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108" windowWidth="23412" windowHeight="14952"/>
  </bookViews>
  <sheets>
    <sheet name="Sheet1" sheetId="1" r:id="rId1"/>
  </sheets>
  <calcPr calcId="0"/>
</workbook>
</file>

<file path=xl/calcChain.xml><?xml version="1.0" encoding="utf-8"?>
<calcChain xmlns="http://schemas.openxmlformats.org/spreadsheetml/2006/main">
  <c r="E4" i="1" l="1"/>
  <c r="E8" i="1"/>
  <c r="G9" i="1"/>
  <c r="G9" i="1" a="1"/>
  <c r="H9" i="1"/>
  <c r="I9" i="1"/>
  <c r="J9" i="1"/>
  <c r="E19" i="1"/>
  <c r="H19" i="1"/>
  <c r="D27" i="1"/>
  <c r="E27" i="1"/>
  <c r="F27" i="1"/>
  <c r="H27" i="1"/>
  <c r="D28" i="1"/>
  <c r="E28" i="1"/>
  <c r="F28" i="1"/>
  <c r="H28" i="1"/>
  <c r="D29" i="1"/>
  <c r="E29" i="1"/>
  <c r="F29" i="1"/>
  <c r="H29" i="1"/>
  <c r="D30" i="1"/>
  <c r="E30" i="1"/>
  <c r="F30" i="1"/>
  <c r="H30" i="1"/>
  <c r="D31" i="1"/>
  <c r="E31" i="1"/>
  <c r="F31" i="1"/>
  <c r="H31" i="1"/>
  <c r="D32" i="1"/>
  <c r="E32" i="1"/>
  <c r="F32" i="1"/>
  <c r="H32" i="1"/>
  <c r="D33" i="1"/>
  <c r="E33" i="1"/>
  <c r="F33" i="1"/>
  <c r="H33" i="1"/>
  <c r="D34" i="1"/>
  <c r="E34" i="1"/>
  <c r="F34" i="1"/>
  <c r="H34" i="1"/>
</calcChain>
</file>

<file path=xl/sharedStrings.xml><?xml version="1.0" encoding="utf-8"?>
<sst xmlns="http://schemas.openxmlformats.org/spreadsheetml/2006/main" count="59" uniqueCount="54">
  <si>
    <t>Talon Credit Risk</t>
  </si>
  <si>
    <t># of shares</t>
  </si>
  <si>
    <t>Share Price</t>
  </si>
  <si>
    <t>Volatility</t>
  </si>
  <si>
    <t>Div. Yield</t>
  </si>
  <si>
    <t>SWAP</t>
  </si>
  <si>
    <t>Date</t>
  </si>
  <si>
    <t>Time(yrs.)</t>
  </si>
  <si>
    <t>Valuation Date</t>
  </si>
  <si>
    <t>DLL File</t>
  </si>
  <si>
    <t>Function Name</t>
  </si>
  <si>
    <t>Type</t>
  </si>
  <si>
    <t>Riskless</t>
  </si>
  <si>
    <t>Cont.</t>
  </si>
  <si>
    <t>Semi</t>
  </si>
  <si>
    <t>ENE Shares</t>
  </si>
  <si>
    <t>DOT-COM Shares</t>
  </si>
  <si>
    <t>Risky</t>
  </si>
  <si>
    <t>MC runs</t>
  </si>
  <si>
    <t>Swap Price</t>
  </si>
  <si>
    <t>CR. Spread (bp)</t>
  </si>
  <si>
    <t>Swap Strike</t>
  </si>
  <si>
    <t>DF</t>
  </si>
  <si>
    <t>Strike Spread</t>
  </si>
  <si>
    <t>Sell Flag (Sell=1)</t>
  </si>
  <si>
    <t>Correlation</t>
  </si>
  <si>
    <t>Model Parameters</t>
  </si>
  <si>
    <t>ENE stock price</t>
  </si>
  <si>
    <t>DCM stock price</t>
  </si>
  <si>
    <t>ENE volatility</t>
  </si>
  <si>
    <t>DCM volatility</t>
  </si>
  <si>
    <t>ENE div. Yield</t>
  </si>
  <si>
    <t>DCM div. Yield</t>
  </si>
  <si>
    <t>ENE DCM correlation</t>
  </si>
  <si>
    <t># of ENE shares</t>
  </si>
  <si>
    <t># of DCM shares</t>
  </si>
  <si>
    <t>sellflag</t>
  </si>
  <si>
    <t>TalonSwap</t>
  </si>
  <si>
    <t>Std Error</t>
  </si>
  <si>
    <t>Bankrupt</t>
  </si>
  <si>
    <t>Neg. Liability</t>
  </si>
  <si>
    <t>swap strike</t>
  </si>
  <si>
    <t>Settlements</t>
  </si>
  <si>
    <t>balace sheet cash</t>
  </si>
  <si>
    <t>BS cash asset</t>
  </si>
  <si>
    <t>settlement times (yrs) - array</t>
  </si>
  <si>
    <t>riskless rate array</t>
  </si>
  <si>
    <t>Notes Liability</t>
  </si>
  <si>
    <t>Notes Capitaliz. Rate</t>
  </si>
  <si>
    <t>notes liability</t>
  </si>
  <si>
    <t>notes capitalization rate</t>
  </si>
  <si>
    <t>PBBBBBBBBKKBBBBBJJ!</t>
  </si>
  <si>
    <t>TalonMC</t>
  </si>
  <si>
    <t>o:\research\custom\projects\talon\talon.dll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</si>
</sst>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,##0.000"/>
    <numFmt numFmtId="166" formatCode="#,##0.0"/>
    <numFmt numFmtId="167" formatCode="0.0"/>
    <numFmt numFmtId="175" formatCode="0.0%"/>
  </numFmts>
  <fonts count="5" x14ac:knownFonts="1">
    <font>
      <sz val="8"/>
      <name val="Arial"/>
    </font>
    <font>
      <sz val="18"/>
      <color indexed="10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8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4" fontId="0" fillId="0" borderId="0" xfId="0" applyNumberFormat="1"/>
    <xf numFmtId="10" fontId="0" fillId="0" borderId="0" xfId="0" applyNumberFormat="1"/>
    <xf numFmtId="0" fontId="1" fillId="0" borderId="0" xfId="0" applyFont="1"/>
    <xf numFmtId="0" fontId="2" fillId="0" borderId="0" xfId="0" applyFont="1"/>
    <xf numFmtId="10" fontId="2" fillId="0" borderId="0" xfId="0" applyNumberFormat="1" applyFont="1"/>
    <xf numFmtId="4" fontId="2" fillId="0" borderId="0" xfId="0" applyNumberFormat="1" applyFont="1"/>
    <xf numFmtId="0" fontId="0" fillId="0" borderId="0" xfId="0" applyAlignment="1">
      <alignment horizontal="left"/>
    </xf>
    <xf numFmtId="3" fontId="2" fillId="0" borderId="0" xfId="0" applyNumberFormat="1" applyFont="1"/>
    <xf numFmtId="9" fontId="2" fillId="0" borderId="0" xfId="0" applyNumberFormat="1" applyFont="1"/>
    <xf numFmtId="4" fontId="3" fillId="0" borderId="0" xfId="0" applyNumberFormat="1" applyFont="1"/>
    <xf numFmtId="3" fontId="4" fillId="0" borderId="0" xfId="0" applyNumberFormat="1" applyFont="1"/>
    <xf numFmtId="166" fontId="2" fillId="0" borderId="0" xfId="0" applyNumberFormat="1" applyFont="1"/>
    <xf numFmtId="164" fontId="3" fillId="0" borderId="0" xfId="0" applyNumberFormat="1" applyFont="1"/>
    <xf numFmtId="3" fontId="0" fillId="0" borderId="0" xfId="0" applyNumberFormat="1"/>
    <xf numFmtId="167" fontId="0" fillId="0" borderId="0" xfId="0" applyNumberFormat="1"/>
    <xf numFmtId="3" fontId="3" fillId="0" borderId="0" xfId="0" applyNumberFormat="1" applyFont="1"/>
    <xf numFmtId="9" fontId="0" fillId="0" borderId="0" xfId="0" applyNumberFormat="1"/>
    <xf numFmtId="175" fontId="0" fillId="0" borderId="0" xfId="0" applyNumberFormat="1"/>
    <xf numFmtId="0" fontId="0" fillId="0" borderId="1" xfId="0" applyBorder="1" applyAlignment="1">
      <alignment horizontal="center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T58"/>
  <sheetViews>
    <sheetView tabSelected="1" workbookViewId="0"/>
  </sheetViews>
  <sheetFormatPr defaultRowHeight="10.199999999999999" x14ac:dyDescent="0.2"/>
  <cols>
    <col min="1" max="1" width="4.28515625" customWidth="1"/>
    <col min="3" max="3" width="4.28515625" customWidth="1"/>
    <col min="4" max="7" width="13.7109375" customWidth="1"/>
    <col min="8" max="8" width="12.28515625" customWidth="1"/>
    <col min="9" max="9" width="12.42578125" customWidth="1"/>
    <col min="10" max="10" width="11.85546875" customWidth="1"/>
    <col min="11" max="11" width="10.7109375" customWidth="1"/>
    <col min="13" max="13" width="10.140625" customWidth="1"/>
    <col min="14" max="14" width="11.140625" customWidth="1"/>
    <col min="17" max="17" width="10.7109375" customWidth="1"/>
    <col min="19" max="19" width="12.28515625" customWidth="1"/>
  </cols>
  <sheetData>
    <row r="2" spans="2:19" ht="22.8" x14ac:dyDescent="0.4">
      <c r="B2" s="5" t="s">
        <v>0</v>
      </c>
    </row>
    <row r="4" spans="2:19" x14ac:dyDescent="0.2">
      <c r="C4" t="s">
        <v>8</v>
      </c>
      <c r="E4" s="1">
        <f ca="1">TODAY()</f>
        <v>36629</v>
      </c>
      <c r="F4" s="1"/>
    </row>
    <row r="5" spans="2:19" x14ac:dyDescent="0.2">
      <c r="L5" t="s">
        <v>9</v>
      </c>
      <c r="N5" s="6" t="s">
        <v>53</v>
      </c>
      <c r="S5" s="6"/>
    </row>
    <row r="6" spans="2:19" x14ac:dyDescent="0.2">
      <c r="C6" t="s">
        <v>18</v>
      </c>
      <c r="E6" s="10">
        <v>100000</v>
      </c>
      <c r="L6" t="s">
        <v>10</v>
      </c>
      <c r="N6" s="6" t="s">
        <v>37</v>
      </c>
      <c r="S6" s="6"/>
    </row>
    <row r="7" spans="2:19" x14ac:dyDescent="0.2">
      <c r="C7" s="9" t="s">
        <v>20</v>
      </c>
      <c r="E7" s="10">
        <v>0</v>
      </c>
      <c r="L7" t="s">
        <v>11</v>
      </c>
      <c r="N7" s="6" t="s">
        <v>51</v>
      </c>
      <c r="S7" s="6"/>
    </row>
    <row r="8" spans="2:19" x14ac:dyDescent="0.2">
      <c r="C8" t="s">
        <v>21</v>
      </c>
      <c r="E8" s="12">
        <f ca="1">H20*EXP((H34-H22)*E34)</f>
        <v>111.35368657115663</v>
      </c>
      <c r="G8" s="21" t="s">
        <v>19</v>
      </c>
      <c r="H8" s="21" t="s">
        <v>38</v>
      </c>
      <c r="I8" s="21" t="s">
        <v>39</v>
      </c>
      <c r="J8" s="21" t="s">
        <v>40</v>
      </c>
    </row>
    <row r="9" spans="2:19" x14ac:dyDescent="0.2">
      <c r="C9" t="s">
        <v>23</v>
      </c>
      <c r="E9" s="8">
        <v>0</v>
      </c>
      <c r="G9" s="13">
        <f t="array" aca="1" ref="G9:J9" ca="1">CALL(N5,N6,N7,E20,H20,E21,H21,E11,E22,H22,E8,E27:E34,H27:H34,E19,H19,E12,E13,E14,E6,E10)</f>
        <v>-223988437.37383211</v>
      </c>
      <c r="H9" s="13">
        <f ca="1"/>
        <v>3736347.3294948782</v>
      </c>
      <c r="I9" s="13">
        <f ca="1"/>
        <v>60568</v>
      </c>
      <c r="J9" s="13">
        <f ca="1"/>
        <v>1718</v>
      </c>
      <c r="M9" t="s">
        <v>52</v>
      </c>
    </row>
    <row r="10" spans="2:19" x14ac:dyDescent="0.2">
      <c r="C10" t="s">
        <v>24</v>
      </c>
      <c r="E10" s="10">
        <v>1</v>
      </c>
      <c r="J10" s="16"/>
      <c r="M10" t="s">
        <v>26</v>
      </c>
    </row>
    <row r="11" spans="2:19" x14ac:dyDescent="0.2">
      <c r="C11" t="s">
        <v>25</v>
      </c>
      <c r="E11" s="14">
        <v>0</v>
      </c>
      <c r="M11">
        <v>1</v>
      </c>
      <c r="N11" t="s">
        <v>27</v>
      </c>
    </row>
    <row r="12" spans="2:19" x14ac:dyDescent="0.2">
      <c r="C12" t="s">
        <v>47</v>
      </c>
      <c r="E12" s="10">
        <v>350000000</v>
      </c>
      <c r="M12">
        <v>2</v>
      </c>
      <c r="N12" t="s">
        <v>28</v>
      </c>
    </row>
    <row r="13" spans="2:19" x14ac:dyDescent="0.2">
      <c r="C13" t="s">
        <v>48</v>
      </c>
      <c r="E13" s="7">
        <v>7.0000000000000007E-2</v>
      </c>
      <c r="M13">
        <v>3</v>
      </c>
      <c r="N13" t="s">
        <v>29</v>
      </c>
    </row>
    <row r="14" spans="2:19" x14ac:dyDescent="0.2">
      <c r="C14" t="s">
        <v>44</v>
      </c>
      <c r="E14" s="10">
        <v>30000000</v>
      </c>
      <c r="M14">
        <v>4</v>
      </c>
      <c r="N14" t="s">
        <v>30</v>
      </c>
    </row>
    <row r="15" spans="2:19" x14ac:dyDescent="0.2">
      <c r="E15" s="10"/>
      <c r="M15">
        <v>5</v>
      </c>
      <c r="N15" t="s">
        <v>33</v>
      </c>
    </row>
    <row r="16" spans="2:19" x14ac:dyDescent="0.2">
      <c r="M16">
        <v>6</v>
      </c>
      <c r="N16" t="s">
        <v>31</v>
      </c>
    </row>
    <row r="17" spans="3:14" x14ac:dyDescent="0.2">
      <c r="D17" t="s">
        <v>15</v>
      </c>
      <c r="G17" t="s">
        <v>16</v>
      </c>
      <c r="M17">
        <v>7</v>
      </c>
      <c r="N17" t="s">
        <v>32</v>
      </c>
    </row>
    <row r="18" spans="3:14" x14ac:dyDescent="0.2">
      <c r="M18">
        <v>8</v>
      </c>
      <c r="N18" t="s">
        <v>41</v>
      </c>
    </row>
    <row r="19" spans="3:14" x14ac:dyDescent="0.2">
      <c r="D19" t="s">
        <v>1</v>
      </c>
      <c r="E19" s="10">
        <f>500000000/E20</f>
        <v>7575757.5757575762</v>
      </c>
      <c r="G19" t="s">
        <v>1</v>
      </c>
      <c r="H19" s="10">
        <f>500000000/H20</f>
        <v>5000000</v>
      </c>
      <c r="M19">
        <v>9</v>
      </c>
      <c r="N19" t="s">
        <v>45</v>
      </c>
    </row>
    <row r="20" spans="3:14" x14ac:dyDescent="0.2">
      <c r="D20" t="s">
        <v>2</v>
      </c>
      <c r="E20" s="8">
        <v>66</v>
      </c>
      <c r="G20" t="s">
        <v>2</v>
      </c>
      <c r="H20" s="8">
        <v>100</v>
      </c>
      <c r="M20">
        <v>10</v>
      </c>
      <c r="N20" t="s">
        <v>46</v>
      </c>
    </row>
    <row r="21" spans="3:14" x14ac:dyDescent="0.2">
      <c r="D21" t="s">
        <v>3</v>
      </c>
      <c r="E21" s="11">
        <v>0.6</v>
      </c>
      <c r="G21" t="s">
        <v>3</v>
      </c>
      <c r="H21" s="11">
        <v>1</v>
      </c>
      <c r="M21">
        <v>11</v>
      </c>
      <c r="N21" t="s">
        <v>34</v>
      </c>
    </row>
    <row r="22" spans="3:14" x14ac:dyDescent="0.2">
      <c r="D22" t="s">
        <v>4</v>
      </c>
      <c r="E22" s="7">
        <v>0</v>
      </c>
      <c r="G22" t="s">
        <v>4</v>
      </c>
      <c r="H22" s="7">
        <v>0</v>
      </c>
      <c r="M22">
        <v>12</v>
      </c>
      <c r="N22" t="s">
        <v>35</v>
      </c>
    </row>
    <row r="23" spans="3:14" x14ac:dyDescent="0.2">
      <c r="M23">
        <v>13</v>
      </c>
      <c r="N23" t="s">
        <v>49</v>
      </c>
    </row>
    <row r="24" spans="3:14" x14ac:dyDescent="0.2">
      <c r="D24" t="s">
        <v>5</v>
      </c>
      <c r="M24">
        <v>14</v>
      </c>
      <c r="N24" t="s">
        <v>50</v>
      </c>
    </row>
    <row r="25" spans="3:14" x14ac:dyDescent="0.2">
      <c r="D25" t="s">
        <v>42</v>
      </c>
      <c r="G25" s="2" t="s">
        <v>12</v>
      </c>
      <c r="H25" s="2" t="s">
        <v>17</v>
      </c>
      <c r="M25">
        <v>15</v>
      </c>
      <c r="N25" t="s">
        <v>43</v>
      </c>
    </row>
    <row r="26" spans="3:14" x14ac:dyDescent="0.2">
      <c r="D26" s="2" t="s">
        <v>6</v>
      </c>
      <c r="E26" s="2" t="s">
        <v>7</v>
      </c>
      <c r="F26" s="2" t="s">
        <v>22</v>
      </c>
      <c r="G26" s="2" t="s">
        <v>14</v>
      </c>
      <c r="H26" s="2" t="s">
        <v>13</v>
      </c>
      <c r="M26">
        <v>16</v>
      </c>
      <c r="N26" t="s">
        <v>18</v>
      </c>
    </row>
    <row r="27" spans="3:14" x14ac:dyDescent="0.2">
      <c r="C27" s="2">
        <v>3</v>
      </c>
      <c r="D27" s="1">
        <f ca="1">(C27*365.25/12)+$E$4</f>
        <v>36720.3125</v>
      </c>
      <c r="E27" s="3">
        <f ca="1">(D27-$E$4)/365.25</f>
        <v>0.25</v>
      </c>
      <c r="F27" s="15">
        <f t="shared" ref="F27:F34" ca="1" si="0">EXP(-H27*E27)</f>
        <v>0.98748877509373667</v>
      </c>
      <c r="G27" s="7">
        <v>5.0999999999999997E-2</v>
      </c>
      <c r="H27" s="4">
        <f t="shared" ref="H27:H34" si="1">2*LN(1+(G27+$E$7/10000)/2)</f>
        <v>5.0360597060596653E-2</v>
      </c>
      <c r="M27">
        <v>17</v>
      </c>
      <c r="N27" t="s">
        <v>36</v>
      </c>
    </row>
    <row r="28" spans="3:14" x14ac:dyDescent="0.2">
      <c r="C28" s="2">
        <v>6</v>
      </c>
      <c r="D28" s="1">
        <f t="shared" ref="D28:D34" ca="1" si="2">(C28*365.25/12)+$E$4</f>
        <v>36811.625</v>
      </c>
      <c r="E28" s="3">
        <f t="shared" ref="E28:E34" ca="1" si="3">(D28-$E$4)/365.25</f>
        <v>0.5</v>
      </c>
      <c r="F28" s="15">
        <f t="shared" ca="1" si="0"/>
        <v>0.97489641725566667</v>
      </c>
      <c r="G28" s="7">
        <v>5.1499999999999997E-2</v>
      </c>
      <c r="H28" s="4">
        <f t="shared" si="1"/>
        <v>5.0848104680316711E-2</v>
      </c>
    </row>
    <row r="29" spans="3:14" x14ac:dyDescent="0.2">
      <c r="C29" s="2">
        <v>9</v>
      </c>
      <c r="D29" s="1">
        <f t="shared" ca="1" si="2"/>
        <v>36902.9375</v>
      </c>
      <c r="E29" s="3">
        <f t="shared" ca="1" si="3"/>
        <v>0.75</v>
      </c>
      <c r="F29" s="15">
        <f t="shared" ca="1" si="0"/>
        <v>0.96223014580749244</v>
      </c>
      <c r="G29" s="7">
        <v>5.1999999999999998E-2</v>
      </c>
      <c r="H29" s="4">
        <f t="shared" si="1"/>
        <v>5.1335493497155625E-2</v>
      </c>
    </row>
    <row r="30" spans="3:14" x14ac:dyDescent="0.2">
      <c r="C30" s="2">
        <v>12</v>
      </c>
      <c r="D30" s="1">
        <f t="shared" ca="1" si="2"/>
        <v>36994.25</v>
      </c>
      <c r="E30" s="3">
        <f t="shared" ca="1" si="3"/>
        <v>1</v>
      </c>
      <c r="F30" s="15">
        <f t="shared" ca="1" si="0"/>
        <v>0.94949713741448938</v>
      </c>
      <c r="G30" s="7">
        <v>5.2499999999999998E-2</v>
      </c>
      <c r="H30" s="4">
        <f t="shared" si="1"/>
        <v>5.1822763569002062E-2</v>
      </c>
    </row>
    <row r="31" spans="3:14" x14ac:dyDescent="0.2">
      <c r="C31" s="2">
        <v>15</v>
      </c>
      <c r="D31" s="1">
        <f t="shared" ca="1" si="2"/>
        <v>37085.5625</v>
      </c>
      <c r="E31" s="3">
        <f t="shared" ca="1" si="3"/>
        <v>1.25</v>
      </c>
      <c r="F31" s="15">
        <f t="shared" ca="1" si="0"/>
        <v>0.93670451965858537</v>
      </c>
      <c r="G31" s="7">
        <v>5.2999999999999999E-2</v>
      </c>
      <c r="H31" s="4">
        <f t="shared" si="1"/>
        <v>5.2309914953702359E-2</v>
      </c>
    </row>
    <row r="32" spans="3:14" x14ac:dyDescent="0.2">
      <c r="C32" s="2">
        <v>18</v>
      </c>
      <c r="D32" s="1">
        <f t="shared" ca="1" si="2"/>
        <v>37176.875</v>
      </c>
      <c r="E32" s="3">
        <f t="shared" ca="1" si="3"/>
        <v>1.5</v>
      </c>
      <c r="F32" s="15">
        <f t="shared" ca="1" si="0"/>
        <v>0.92385936476143193</v>
      </c>
      <c r="G32" s="7">
        <v>5.3499999999999999E-2</v>
      </c>
      <c r="H32" s="4">
        <f t="shared" si="1"/>
        <v>5.2796947709061917E-2</v>
      </c>
    </row>
    <row r="33" spans="3:20" x14ac:dyDescent="0.2">
      <c r="C33" s="2">
        <v>21</v>
      </c>
      <c r="D33" s="1">
        <f t="shared" ca="1" si="2"/>
        <v>37268.1875</v>
      </c>
      <c r="E33" s="3">
        <f t="shared" ca="1" si="3"/>
        <v>1.75</v>
      </c>
      <c r="F33" s="15">
        <f t="shared" ca="1" si="0"/>
        <v>0.91096868346452209</v>
      </c>
      <c r="G33" s="7">
        <v>5.3999999999999999E-2</v>
      </c>
      <c r="H33" s="4">
        <f t="shared" si="1"/>
        <v>5.3283861892842184E-2</v>
      </c>
    </row>
    <row r="34" spans="3:20" x14ac:dyDescent="0.2">
      <c r="C34" s="2">
        <v>24</v>
      </c>
      <c r="D34" s="1">
        <f t="shared" ca="1" si="2"/>
        <v>37359.5</v>
      </c>
      <c r="E34" s="3">
        <f t="shared" ca="1" si="3"/>
        <v>2</v>
      </c>
      <c r="F34" s="15">
        <f t="shared" ca="1" si="0"/>
        <v>0.89803941907301399</v>
      </c>
      <c r="G34" s="7">
        <v>5.45E-2</v>
      </c>
      <c r="H34" s="4">
        <f t="shared" si="1"/>
        <v>5.3770657562764161E-2</v>
      </c>
    </row>
    <row r="36" spans="3:20" x14ac:dyDescent="0.2">
      <c r="Q36" s="18"/>
    </row>
    <row r="37" spans="3:20" x14ac:dyDescent="0.2">
      <c r="H37" s="2"/>
      <c r="I37" s="2"/>
      <c r="J37" s="2"/>
      <c r="K37" s="2"/>
      <c r="L37" s="2"/>
    </row>
    <row r="38" spans="3:20" x14ac:dyDescent="0.2">
      <c r="H38" s="2"/>
      <c r="I38" s="2"/>
      <c r="J38" s="2"/>
      <c r="K38" s="2"/>
      <c r="L38" s="2"/>
    </row>
    <row r="39" spans="3:20" x14ac:dyDescent="0.2">
      <c r="E39" s="17"/>
      <c r="F39" s="17"/>
      <c r="H39" s="2"/>
      <c r="I39" s="2"/>
      <c r="J39" s="2"/>
      <c r="K39" s="2"/>
      <c r="L39" s="2"/>
      <c r="Q39" s="18"/>
      <c r="T39" s="18"/>
    </row>
    <row r="40" spans="3:20" x14ac:dyDescent="0.2">
      <c r="E40" s="17"/>
      <c r="F40" s="17"/>
      <c r="H40" s="2"/>
      <c r="I40" s="2"/>
      <c r="J40" s="2"/>
      <c r="K40" s="2"/>
      <c r="L40" s="2"/>
      <c r="Q40" s="19"/>
      <c r="T40" s="19"/>
    </row>
    <row r="41" spans="3:20" x14ac:dyDescent="0.2">
      <c r="H41" s="2"/>
      <c r="I41" s="2"/>
      <c r="J41" s="2"/>
      <c r="K41" s="2"/>
      <c r="L41" s="2"/>
      <c r="Q41" s="4"/>
      <c r="T41" s="4"/>
    </row>
    <row r="42" spans="3:20" x14ac:dyDescent="0.2">
      <c r="H42" s="2"/>
      <c r="I42" s="2"/>
      <c r="J42" s="2"/>
      <c r="K42" s="2"/>
      <c r="L42" s="2"/>
    </row>
    <row r="43" spans="3:20" x14ac:dyDescent="0.2">
      <c r="F43" s="16"/>
      <c r="H43" s="2"/>
      <c r="I43" s="2"/>
      <c r="J43" s="2"/>
      <c r="K43" s="2"/>
      <c r="L43" s="2"/>
      <c r="P43" s="17"/>
      <c r="S43" s="13"/>
    </row>
    <row r="44" spans="3:20" x14ac:dyDescent="0.2">
      <c r="F44" s="18"/>
      <c r="H44" s="2"/>
      <c r="I44" s="2"/>
      <c r="J44" s="2"/>
      <c r="K44" s="2"/>
      <c r="L44" s="2"/>
      <c r="P44" s="17"/>
    </row>
    <row r="45" spans="3:20" x14ac:dyDescent="0.2">
      <c r="F45" s="20"/>
      <c r="G45" s="20"/>
      <c r="H45" s="2"/>
      <c r="I45" s="2"/>
      <c r="J45" s="2"/>
      <c r="K45" s="2"/>
      <c r="L45" s="2"/>
      <c r="P45" s="22"/>
    </row>
    <row r="46" spans="3:20" x14ac:dyDescent="0.2">
      <c r="F46" s="3"/>
      <c r="H46" s="2"/>
      <c r="I46" s="2"/>
      <c r="J46" s="2"/>
      <c r="K46" s="2"/>
      <c r="L46" s="2"/>
      <c r="P46" s="18"/>
    </row>
    <row r="47" spans="3:20" x14ac:dyDescent="0.2">
      <c r="F47" s="4"/>
      <c r="H47" s="2"/>
      <c r="I47" s="2"/>
      <c r="J47" s="2"/>
      <c r="K47" s="2"/>
      <c r="L47" s="2"/>
      <c r="P47" s="3"/>
    </row>
    <row r="48" spans="3:20" x14ac:dyDescent="0.2">
      <c r="F48" s="13"/>
      <c r="H48" s="2"/>
      <c r="I48" s="2"/>
      <c r="J48" s="2"/>
      <c r="K48" s="2"/>
      <c r="L48" s="2"/>
      <c r="P48" s="4"/>
    </row>
    <row r="52" spans="6:9" x14ac:dyDescent="0.2">
      <c r="F52" s="16"/>
    </row>
    <row r="53" spans="6:9" x14ac:dyDescent="0.2">
      <c r="I53" s="3"/>
    </row>
    <row r="54" spans="6:9" x14ac:dyDescent="0.2">
      <c r="I54" s="3"/>
    </row>
    <row r="55" spans="6:9" x14ac:dyDescent="0.2">
      <c r="I55" s="20"/>
    </row>
    <row r="56" spans="6:9" x14ac:dyDescent="0.2">
      <c r="I56" s="3"/>
    </row>
    <row r="57" spans="6:9" x14ac:dyDescent="0.2">
      <c r="I57" s="4"/>
    </row>
    <row r="58" spans="6:9" x14ac:dyDescent="0.2">
      <c r="I58" s="13"/>
    </row>
  </sheetData>
  <pageMargins left="0.75" right="0.75" top="1" bottom="1" header="0.5" footer="0.5"/>
  <pageSetup scale="96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Issler</dc:creator>
  <cp:lastModifiedBy>Havlíček Jan</cp:lastModifiedBy>
  <cp:lastPrinted>2000-04-12T14:22:00Z</cp:lastPrinted>
  <dcterms:created xsi:type="dcterms:W3CDTF">2000-04-10T22:06:01Z</dcterms:created>
  <dcterms:modified xsi:type="dcterms:W3CDTF">2023-09-10T16:08:23Z</dcterms:modified>
</cp:coreProperties>
</file>