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548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Sheet1!$A$1:$F$23</definedName>
    <definedName name="valdate">Sheet1!$C$4</definedName>
  </definedNames>
  <calcPr calcId="0"/>
</workbook>
</file>

<file path=xl/calcChain.xml><?xml version="1.0" encoding="utf-8"?>
<calcChain xmlns="http://schemas.openxmlformats.org/spreadsheetml/2006/main">
  <c r="C4" i="1" l="1"/>
  <c r="H7" i="1"/>
  <c r="I7" i="1"/>
  <c r="D9" i="1"/>
  <c r="H9" i="1"/>
  <c r="E10" i="1"/>
  <c r="H10" i="1"/>
  <c r="H12" i="1"/>
  <c r="H13" i="1"/>
  <c r="C18" i="1"/>
  <c r="C19" i="1"/>
</calcChain>
</file>

<file path=xl/sharedStrings.xml><?xml version="1.0" encoding="utf-8"?>
<sst xmlns="http://schemas.openxmlformats.org/spreadsheetml/2006/main" count="26" uniqueCount="24">
  <si>
    <t>Strike</t>
  </si>
  <si>
    <t>Steps</t>
  </si>
  <si>
    <t>Maturity</t>
  </si>
  <si>
    <t>Do Risk (Yes=1)</t>
  </si>
  <si>
    <t>Pricing Model for Bermudan Deal</t>
  </si>
  <si>
    <t>Low Strike</t>
  </si>
  <si>
    <t>High Strike</t>
  </si>
  <si>
    <t>Exercise Restriction</t>
  </si>
  <si>
    <t>LJM long 2.5 year put</t>
  </si>
  <si>
    <t>Enron long 2.5 year put</t>
  </si>
  <si>
    <t>Enron long 5-year put, Bermudan exercise</t>
  </si>
  <si>
    <t>Valuation Date</t>
  </si>
  <si>
    <t>Years to Maturity</t>
  </si>
  <si>
    <t>Years to first Exercise</t>
  </si>
  <si>
    <t>Exercise Frequency (times per year)</t>
  </si>
  <si>
    <t>LJM long call</t>
  </si>
  <si>
    <t>Enron long call</t>
  </si>
  <si>
    <t>Price</t>
  </si>
  <si>
    <t>Volatility</t>
  </si>
  <si>
    <t>Dividend</t>
  </si>
  <si>
    <t>Interest rate</t>
  </si>
  <si>
    <t>Quantity</t>
  </si>
  <si>
    <t>Option value per share</t>
  </si>
  <si>
    <t xml:space="preserve">Option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</si>
</sst>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0.0%"/>
    <numFmt numFmtId="172" formatCode="#,##0.000"/>
    <numFmt numFmtId="176" formatCode="_(&quot;$&quot;* #,##0.000_);_(&quot;$&quot;* \(#,##0.000\);_(&quot;$&quot;* &quot;-&quot;??_);_(@_)"/>
    <numFmt numFmtId="178" formatCode="_(* #,##0_);_(* \(#,##0\);_(* &quot;-&quot;??_);_(@_)"/>
    <numFmt numFmtId="179" formatCode="_(&quot;$&quot;* #,##0_);_(&quot;$&quot;* \(#,##0\);_(&quot;$&quot;* &quot;-&quot;??_);_(@_)"/>
  </numFmts>
  <fonts count="10" x14ac:knownFonts="1">
    <font>
      <sz val="8"/>
      <name val="Arial"/>
    </font>
    <font>
      <sz val="8"/>
      <name val="Arial"/>
    </font>
    <font>
      <sz val="8"/>
      <color indexed="12"/>
      <name val="Arial"/>
      <family val="2"/>
    </font>
    <font>
      <sz val="18"/>
      <color indexed="12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4" fontId="2" fillId="0" borderId="0" xfId="0" applyNumberFormat="1" applyFont="1" applyBorder="1"/>
    <xf numFmtId="4" fontId="5" fillId="0" borderId="0" xfId="0" applyNumberFormat="1" applyFont="1" applyBorder="1"/>
    <xf numFmtId="0" fontId="0" fillId="0" borderId="0" xfId="0" applyBorder="1" applyAlignment="1">
      <alignment horizontal="center"/>
    </xf>
    <xf numFmtId="170" fontId="2" fillId="0" borderId="0" xfId="3" applyNumberFormat="1" applyFont="1" applyBorder="1"/>
    <xf numFmtId="1" fontId="2" fillId="0" borderId="0" xfId="0" applyNumberFormat="1" applyFont="1" applyBorder="1"/>
    <xf numFmtId="0" fontId="2" fillId="0" borderId="0" xfId="0" applyFont="1"/>
    <xf numFmtId="0" fontId="5" fillId="0" borderId="0" xfId="0" applyFont="1"/>
    <xf numFmtId="0" fontId="0" fillId="0" borderId="0" xfId="0" applyBorder="1"/>
    <xf numFmtId="172" fontId="2" fillId="0" borderId="0" xfId="0" applyNumberFormat="1" applyFont="1" applyBorder="1"/>
    <xf numFmtId="2" fontId="6" fillId="0" borderId="0" xfId="0" applyNumberFormat="1" applyFont="1"/>
    <xf numFmtId="0" fontId="7" fillId="0" borderId="0" xfId="0" applyFont="1"/>
    <xf numFmtId="14" fontId="2" fillId="0" borderId="0" xfId="0" applyNumberFormat="1" applyFont="1" applyBorder="1"/>
    <xf numFmtId="176" fontId="2" fillId="0" borderId="0" xfId="2" applyNumberFormat="1" applyFont="1" applyBorder="1"/>
    <xf numFmtId="0" fontId="0" fillId="0" borderId="0" xfId="0" applyAlignment="1">
      <alignment wrapText="1"/>
    </xf>
    <xf numFmtId="14" fontId="2" fillId="0" borderId="0" xfId="2" applyNumberFormat="1" applyFont="1" applyBorder="1"/>
    <xf numFmtId="176" fontId="5" fillId="0" borderId="0" xfId="2" applyNumberFormat="1" applyFont="1" applyBorder="1"/>
    <xf numFmtId="14" fontId="5" fillId="0" borderId="0" xfId="2" applyNumberFormat="1" applyFont="1" applyBorder="1"/>
    <xf numFmtId="14" fontId="5" fillId="0" borderId="0" xfId="0" applyNumberFormat="1" applyFont="1"/>
    <xf numFmtId="14" fontId="8" fillId="2" borderId="0" xfId="0" applyNumberFormat="1" applyFont="1" applyFill="1"/>
    <xf numFmtId="3" fontId="2" fillId="0" borderId="0" xfId="0" applyNumberFormat="1" applyFont="1" applyBorder="1"/>
    <xf numFmtId="10" fontId="8" fillId="2" borderId="0" xfId="3" applyNumberFormat="1" applyFont="1" applyFill="1" applyBorder="1"/>
    <xf numFmtId="178" fontId="2" fillId="0" borderId="0" xfId="1" applyNumberFormat="1" applyFont="1"/>
    <xf numFmtId="179" fontId="9" fillId="3" borderId="0" xfId="2" applyNumberFormat="1" applyFont="1" applyFill="1" applyBorder="1"/>
    <xf numFmtId="0" fontId="9" fillId="0" borderId="0" xfId="0" applyFont="1" applyBorder="1"/>
    <xf numFmtId="44" fontId="5" fillId="0" borderId="0" xfId="2" applyFont="1"/>
    <xf numFmtId="44" fontId="8" fillId="2" borderId="0" xfId="2" applyFont="1" applyFill="1" applyBorder="1"/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wrapText="1"/>
    </xf>
    <xf numFmtId="0" fontId="0" fillId="0" borderId="1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P31"/>
  <sheetViews>
    <sheetView tabSelected="1" workbookViewId="0"/>
  </sheetViews>
  <sheetFormatPr defaultRowHeight="10.199999999999999" x14ac:dyDescent="0.2"/>
  <cols>
    <col min="2" max="2" width="41.140625" customWidth="1"/>
    <col min="3" max="3" width="16.28515625" customWidth="1"/>
    <col min="5" max="5" width="12.42578125" bestFit="1" customWidth="1"/>
    <col min="6" max="6" width="9.7109375" bestFit="1" customWidth="1"/>
    <col min="7" max="7" width="11.28515625" customWidth="1"/>
  </cols>
  <sheetData>
    <row r="2" spans="1:11" ht="22.8" x14ac:dyDescent="0.4">
      <c r="A2" s="5" t="s">
        <v>4</v>
      </c>
    </row>
    <row r="3" spans="1:11" s="18" customFormat="1" x14ac:dyDescent="0.2">
      <c r="A3" s="17"/>
    </row>
    <row r="4" spans="1:11" x14ac:dyDescent="0.2">
      <c r="B4" t="s">
        <v>11</v>
      </c>
      <c r="C4" s="30">
        <f ca="1">TODAY()</f>
        <v>36570</v>
      </c>
    </row>
    <row r="5" spans="1:11" ht="52.5" customHeight="1" x14ac:dyDescent="0.2">
      <c r="D5" s="38" t="s">
        <v>0</v>
      </c>
      <c r="E5" s="38" t="s">
        <v>2</v>
      </c>
      <c r="F5" s="39" t="s">
        <v>7</v>
      </c>
      <c r="G5" s="39" t="s">
        <v>14</v>
      </c>
      <c r="H5" s="38" t="s">
        <v>12</v>
      </c>
      <c r="I5" s="39" t="s">
        <v>13</v>
      </c>
      <c r="J5" s="25"/>
      <c r="K5" s="25"/>
    </row>
    <row r="6" spans="1:11" x14ac:dyDescent="0.2">
      <c r="D6" s="6"/>
      <c r="E6" s="6"/>
      <c r="H6" s="6"/>
    </row>
    <row r="7" spans="1:11" x14ac:dyDescent="0.2">
      <c r="B7" s="22" t="s">
        <v>10</v>
      </c>
      <c r="C7" s="3"/>
      <c r="D7" s="24">
        <v>56.125</v>
      </c>
      <c r="E7" s="26">
        <v>38167</v>
      </c>
      <c r="F7" s="23">
        <v>36707</v>
      </c>
      <c r="G7" s="31">
        <v>2</v>
      </c>
      <c r="H7" s="13">
        <f ca="1">+($E7-valdate)/365.25</f>
        <v>4.3723477070499657</v>
      </c>
      <c r="I7" s="13">
        <f ca="1">+($F7-valdate)/365.25</f>
        <v>0.3750855578370979</v>
      </c>
    </row>
    <row r="8" spans="1:11" x14ac:dyDescent="0.2">
      <c r="B8" s="22"/>
      <c r="C8" s="3"/>
      <c r="D8" s="20"/>
      <c r="E8" s="23"/>
      <c r="F8" s="18"/>
      <c r="H8" s="13"/>
      <c r="I8" s="18"/>
    </row>
    <row r="9" spans="1:11" x14ac:dyDescent="0.2">
      <c r="B9" s="22" t="s">
        <v>8</v>
      </c>
      <c r="C9" s="3" t="s">
        <v>5</v>
      </c>
      <c r="D9" s="27">
        <f>D7</f>
        <v>56.125</v>
      </c>
      <c r="E9" s="26">
        <v>37270</v>
      </c>
      <c r="F9" s="18"/>
      <c r="H9" s="13">
        <f ca="1">+($E9-valdate)/365.25</f>
        <v>1.9164955509924708</v>
      </c>
      <c r="I9" s="18"/>
    </row>
    <row r="10" spans="1:11" x14ac:dyDescent="0.2">
      <c r="B10" s="22" t="s">
        <v>9</v>
      </c>
      <c r="C10" s="3" t="s">
        <v>6</v>
      </c>
      <c r="D10" s="24">
        <v>65</v>
      </c>
      <c r="E10" s="28">
        <f>+E9</f>
        <v>37270</v>
      </c>
      <c r="F10" s="18"/>
      <c r="H10" s="13">
        <f ca="1">H9</f>
        <v>1.9164955509924708</v>
      </c>
    </row>
    <row r="11" spans="1:11" x14ac:dyDescent="0.2">
      <c r="D11" s="18"/>
      <c r="E11" s="29"/>
      <c r="F11" s="18"/>
    </row>
    <row r="12" spans="1:11" x14ac:dyDescent="0.2">
      <c r="B12" t="s">
        <v>15</v>
      </c>
      <c r="C12" s="3" t="s">
        <v>5</v>
      </c>
      <c r="D12" s="24">
        <v>65</v>
      </c>
      <c r="E12" s="23"/>
      <c r="F12" s="18"/>
      <c r="H12" s="13">
        <f ca="1">+H9</f>
        <v>1.9164955509924708</v>
      </c>
    </row>
    <row r="13" spans="1:11" x14ac:dyDescent="0.2">
      <c r="B13" t="s">
        <v>16</v>
      </c>
      <c r="C13" s="3" t="s">
        <v>6</v>
      </c>
      <c r="D13" s="24">
        <v>81</v>
      </c>
      <c r="E13" s="23"/>
      <c r="F13" s="18"/>
      <c r="H13" s="13">
        <f ca="1">+H9</f>
        <v>1.9164955509924708</v>
      </c>
    </row>
    <row r="14" spans="1:11" x14ac:dyDescent="0.2">
      <c r="C14" s="3"/>
      <c r="D14" s="12"/>
      <c r="E14" s="23"/>
      <c r="H14" s="13"/>
    </row>
    <row r="15" spans="1:11" x14ac:dyDescent="0.2">
      <c r="C15" s="40" t="s">
        <v>21</v>
      </c>
      <c r="D15" s="40" t="s">
        <v>17</v>
      </c>
      <c r="E15" s="40" t="s">
        <v>18</v>
      </c>
      <c r="F15" s="40" t="s">
        <v>19</v>
      </c>
      <c r="G15" s="40" t="s">
        <v>20</v>
      </c>
      <c r="H15" s="40" t="s">
        <v>1</v>
      </c>
      <c r="I15" s="40" t="s">
        <v>3</v>
      </c>
    </row>
    <row r="16" spans="1:11" x14ac:dyDescent="0.2">
      <c r="B16" s="19"/>
      <c r="C16" s="33">
        <v>5393258</v>
      </c>
      <c r="D16" s="37">
        <v>31</v>
      </c>
      <c r="E16" s="32">
        <v>1.05</v>
      </c>
      <c r="F16" s="15">
        <v>0</v>
      </c>
      <c r="G16" s="32">
        <v>6.4082229941614374E-2</v>
      </c>
      <c r="H16" s="16">
        <v>301</v>
      </c>
      <c r="I16" s="16">
        <v>0</v>
      </c>
    </row>
    <row r="17" spans="2:16" x14ac:dyDescent="0.2">
      <c r="B17" s="19"/>
      <c r="C17" s="15"/>
      <c r="E17" s="6"/>
      <c r="F17" s="7"/>
      <c r="G17" s="7"/>
      <c r="H17" s="14"/>
      <c r="I17" s="11"/>
    </row>
    <row r="18" spans="2:16" x14ac:dyDescent="0.2">
      <c r="B18" s="19" t="s">
        <v>22</v>
      </c>
      <c r="C18" s="36">
        <f ca="1">PutsDeal(0,$D$7,$D$10,$D$12,$D$13,$H$7,$H$9,$I$7,$G$7,$D$16,$G$16,$F$16,$E$16,$I$16,$H$16)</f>
        <v>40.94092958281572</v>
      </c>
      <c r="E18" s="6"/>
      <c r="H18" s="12"/>
      <c r="I18" s="6"/>
      <c r="J18" s="1"/>
    </row>
    <row r="19" spans="2:16" ht="18.75" customHeight="1" x14ac:dyDescent="0.25">
      <c r="B19" s="35" t="s">
        <v>23</v>
      </c>
      <c r="C19" s="34">
        <f ca="1">+$C$18*$C$16</f>
        <v>220804995.99995753</v>
      </c>
      <c r="E19" s="6"/>
      <c r="H19" s="12"/>
      <c r="I19" s="6"/>
    </row>
    <row r="20" spans="2:16" x14ac:dyDescent="0.2">
      <c r="B20" s="19"/>
      <c r="C20" s="2"/>
      <c r="D20" s="6"/>
      <c r="E20" s="6"/>
      <c r="F20" s="8"/>
      <c r="G20" s="8"/>
      <c r="K20" s="21"/>
    </row>
    <row r="21" spans="2:16" x14ac:dyDescent="0.2">
      <c r="B21" s="19"/>
      <c r="C21" s="16"/>
      <c r="D21" s="6"/>
      <c r="E21" s="6"/>
      <c r="F21" s="8"/>
      <c r="G21" s="8"/>
    </row>
    <row r="22" spans="2:16" x14ac:dyDescent="0.2">
      <c r="D22" s="6"/>
      <c r="E22" s="6"/>
      <c r="F22" s="8"/>
      <c r="G22" s="8"/>
      <c r="H22" s="10"/>
      <c r="I22" s="10"/>
      <c r="M22" s="10"/>
      <c r="N22" s="9"/>
    </row>
    <row r="23" spans="2:16" x14ac:dyDescent="0.2">
      <c r="D23" s="6"/>
      <c r="E23" s="6"/>
      <c r="F23" s="8"/>
      <c r="G23" s="8"/>
      <c r="N23" s="6"/>
    </row>
    <row r="24" spans="2:16" x14ac:dyDescent="0.2">
      <c r="D24" s="6"/>
      <c r="E24" s="6"/>
      <c r="F24" s="8"/>
      <c r="G24" s="8"/>
      <c r="H24" s="4"/>
      <c r="N24" s="6"/>
      <c r="P24" s="4"/>
    </row>
    <row r="25" spans="2:16" x14ac:dyDescent="0.2">
      <c r="H25" s="4"/>
      <c r="N25" s="6"/>
      <c r="P25" s="4"/>
    </row>
    <row r="26" spans="2:16" x14ac:dyDescent="0.2">
      <c r="H26" s="4"/>
      <c r="N26" s="6"/>
      <c r="P26" s="4"/>
    </row>
    <row r="27" spans="2:16" x14ac:dyDescent="0.2">
      <c r="H27" s="4"/>
      <c r="N27" s="6"/>
      <c r="P27" s="4"/>
    </row>
    <row r="28" spans="2:16" x14ac:dyDescent="0.2">
      <c r="H28" s="4"/>
      <c r="N28" s="6"/>
      <c r="P28" s="4"/>
    </row>
    <row r="29" spans="2:16" x14ac:dyDescent="0.2">
      <c r="H29" s="4"/>
      <c r="N29" s="6"/>
      <c r="P29" s="4"/>
    </row>
    <row r="30" spans="2:16" x14ac:dyDescent="0.2">
      <c r="H30" s="4"/>
      <c r="N30" s="6"/>
      <c r="P30" s="4"/>
    </row>
    <row r="31" spans="2:16" x14ac:dyDescent="0.2">
      <c r="H31" s="4"/>
      <c r="N31" s="6"/>
      <c r="P31" s="4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valdate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Issler</dc:creator>
  <cp:lastModifiedBy>Havlíček Jan</cp:lastModifiedBy>
  <cp:lastPrinted>1999-09-10T13:28:32Z</cp:lastPrinted>
  <dcterms:created xsi:type="dcterms:W3CDTF">1999-08-25T01:10:22Z</dcterms:created>
  <dcterms:modified xsi:type="dcterms:W3CDTF">2023-09-10T16:08:25Z</dcterms:modified>
</cp:coreProperties>
</file>