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23412" windowHeight="1495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8" i="1" l="1"/>
  <c r="J8" i="1"/>
  <c r="F10" i="1"/>
  <c r="H10" i="1"/>
  <c r="G11" i="1"/>
  <c r="F13" i="1"/>
  <c r="E24" i="1"/>
  <c r="E26" i="1"/>
  <c r="E27" i="1"/>
  <c r="E28" i="1"/>
  <c r="E30" i="1"/>
</calcChain>
</file>

<file path=xl/sharedStrings.xml><?xml version="1.0" encoding="utf-8"?>
<sst xmlns="http://schemas.openxmlformats.org/spreadsheetml/2006/main" count="53" uniqueCount="41">
  <si>
    <t>Valuation date</t>
  </si>
  <si>
    <t>Maturity</t>
  </si>
  <si>
    <t>Exercise Restriction</t>
  </si>
  <si>
    <t>R</t>
  </si>
  <si>
    <t>Strike</t>
  </si>
  <si>
    <t>Date</t>
  </si>
  <si>
    <t>Years</t>
  </si>
  <si>
    <t>Steps</t>
  </si>
  <si>
    <t>Enron 5-year put, Bermudan exercise</t>
  </si>
  <si>
    <t>Exercise Frequency</t>
  </si>
  <si>
    <t>RTHM / ENE correl.</t>
  </si>
  <si>
    <t>LJM long 2.5-year put</t>
  </si>
  <si>
    <t>Low Strike</t>
  </si>
  <si>
    <t>Enron long 2.5-year put</t>
  </si>
  <si>
    <t>High Strike</t>
  </si>
  <si>
    <t>LJM long call</t>
  </si>
  <si>
    <t>Enron long call</t>
  </si>
  <si>
    <t>RTHM</t>
  </si>
  <si>
    <t>RTHM Options</t>
  </si>
  <si>
    <t>Quantity</t>
  </si>
  <si>
    <t>Price</t>
  </si>
  <si>
    <t>Volatility</t>
  </si>
  <si>
    <t>Div. Yield</t>
  </si>
  <si>
    <t>ENE Shares</t>
  </si>
  <si>
    <t>ENE</t>
  </si>
  <si>
    <t>Option Value per Share</t>
  </si>
  <si>
    <t>Option Value</t>
  </si>
  <si>
    <t>Enron Shares</t>
  </si>
  <si>
    <t>Difference</t>
  </si>
  <si>
    <t>Cash</t>
  </si>
  <si>
    <t>Total</t>
  </si>
  <si>
    <t>Pricing Model for Bermudan Deal - Two Factor</t>
  </si>
  <si>
    <t>a</t>
  </si>
  <si>
    <t>b</t>
  </si>
  <si>
    <t>c</t>
  </si>
  <si>
    <t>d</t>
  </si>
  <si>
    <t>e</t>
  </si>
  <si>
    <t>Strike0</t>
  </si>
  <si>
    <t>Strike1</t>
  </si>
  <si>
    <t>Strike2</t>
  </si>
  <si>
    <t>Strike3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</si>
</sst>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5" x14ac:knownFonts="1"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18"/>
      <color indexed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3" fontId="0" fillId="0" borderId="0" xfId="0" applyNumberFormat="1"/>
    <xf numFmtId="14" fontId="0" fillId="2" borderId="0" xfId="0" applyNumberFormat="1" applyFill="1"/>
    <xf numFmtId="3" fontId="1" fillId="0" borderId="0" xfId="0" applyNumberFormat="1" applyFont="1"/>
    <xf numFmtId="0" fontId="1" fillId="2" borderId="0" xfId="0" applyFont="1" applyFill="1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  <xf numFmtId="2" fontId="4" fillId="0" borderId="0" xfId="0" applyNumberFormat="1" applyFont="1"/>
    <xf numFmtId="0" fontId="0" fillId="0" borderId="0" xfId="0" applyAlignment="1">
      <alignment horizontal="center"/>
    </xf>
    <xf numFmtId="14" fontId="1" fillId="0" borderId="0" xfId="0" applyNumberFormat="1" applyFont="1"/>
    <xf numFmtId="0" fontId="0" fillId="0" borderId="1" xfId="0" applyBorder="1" applyAlignment="1">
      <alignment horizontal="center"/>
    </xf>
    <xf numFmtId="165" fontId="1" fillId="2" borderId="0" xfId="0" applyNumberFormat="1" applyFont="1" applyFill="1"/>
    <xf numFmtId="3" fontId="2" fillId="0" borderId="0" xfId="0" applyNumberFormat="1" applyFont="1"/>
    <xf numFmtId="3" fontId="2" fillId="0" borderId="1" xfId="0" applyNumberFormat="1" applyFont="1" applyBorder="1"/>
    <xf numFmtId="165" fontId="2" fillId="0" borderId="0" xfId="0" applyNumberFormat="1" applyFont="1"/>
    <xf numFmtId="10" fontId="1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N30"/>
  <sheetViews>
    <sheetView tabSelected="1" workbookViewId="0"/>
  </sheetViews>
  <sheetFormatPr defaultRowHeight="10.199999999999999" x14ac:dyDescent="0.2"/>
  <cols>
    <col min="3" max="3" width="14.85546875" customWidth="1"/>
    <col min="4" max="4" width="14.42578125" customWidth="1"/>
    <col min="5" max="5" width="13.7109375" customWidth="1"/>
    <col min="6" max="6" width="11.140625" customWidth="1"/>
    <col min="7" max="7" width="11.28515625" customWidth="1"/>
    <col min="8" max="9" width="12" customWidth="1"/>
    <col min="10" max="10" width="11.140625" customWidth="1"/>
  </cols>
  <sheetData>
    <row r="2" spans="1:14" ht="22.8" x14ac:dyDescent="0.4">
      <c r="B2" s="9" t="s">
        <v>31</v>
      </c>
    </row>
    <row r="4" spans="1:14" x14ac:dyDescent="0.2">
      <c r="C4" t="s">
        <v>0</v>
      </c>
      <c r="D4" s="3">
        <v>36525</v>
      </c>
    </row>
    <row r="6" spans="1:14" x14ac:dyDescent="0.2">
      <c r="F6" s="13"/>
      <c r="G6" s="21" t="s">
        <v>1</v>
      </c>
      <c r="H6" s="21"/>
      <c r="I6" s="21" t="s">
        <v>2</v>
      </c>
      <c r="J6" s="21"/>
      <c r="L6" t="s">
        <v>3</v>
      </c>
      <c r="N6" s="6">
        <v>0.06</v>
      </c>
    </row>
    <row r="7" spans="1:14" x14ac:dyDescent="0.2">
      <c r="F7" s="13" t="s">
        <v>4</v>
      </c>
      <c r="G7" s="13" t="s">
        <v>5</v>
      </c>
      <c r="H7" s="13" t="s">
        <v>6</v>
      </c>
      <c r="I7" s="13" t="s">
        <v>5</v>
      </c>
      <c r="J7" s="13" t="s">
        <v>6</v>
      </c>
      <c r="L7" t="s">
        <v>7</v>
      </c>
      <c r="N7" s="7">
        <v>200</v>
      </c>
    </row>
    <row r="8" spans="1:14" x14ac:dyDescent="0.2">
      <c r="A8" t="s">
        <v>37</v>
      </c>
      <c r="B8" t="s">
        <v>32</v>
      </c>
      <c r="C8" t="s">
        <v>8</v>
      </c>
      <c r="F8" s="11">
        <v>56.125</v>
      </c>
      <c r="G8" s="14">
        <v>38167</v>
      </c>
      <c r="H8" s="10">
        <f>(G8-D4)/365.25</f>
        <v>4.4955509924709105</v>
      </c>
      <c r="I8" s="14">
        <v>37043</v>
      </c>
      <c r="J8" s="10">
        <f>(I8-D4)/365.25</f>
        <v>1.4182067077344285</v>
      </c>
      <c r="L8" t="s">
        <v>9</v>
      </c>
      <c r="N8" s="7">
        <v>2</v>
      </c>
    </row>
    <row r="9" spans="1:14" x14ac:dyDescent="0.2">
      <c r="F9" s="11"/>
      <c r="L9" t="s">
        <v>10</v>
      </c>
      <c r="N9" s="5">
        <v>0.2</v>
      </c>
    </row>
    <row r="10" spans="1:14" x14ac:dyDescent="0.2">
      <c r="B10" t="s">
        <v>33</v>
      </c>
      <c r="C10" t="s">
        <v>11</v>
      </c>
      <c r="E10" t="s">
        <v>12</v>
      </c>
      <c r="F10" s="12">
        <f>F8</f>
        <v>56.125</v>
      </c>
      <c r="G10" s="14">
        <v>37270</v>
      </c>
      <c r="H10" s="10">
        <f>(G10-D4)/365.25</f>
        <v>2.0396988364134154</v>
      </c>
    </row>
    <row r="11" spans="1:14" x14ac:dyDescent="0.2">
      <c r="A11" t="s">
        <v>38</v>
      </c>
      <c r="B11" s="8" t="s">
        <v>34</v>
      </c>
      <c r="C11" t="s">
        <v>13</v>
      </c>
      <c r="E11" t="s">
        <v>14</v>
      </c>
      <c r="F11" s="11">
        <v>65</v>
      </c>
      <c r="G11" s="1">
        <f>G10</f>
        <v>37270</v>
      </c>
      <c r="H11" s="10">
        <v>2.16</v>
      </c>
    </row>
    <row r="12" spans="1:14" x14ac:dyDescent="0.2">
      <c r="B12" s="8"/>
      <c r="F12" s="11"/>
    </row>
    <row r="13" spans="1:14" x14ac:dyDescent="0.2">
      <c r="A13" t="s">
        <v>39</v>
      </c>
      <c r="B13" s="8" t="s">
        <v>35</v>
      </c>
      <c r="C13" t="s">
        <v>15</v>
      </c>
      <c r="E13" t="s">
        <v>12</v>
      </c>
      <c r="F13" s="12">
        <f>F11</f>
        <v>65</v>
      </c>
    </row>
    <row r="14" spans="1:14" x14ac:dyDescent="0.2">
      <c r="A14" t="s">
        <v>40</v>
      </c>
      <c r="B14" s="8" t="s">
        <v>36</v>
      </c>
      <c r="C14" t="s">
        <v>16</v>
      </c>
      <c r="E14" t="s">
        <v>14</v>
      </c>
      <c r="F14" s="11">
        <v>81</v>
      </c>
    </row>
    <row r="16" spans="1:14" x14ac:dyDescent="0.2">
      <c r="F16" s="13"/>
      <c r="G16" s="13" t="s">
        <v>17</v>
      </c>
      <c r="H16" s="13" t="s">
        <v>17</v>
      </c>
      <c r="I16" s="13" t="s">
        <v>17</v>
      </c>
    </row>
    <row r="17" spans="3:9" ht="10.8" thickBot="1" x14ac:dyDescent="0.25">
      <c r="D17" t="s">
        <v>18</v>
      </c>
      <c r="F17" s="15" t="s">
        <v>19</v>
      </c>
      <c r="G17" s="15" t="s">
        <v>20</v>
      </c>
      <c r="H17" s="15" t="s">
        <v>21</v>
      </c>
      <c r="I17" s="15" t="s">
        <v>22</v>
      </c>
    </row>
    <row r="18" spans="3:9" ht="10.8" thickTop="1" x14ac:dyDescent="0.2">
      <c r="F18" s="4">
        <v>5393258</v>
      </c>
      <c r="G18" s="16">
        <v>31</v>
      </c>
      <c r="H18" s="20">
        <v>1.05</v>
      </c>
      <c r="I18" s="6">
        <v>0</v>
      </c>
    </row>
    <row r="20" spans="3:9" x14ac:dyDescent="0.2">
      <c r="D20" t="s">
        <v>23</v>
      </c>
      <c r="F20" s="13"/>
      <c r="G20" s="13" t="s">
        <v>24</v>
      </c>
      <c r="H20" s="13" t="s">
        <v>24</v>
      </c>
      <c r="I20" s="13" t="s">
        <v>24</v>
      </c>
    </row>
    <row r="21" spans="3:9" ht="10.8" thickBot="1" x14ac:dyDescent="0.25">
      <c r="F21" s="15" t="s">
        <v>19</v>
      </c>
      <c r="G21" s="15" t="s">
        <v>20</v>
      </c>
      <c r="H21" s="15" t="s">
        <v>21</v>
      </c>
      <c r="I21" s="15" t="s">
        <v>22</v>
      </c>
    </row>
    <row r="22" spans="3:9" ht="10.8" thickTop="1" x14ac:dyDescent="0.2">
      <c r="F22" s="4">
        <v>3114356</v>
      </c>
      <c r="G22" s="16">
        <v>44.375</v>
      </c>
      <c r="H22" s="20">
        <v>0.4</v>
      </c>
      <c r="I22" s="6">
        <v>1.7999999999999999E-2</v>
      </c>
    </row>
    <row r="24" spans="3:9" x14ac:dyDescent="0.2">
      <c r="C24" s="8" t="s">
        <v>25</v>
      </c>
      <c r="D24" s="8"/>
      <c r="E24" s="19">
        <f>PutsDeal2D($F$18,$F$22,$E$29,$G$18,$G$22,$F$8,$F$11,$F$13,$F$14,$H$8,$H$10,$J$8,$N$8,$N$6,$I$18,$I$22,$H$18,$H$22,$N$9,$N$7)</f>
        <v>20.765710523896139</v>
      </c>
    </row>
    <row r="26" spans="3:9" x14ac:dyDescent="0.2">
      <c r="C26" t="s">
        <v>26</v>
      </c>
      <c r="E26" s="17">
        <f>E24*F18</f>
        <v>111994834.40868704</v>
      </c>
    </row>
    <row r="27" spans="3:9" ht="10.8" thickBot="1" x14ac:dyDescent="0.25">
      <c r="C27" t="s">
        <v>27</v>
      </c>
      <c r="E27" s="18">
        <f>F22*G22</f>
        <v>138199547.5</v>
      </c>
    </row>
    <row r="28" spans="3:9" ht="10.8" thickTop="1" x14ac:dyDescent="0.2">
      <c r="C28" t="s">
        <v>28</v>
      </c>
      <c r="E28" s="2">
        <f>E27-E26</f>
        <v>26204713.09131296</v>
      </c>
    </row>
    <row r="29" spans="3:9" x14ac:dyDescent="0.2">
      <c r="C29" t="s">
        <v>29</v>
      </c>
      <c r="E29" s="4">
        <v>3750018</v>
      </c>
    </row>
    <row r="30" spans="3:9" x14ac:dyDescent="0.2">
      <c r="C30" t="s">
        <v>30</v>
      </c>
      <c r="E30" s="2">
        <f>E29+E28</f>
        <v>29954731.09131296</v>
      </c>
    </row>
  </sheetData>
  <mergeCells count="2">
    <mergeCell ref="I6:J6"/>
    <mergeCell ref="G6:H6"/>
  </mergeCells>
  <pageMargins left="0.75" right="0.75" top="1" bottom="1" header="0.5" footer="0.5"/>
  <pageSetup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Havlíček Jan</cp:lastModifiedBy>
  <cp:lastPrinted>2000-02-14T16:01:50Z</cp:lastPrinted>
  <dcterms:created xsi:type="dcterms:W3CDTF">1999-11-16T21:18:44Z</dcterms:created>
  <dcterms:modified xsi:type="dcterms:W3CDTF">2023-09-10T16:08:25Z</dcterms:modified>
</cp:coreProperties>
</file>