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A166F0-149C-44B2-B7DC-1E09BA2D9623}" xr6:coauthVersionLast="47" xr6:coauthVersionMax="47" xr10:uidLastSave="{00000000-0000-0000-0000-000000000000}"/>
  <bookViews>
    <workbookView xWindow="-120" yWindow="-120" windowWidth="38640" windowHeight="15720"/>
  </bookViews>
  <sheets>
    <sheet name="Enron Purchases" sheetId="1" r:id="rId1"/>
    <sheet name="Enron sal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D7" i="1"/>
  <c r="F7" i="1"/>
  <c r="J7" i="1"/>
  <c r="L7" i="1"/>
  <c r="A8" i="1"/>
  <c r="D8" i="1"/>
  <c r="F8" i="1"/>
  <c r="J8" i="1"/>
  <c r="L8" i="1"/>
  <c r="A9" i="1"/>
  <c r="D9" i="1"/>
  <c r="F9" i="1"/>
  <c r="J9" i="1"/>
  <c r="L9" i="1"/>
  <c r="A10" i="1"/>
  <c r="D10" i="1"/>
  <c r="F10" i="1"/>
  <c r="J10" i="1"/>
  <c r="L10" i="1"/>
  <c r="A11" i="1"/>
  <c r="D11" i="1"/>
  <c r="F11" i="1"/>
  <c r="J11" i="1"/>
  <c r="L11" i="1"/>
  <c r="A12" i="1"/>
  <c r="D12" i="1"/>
  <c r="F12" i="1"/>
  <c r="J12" i="1"/>
  <c r="L12" i="1"/>
  <c r="A13" i="1"/>
  <c r="D13" i="1"/>
  <c r="F13" i="1"/>
  <c r="J13" i="1"/>
  <c r="L13" i="1"/>
  <c r="A14" i="1"/>
  <c r="D14" i="1"/>
  <c r="F14" i="1"/>
  <c r="J14" i="1"/>
  <c r="L14" i="1"/>
  <c r="A15" i="1"/>
  <c r="D15" i="1"/>
  <c r="F15" i="1"/>
  <c r="J15" i="1"/>
  <c r="L15" i="1"/>
  <c r="A16" i="1"/>
  <c r="D16" i="1"/>
  <c r="F16" i="1"/>
  <c r="J16" i="1"/>
  <c r="L16" i="1"/>
  <c r="A17" i="1"/>
  <c r="D17" i="1"/>
  <c r="F17" i="1"/>
  <c r="J17" i="1"/>
  <c r="L17" i="1"/>
  <c r="A18" i="1"/>
  <c r="D18" i="1"/>
  <c r="F18" i="1"/>
  <c r="J18" i="1"/>
  <c r="L18" i="1"/>
  <c r="A19" i="1"/>
  <c r="D19" i="1"/>
  <c r="F19" i="1"/>
  <c r="J19" i="1"/>
  <c r="L19" i="1"/>
  <c r="A20" i="1"/>
  <c r="D20" i="1"/>
  <c r="F20" i="1"/>
  <c r="J20" i="1"/>
  <c r="L20" i="1"/>
  <c r="A21" i="1"/>
  <c r="D21" i="1"/>
  <c r="F21" i="1"/>
  <c r="J21" i="1"/>
  <c r="L21" i="1"/>
  <c r="A22" i="1"/>
  <c r="D22" i="1"/>
  <c r="F22" i="1"/>
  <c r="J22" i="1"/>
  <c r="L22" i="1"/>
  <c r="A23" i="1"/>
  <c r="D23" i="1"/>
  <c r="F23" i="1"/>
  <c r="J23" i="1"/>
  <c r="L23" i="1"/>
  <c r="A24" i="1"/>
  <c r="D24" i="1"/>
  <c r="F24" i="1"/>
  <c r="J24" i="1"/>
  <c r="L24" i="1"/>
  <c r="A25" i="1"/>
  <c r="D25" i="1"/>
  <c r="F25" i="1"/>
  <c r="J25" i="1"/>
  <c r="L25" i="1"/>
  <c r="A26" i="1"/>
  <c r="D26" i="1"/>
  <c r="F26" i="1"/>
  <c r="J26" i="1"/>
  <c r="L26" i="1"/>
  <c r="A27" i="1"/>
  <c r="D27" i="1"/>
  <c r="F27" i="1"/>
  <c r="J27" i="1"/>
  <c r="L27" i="1"/>
  <c r="A28" i="1"/>
  <c r="D28" i="1"/>
  <c r="F28" i="1"/>
  <c r="J28" i="1"/>
  <c r="L28" i="1"/>
  <c r="A29" i="1"/>
  <c r="D29" i="1"/>
  <c r="F29" i="1"/>
  <c r="J29" i="1"/>
  <c r="L29" i="1"/>
  <c r="A30" i="1"/>
  <c r="D30" i="1"/>
  <c r="F30" i="1"/>
  <c r="J30" i="1"/>
  <c r="L30" i="1"/>
  <c r="A31" i="1"/>
  <c r="D31" i="1"/>
  <c r="F31" i="1"/>
  <c r="J31" i="1"/>
  <c r="L31" i="1"/>
  <c r="A32" i="1"/>
  <c r="D32" i="1"/>
  <c r="F32" i="1"/>
  <c r="J32" i="1"/>
  <c r="L32" i="1"/>
  <c r="A33" i="1"/>
  <c r="D33" i="1"/>
  <c r="F33" i="1"/>
  <c r="J33" i="1"/>
  <c r="L33" i="1"/>
  <c r="A34" i="1"/>
  <c r="D34" i="1"/>
  <c r="F34" i="1"/>
  <c r="J34" i="1"/>
  <c r="L34" i="1"/>
  <c r="A35" i="1"/>
  <c r="D35" i="1"/>
  <c r="F35" i="1"/>
  <c r="J35" i="1"/>
  <c r="L35" i="1"/>
  <c r="A36" i="1"/>
  <c r="D36" i="1"/>
  <c r="F36" i="1"/>
  <c r="J36" i="1"/>
  <c r="L36" i="1"/>
  <c r="A37" i="1"/>
  <c r="D37" i="1"/>
  <c r="F37" i="1"/>
  <c r="L37" i="1"/>
  <c r="B38" i="1"/>
  <c r="C38" i="1"/>
  <c r="D38" i="1"/>
  <c r="E38" i="1"/>
  <c r="F38" i="1"/>
  <c r="H38" i="1"/>
  <c r="I38" i="1"/>
  <c r="J38" i="1"/>
  <c r="K38" i="1"/>
  <c r="L38" i="1"/>
  <c r="F1" i="2"/>
  <c r="D7" i="2"/>
  <c r="F7" i="2"/>
  <c r="J7" i="2"/>
  <c r="L7" i="2"/>
  <c r="A8" i="2"/>
  <c r="D8" i="2"/>
  <c r="F8" i="2"/>
  <c r="J8" i="2"/>
  <c r="L8" i="2"/>
  <c r="A9" i="2"/>
  <c r="D9" i="2"/>
  <c r="F9" i="2"/>
  <c r="J9" i="2"/>
  <c r="L9" i="2"/>
  <c r="A10" i="2"/>
  <c r="D10" i="2"/>
  <c r="F10" i="2"/>
  <c r="J10" i="2"/>
  <c r="L10" i="2"/>
  <c r="A11" i="2"/>
  <c r="D11" i="2"/>
  <c r="F11" i="2"/>
  <c r="J11" i="2"/>
  <c r="L11" i="2"/>
  <c r="A12" i="2"/>
  <c r="D12" i="2"/>
  <c r="F12" i="2"/>
  <c r="J12" i="2"/>
  <c r="L12" i="2"/>
  <c r="A13" i="2"/>
  <c r="D13" i="2"/>
  <c r="F13" i="2"/>
  <c r="J13" i="2"/>
  <c r="L13" i="2"/>
  <c r="A14" i="2"/>
  <c r="D14" i="2"/>
  <c r="F14" i="2"/>
  <c r="J14" i="2"/>
  <c r="L14" i="2"/>
  <c r="A15" i="2"/>
  <c r="D15" i="2"/>
  <c r="F15" i="2"/>
  <c r="J15" i="2"/>
  <c r="L15" i="2"/>
  <c r="A16" i="2"/>
  <c r="D16" i="2"/>
  <c r="F16" i="2"/>
  <c r="J16" i="2"/>
  <c r="L16" i="2"/>
  <c r="A17" i="2"/>
  <c r="D17" i="2"/>
  <c r="F17" i="2"/>
  <c r="J17" i="2"/>
  <c r="L17" i="2"/>
  <c r="A18" i="2"/>
  <c r="D18" i="2"/>
  <c r="F18" i="2"/>
  <c r="J18" i="2"/>
  <c r="L18" i="2"/>
  <c r="A19" i="2"/>
  <c r="D19" i="2"/>
  <c r="F19" i="2"/>
  <c r="J19" i="2"/>
  <c r="L19" i="2"/>
  <c r="A20" i="2"/>
  <c r="D20" i="2"/>
  <c r="F20" i="2"/>
  <c r="J20" i="2"/>
  <c r="L20" i="2"/>
  <c r="A21" i="2"/>
  <c r="D21" i="2"/>
  <c r="F21" i="2"/>
  <c r="J21" i="2"/>
  <c r="L21" i="2"/>
  <c r="A22" i="2"/>
  <c r="D22" i="2"/>
  <c r="F22" i="2"/>
  <c r="J22" i="2"/>
  <c r="L22" i="2"/>
  <c r="A23" i="2"/>
  <c r="D23" i="2"/>
  <c r="F23" i="2"/>
  <c r="J23" i="2"/>
  <c r="L23" i="2"/>
  <c r="A24" i="2"/>
  <c r="D24" i="2"/>
  <c r="F24" i="2"/>
  <c r="J24" i="2"/>
  <c r="L24" i="2"/>
  <c r="A25" i="2"/>
  <c r="D25" i="2"/>
  <c r="F25" i="2"/>
  <c r="J25" i="2"/>
  <c r="L25" i="2"/>
  <c r="A26" i="2"/>
  <c r="D26" i="2"/>
  <c r="F26" i="2"/>
  <c r="J26" i="2"/>
  <c r="L26" i="2"/>
  <c r="A27" i="2"/>
  <c r="D27" i="2"/>
  <c r="F27" i="2"/>
  <c r="J27" i="2"/>
  <c r="L27" i="2"/>
  <c r="A28" i="2"/>
  <c r="D28" i="2"/>
  <c r="F28" i="2"/>
  <c r="J28" i="2"/>
  <c r="L28" i="2"/>
  <c r="A29" i="2"/>
  <c r="D29" i="2"/>
  <c r="F29" i="2"/>
  <c r="J29" i="2"/>
  <c r="L29" i="2"/>
  <c r="A30" i="2"/>
  <c r="D30" i="2"/>
  <c r="F30" i="2"/>
  <c r="J30" i="2"/>
  <c r="L30" i="2"/>
  <c r="A31" i="2"/>
  <c r="D31" i="2"/>
  <c r="F31" i="2"/>
  <c r="J31" i="2"/>
  <c r="L31" i="2"/>
  <c r="A32" i="2"/>
  <c r="D32" i="2"/>
  <c r="F32" i="2"/>
  <c r="J32" i="2"/>
  <c r="L32" i="2"/>
  <c r="A33" i="2"/>
  <c r="D33" i="2"/>
  <c r="F33" i="2"/>
  <c r="J33" i="2"/>
  <c r="L33" i="2"/>
  <c r="A34" i="2"/>
  <c r="D34" i="2"/>
  <c r="F34" i="2"/>
  <c r="J34" i="2"/>
  <c r="L34" i="2"/>
  <c r="A35" i="2"/>
  <c r="D35" i="2"/>
  <c r="F35" i="2"/>
  <c r="J35" i="2"/>
  <c r="L35" i="2"/>
  <c r="A36" i="2"/>
  <c r="D36" i="2"/>
  <c r="F36" i="2"/>
  <c r="J36" i="2"/>
  <c r="L36" i="2"/>
  <c r="A37" i="2"/>
  <c r="D37" i="2"/>
  <c r="F37" i="2"/>
  <c r="J37" i="2"/>
  <c r="L37" i="2"/>
  <c r="B38" i="2"/>
  <c r="C38" i="2"/>
  <c r="D38" i="2"/>
  <c r="E38" i="2"/>
  <c r="F38" i="2"/>
  <c r="H38" i="2"/>
  <c r="I38" i="2"/>
  <c r="J38" i="2"/>
  <c r="K38" i="2"/>
  <c r="L38" i="2"/>
</calcChain>
</file>

<file path=xl/comments1.xml><?xml version="1.0" encoding="utf-8"?>
<comments xmlns="http://schemas.openxmlformats.org/spreadsheetml/2006/main">
  <authors>
    <author>Kate Symes</author>
  </authors>
  <commentList>
    <comment ref="L7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(628778) and STSW losses payback deal (626992) - purchased from and sold to EPE at their request outside their control area. Kathy is familiar with this scenario - same thing occurred on 5/31. Please direct questions to Lisa Gang (prescheduling) and Holden Salisbury (STSW desk).</t>
        </r>
      </text>
    </comment>
    <comment ref="L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(630015) and loss payback deal (630049) - STSW bought and sold for EPE per their request. Kathy knows about this - it was done on 5/31. Please refer to Lisa Gang (prescheduling) or Holden Salisbury (STSW) with questions. Price changed on 40 mw/HE 24 deal from $25 to $50 - new total is $29,770. </t>
        </r>
      </text>
    </comment>
    <comment ref="L1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(630176) and loss payback deal (630174) - bought and sold for EPE at their request. Kathy knows about this - same thing done on 5/31. Direct questions to Lisa Gang (prescheduling) and Holden Salisbury (STSW).</t>
        </r>
      </text>
    </comment>
    <comment ref="L11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APS deal incorrectly entered in Direct Bill section of model. Moved down to prescheduled section to be included in calculations at bottom. Volume at HE22/EPMI deal for price $45 restored to 55 mw to reflect Enpower.</t>
        </r>
      </text>
    </comment>
    <comment ref="L13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Formula changed in sheet - restored to correct formula. Model matches Enpower now.</t>
        </r>
      </text>
    </comment>
    <comment ref="L17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Price on deal 640544 in Enpower as $19 - should be $10. Changed. Enpower now matches model.</t>
        </r>
      </text>
    </comment>
    <comment ref="L2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Certain volumes in model were incorrectly priced - model corrected and totals now match Enpower</t>
        </r>
      </text>
    </comment>
    <comment ref="L2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deal 660369 does not pull into purchases or sales in CARP report - pulls into Buy-Resale section - spread changed from $45/$40 to $50/$45 per Enpower - variance is now $5,000 on purchase side, $4,500 on sale side</t>
        </r>
      </text>
    </comment>
    <comment ref="L3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does not pull into purchase or sale sections of the CARP report - deal # 660483</t>
        </r>
      </text>
    </comment>
    <comment ref="L32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Model missing volumes in a few hours - model corrected to match price and volumes in Enpower</t>
        </r>
      </text>
    </comment>
  </commentList>
</comments>
</file>

<file path=xl/comments2.xml><?xml version="1.0" encoding="utf-8"?>
<comments xmlns="http://schemas.openxmlformats.org/spreadsheetml/2006/main">
  <authors>
    <author>Kate Symes</author>
  </authors>
  <commentList>
    <comment ref="L7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(628779) - purchased from and sold to EPE at their request outside their control area. Kathy is familiar with this scenario - same thing occurred on 5/31. Please direct questions to Lisa Gang (prescheduling) and Holden Salisbury (STSW desk).</t>
        </r>
      </text>
    </comment>
    <comment ref="L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(630040) - where we bought and sold for EPE per their request. Kathy knows about this - it also occurred on 5/31. Please direct questions to Lisa Gang (prescheduling) and Holden Salisbury (STSW).</t>
        </r>
      </text>
    </comment>
    <comment ref="L1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STSW deal (630179) - bought and sold per EPE request. Kathy knows about this - same thing done on 5/31. Direct questions to Lisa Gang (prescheduling) and Holden Salisbury (STSW),</t>
        </r>
      </text>
    </comment>
    <comment ref="L11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EPE Model missing a 6 mw deal (EPMI sells to EPE for $40/HE 22) - added this in. Changed Enpower (deal 633920) from price of $45 to $40 per Real Time trade logs. Enpower and Model now match at volume of 966 mw and revenue of $69,360.</t>
        </r>
      </text>
    </comment>
    <comment ref="L12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Formula at bottom of model changed to include all EPE purchases. Model now matches Enpower.</t>
        </r>
      </text>
    </comment>
    <comment ref="L13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Formula deleted from bottom of sheet - restored. Model matches Enpower now. </t>
        </r>
      </text>
    </comment>
    <comment ref="L28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deal 660369 does not pull into purchases or sales in CARP report - pulls into Buy-Resale section - spread changed from $45/$40 to $50/$45 per Enpower - variance is now $5,000 on purchase side, $4,500 on sale side</t>
        </r>
      </text>
    </comment>
    <comment ref="L30" authorId="0" shapeId="0">
      <text>
        <r>
          <rPr>
            <b/>
            <sz val="12"/>
            <color indexed="81"/>
            <rFont val="Tahoma"/>
            <family val="2"/>
          </rPr>
          <t>Kate Symes:</t>
        </r>
        <r>
          <rPr>
            <sz val="12"/>
            <color indexed="81"/>
            <rFont val="Tahoma"/>
            <family val="2"/>
          </rPr>
          <t xml:space="preserve">
Explained variance due to buy-resale with El Paso - does not pull into purchase or sale sections of the CARP report - deal # 660483</t>
        </r>
      </text>
    </comment>
  </commentList>
</comments>
</file>

<file path=xl/sharedStrings.xml><?xml version="1.0" encoding="utf-8"?>
<sst xmlns="http://schemas.openxmlformats.org/spreadsheetml/2006/main" count="48" uniqueCount="16">
  <si>
    <t>Enron Power Marketing, Inc.</t>
  </si>
  <si>
    <t>Date</t>
  </si>
  <si>
    <t>Per EnPower</t>
  </si>
  <si>
    <t>Per EPE Model</t>
  </si>
  <si>
    <t>Difference</t>
  </si>
  <si>
    <t>Totals</t>
  </si>
  <si>
    <t>EnPower Total</t>
  </si>
  <si>
    <t>Book-Outs</t>
  </si>
  <si>
    <t>Book-Outs ($ Amt)</t>
  </si>
  <si>
    <t>Buy/Resale</t>
  </si>
  <si>
    <t>MW VOLUME</t>
  </si>
  <si>
    <t>TOTAL COST</t>
  </si>
  <si>
    <t>DOLLAR DIFFERENCE</t>
  </si>
  <si>
    <t>TOTAL REVENUE</t>
  </si>
  <si>
    <t>El Paso Electric Reconciliation - Purchases</t>
  </si>
  <si>
    <t>El Paso Electric Reconciliation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</si>
</sst>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-yy"/>
    <numFmt numFmtId="166" formatCode="0_);\(0\)"/>
    <numFmt numFmtId="168" formatCode="_(* #,##0_);_(* \(#,##0\);_(* &quot;-&quot;??_);_(@_)"/>
    <numFmt numFmtId="169" formatCode="m/d/yy\ h:mm\ AM/PM"/>
    <numFmt numFmtId="170" formatCode="0.0_);\(0.0\)"/>
    <numFmt numFmtId="173" formatCode="0_);[Red]\(0\)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10"/>
      <name val="Arial"/>
      <family val="2"/>
    </font>
    <font>
      <b/>
      <sz val="14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5" fontId="2" fillId="0" borderId="0" xfId="0" applyNumberFormat="1" applyFont="1" applyAlignment="1">
      <alignment horizontal="left"/>
    </xf>
    <xf numFmtId="0" fontId="4" fillId="0" borderId="0" xfId="0" applyFont="1"/>
    <xf numFmtId="168" fontId="3" fillId="0" borderId="0" xfId="1" applyNumberFormat="1" applyFont="1"/>
    <xf numFmtId="0" fontId="2" fillId="0" borderId="0" xfId="0" applyFont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168" fontId="3" fillId="0" borderId="0" xfId="1" applyNumberFormat="1" applyFont="1" applyFill="1"/>
    <xf numFmtId="169" fontId="5" fillId="0" borderId="0" xfId="0" applyNumberFormat="1" applyFont="1"/>
    <xf numFmtId="22" fontId="5" fillId="0" borderId="0" xfId="0" applyNumberFormat="1" applyFont="1"/>
    <xf numFmtId="166" fontId="4" fillId="2" borderId="1" xfId="0" applyNumberFormat="1" applyFont="1" applyFill="1" applyBorder="1"/>
    <xf numFmtId="166" fontId="4" fillId="0" borderId="1" xfId="0" applyNumberFormat="1" applyFont="1" applyBorder="1"/>
    <xf numFmtId="168" fontId="4" fillId="0" borderId="1" xfId="1" applyNumberFormat="1" applyFont="1" applyBorder="1"/>
    <xf numFmtId="166" fontId="4" fillId="3" borderId="1" xfId="0" applyNumberFormat="1" applyFont="1" applyFill="1" applyBorder="1"/>
    <xf numFmtId="173" fontId="5" fillId="4" borderId="1" xfId="0" applyNumberFormat="1" applyFont="1" applyFill="1" applyBorder="1"/>
    <xf numFmtId="44" fontId="4" fillId="2" borderId="1" xfId="2" applyFont="1" applyFill="1" applyBorder="1"/>
    <xf numFmtId="44" fontId="4" fillId="0" borderId="1" xfId="2" applyFont="1" applyBorder="1"/>
    <xf numFmtId="44" fontId="4" fillId="3" borderId="1" xfId="2" applyFont="1" applyFill="1" applyBorder="1"/>
    <xf numFmtId="44" fontId="5" fillId="4" borderId="1" xfId="2" applyFont="1" applyFill="1" applyBorder="1"/>
    <xf numFmtId="170" fontId="4" fillId="2" borderId="1" xfId="0" applyNumberFormat="1" applyFont="1" applyFill="1" applyBorder="1"/>
    <xf numFmtId="168" fontId="4" fillId="3" borderId="1" xfId="1" applyNumberFormat="1" applyFont="1" applyFill="1" applyBorder="1"/>
    <xf numFmtId="0" fontId="8" fillId="5" borderId="1" xfId="0" applyFont="1" applyFill="1" applyBorder="1" applyAlignment="1">
      <alignment horizontal="center"/>
    </xf>
    <xf numFmtId="168" fontId="8" fillId="5" borderId="1" xfId="1" applyNumberFormat="1" applyFont="1" applyFill="1" applyBorder="1" applyAlignment="1">
      <alignment horizontal="center"/>
    </xf>
    <xf numFmtId="166" fontId="5" fillId="4" borderId="1" xfId="0" applyNumberFormat="1" applyFont="1" applyFill="1" applyBorder="1"/>
    <xf numFmtId="166" fontId="8" fillId="5" borderId="1" xfId="0" applyNumberFormat="1" applyFont="1" applyFill="1" applyBorder="1"/>
    <xf numFmtId="44" fontId="8" fillId="5" borderId="1" xfId="2" applyFont="1" applyFill="1" applyBorder="1"/>
    <xf numFmtId="0" fontId="8" fillId="5" borderId="1" xfId="0" applyFont="1" applyFill="1" applyBorder="1"/>
    <xf numFmtId="166" fontId="4" fillId="2" borderId="2" xfId="0" applyNumberFormat="1" applyFont="1" applyFill="1" applyBorder="1"/>
    <xf numFmtId="170" fontId="4" fillId="2" borderId="2" xfId="0" applyNumberFormat="1" applyFont="1" applyFill="1" applyBorder="1"/>
    <xf numFmtId="166" fontId="8" fillId="5" borderId="3" xfId="0" applyNumberFormat="1" applyFont="1" applyFill="1" applyBorder="1"/>
    <xf numFmtId="166" fontId="8" fillId="5" borderId="4" xfId="0" applyNumberFormat="1" applyFont="1" applyFill="1" applyBorder="1"/>
    <xf numFmtId="168" fontId="8" fillId="5" borderId="4" xfId="1" applyNumberFormat="1" applyFont="1" applyFill="1" applyBorder="1"/>
    <xf numFmtId="173" fontId="8" fillId="5" borderId="4" xfId="0" applyNumberFormat="1" applyFont="1" applyFill="1" applyBorder="1"/>
    <xf numFmtId="44" fontId="8" fillId="5" borderId="4" xfId="2" applyFont="1" applyFill="1" applyBorder="1"/>
    <xf numFmtId="0" fontId="8" fillId="6" borderId="1" xfId="0" applyFont="1" applyFill="1" applyBorder="1" applyAlignment="1">
      <alignment horizontal="center"/>
    </xf>
    <xf numFmtId="166" fontId="5" fillId="6" borderId="1" xfId="0" applyNumberFormat="1" applyFont="1" applyFill="1" applyBorder="1"/>
    <xf numFmtId="166" fontId="8" fillId="6" borderId="1" xfId="0" applyNumberFormat="1" applyFont="1" applyFill="1" applyBorder="1"/>
    <xf numFmtId="173" fontId="5" fillId="6" borderId="1" xfId="0" applyNumberFormat="1" applyFont="1" applyFill="1" applyBorder="1"/>
    <xf numFmtId="173" fontId="8" fillId="6" borderId="4" xfId="0" applyNumberFormat="1" applyFont="1" applyFill="1" applyBorder="1"/>
    <xf numFmtId="0" fontId="9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9" fillId="2" borderId="2" xfId="0" applyFont="1" applyFill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68" fontId="9" fillId="3" borderId="1" xfId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tabSelected="1" topLeftCell="B12" zoomScale="70" workbookViewId="0">
      <selection activeCell="H46" sqref="H46"/>
    </sheetView>
  </sheetViews>
  <sheetFormatPr defaultRowHeight="15" x14ac:dyDescent="0.2"/>
  <cols>
    <col min="1" max="1" width="14.5703125" style="2" customWidth="1"/>
    <col min="2" max="2" width="18.28515625" style="2" bestFit="1" customWidth="1"/>
    <col min="3" max="3" width="17" style="2" hidden="1" customWidth="1"/>
    <col min="4" max="4" width="20.85546875" style="6" hidden="1" customWidth="1"/>
    <col min="5" max="5" width="23" style="6" bestFit="1" customWidth="1"/>
    <col min="6" max="6" width="22.85546875" style="2" customWidth="1"/>
    <col min="7" max="7" width="6" style="2" customWidth="1"/>
    <col min="8" max="8" width="22" style="2" bestFit="1" customWidth="1"/>
    <col min="9" max="9" width="25.140625" style="2" hidden="1" customWidth="1"/>
    <col min="10" max="10" width="22.85546875" style="2" hidden="1" customWidth="1"/>
    <col min="11" max="11" width="22.5703125" style="2" customWidth="1"/>
    <col min="12" max="12" width="30.5703125" style="2" bestFit="1" customWidth="1"/>
    <col min="13" max="14" width="15.7109375" style="2" customWidth="1"/>
    <col min="15" max="16384" width="9.140625" style="2"/>
  </cols>
  <sheetData>
    <row r="1" spans="1:27" ht="15.75" x14ac:dyDescent="0.25">
      <c r="A1" s="1" t="s">
        <v>0</v>
      </c>
      <c r="F1" s="11">
        <f ca="1">NOW()</f>
        <v>37077.407753356485</v>
      </c>
      <c r="G1" s="11"/>
    </row>
    <row r="2" spans="1:27" ht="15.75" x14ac:dyDescent="0.25">
      <c r="A2" s="1" t="s">
        <v>14</v>
      </c>
    </row>
    <row r="3" spans="1:27" ht="15.75" x14ac:dyDescent="0.25">
      <c r="A3" s="4">
        <v>37043</v>
      </c>
    </row>
    <row r="5" spans="1:27" s="1" customFormat="1" ht="15.75" x14ac:dyDescent="0.25">
      <c r="A5" s="7"/>
      <c r="B5" s="24" t="s">
        <v>10</v>
      </c>
      <c r="C5" s="24" t="s">
        <v>7</v>
      </c>
      <c r="D5" s="25" t="s">
        <v>10</v>
      </c>
      <c r="E5" s="25" t="s">
        <v>10</v>
      </c>
      <c r="F5" s="24" t="s">
        <v>10</v>
      </c>
      <c r="G5" s="37"/>
      <c r="H5" s="24" t="s">
        <v>11</v>
      </c>
      <c r="I5" s="24" t="s">
        <v>8</v>
      </c>
      <c r="J5" s="24" t="s">
        <v>11</v>
      </c>
      <c r="K5" s="24" t="s">
        <v>11</v>
      </c>
      <c r="L5" s="24" t="s">
        <v>12</v>
      </c>
    </row>
    <row r="6" spans="1:27" s="1" customFormat="1" ht="51" customHeight="1" x14ac:dyDescent="0.25">
      <c r="A6" s="42" t="s">
        <v>1</v>
      </c>
      <c r="B6" s="44" t="s">
        <v>2</v>
      </c>
      <c r="C6" s="45"/>
      <c r="D6" s="46" t="s">
        <v>6</v>
      </c>
      <c r="E6" s="47" t="s">
        <v>3</v>
      </c>
      <c r="F6" s="48" t="s">
        <v>4</v>
      </c>
      <c r="G6" s="49"/>
      <c r="H6" s="50" t="s">
        <v>2</v>
      </c>
      <c r="I6" s="51"/>
      <c r="J6" s="51" t="s">
        <v>6</v>
      </c>
      <c r="K6" s="52" t="s">
        <v>3</v>
      </c>
      <c r="L6" s="48" t="s">
        <v>4</v>
      </c>
    </row>
    <row r="7" spans="1:27" s="5" customFormat="1" ht="15.75" x14ac:dyDescent="0.25">
      <c r="A7" s="43">
        <v>37043</v>
      </c>
      <c r="B7" s="30">
        <v>-2738</v>
      </c>
      <c r="C7" s="14">
        <v>0</v>
      </c>
      <c r="D7" s="15">
        <f>SUM(B7:C7)</f>
        <v>-2738</v>
      </c>
      <c r="E7" s="16">
        <v>1138</v>
      </c>
      <c r="F7" s="17">
        <f>+D7+E7</f>
        <v>-1600</v>
      </c>
      <c r="G7" s="40"/>
      <c r="H7" s="18">
        <v>-475966</v>
      </c>
      <c r="I7" s="19"/>
      <c r="J7" s="19">
        <f t="shared" ref="J7:J36" si="0">SUM(H7:I7)</f>
        <v>-475966</v>
      </c>
      <c r="K7" s="20">
        <v>86710</v>
      </c>
      <c r="L7" s="21">
        <f>+J7+K7</f>
        <v>-389256</v>
      </c>
      <c r="M7" s="2"/>
    </row>
    <row r="8" spans="1:27" s="5" customFormat="1" ht="15.75" x14ac:dyDescent="0.25">
      <c r="A8" s="43">
        <f>+A7+1</f>
        <v>37044</v>
      </c>
      <c r="B8" s="30">
        <v>-1898</v>
      </c>
      <c r="C8" s="14"/>
      <c r="D8" s="15">
        <f t="shared" ref="D8:D37" si="1">SUM(B8:C8)</f>
        <v>-1898</v>
      </c>
      <c r="E8" s="16">
        <v>1498</v>
      </c>
      <c r="F8" s="17">
        <f t="shared" ref="F8:F37" si="2">+D8+E8</f>
        <v>-400</v>
      </c>
      <c r="G8" s="40"/>
      <c r="H8" s="18">
        <v>-95050</v>
      </c>
      <c r="I8" s="19"/>
      <c r="J8" s="19">
        <f t="shared" si="0"/>
        <v>-95050</v>
      </c>
      <c r="K8" s="20">
        <v>28770</v>
      </c>
      <c r="L8" s="21">
        <f t="shared" ref="L8:L37" si="3">+J8+K8</f>
        <v>-66280</v>
      </c>
    </row>
    <row r="9" spans="1:27" s="5" customFormat="1" ht="15.75" x14ac:dyDescent="0.25">
      <c r="A9" s="43">
        <f>+A8+1</f>
        <v>37045</v>
      </c>
      <c r="B9" s="30">
        <v>-1410</v>
      </c>
      <c r="C9" s="14"/>
      <c r="D9" s="15">
        <f t="shared" si="1"/>
        <v>-1410</v>
      </c>
      <c r="E9" s="16">
        <v>1410</v>
      </c>
      <c r="F9" s="17">
        <f t="shared" si="2"/>
        <v>0</v>
      </c>
      <c r="G9" s="40"/>
      <c r="H9" s="18">
        <v>-8215</v>
      </c>
      <c r="I9" s="19"/>
      <c r="J9" s="19">
        <f t="shared" si="0"/>
        <v>-8215</v>
      </c>
      <c r="K9" s="20">
        <v>8215</v>
      </c>
      <c r="L9" s="21">
        <f t="shared" si="3"/>
        <v>0</v>
      </c>
      <c r="M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5" customFormat="1" ht="15.75" x14ac:dyDescent="0.25">
      <c r="A10" s="43">
        <f t="shared" ref="A10:A37" si="4">+A9+1</f>
        <v>37046</v>
      </c>
      <c r="B10" s="30">
        <v>-3164</v>
      </c>
      <c r="C10" s="14"/>
      <c r="D10" s="15">
        <f t="shared" si="1"/>
        <v>-3164</v>
      </c>
      <c r="E10" s="16">
        <v>2364</v>
      </c>
      <c r="F10" s="17">
        <f t="shared" si="2"/>
        <v>-800</v>
      </c>
      <c r="G10" s="40"/>
      <c r="H10" s="18">
        <v>-159320</v>
      </c>
      <c r="I10" s="19"/>
      <c r="J10" s="19">
        <f t="shared" si="0"/>
        <v>-159320</v>
      </c>
      <c r="K10" s="20">
        <v>26040</v>
      </c>
      <c r="L10" s="21">
        <f t="shared" si="3"/>
        <v>-133280</v>
      </c>
      <c r="M10" s="1"/>
    </row>
    <row r="11" spans="1:27" s="5" customFormat="1" ht="15.75" x14ac:dyDescent="0.25">
      <c r="A11" s="43">
        <f t="shared" si="4"/>
        <v>37047</v>
      </c>
      <c r="B11" s="30">
        <v>-1534</v>
      </c>
      <c r="C11" s="14"/>
      <c r="D11" s="15">
        <f t="shared" si="1"/>
        <v>-1534</v>
      </c>
      <c r="E11" s="16">
        <v>1128</v>
      </c>
      <c r="F11" s="17">
        <f t="shared" si="2"/>
        <v>-406</v>
      </c>
      <c r="G11" s="40"/>
      <c r="H11" s="18">
        <v>-40315</v>
      </c>
      <c r="I11" s="19"/>
      <c r="J11" s="19">
        <f t="shared" si="0"/>
        <v>-40315</v>
      </c>
      <c r="K11" s="20">
        <v>30045</v>
      </c>
      <c r="L11" s="21">
        <f t="shared" si="3"/>
        <v>-10270</v>
      </c>
      <c r="M11" s="1"/>
    </row>
    <row r="12" spans="1:27" s="5" customFormat="1" ht="15.75" x14ac:dyDescent="0.25">
      <c r="A12" s="43">
        <f t="shared" si="4"/>
        <v>37048</v>
      </c>
      <c r="B12" s="30">
        <v>-1258</v>
      </c>
      <c r="C12" s="14"/>
      <c r="D12" s="15">
        <f t="shared" si="1"/>
        <v>-1258</v>
      </c>
      <c r="E12" s="16">
        <v>1258</v>
      </c>
      <c r="F12" s="17">
        <f t="shared" si="2"/>
        <v>0</v>
      </c>
      <c r="G12" s="40"/>
      <c r="H12" s="18">
        <v>-14175</v>
      </c>
      <c r="I12" s="19"/>
      <c r="J12" s="19">
        <f t="shared" si="0"/>
        <v>-14175</v>
      </c>
      <c r="K12" s="20">
        <v>14175</v>
      </c>
      <c r="L12" s="21">
        <f t="shared" si="3"/>
        <v>0</v>
      </c>
      <c r="M12" s="1"/>
    </row>
    <row r="13" spans="1:27" s="5" customFormat="1" ht="15.75" x14ac:dyDescent="0.25">
      <c r="A13" s="43">
        <f t="shared" si="4"/>
        <v>37049</v>
      </c>
      <c r="B13" s="30">
        <v>-1293</v>
      </c>
      <c r="C13" s="14"/>
      <c r="D13" s="15">
        <f t="shared" si="1"/>
        <v>-1293</v>
      </c>
      <c r="E13" s="16">
        <v>1293</v>
      </c>
      <c r="F13" s="17">
        <f t="shared" si="2"/>
        <v>0</v>
      </c>
      <c r="G13" s="40"/>
      <c r="H13" s="18">
        <v>-49910</v>
      </c>
      <c r="I13" s="19"/>
      <c r="J13" s="19">
        <f t="shared" si="0"/>
        <v>-49910</v>
      </c>
      <c r="K13" s="20">
        <v>50160</v>
      </c>
      <c r="L13" s="21">
        <f t="shared" si="3"/>
        <v>250</v>
      </c>
    </row>
    <row r="14" spans="1:27" ht="15.75" x14ac:dyDescent="0.25">
      <c r="A14" s="43">
        <f t="shared" si="4"/>
        <v>37050</v>
      </c>
      <c r="B14" s="30">
        <v>-2761</v>
      </c>
      <c r="C14" s="14"/>
      <c r="D14" s="15">
        <f t="shared" si="1"/>
        <v>-2761</v>
      </c>
      <c r="E14" s="16">
        <v>2761</v>
      </c>
      <c r="F14" s="17">
        <f t="shared" si="2"/>
        <v>0</v>
      </c>
      <c r="G14" s="40"/>
      <c r="H14" s="18">
        <v>-203505</v>
      </c>
      <c r="I14" s="19"/>
      <c r="J14" s="19">
        <f t="shared" si="0"/>
        <v>-203505</v>
      </c>
      <c r="K14" s="20">
        <v>203505</v>
      </c>
      <c r="L14" s="21">
        <f t="shared" si="3"/>
        <v>0</v>
      </c>
      <c r="M14" s="5"/>
    </row>
    <row r="15" spans="1:27" ht="15.75" x14ac:dyDescent="0.25">
      <c r="A15" s="43">
        <f t="shared" si="4"/>
        <v>37051</v>
      </c>
      <c r="B15" s="30">
        <v>-4183</v>
      </c>
      <c r="C15" s="14"/>
      <c r="D15" s="15">
        <f t="shared" si="1"/>
        <v>-4183</v>
      </c>
      <c r="E15" s="16">
        <v>4183</v>
      </c>
      <c r="F15" s="17">
        <f t="shared" si="2"/>
        <v>0</v>
      </c>
      <c r="G15" s="40"/>
      <c r="H15" s="18">
        <v>-149400</v>
      </c>
      <c r="I15" s="19"/>
      <c r="J15" s="19">
        <f t="shared" si="0"/>
        <v>-149400</v>
      </c>
      <c r="K15" s="20">
        <v>149400</v>
      </c>
      <c r="L15" s="21">
        <f t="shared" si="3"/>
        <v>0</v>
      </c>
      <c r="M15" s="5"/>
    </row>
    <row r="16" spans="1:27" ht="15.75" x14ac:dyDescent="0.25">
      <c r="A16" s="43">
        <f t="shared" si="4"/>
        <v>37052</v>
      </c>
      <c r="B16" s="30">
        <v>-2061</v>
      </c>
      <c r="C16" s="14"/>
      <c r="D16" s="15">
        <f t="shared" si="1"/>
        <v>-2061</v>
      </c>
      <c r="E16" s="16">
        <v>2061</v>
      </c>
      <c r="F16" s="17">
        <f t="shared" si="2"/>
        <v>0</v>
      </c>
      <c r="G16" s="40"/>
      <c r="H16" s="18">
        <v>-49240</v>
      </c>
      <c r="I16" s="19"/>
      <c r="J16" s="19">
        <f t="shared" si="0"/>
        <v>-49240</v>
      </c>
      <c r="K16" s="20">
        <v>49240</v>
      </c>
      <c r="L16" s="21">
        <f t="shared" si="3"/>
        <v>0</v>
      </c>
      <c r="M16" s="5"/>
    </row>
    <row r="17" spans="1:13" ht="15.75" x14ac:dyDescent="0.25">
      <c r="A17" s="43">
        <f t="shared" si="4"/>
        <v>37053</v>
      </c>
      <c r="B17" s="30">
        <v>-2350</v>
      </c>
      <c r="C17" s="14"/>
      <c r="D17" s="15">
        <f t="shared" si="1"/>
        <v>-2350</v>
      </c>
      <c r="E17" s="16">
        <v>2350</v>
      </c>
      <c r="F17" s="17">
        <f t="shared" si="2"/>
        <v>0</v>
      </c>
      <c r="G17" s="40"/>
      <c r="H17" s="18">
        <v>-68490</v>
      </c>
      <c r="I17" s="19"/>
      <c r="J17" s="19">
        <f t="shared" si="0"/>
        <v>-68490</v>
      </c>
      <c r="K17" s="20">
        <v>65790</v>
      </c>
      <c r="L17" s="21">
        <f t="shared" si="3"/>
        <v>-2700</v>
      </c>
      <c r="M17" s="5"/>
    </row>
    <row r="18" spans="1:13" ht="15.75" x14ac:dyDescent="0.25">
      <c r="A18" s="43">
        <f t="shared" si="4"/>
        <v>37054</v>
      </c>
      <c r="B18" s="30">
        <v>-2071</v>
      </c>
      <c r="C18" s="14"/>
      <c r="D18" s="15">
        <f t="shared" si="1"/>
        <v>-2071</v>
      </c>
      <c r="E18" s="16">
        <v>2071</v>
      </c>
      <c r="F18" s="17">
        <f t="shared" si="2"/>
        <v>0</v>
      </c>
      <c r="G18" s="40"/>
      <c r="H18" s="18">
        <v>-76755</v>
      </c>
      <c r="I18" s="19"/>
      <c r="J18" s="19">
        <f t="shared" si="0"/>
        <v>-76755</v>
      </c>
      <c r="K18" s="20">
        <v>76755</v>
      </c>
      <c r="L18" s="21">
        <f t="shared" si="3"/>
        <v>0</v>
      </c>
      <c r="M18" s="5"/>
    </row>
    <row r="19" spans="1:13" ht="15.75" x14ac:dyDescent="0.25">
      <c r="A19" s="43">
        <f t="shared" si="4"/>
        <v>37055</v>
      </c>
      <c r="B19" s="30">
        <v>-2506</v>
      </c>
      <c r="C19" s="14"/>
      <c r="D19" s="15">
        <f t="shared" si="1"/>
        <v>-2506</v>
      </c>
      <c r="E19" s="16">
        <v>2506</v>
      </c>
      <c r="F19" s="17">
        <f t="shared" si="2"/>
        <v>0</v>
      </c>
      <c r="G19" s="40"/>
      <c r="H19" s="18">
        <v>-65180</v>
      </c>
      <c r="I19" s="19"/>
      <c r="J19" s="19">
        <f t="shared" si="0"/>
        <v>-65180</v>
      </c>
      <c r="K19" s="20">
        <v>65180</v>
      </c>
      <c r="L19" s="21">
        <f t="shared" si="3"/>
        <v>0</v>
      </c>
      <c r="M19" s="1"/>
    </row>
    <row r="20" spans="1:13" ht="15.75" x14ac:dyDescent="0.25">
      <c r="A20" s="43">
        <f t="shared" si="4"/>
        <v>37056</v>
      </c>
      <c r="B20" s="31">
        <v>-2624</v>
      </c>
      <c r="C20" s="14"/>
      <c r="D20" s="15">
        <f t="shared" si="1"/>
        <v>-2624</v>
      </c>
      <c r="E20" s="16">
        <v>2624</v>
      </c>
      <c r="F20" s="17">
        <f t="shared" si="2"/>
        <v>0</v>
      </c>
      <c r="G20" s="40"/>
      <c r="H20" s="18">
        <v>-48085</v>
      </c>
      <c r="I20" s="19"/>
      <c r="J20" s="19">
        <f t="shared" si="0"/>
        <v>-48085</v>
      </c>
      <c r="K20" s="20">
        <v>48910</v>
      </c>
      <c r="L20" s="21">
        <f t="shared" si="3"/>
        <v>825</v>
      </c>
      <c r="M20" s="1"/>
    </row>
    <row r="21" spans="1:13" ht="15.75" x14ac:dyDescent="0.25">
      <c r="A21" s="43">
        <f t="shared" si="4"/>
        <v>37057</v>
      </c>
      <c r="B21" s="30">
        <v>-2835</v>
      </c>
      <c r="C21" s="14"/>
      <c r="D21" s="15">
        <f t="shared" si="1"/>
        <v>-2835</v>
      </c>
      <c r="E21" s="23">
        <v>2835</v>
      </c>
      <c r="F21" s="17">
        <f t="shared" si="2"/>
        <v>0</v>
      </c>
      <c r="G21" s="40"/>
      <c r="H21" s="18">
        <v>-85570</v>
      </c>
      <c r="I21" s="19"/>
      <c r="J21" s="19">
        <f t="shared" si="0"/>
        <v>-85570</v>
      </c>
      <c r="K21" s="20">
        <v>85570</v>
      </c>
      <c r="L21" s="21">
        <f t="shared" si="3"/>
        <v>0</v>
      </c>
      <c r="M21" s="5"/>
    </row>
    <row r="22" spans="1:13" ht="15.75" x14ac:dyDescent="0.25">
      <c r="A22" s="43">
        <f t="shared" si="4"/>
        <v>37058</v>
      </c>
      <c r="B22" s="30">
        <v>-3078</v>
      </c>
      <c r="C22" s="14"/>
      <c r="D22" s="15">
        <f t="shared" si="1"/>
        <v>-3078</v>
      </c>
      <c r="E22" s="23">
        <v>3078</v>
      </c>
      <c r="F22" s="17">
        <f t="shared" si="2"/>
        <v>0</v>
      </c>
      <c r="G22" s="40"/>
      <c r="H22" s="18">
        <v>-117370</v>
      </c>
      <c r="I22" s="19"/>
      <c r="J22" s="19">
        <f t="shared" si="0"/>
        <v>-117370</v>
      </c>
      <c r="K22" s="20">
        <v>117370</v>
      </c>
      <c r="L22" s="21">
        <f t="shared" si="3"/>
        <v>0</v>
      </c>
      <c r="M22" s="5"/>
    </row>
    <row r="23" spans="1:13" ht="15.75" x14ac:dyDescent="0.25">
      <c r="A23" s="43">
        <f t="shared" si="4"/>
        <v>37059</v>
      </c>
      <c r="B23" s="30">
        <v>-2222</v>
      </c>
      <c r="C23" s="14"/>
      <c r="D23" s="15">
        <f t="shared" si="1"/>
        <v>-2222</v>
      </c>
      <c r="E23" s="23">
        <v>2222</v>
      </c>
      <c r="F23" s="17">
        <f t="shared" si="2"/>
        <v>0</v>
      </c>
      <c r="G23" s="40"/>
      <c r="H23" s="18">
        <v>-48245</v>
      </c>
      <c r="I23" s="19"/>
      <c r="J23" s="19">
        <f t="shared" si="0"/>
        <v>-48245</v>
      </c>
      <c r="K23" s="20">
        <v>48245</v>
      </c>
      <c r="L23" s="21">
        <f t="shared" si="3"/>
        <v>0</v>
      </c>
      <c r="M23" s="5"/>
    </row>
    <row r="24" spans="1:13" ht="15.75" x14ac:dyDescent="0.25">
      <c r="A24" s="43">
        <f t="shared" si="4"/>
        <v>37060</v>
      </c>
      <c r="B24" s="30">
        <v>-3002</v>
      </c>
      <c r="C24" s="14"/>
      <c r="D24" s="15">
        <f t="shared" si="1"/>
        <v>-3002</v>
      </c>
      <c r="E24" s="23">
        <v>3002</v>
      </c>
      <c r="F24" s="17">
        <f t="shared" si="2"/>
        <v>0</v>
      </c>
      <c r="G24" s="40"/>
      <c r="H24" s="18">
        <v>-177395</v>
      </c>
      <c r="I24" s="19"/>
      <c r="J24" s="19">
        <f t="shared" si="0"/>
        <v>-177395</v>
      </c>
      <c r="K24" s="20">
        <v>177395</v>
      </c>
      <c r="L24" s="21">
        <f t="shared" si="3"/>
        <v>0</v>
      </c>
      <c r="M24" s="5"/>
    </row>
    <row r="25" spans="1:13" ht="15.75" x14ac:dyDescent="0.25">
      <c r="A25" s="43">
        <f t="shared" si="4"/>
        <v>37061</v>
      </c>
      <c r="B25" s="30">
        <v>-977</v>
      </c>
      <c r="C25" s="14"/>
      <c r="D25" s="15">
        <f t="shared" si="1"/>
        <v>-977</v>
      </c>
      <c r="E25" s="23">
        <v>977</v>
      </c>
      <c r="F25" s="17">
        <f t="shared" si="2"/>
        <v>0</v>
      </c>
      <c r="G25" s="40"/>
      <c r="H25" s="18">
        <v>-60990</v>
      </c>
      <c r="I25" s="19"/>
      <c r="J25" s="19">
        <f t="shared" si="0"/>
        <v>-60990</v>
      </c>
      <c r="K25" s="20">
        <v>60990</v>
      </c>
      <c r="L25" s="21">
        <f t="shared" si="3"/>
        <v>0</v>
      </c>
      <c r="M25" s="5"/>
    </row>
    <row r="26" spans="1:13" ht="15.75" x14ac:dyDescent="0.25">
      <c r="A26" s="43">
        <f t="shared" si="4"/>
        <v>37062</v>
      </c>
      <c r="B26" s="30">
        <v>-828</v>
      </c>
      <c r="C26" s="14"/>
      <c r="D26" s="15">
        <f t="shared" si="1"/>
        <v>-828</v>
      </c>
      <c r="E26" s="23">
        <v>828</v>
      </c>
      <c r="F26" s="17">
        <f t="shared" si="2"/>
        <v>0</v>
      </c>
      <c r="G26" s="40"/>
      <c r="H26" s="18">
        <v>-45750</v>
      </c>
      <c r="I26" s="19"/>
      <c r="J26" s="19">
        <f t="shared" si="0"/>
        <v>-45750</v>
      </c>
      <c r="K26" s="20">
        <v>45750</v>
      </c>
      <c r="L26" s="21">
        <f t="shared" si="3"/>
        <v>0</v>
      </c>
      <c r="M26" s="5"/>
    </row>
    <row r="27" spans="1:13" ht="15.75" x14ac:dyDescent="0.25">
      <c r="A27" s="43">
        <f t="shared" si="4"/>
        <v>37063</v>
      </c>
      <c r="B27" s="30">
        <v>-1291</v>
      </c>
      <c r="C27" s="14"/>
      <c r="D27" s="15">
        <f t="shared" si="1"/>
        <v>-1291</v>
      </c>
      <c r="E27" s="23">
        <v>1291</v>
      </c>
      <c r="F27" s="17">
        <f t="shared" si="2"/>
        <v>0</v>
      </c>
      <c r="G27" s="40"/>
      <c r="H27" s="18">
        <v>-62795</v>
      </c>
      <c r="I27" s="19"/>
      <c r="J27" s="19">
        <f t="shared" si="0"/>
        <v>-62795</v>
      </c>
      <c r="K27" s="20">
        <v>62795</v>
      </c>
      <c r="L27" s="21">
        <f t="shared" si="3"/>
        <v>0</v>
      </c>
      <c r="M27" s="5"/>
    </row>
    <row r="28" spans="1:13" ht="15.75" x14ac:dyDescent="0.25">
      <c r="A28" s="43">
        <f t="shared" si="4"/>
        <v>37064</v>
      </c>
      <c r="B28" s="30">
        <v>-2035</v>
      </c>
      <c r="C28" s="14"/>
      <c r="D28" s="15">
        <f t="shared" si="1"/>
        <v>-2035</v>
      </c>
      <c r="E28" s="23">
        <v>2135</v>
      </c>
      <c r="F28" s="17">
        <f t="shared" si="2"/>
        <v>100</v>
      </c>
      <c r="G28" s="40"/>
      <c r="H28" s="18">
        <v>-104675</v>
      </c>
      <c r="I28" s="19"/>
      <c r="J28" s="19">
        <f t="shared" si="0"/>
        <v>-104675</v>
      </c>
      <c r="K28" s="20">
        <v>109175</v>
      </c>
      <c r="L28" s="21">
        <f t="shared" si="3"/>
        <v>4500</v>
      </c>
      <c r="M28" s="5" t="s">
        <v>9</v>
      </c>
    </row>
    <row r="29" spans="1:13" ht="15.75" x14ac:dyDescent="0.25">
      <c r="A29" s="43">
        <f t="shared" si="4"/>
        <v>37065</v>
      </c>
      <c r="B29" s="30">
        <v>-3308</v>
      </c>
      <c r="C29" s="14"/>
      <c r="D29" s="15">
        <f t="shared" si="1"/>
        <v>-3308</v>
      </c>
      <c r="E29" s="23">
        <v>3308</v>
      </c>
      <c r="F29" s="17">
        <f t="shared" si="2"/>
        <v>0</v>
      </c>
      <c r="G29" s="40"/>
      <c r="H29" s="18">
        <v>-132245</v>
      </c>
      <c r="I29" s="19"/>
      <c r="J29" s="19">
        <f t="shared" si="0"/>
        <v>-132245</v>
      </c>
      <c r="K29" s="20">
        <v>132245</v>
      </c>
      <c r="L29" s="21">
        <f t="shared" si="3"/>
        <v>0</v>
      </c>
      <c r="M29" s="5"/>
    </row>
    <row r="30" spans="1:13" ht="15.75" x14ac:dyDescent="0.25">
      <c r="A30" s="43">
        <f t="shared" si="4"/>
        <v>37066</v>
      </c>
      <c r="B30" s="30">
        <v>-2516</v>
      </c>
      <c r="C30" s="14"/>
      <c r="D30" s="15">
        <f t="shared" si="1"/>
        <v>-2516</v>
      </c>
      <c r="E30" s="23">
        <v>2526</v>
      </c>
      <c r="F30" s="17">
        <f t="shared" si="2"/>
        <v>10</v>
      </c>
      <c r="G30" s="40"/>
      <c r="H30" s="18">
        <v>-85855</v>
      </c>
      <c r="I30" s="19"/>
      <c r="J30" s="19">
        <f t="shared" si="0"/>
        <v>-85855</v>
      </c>
      <c r="K30" s="20">
        <v>86355</v>
      </c>
      <c r="L30" s="21">
        <f t="shared" si="3"/>
        <v>500</v>
      </c>
      <c r="M30" s="5" t="s">
        <v>9</v>
      </c>
    </row>
    <row r="31" spans="1:13" ht="15.75" x14ac:dyDescent="0.25">
      <c r="A31" s="43">
        <f t="shared" si="4"/>
        <v>37067</v>
      </c>
      <c r="B31" s="30">
        <v>-2195</v>
      </c>
      <c r="C31" s="14"/>
      <c r="D31" s="15">
        <f t="shared" si="1"/>
        <v>-2195</v>
      </c>
      <c r="E31" s="23">
        <v>2195</v>
      </c>
      <c r="F31" s="17">
        <f t="shared" si="2"/>
        <v>0</v>
      </c>
      <c r="G31" s="40"/>
      <c r="H31" s="18">
        <v>-85196</v>
      </c>
      <c r="I31" s="19"/>
      <c r="J31" s="19">
        <f t="shared" si="0"/>
        <v>-85196</v>
      </c>
      <c r="K31" s="20">
        <v>85196</v>
      </c>
      <c r="L31" s="21">
        <f t="shared" si="3"/>
        <v>0</v>
      </c>
      <c r="M31" s="5"/>
    </row>
    <row r="32" spans="1:13" ht="15.75" x14ac:dyDescent="0.25">
      <c r="A32" s="43">
        <f t="shared" si="4"/>
        <v>37068</v>
      </c>
      <c r="B32" s="30">
        <v>-2675</v>
      </c>
      <c r="C32" s="14"/>
      <c r="D32" s="15">
        <f t="shared" si="1"/>
        <v>-2675</v>
      </c>
      <c r="E32" s="23">
        <v>2600</v>
      </c>
      <c r="F32" s="17">
        <f t="shared" si="2"/>
        <v>-75</v>
      </c>
      <c r="G32" s="40"/>
      <c r="H32" s="18">
        <v>-73820</v>
      </c>
      <c r="I32" s="19"/>
      <c r="J32" s="19">
        <f t="shared" si="0"/>
        <v>-73820</v>
      </c>
      <c r="K32" s="20">
        <v>74795</v>
      </c>
      <c r="L32" s="21">
        <f t="shared" si="3"/>
        <v>975</v>
      </c>
      <c r="M32" s="5"/>
    </row>
    <row r="33" spans="1:13" ht="15.75" x14ac:dyDescent="0.25">
      <c r="A33" s="43">
        <f t="shared" si="4"/>
        <v>37069</v>
      </c>
      <c r="B33" s="30">
        <v>-2665</v>
      </c>
      <c r="C33" s="14"/>
      <c r="D33" s="15">
        <f t="shared" si="1"/>
        <v>-2665</v>
      </c>
      <c r="E33" s="23">
        <v>2665</v>
      </c>
      <c r="F33" s="17">
        <f t="shared" si="2"/>
        <v>0</v>
      </c>
      <c r="G33" s="40"/>
      <c r="H33" s="18">
        <v>-85646</v>
      </c>
      <c r="I33" s="19"/>
      <c r="J33" s="19">
        <f t="shared" si="0"/>
        <v>-85646</v>
      </c>
      <c r="K33" s="20">
        <v>85646</v>
      </c>
      <c r="L33" s="21">
        <f t="shared" si="3"/>
        <v>0</v>
      </c>
    </row>
    <row r="34" spans="1:13" ht="15.75" x14ac:dyDescent="0.25">
      <c r="A34" s="43">
        <f t="shared" si="4"/>
        <v>37070</v>
      </c>
      <c r="B34" s="30">
        <v>-2354</v>
      </c>
      <c r="C34" s="14"/>
      <c r="D34" s="15">
        <f t="shared" si="1"/>
        <v>-2354</v>
      </c>
      <c r="E34" s="23">
        <v>2354</v>
      </c>
      <c r="F34" s="17">
        <f t="shared" si="2"/>
        <v>0</v>
      </c>
      <c r="G34" s="40"/>
      <c r="H34" s="18">
        <v>-82085</v>
      </c>
      <c r="I34" s="19"/>
      <c r="J34" s="19">
        <f t="shared" si="0"/>
        <v>-82085</v>
      </c>
      <c r="K34" s="20">
        <v>82085</v>
      </c>
      <c r="L34" s="21">
        <f t="shared" si="3"/>
        <v>0</v>
      </c>
    </row>
    <row r="35" spans="1:13" ht="15.75" x14ac:dyDescent="0.25">
      <c r="A35" s="43">
        <f t="shared" si="4"/>
        <v>37071</v>
      </c>
      <c r="B35" s="30">
        <v>-2860</v>
      </c>
      <c r="C35" s="14"/>
      <c r="D35" s="15">
        <f t="shared" si="1"/>
        <v>-2860</v>
      </c>
      <c r="E35" s="23">
        <v>2860</v>
      </c>
      <c r="F35" s="17">
        <f t="shared" si="2"/>
        <v>0</v>
      </c>
      <c r="G35" s="40"/>
      <c r="H35" s="18">
        <v>-110930</v>
      </c>
      <c r="I35" s="19"/>
      <c r="J35" s="19">
        <f t="shared" si="0"/>
        <v>-110930</v>
      </c>
      <c r="K35" s="20">
        <v>110930</v>
      </c>
      <c r="L35" s="21">
        <f t="shared" si="3"/>
        <v>0</v>
      </c>
      <c r="M35" s="5"/>
    </row>
    <row r="36" spans="1:13" ht="15.75" x14ac:dyDescent="0.25">
      <c r="A36" s="43">
        <f t="shared" si="4"/>
        <v>37072</v>
      </c>
      <c r="B36" s="31">
        <v>-3395</v>
      </c>
      <c r="C36" s="14"/>
      <c r="D36" s="15">
        <f t="shared" si="1"/>
        <v>-3395</v>
      </c>
      <c r="E36" s="23">
        <v>3395</v>
      </c>
      <c r="F36" s="17">
        <f t="shared" si="2"/>
        <v>0</v>
      </c>
      <c r="G36" s="40"/>
      <c r="H36" s="18">
        <v>-129875</v>
      </c>
      <c r="I36" s="19"/>
      <c r="J36" s="19">
        <f t="shared" si="0"/>
        <v>-129875</v>
      </c>
      <c r="K36" s="20">
        <v>129875</v>
      </c>
      <c r="L36" s="21">
        <f t="shared" si="3"/>
        <v>0</v>
      </c>
      <c r="M36" s="5"/>
    </row>
    <row r="37" spans="1:13" ht="15.75" x14ac:dyDescent="0.25">
      <c r="A37" s="43">
        <f t="shared" si="4"/>
        <v>37073</v>
      </c>
      <c r="B37" s="31"/>
      <c r="C37" s="14"/>
      <c r="D37" s="15">
        <f t="shared" si="1"/>
        <v>0</v>
      </c>
      <c r="E37" s="23"/>
      <c r="F37" s="17">
        <f t="shared" si="2"/>
        <v>0</v>
      </c>
      <c r="G37" s="40"/>
      <c r="H37" s="18"/>
      <c r="I37" s="19"/>
      <c r="J37" s="19"/>
      <c r="K37" s="20"/>
      <c r="L37" s="21">
        <f t="shared" si="3"/>
        <v>0</v>
      </c>
      <c r="M37" s="5"/>
    </row>
    <row r="38" spans="1:13" ht="16.5" thickBot="1" x14ac:dyDescent="0.3">
      <c r="A38" s="29" t="s">
        <v>5</v>
      </c>
      <c r="B38" s="32">
        <f>SUM(B7:B37)</f>
        <v>-70087</v>
      </c>
      <c r="C38" s="33">
        <f>SUM(C7:C35)</f>
        <v>0</v>
      </c>
      <c r="D38" s="34">
        <f>SUM(D7:D37)</f>
        <v>-70087</v>
      </c>
      <c r="E38" s="34">
        <f>SUM(E7:E36)</f>
        <v>66916</v>
      </c>
      <c r="F38" s="35">
        <f>SUM(F7:F35)</f>
        <v>-3171</v>
      </c>
      <c r="G38" s="41"/>
      <c r="H38" s="36">
        <f>SUM(H7:H37)</f>
        <v>-2992048</v>
      </c>
      <c r="I38" s="36">
        <f>SUM(I7:I35)</f>
        <v>0</v>
      </c>
      <c r="J38" s="36">
        <f>SUM(J7:J37)</f>
        <v>-2992048</v>
      </c>
      <c r="K38" s="36">
        <f>SUM(K7:K36)</f>
        <v>2397312</v>
      </c>
      <c r="L38" s="36">
        <f>SUM(L7:L37)</f>
        <v>-594736</v>
      </c>
    </row>
    <row r="39" spans="1:13" ht="15.75" thickTop="1" x14ac:dyDescent="0.2">
      <c r="B39" s="3"/>
      <c r="C39" s="3"/>
      <c r="F39" s="3"/>
      <c r="G39" s="3"/>
    </row>
    <row r="40" spans="1:13" ht="15.75" x14ac:dyDescent="0.25">
      <c r="A40" s="8"/>
      <c r="B40" s="8"/>
      <c r="C40" s="9"/>
      <c r="D40" s="10"/>
    </row>
  </sheetData>
  <phoneticPr fontId="0" type="noConversion"/>
  <pageMargins left="0.17" right="0.23" top="1" bottom="1" header="0.5" footer="0.5"/>
  <pageSetup scale="50" orientation="landscape" verticalDpi="300" r:id="rId1"/>
  <headerFooter alignWithMargins="0">
    <oddFooter xml:space="preserve">&amp;C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8" zoomScale="70" workbookViewId="0">
      <selection activeCell="N25" sqref="N25"/>
    </sheetView>
  </sheetViews>
  <sheetFormatPr defaultRowHeight="12.75" x14ac:dyDescent="0.2"/>
  <cols>
    <col min="1" max="1" width="15.85546875" customWidth="1"/>
    <col min="2" max="2" width="18.28515625" bestFit="1" customWidth="1"/>
    <col min="3" max="3" width="17.7109375" hidden="1" customWidth="1"/>
    <col min="4" max="4" width="20.140625" hidden="1" customWidth="1"/>
    <col min="5" max="5" width="20.85546875" bestFit="1" customWidth="1"/>
    <col min="6" max="6" width="18.28515625" bestFit="1" customWidth="1"/>
    <col min="7" max="7" width="5.42578125" customWidth="1"/>
    <col min="8" max="8" width="24" bestFit="1" customWidth="1"/>
    <col min="9" max="9" width="23.5703125" hidden="1" customWidth="1"/>
    <col min="10" max="10" width="24" hidden="1" customWidth="1"/>
    <col min="11" max="11" width="24" bestFit="1" customWidth="1"/>
    <col min="12" max="12" width="30.5703125" bestFit="1" customWidth="1"/>
    <col min="13" max="14" width="15.7109375" customWidth="1"/>
  </cols>
  <sheetData>
    <row r="1" spans="1:12" s="2" customFormat="1" ht="15.75" x14ac:dyDescent="0.25">
      <c r="A1" s="1" t="s">
        <v>0</v>
      </c>
      <c r="F1" s="12">
        <f ca="1">NOW()</f>
        <v>37077.407753356485</v>
      </c>
      <c r="G1" s="12"/>
    </row>
    <row r="2" spans="1:12" s="2" customFormat="1" ht="15.75" x14ac:dyDescent="0.25">
      <c r="A2" s="1" t="s">
        <v>15</v>
      </c>
    </row>
    <row r="3" spans="1:12" s="2" customFormat="1" ht="15.75" x14ac:dyDescent="0.25">
      <c r="A3" s="4">
        <v>37043</v>
      </c>
    </row>
    <row r="4" spans="1:12" s="2" customFormat="1" ht="15" x14ac:dyDescent="0.2"/>
    <row r="5" spans="1:12" s="1" customFormat="1" ht="15.75" x14ac:dyDescent="0.25">
      <c r="A5" s="7"/>
      <c r="B5" s="24" t="s">
        <v>10</v>
      </c>
      <c r="C5" s="24" t="s">
        <v>7</v>
      </c>
      <c r="D5" s="24" t="s">
        <v>10</v>
      </c>
      <c r="E5" s="24" t="s">
        <v>10</v>
      </c>
      <c r="F5" s="24" t="s">
        <v>10</v>
      </c>
      <c r="G5" s="37"/>
      <c r="H5" s="24" t="s">
        <v>13</v>
      </c>
      <c r="I5" s="24" t="s">
        <v>8</v>
      </c>
      <c r="J5" s="24" t="s">
        <v>13</v>
      </c>
      <c r="K5" s="24" t="s">
        <v>13</v>
      </c>
      <c r="L5" s="24" t="s">
        <v>12</v>
      </c>
    </row>
    <row r="6" spans="1:12" s="1" customFormat="1" ht="51" customHeight="1" x14ac:dyDescent="0.25">
      <c r="A6" s="42" t="s">
        <v>1</v>
      </c>
      <c r="B6" s="53" t="s">
        <v>2</v>
      </c>
      <c r="C6" s="51"/>
      <c r="D6" s="51" t="s">
        <v>6</v>
      </c>
      <c r="E6" s="52" t="s">
        <v>3</v>
      </c>
      <c r="F6" s="48" t="s">
        <v>4</v>
      </c>
      <c r="G6" s="49"/>
      <c r="H6" s="50" t="s">
        <v>2</v>
      </c>
      <c r="I6" s="51"/>
      <c r="J6" s="51" t="s">
        <v>6</v>
      </c>
      <c r="K6" s="52" t="s">
        <v>3</v>
      </c>
      <c r="L6" s="48" t="s">
        <v>4</v>
      </c>
    </row>
    <row r="7" spans="1:12" s="5" customFormat="1" ht="15.75" x14ac:dyDescent="0.25">
      <c r="A7" s="43">
        <v>37043</v>
      </c>
      <c r="B7" s="13">
        <v>4408</v>
      </c>
      <c r="C7" s="14"/>
      <c r="D7" s="14">
        <f>SUM(B7:C7)</f>
        <v>4408</v>
      </c>
      <c r="E7" s="23">
        <v>-2840</v>
      </c>
      <c r="F7" s="26">
        <f>+B7+E7</f>
        <v>1568</v>
      </c>
      <c r="G7" s="38"/>
      <c r="H7" s="18">
        <v>947622.08</v>
      </c>
      <c r="I7" s="19"/>
      <c r="J7" s="19">
        <f>SUM(H7:I7)</f>
        <v>947622.08</v>
      </c>
      <c r="K7" s="20">
        <v>-536320</v>
      </c>
      <c r="L7" s="21">
        <f>+J7+K7</f>
        <v>411302.07999999996</v>
      </c>
    </row>
    <row r="8" spans="1:12" s="5" customFormat="1" ht="15.75" x14ac:dyDescent="0.25">
      <c r="A8" s="43">
        <f>+A7+1</f>
        <v>37044</v>
      </c>
      <c r="B8" s="13">
        <v>1904</v>
      </c>
      <c r="C8" s="14"/>
      <c r="D8" s="14">
        <f t="shared" ref="D8:D37" si="0">SUM(B8:C8)</f>
        <v>1904</v>
      </c>
      <c r="E8" s="23">
        <v>-1520</v>
      </c>
      <c r="F8" s="26">
        <f t="shared" ref="F8:F37" si="1">+B8+E8</f>
        <v>384</v>
      </c>
      <c r="G8" s="38"/>
      <c r="H8" s="18">
        <v>217647.04</v>
      </c>
      <c r="I8" s="19"/>
      <c r="J8" s="19">
        <f t="shared" ref="J8:J35" si="2">SUM(H8:I8)</f>
        <v>217647.04</v>
      </c>
      <c r="K8" s="20">
        <v>-148120</v>
      </c>
      <c r="L8" s="21">
        <f t="shared" ref="L8:L37" si="3">+J8+K8</f>
        <v>69527.040000000008</v>
      </c>
    </row>
    <row r="9" spans="1:12" s="5" customFormat="1" ht="15.75" x14ac:dyDescent="0.25">
      <c r="A9" s="43">
        <f t="shared" ref="A9:A37" si="4">+A8+1</f>
        <v>37045</v>
      </c>
      <c r="B9" s="13">
        <v>0</v>
      </c>
      <c r="C9" s="14"/>
      <c r="D9" s="14">
        <f t="shared" si="0"/>
        <v>0</v>
      </c>
      <c r="E9" s="23"/>
      <c r="F9" s="26">
        <f t="shared" si="1"/>
        <v>0</v>
      </c>
      <c r="G9" s="38"/>
      <c r="H9" s="18">
        <v>0</v>
      </c>
      <c r="I9" s="19"/>
      <c r="J9" s="19">
        <f t="shared" si="2"/>
        <v>0</v>
      </c>
      <c r="K9" s="20"/>
      <c r="L9" s="21">
        <f t="shared" si="3"/>
        <v>0</v>
      </c>
    </row>
    <row r="10" spans="1:12" s="5" customFormat="1" ht="15.75" x14ac:dyDescent="0.25">
      <c r="A10" s="43">
        <f t="shared" si="4"/>
        <v>37046</v>
      </c>
      <c r="B10" s="13">
        <v>2669</v>
      </c>
      <c r="C10" s="14"/>
      <c r="D10" s="14">
        <f t="shared" si="0"/>
        <v>2669</v>
      </c>
      <c r="E10" s="23">
        <v>-1885</v>
      </c>
      <c r="F10" s="26">
        <f t="shared" si="1"/>
        <v>784</v>
      </c>
      <c r="G10" s="38"/>
      <c r="H10" s="18">
        <v>386681</v>
      </c>
      <c r="I10" s="19"/>
      <c r="J10" s="19">
        <f t="shared" si="2"/>
        <v>386681</v>
      </c>
      <c r="K10" s="20">
        <v>-226745</v>
      </c>
      <c r="L10" s="21">
        <f t="shared" si="3"/>
        <v>159936</v>
      </c>
    </row>
    <row r="11" spans="1:12" s="5" customFormat="1" ht="15.75" x14ac:dyDescent="0.25">
      <c r="A11" s="43">
        <f t="shared" si="4"/>
        <v>37047</v>
      </c>
      <c r="B11" s="13">
        <v>966</v>
      </c>
      <c r="C11" s="14"/>
      <c r="D11" s="14">
        <f t="shared" si="0"/>
        <v>966</v>
      </c>
      <c r="E11" s="23">
        <v>-960</v>
      </c>
      <c r="F11" s="26">
        <f t="shared" si="1"/>
        <v>6</v>
      </c>
      <c r="G11" s="38"/>
      <c r="H11" s="18">
        <v>69360</v>
      </c>
      <c r="I11" s="19"/>
      <c r="J11" s="19">
        <f t="shared" si="2"/>
        <v>69360</v>
      </c>
      <c r="K11" s="20">
        <v>-69120</v>
      </c>
      <c r="L11" s="21">
        <f t="shared" si="3"/>
        <v>240</v>
      </c>
    </row>
    <row r="12" spans="1:12" s="5" customFormat="1" ht="15.75" x14ac:dyDescent="0.25">
      <c r="A12" s="43">
        <f t="shared" si="4"/>
        <v>37048</v>
      </c>
      <c r="B12" s="13">
        <v>993</v>
      </c>
      <c r="C12" s="14"/>
      <c r="D12" s="14">
        <f t="shared" si="0"/>
        <v>993</v>
      </c>
      <c r="E12" s="23">
        <v>-993</v>
      </c>
      <c r="F12" s="26">
        <f t="shared" si="1"/>
        <v>0</v>
      </c>
      <c r="G12" s="38"/>
      <c r="H12" s="18">
        <v>71100</v>
      </c>
      <c r="I12" s="19"/>
      <c r="J12" s="19">
        <f t="shared" si="2"/>
        <v>71100</v>
      </c>
      <c r="K12" s="20">
        <v>-69120</v>
      </c>
      <c r="L12" s="21">
        <f t="shared" si="3"/>
        <v>1980</v>
      </c>
    </row>
    <row r="13" spans="1:12" s="5" customFormat="1" ht="15.75" x14ac:dyDescent="0.25">
      <c r="A13" s="43">
        <f t="shared" si="4"/>
        <v>37049</v>
      </c>
      <c r="B13" s="13">
        <v>1098</v>
      </c>
      <c r="C13" s="14"/>
      <c r="D13" s="14">
        <f t="shared" si="0"/>
        <v>1098</v>
      </c>
      <c r="E13" s="23"/>
      <c r="F13" s="26">
        <f t="shared" si="1"/>
        <v>1098</v>
      </c>
      <c r="G13" s="38"/>
      <c r="H13" s="18">
        <v>83825</v>
      </c>
      <c r="I13" s="19"/>
      <c r="J13" s="19">
        <f t="shared" si="2"/>
        <v>83825</v>
      </c>
      <c r="K13" s="20"/>
      <c r="L13" s="21">
        <f t="shared" si="3"/>
        <v>83825</v>
      </c>
    </row>
    <row r="14" spans="1:12" s="5" customFormat="1" ht="15.75" x14ac:dyDescent="0.25">
      <c r="A14" s="43">
        <f t="shared" si="4"/>
        <v>37050</v>
      </c>
      <c r="B14" s="13">
        <v>960</v>
      </c>
      <c r="C14" s="14"/>
      <c r="D14" s="14">
        <f t="shared" si="0"/>
        <v>960</v>
      </c>
      <c r="E14" s="23">
        <v>-960</v>
      </c>
      <c r="F14" s="26">
        <f t="shared" si="1"/>
        <v>0</v>
      </c>
      <c r="G14" s="38"/>
      <c r="H14" s="18">
        <v>69120</v>
      </c>
      <c r="I14" s="19"/>
      <c r="J14" s="19">
        <f t="shared" si="2"/>
        <v>69120</v>
      </c>
      <c r="K14" s="20">
        <v>-69120</v>
      </c>
      <c r="L14" s="21">
        <f t="shared" si="3"/>
        <v>0</v>
      </c>
    </row>
    <row r="15" spans="1:12" s="5" customFormat="1" ht="15.75" x14ac:dyDescent="0.25">
      <c r="A15" s="43">
        <f t="shared" si="4"/>
        <v>37051</v>
      </c>
      <c r="B15" s="13">
        <v>960</v>
      </c>
      <c r="C15" s="14"/>
      <c r="D15" s="14">
        <f t="shared" si="0"/>
        <v>960</v>
      </c>
      <c r="E15" s="23">
        <v>-960</v>
      </c>
      <c r="F15" s="26">
        <f t="shared" si="1"/>
        <v>0</v>
      </c>
      <c r="G15" s="38"/>
      <c r="H15" s="18">
        <v>69120</v>
      </c>
      <c r="I15" s="19"/>
      <c r="J15" s="19">
        <f t="shared" si="2"/>
        <v>69120</v>
      </c>
      <c r="K15" s="20">
        <v>-69120</v>
      </c>
      <c r="L15" s="21">
        <f t="shared" si="3"/>
        <v>0</v>
      </c>
    </row>
    <row r="16" spans="1:12" s="5" customFormat="1" ht="15.75" x14ac:dyDescent="0.25">
      <c r="A16" s="43">
        <f t="shared" si="4"/>
        <v>37052</v>
      </c>
      <c r="B16" s="13">
        <v>0</v>
      </c>
      <c r="C16" s="14"/>
      <c r="D16" s="14">
        <f t="shared" si="0"/>
        <v>0</v>
      </c>
      <c r="E16" s="23"/>
      <c r="F16" s="26">
        <f t="shared" si="1"/>
        <v>0</v>
      </c>
      <c r="G16" s="38"/>
      <c r="H16" s="18">
        <v>0</v>
      </c>
      <c r="I16" s="19"/>
      <c r="J16" s="19">
        <f t="shared" si="2"/>
        <v>0</v>
      </c>
      <c r="K16" s="20"/>
      <c r="L16" s="21">
        <f t="shared" si="3"/>
        <v>0</v>
      </c>
    </row>
    <row r="17" spans="1:13" s="5" customFormat="1" ht="15.75" x14ac:dyDescent="0.25">
      <c r="A17" s="43">
        <f t="shared" si="4"/>
        <v>37053</v>
      </c>
      <c r="B17" s="13">
        <v>1010</v>
      </c>
      <c r="C17" s="14"/>
      <c r="D17" s="14">
        <f t="shared" si="0"/>
        <v>1010</v>
      </c>
      <c r="E17" s="23">
        <v>-1010</v>
      </c>
      <c r="F17" s="26">
        <f t="shared" si="1"/>
        <v>0</v>
      </c>
      <c r="G17" s="38"/>
      <c r="H17" s="18">
        <v>74370</v>
      </c>
      <c r="I17" s="19"/>
      <c r="J17" s="19">
        <f t="shared" si="2"/>
        <v>74370</v>
      </c>
      <c r="K17" s="20">
        <v>-74370</v>
      </c>
      <c r="L17" s="21">
        <f t="shared" si="3"/>
        <v>0</v>
      </c>
    </row>
    <row r="18" spans="1:13" s="5" customFormat="1" ht="15.75" x14ac:dyDescent="0.25">
      <c r="A18" s="43">
        <f t="shared" si="4"/>
        <v>37054</v>
      </c>
      <c r="B18" s="13">
        <v>1010</v>
      </c>
      <c r="C18" s="14"/>
      <c r="D18" s="14">
        <f t="shared" si="0"/>
        <v>1010</v>
      </c>
      <c r="E18" s="23">
        <v>-1010</v>
      </c>
      <c r="F18" s="26">
        <f t="shared" si="1"/>
        <v>0</v>
      </c>
      <c r="G18" s="38"/>
      <c r="H18" s="18">
        <v>72370</v>
      </c>
      <c r="I18" s="19"/>
      <c r="J18" s="19">
        <f t="shared" si="2"/>
        <v>72370</v>
      </c>
      <c r="K18" s="20">
        <v>-72370</v>
      </c>
      <c r="L18" s="21">
        <f t="shared" si="3"/>
        <v>0</v>
      </c>
    </row>
    <row r="19" spans="1:13" s="5" customFormat="1" ht="15.75" x14ac:dyDescent="0.25">
      <c r="A19" s="43">
        <f t="shared" si="4"/>
        <v>37055</v>
      </c>
      <c r="B19" s="13">
        <v>985</v>
      </c>
      <c r="C19" s="14"/>
      <c r="D19" s="14">
        <f t="shared" si="0"/>
        <v>985</v>
      </c>
      <c r="E19" s="23">
        <v>-985</v>
      </c>
      <c r="F19" s="26">
        <f t="shared" si="1"/>
        <v>0</v>
      </c>
      <c r="G19" s="38"/>
      <c r="H19" s="18">
        <v>70745</v>
      </c>
      <c r="I19" s="19"/>
      <c r="J19" s="19">
        <f t="shared" si="2"/>
        <v>70745</v>
      </c>
      <c r="K19" s="20">
        <v>-70745</v>
      </c>
      <c r="L19" s="21">
        <f t="shared" si="3"/>
        <v>0</v>
      </c>
    </row>
    <row r="20" spans="1:13" s="5" customFormat="1" ht="15.75" x14ac:dyDescent="0.25">
      <c r="A20" s="43">
        <f t="shared" si="4"/>
        <v>37056</v>
      </c>
      <c r="B20" s="13">
        <v>985</v>
      </c>
      <c r="C20" s="14"/>
      <c r="D20" s="14">
        <f t="shared" si="0"/>
        <v>985</v>
      </c>
      <c r="E20" s="23">
        <v>-985</v>
      </c>
      <c r="F20" s="26">
        <f t="shared" si="1"/>
        <v>0</v>
      </c>
      <c r="G20" s="38"/>
      <c r="H20" s="18">
        <v>70745</v>
      </c>
      <c r="I20" s="19"/>
      <c r="J20" s="19">
        <f t="shared" si="2"/>
        <v>70745</v>
      </c>
      <c r="K20" s="20">
        <v>-70745</v>
      </c>
      <c r="L20" s="21">
        <f t="shared" si="3"/>
        <v>0</v>
      </c>
    </row>
    <row r="21" spans="1:13" s="5" customFormat="1" ht="16.5" customHeight="1" x14ac:dyDescent="0.25">
      <c r="A21" s="43">
        <f t="shared" si="4"/>
        <v>37057</v>
      </c>
      <c r="B21" s="13">
        <v>1085</v>
      </c>
      <c r="C21" s="14"/>
      <c r="D21" s="14">
        <f t="shared" si="0"/>
        <v>1085</v>
      </c>
      <c r="E21" s="16">
        <v>-1085</v>
      </c>
      <c r="F21" s="26">
        <f t="shared" si="1"/>
        <v>0</v>
      </c>
      <c r="G21" s="38"/>
      <c r="H21" s="18">
        <v>78870</v>
      </c>
      <c r="I21" s="19"/>
      <c r="J21" s="19">
        <f t="shared" si="2"/>
        <v>78870</v>
      </c>
      <c r="K21" s="20">
        <v>-78870</v>
      </c>
      <c r="L21" s="21">
        <f t="shared" si="3"/>
        <v>0</v>
      </c>
    </row>
    <row r="22" spans="1:13" s="5" customFormat="1" ht="15.75" x14ac:dyDescent="0.25">
      <c r="A22" s="43">
        <f t="shared" si="4"/>
        <v>37058</v>
      </c>
      <c r="B22" s="13">
        <v>960</v>
      </c>
      <c r="C22" s="14"/>
      <c r="D22" s="14">
        <f t="shared" si="0"/>
        <v>960</v>
      </c>
      <c r="E22" s="16">
        <v>-960</v>
      </c>
      <c r="F22" s="26">
        <f t="shared" si="1"/>
        <v>0</v>
      </c>
      <c r="G22" s="38"/>
      <c r="H22" s="18">
        <v>69120</v>
      </c>
      <c r="I22" s="19"/>
      <c r="J22" s="19">
        <f t="shared" si="2"/>
        <v>69120</v>
      </c>
      <c r="K22" s="20">
        <v>-69120</v>
      </c>
      <c r="L22" s="21">
        <f t="shared" si="3"/>
        <v>0</v>
      </c>
    </row>
    <row r="23" spans="1:13" s="5" customFormat="1" ht="15.75" x14ac:dyDescent="0.25">
      <c r="A23" s="43">
        <f t="shared" si="4"/>
        <v>37059</v>
      </c>
      <c r="B23" s="13">
        <v>0</v>
      </c>
      <c r="C23" s="14"/>
      <c r="D23" s="14">
        <f t="shared" si="0"/>
        <v>0</v>
      </c>
      <c r="E23" s="16"/>
      <c r="F23" s="26">
        <f t="shared" si="1"/>
        <v>0</v>
      </c>
      <c r="G23" s="38"/>
      <c r="H23" s="18">
        <v>0</v>
      </c>
      <c r="I23" s="19"/>
      <c r="J23" s="19">
        <f t="shared" si="2"/>
        <v>0</v>
      </c>
      <c r="K23" s="20"/>
      <c r="L23" s="21">
        <f t="shared" si="3"/>
        <v>0</v>
      </c>
    </row>
    <row r="24" spans="1:13" s="5" customFormat="1" ht="15.75" x14ac:dyDescent="0.25">
      <c r="A24" s="43">
        <f t="shared" si="4"/>
        <v>37060</v>
      </c>
      <c r="B24" s="13">
        <v>960</v>
      </c>
      <c r="C24" s="14"/>
      <c r="D24" s="14">
        <f t="shared" si="0"/>
        <v>960</v>
      </c>
      <c r="E24" s="16">
        <v>-960</v>
      </c>
      <c r="F24" s="26">
        <f t="shared" si="1"/>
        <v>0</v>
      </c>
      <c r="G24" s="38"/>
      <c r="H24" s="18">
        <v>69120</v>
      </c>
      <c r="I24" s="19"/>
      <c r="J24" s="19">
        <f t="shared" si="2"/>
        <v>69120</v>
      </c>
      <c r="K24" s="20">
        <v>-69120</v>
      </c>
      <c r="L24" s="21">
        <f t="shared" si="3"/>
        <v>0</v>
      </c>
    </row>
    <row r="25" spans="1:13" s="5" customFormat="1" ht="15.75" x14ac:dyDescent="0.25">
      <c r="A25" s="43">
        <f t="shared" si="4"/>
        <v>37061</v>
      </c>
      <c r="B25" s="13">
        <v>1115</v>
      </c>
      <c r="C25" s="14"/>
      <c r="D25" s="14">
        <f t="shared" si="0"/>
        <v>1115</v>
      </c>
      <c r="E25" s="16">
        <v>-1115</v>
      </c>
      <c r="F25" s="26">
        <f t="shared" si="1"/>
        <v>0</v>
      </c>
      <c r="G25" s="38"/>
      <c r="H25" s="18">
        <v>93120</v>
      </c>
      <c r="I25" s="19"/>
      <c r="J25" s="19">
        <f t="shared" si="2"/>
        <v>93120</v>
      </c>
      <c r="K25" s="20">
        <v>-93120</v>
      </c>
      <c r="L25" s="21">
        <f t="shared" si="3"/>
        <v>0</v>
      </c>
    </row>
    <row r="26" spans="1:13" s="5" customFormat="1" ht="15.75" x14ac:dyDescent="0.25">
      <c r="A26" s="43">
        <f t="shared" si="4"/>
        <v>37062</v>
      </c>
      <c r="B26" s="13">
        <v>1163</v>
      </c>
      <c r="C26" s="14"/>
      <c r="D26" s="14">
        <f t="shared" si="0"/>
        <v>1163</v>
      </c>
      <c r="E26" s="16">
        <v>-1163</v>
      </c>
      <c r="F26" s="26">
        <f t="shared" si="1"/>
        <v>0</v>
      </c>
      <c r="G26" s="38"/>
      <c r="H26" s="18">
        <v>87844</v>
      </c>
      <c r="I26" s="19"/>
      <c r="J26" s="19">
        <f t="shared" si="2"/>
        <v>87844</v>
      </c>
      <c r="K26" s="20">
        <v>-87844</v>
      </c>
      <c r="L26" s="21">
        <f t="shared" si="3"/>
        <v>0</v>
      </c>
    </row>
    <row r="27" spans="1:13" s="5" customFormat="1" ht="15.75" x14ac:dyDescent="0.25">
      <c r="A27" s="43">
        <f t="shared" si="4"/>
        <v>37063</v>
      </c>
      <c r="B27" s="13">
        <v>1040</v>
      </c>
      <c r="C27" s="14"/>
      <c r="D27" s="14">
        <f t="shared" si="0"/>
        <v>1040</v>
      </c>
      <c r="E27" s="16">
        <v>-1040</v>
      </c>
      <c r="F27" s="26">
        <f t="shared" si="1"/>
        <v>0</v>
      </c>
      <c r="G27" s="38"/>
      <c r="H27" s="18">
        <v>78320</v>
      </c>
      <c r="I27" s="19"/>
      <c r="J27" s="19">
        <f t="shared" si="2"/>
        <v>78320</v>
      </c>
      <c r="K27" s="20">
        <v>-78320</v>
      </c>
      <c r="L27" s="21">
        <f t="shared" si="3"/>
        <v>0</v>
      </c>
    </row>
    <row r="28" spans="1:13" s="5" customFormat="1" ht="15.75" x14ac:dyDescent="0.25">
      <c r="A28" s="43">
        <f t="shared" si="4"/>
        <v>37064</v>
      </c>
      <c r="B28" s="13">
        <v>1410</v>
      </c>
      <c r="C28" s="14"/>
      <c r="D28" s="14">
        <f t="shared" si="0"/>
        <v>1410</v>
      </c>
      <c r="E28" s="16">
        <v>-1510</v>
      </c>
      <c r="F28" s="26">
        <f t="shared" si="1"/>
        <v>-100</v>
      </c>
      <c r="G28" s="38"/>
      <c r="H28" s="18">
        <v>90120</v>
      </c>
      <c r="I28" s="19"/>
      <c r="J28" s="19">
        <f t="shared" si="2"/>
        <v>90120</v>
      </c>
      <c r="K28" s="20">
        <v>-94120</v>
      </c>
      <c r="L28" s="21">
        <f t="shared" si="3"/>
        <v>-4000</v>
      </c>
      <c r="M28" s="5" t="s">
        <v>9</v>
      </c>
    </row>
    <row r="29" spans="1:13" s="5" customFormat="1" ht="15.75" x14ac:dyDescent="0.25">
      <c r="A29" s="43">
        <f t="shared" si="4"/>
        <v>37065</v>
      </c>
      <c r="B29" s="13">
        <v>1460</v>
      </c>
      <c r="C29" s="14"/>
      <c r="D29" s="14">
        <f t="shared" si="0"/>
        <v>1460</v>
      </c>
      <c r="E29" s="16">
        <v>-1460</v>
      </c>
      <c r="F29" s="26">
        <f t="shared" si="1"/>
        <v>0</v>
      </c>
      <c r="G29" s="38"/>
      <c r="H29" s="18">
        <v>91870</v>
      </c>
      <c r="I29" s="19"/>
      <c r="J29" s="19">
        <f t="shared" si="2"/>
        <v>91870</v>
      </c>
      <c r="K29" s="20">
        <v>-91870</v>
      </c>
      <c r="L29" s="21">
        <f t="shared" si="3"/>
        <v>0</v>
      </c>
    </row>
    <row r="30" spans="1:13" s="5" customFormat="1" ht="15.75" x14ac:dyDescent="0.25">
      <c r="A30" s="43">
        <f t="shared" si="4"/>
        <v>37066</v>
      </c>
      <c r="B30" s="13">
        <v>0</v>
      </c>
      <c r="C30" s="14"/>
      <c r="D30" s="14">
        <f t="shared" si="0"/>
        <v>0</v>
      </c>
      <c r="E30" s="16">
        <v>-10</v>
      </c>
      <c r="F30" s="26">
        <f t="shared" si="1"/>
        <v>-10</v>
      </c>
      <c r="G30" s="38"/>
      <c r="H30" s="18">
        <v>0</v>
      </c>
      <c r="I30" s="19"/>
      <c r="J30" s="19">
        <f t="shared" si="2"/>
        <v>0</v>
      </c>
      <c r="K30" s="20">
        <v>-450</v>
      </c>
      <c r="L30" s="21">
        <f t="shared" si="3"/>
        <v>-450</v>
      </c>
      <c r="M30" s="5" t="s">
        <v>9</v>
      </c>
    </row>
    <row r="31" spans="1:13" s="5" customFormat="1" ht="15.75" x14ac:dyDescent="0.25">
      <c r="A31" s="43">
        <f t="shared" si="4"/>
        <v>37067</v>
      </c>
      <c r="B31" s="13">
        <v>1010</v>
      </c>
      <c r="C31" s="14"/>
      <c r="D31" s="14">
        <f t="shared" si="0"/>
        <v>1010</v>
      </c>
      <c r="E31" s="16">
        <v>-1010</v>
      </c>
      <c r="F31" s="26">
        <f t="shared" si="1"/>
        <v>0</v>
      </c>
      <c r="G31" s="38"/>
      <c r="H31" s="18">
        <v>74120</v>
      </c>
      <c r="I31" s="19"/>
      <c r="J31" s="19">
        <f t="shared" si="2"/>
        <v>74120</v>
      </c>
      <c r="K31" s="20">
        <v>-74120</v>
      </c>
      <c r="L31" s="21">
        <f t="shared" si="3"/>
        <v>0</v>
      </c>
    </row>
    <row r="32" spans="1:13" s="5" customFormat="1" ht="15.75" x14ac:dyDescent="0.25">
      <c r="A32" s="43">
        <f t="shared" si="4"/>
        <v>37068</v>
      </c>
      <c r="B32" s="13">
        <v>1010</v>
      </c>
      <c r="C32" s="14"/>
      <c r="D32" s="14">
        <f t="shared" si="0"/>
        <v>1010</v>
      </c>
      <c r="E32" s="16">
        <v>-1010</v>
      </c>
      <c r="F32" s="26">
        <f t="shared" si="1"/>
        <v>0</v>
      </c>
      <c r="G32" s="38"/>
      <c r="H32" s="18">
        <v>74120</v>
      </c>
      <c r="I32" s="19"/>
      <c r="J32" s="19">
        <f t="shared" si="2"/>
        <v>74120</v>
      </c>
      <c r="K32" s="20">
        <v>-74120</v>
      </c>
      <c r="L32" s="21">
        <f t="shared" si="3"/>
        <v>0</v>
      </c>
    </row>
    <row r="33" spans="1:12" s="5" customFormat="1" ht="15.75" x14ac:dyDescent="0.25">
      <c r="A33" s="43">
        <f t="shared" si="4"/>
        <v>37069</v>
      </c>
      <c r="B33" s="13">
        <v>1010</v>
      </c>
      <c r="C33" s="14"/>
      <c r="D33" s="14">
        <f t="shared" si="0"/>
        <v>1010</v>
      </c>
      <c r="E33" s="16">
        <v>-1010</v>
      </c>
      <c r="F33" s="26">
        <f t="shared" si="1"/>
        <v>0</v>
      </c>
      <c r="G33" s="38"/>
      <c r="H33" s="18">
        <v>74120</v>
      </c>
      <c r="I33" s="19"/>
      <c r="J33" s="19">
        <f t="shared" si="2"/>
        <v>74120</v>
      </c>
      <c r="K33" s="20">
        <v>-74120</v>
      </c>
      <c r="L33" s="21">
        <f t="shared" si="3"/>
        <v>0</v>
      </c>
    </row>
    <row r="34" spans="1:12" s="5" customFormat="1" ht="15.75" x14ac:dyDescent="0.25">
      <c r="A34" s="43">
        <f t="shared" si="4"/>
        <v>37070</v>
      </c>
      <c r="B34" s="13">
        <v>1204</v>
      </c>
      <c r="C34" s="14"/>
      <c r="D34" s="14">
        <f t="shared" si="0"/>
        <v>1204</v>
      </c>
      <c r="E34" s="16">
        <v>-1204</v>
      </c>
      <c r="F34" s="26">
        <f t="shared" si="1"/>
        <v>0</v>
      </c>
      <c r="G34" s="38"/>
      <c r="H34" s="18">
        <v>91070</v>
      </c>
      <c r="I34" s="19"/>
      <c r="J34" s="19">
        <f t="shared" si="2"/>
        <v>91070</v>
      </c>
      <c r="K34" s="20">
        <v>-91070</v>
      </c>
      <c r="L34" s="21">
        <f t="shared" si="3"/>
        <v>0</v>
      </c>
    </row>
    <row r="35" spans="1:12" s="5" customFormat="1" ht="15.75" x14ac:dyDescent="0.25">
      <c r="A35" s="43">
        <f t="shared" si="4"/>
        <v>37071</v>
      </c>
      <c r="B35" s="13">
        <v>1010</v>
      </c>
      <c r="C35" s="14"/>
      <c r="D35" s="14">
        <f t="shared" si="0"/>
        <v>1010</v>
      </c>
      <c r="E35" s="16">
        <v>-1010</v>
      </c>
      <c r="F35" s="26">
        <f t="shared" si="1"/>
        <v>0</v>
      </c>
      <c r="G35" s="38"/>
      <c r="H35" s="18">
        <v>74120</v>
      </c>
      <c r="I35" s="19"/>
      <c r="J35" s="19">
        <f t="shared" si="2"/>
        <v>74120</v>
      </c>
      <c r="K35" s="20">
        <v>-74120</v>
      </c>
      <c r="L35" s="21">
        <f t="shared" si="3"/>
        <v>0</v>
      </c>
    </row>
    <row r="36" spans="1:12" s="5" customFormat="1" ht="15.75" x14ac:dyDescent="0.25">
      <c r="A36" s="43">
        <f t="shared" si="4"/>
        <v>37072</v>
      </c>
      <c r="B36" s="22">
        <v>1010</v>
      </c>
      <c r="C36" s="14"/>
      <c r="D36" s="14">
        <f t="shared" si="0"/>
        <v>1010</v>
      </c>
      <c r="E36" s="16">
        <v>-1010</v>
      </c>
      <c r="F36" s="26">
        <f t="shared" si="1"/>
        <v>0</v>
      </c>
      <c r="G36" s="38"/>
      <c r="H36" s="18">
        <v>74120</v>
      </c>
      <c r="I36" s="19"/>
      <c r="J36" s="19">
        <f>SUM(H36:I36)</f>
        <v>74120</v>
      </c>
      <c r="K36" s="20">
        <v>-74120</v>
      </c>
      <c r="L36" s="21">
        <f t="shared" si="3"/>
        <v>0</v>
      </c>
    </row>
    <row r="37" spans="1:12" s="5" customFormat="1" ht="15.75" x14ac:dyDescent="0.25">
      <c r="A37" s="43">
        <f t="shared" si="4"/>
        <v>37073</v>
      </c>
      <c r="B37" s="22"/>
      <c r="C37" s="14"/>
      <c r="D37" s="14">
        <f t="shared" si="0"/>
        <v>0</v>
      </c>
      <c r="E37" s="16"/>
      <c r="F37" s="26">
        <f t="shared" si="1"/>
        <v>0</v>
      </c>
      <c r="G37" s="38"/>
      <c r="H37" s="18"/>
      <c r="I37" s="19"/>
      <c r="J37" s="19">
        <f>SUM(H37:I37)</f>
        <v>0</v>
      </c>
      <c r="K37" s="20"/>
      <c r="L37" s="21">
        <f t="shared" si="3"/>
        <v>0</v>
      </c>
    </row>
    <row r="38" spans="1:12" s="1" customFormat="1" ht="15.75" x14ac:dyDescent="0.25">
      <c r="A38" s="29" t="s">
        <v>5</v>
      </c>
      <c r="B38" s="27">
        <f>SUM(B7:B37)</f>
        <v>33395</v>
      </c>
      <c r="C38" s="27">
        <f>SUM(C7:C37)</f>
        <v>0</v>
      </c>
      <c r="D38" s="27">
        <f>SUM(D7:D37)</f>
        <v>33395</v>
      </c>
      <c r="E38" s="27">
        <f>SUM(E7:E37)</f>
        <v>-29665</v>
      </c>
      <c r="F38" s="27">
        <f>SUM(F7:F37)</f>
        <v>3730</v>
      </c>
      <c r="G38" s="39"/>
      <c r="H38" s="28">
        <f>SUM(H7:H37)</f>
        <v>3322759.12</v>
      </c>
      <c r="I38" s="27">
        <f>SUM(I7:I37)</f>
        <v>0</v>
      </c>
      <c r="J38" s="28">
        <f>SUM(J7:J37)</f>
        <v>3322759.12</v>
      </c>
      <c r="K38" s="28">
        <f>-SUM(K7:K36)</f>
        <v>2600399</v>
      </c>
      <c r="L38" s="28">
        <f>SUM(L7:L34)</f>
        <v>722360.12</v>
      </c>
    </row>
    <row r="39" spans="1:12" s="2" customFormat="1" ht="15" x14ac:dyDescent="0.2">
      <c r="B39" s="3"/>
      <c r="C39" s="3"/>
      <c r="D39" s="3"/>
      <c r="E39" s="3"/>
      <c r="F39" s="3"/>
      <c r="G39" s="3"/>
    </row>
    <row r="40" spans="1:12" s="2" customFormat="1" ht="15" x14ac:dyDescent="0.2"/>
  </sheetData>
  <phoneticPr fontId="0" type="noConversion"/>
  <pageMargins left="0.6" right="0.75" top="1" bottom="1" header="0.5" footer="0.5"/>
  <pageSetup scale="45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 Purchases</vt:lpstr>
      <vt:lpstr>Enron sale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cp:lastModifiedBy>Jan Havlíček</cp:lastModifiedBy>
  <cp:lastPrinted>2001-07-02T21:18:32Z</cp:lastPrinted>
  <dcterms:created xsi:type="dcterms:W3CDTF">1998-11-10T17:40:03Z</dcterms:created>
  <dcterms:modified xsi:type="dcterms:W3CDTF">2023-09-09T17:54:41Z</dcterms:modified>
</cp:coreProperties>
</file>