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76FB1B-AFBB-4016-BF16-85E8A93146AD}" xr6:coauthVersionLast="47" xr6:coauthVersionMax="47" xr10:uidLastSave="{00000000-0000-0000-0000-000000000000}"/>
  <bookViews>
    <workbookView xWindow="-120" yWindow="-120" windowWidth="38640" windowHeight="15720" tabRatio="688"/>
  </bookViews>
  <sheets>
    <sheet name="Feb Debtor" sheetId="21" r:id="rId1"/>
  </sheets>
  <externalReferences>
    <externalReference r:id="rId2"/>
  </externalReferences>
  <definedNames>
    <definedName name="_MARKET_AP">[1]Summary!$F$8</definedName>
    <definedName name="_MARKET_SHORTFALL">[1]Summary!$F$12</definedName>
    <definedName name="database_dec">#REF!</definedName>
    <definedName name="database_jan01">#REF!</definedName>
    <definedName name="database_nov">#REF!</definedName>
    <definedName name="_xlnm.Print_Area" localSheetId="0">'Feb Debtor'!$A$1:$G$52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1" l="1"/>
  <c r="F9" i="21"/>
  <c r="F10" i="21"/>
  <c r="D11" i="21"/>
  <c r="F11" i="21"/>
  <c r="F17" i="21"/>
  <c r="F18" i="21"/>
  <c r="F19" i="21"/>
  <c r="D20" i="21"/>
  <c r="F20" i="21"/>
  <c r="D26" i="21"/>
  <c r="F26" i="21"/>
  <c r="F27" i="21"/>
  <c r="D28" i="21"/>
  <c r="F28" i="21"/>
  <c r="F29" i="21"/>
  <c r="D30" i="21"/>
  <c r="F30" i="21"/>
  <c r="B36" i="21"/>
  <c r="D36" i="21"/>
  <c r="G36" i="21"/>
  <c r="B37" i="21"/>
  <c r="D37" i="21"/>
  <c r="G37" i="21"/>
  <c r="G38" i="21"/>
  <c r="G39" i="21"/>
  <c r="B40" i="21"/>
  <c r="D40" i="21"/>
  <c r="G40" i="21"/>
  <c r="D42" i="21"/>
  <c r="G42" i="21"/>
  <c r="G43" i="21"/>
  <c r="B44" i="21"/>
  <c r="D44" i="21"/>
  <c r="G44" i="21"/>
  <c r="B46" i="21"/>
  <c r="D46" i="21"/>
  <c r="G46" i="21"/>
</calcChain>
</file>

<file path=xl/sharedStrings.xml><?xml version="1.0" encoding="utf-8"?>
<sst xmlns="http://schemas.openxmlformats.org/spreadsheetml/2006/main" count="33" uniqueCount="26">
  <si>
    <t>Total Collections</t>
  </si>
  <si>
    <t>Market Notice</t>
  </si>
  <si>
    <t>GMC Net Billings</t>
  </si>
  <si>
    <t>Remaining Unpaid</t>
  </si>
  <si>
    <t>Market Billings Due From SCs</t>
  </si>
  <si>
    <t>Market Billings Due To SCs</t>
  </si>
  <si>
    <t>Cash Summary</t>
  </si>
  <si>
    <t>Payments</t>
  </si>
  <si>
    <t>Amount Distributed to SCs</t>
  </si>
  <si>
    <t>Payment wires indicate the invoice being paid.</t>
  </si>
  <si>
    <t>The Escrow has been established pending determination of applicability of FERC ruling to SCE TO and PG&amp;E TO liabilities.</t>
  </si>
  <si>
    <t>Offsets</t>
  </si>
  <si>
    <t>Held in escrow (see below)</t>
  </si>
  <si>
    <t>Total</t>
  </si>
  <si>
    <t>Transfer to earlier months</t>
  </si>
  <si>
    <t>Subtotal</t>
  </si>
  <si>
    <t>Summary of Settlement for CDWR (CERS) July 2001 Invoices</t>
  </si>
  <si>
    <t>Balance Unpaid 1/24//02</t>
  </si>
  <si>
    <t>Adjustment for CERS July billing</t>
  </si>
  <si>
    <t>Collected 1/24/02</t>
  </si>
  <si>
    <t>Transfer from CERS reserve</t>
  </si>
  <si>
    <t>Interest collected on reserve funds</t>
  </si>
  <si>
    <t>The CERS Market Reserve was carried forward from the June CERS settlement.</t>
  </si>
  <si>
    <t>Payments to ISO Creditors were made on January 29, 2002</t>
  </si>
  <si>
    <t>GMC collection 1/24/02</t>
  </si>
  <si>
    <t>Market collection 1/24/02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</si>
</sst>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85" formatCode="mmmm\-yy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43" fontId="5" fillId="0" borderId="0" xfId="1" applyNumberFormat="1" applyFont="1" applyBorder="1"/>
    <xf numFmtId="44" fontId="5" fillId="0" borderId="0" xfId="1" applyNumberFormat="1" applyFont="1" applyBorder="1"/>
    <xf numFmtId="0" fontId="2" fillId="0" borderId="0" xfId="0" applyFont="1" applyBorder="1"/>
    <xf numFmtId="43" fontId="5" fillId="0" borderId="1" xfId="1" applyNumberFormat="1" applyFont="1" applyBorder="1"/>
    <xf numFmtId="44" fontId="6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Border="1"/>
    <xf numFmtId="43" fontId="3" fillId="0" borderId="1" xfId="0" applyNumberFormat="1" applyFont="1" applyBorder="1"/>
    <xf numFmtId="0" fontId="7" fillId="0" borderId="0" xfId="0" applyFont="1" applyBorder="1"/>
    <xf numFmtId="0" fontId="8" fillId="0" borderId="0" xfId="0" applyFont="1"/>
    <xf numFmtId="0" fontId="4" fillId="0" borderId="0" xfId="0" applyFont="1" applyAlignment="1">
      <alignment horizontal="centerContinuous"/>
    </xf>
    <xf numFmtId="43" fontId="3" fillId="0" borderId="0" xfId="0" applyNumberFormat="1" applyFont="1"/>
    <xf numFmtId="44" fontId="3" fillId="0" borderId="3" xfId="0" applyNumberFormat="1" applyFont="1" applyBorder="1"/>
    <xf numFmtId="0" fontId="3" fillId="0" borderId="0" xfId="0" applyFont="1" applyFill="1" applyBorder="1"/>
    <xf numFmtId="0" fontId="9" fillId="0" borderId="0" xfId="0" applyFont="1" applyBorder="1"/>
    <xf numFmtId="44" fontId="3" fillId="0" borderId="0" xfId="0" applyNumberFormat="1" applyFont="1" applyBorder="1"/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185" fontId="9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Continuous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Border="1" applyAlignment="1">
      <alignment horizontal="center"/>
    </xf>
    <xf numFmtId="43" fontId="3" fillId="0" borderId="0" xfId="0" applyNumberFormat="1" applyFont="1" applyBorder="1"/>
    <xf numFmtId="43" fontId="3" fillId="0" borderId="4" xfId="0" applyNumberFormat="1" applyFont="1" applyBorder="1"/>
    <xf numFmtId="4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34" zoomScaleNormal="100" zoomScaleSheetLayoutView="100" workbookViewId="0">
      <selection activeCell="A38" sqref="A38"/>
    </sheetView>
  </sheetViews>
  <sheetFormatPr defaultRowHeight="12.75" x14ac:dyDescent="0.2"/>
  <cols>
    <col min="1" max="1" width="50.42578125" style="6" customWidth="1"/>
    <col min="2" max="2" width="12.85546875" style="6" bestFit="1" customWidth="1"/>
    <col min="3" max="3" width="1.7109375" customWidth="1"/>
    <col min="4" max="4" width="16.5703125" bestFit="1" customWidth="1"/>
    <col min="5" max="5" width="1.7109375" customWidth="1"/>
    <col min="6" max="6" width="8" style="24" bestFit="1" customWidth="1"/>
    <col min="7" max="7" width="16" bestFit="1" customWidth="1"/>
  </cols>
  <sheetData>
    <row r="1" spans="1:7" ht="15.75" x14ac:dyDescent="0.25">
      <c r="A1" s="13" t="s">
        <v>1</v>
      </c>
      <c r="B1" s="13"/>
      <c r="C1" s="19"/>
      <c r="D1" s="19"/>
      <c r="E1" s="19"/>
      <c r="F1" s="23"/>
    </row>
    <row r="2" spans="1:7" s="6" customFormat="1" ht="15.75" x14ac:dyDescent="0.25">
      <c r="A2" s="13" t="s">
        <v>16</v>
      </c>
      <c r="B2" s="13"/>
      <c r="C2" s="20"/>
      <c r="D2" s="20"/>
      <c r="E2" s="20"/>
      <c r="F2" s="23"/>
      <c r="G2" s="20"/>
    </row>
    <row r="3" spans="1:7" s="6" customFormat="1" x14ac:dyDescent="0.2">
      <c r="A3" s="7"/>
      <c r="B3" s="7"/>
      <c r="F3" s="24"/>
    </row>
    <row r="4" spans="1:7" s="6" customFormat="1" x14ac:dyDescent="0.2">
      <c r="A4" s="7"/>
      <c r="B4" s="7"/>
      <c r="F4" s="24"/>
    </row>
    <row r="5" spans="1:7" s="6" customFormat="1" x14ac:dyDescent="0.2">
      <c r="A5" s="7"/>
      <c r="B5" s="7"/>
      <c r="F5" s="24"/>
    </row>
    <row r="6" spans="1:7" s="6" customFormat="1" x14ac:dyDescent="0.2">
      <c r="A6" s="8" t="s">
        <v>2</v>
      </c>
      <c r="B6" s="8"/>
      <c r="D6" s="21">
        <v>37073</v>
      </c>
      <c r="F6" s="24"/>
    </row>
    <row r="7" spans="1:7" s="6" customFormat="1" x14ac:dyDescent="0.2">
      <c r="A7" s="8"/>
      <c r="B7" s="8"/>
      <c r="F7" s="24"/>
    </row>
    <row r="8" spans="1:7" s="6" customFormat="1" x14ac:dyDescent="0.2">
      <c r="A8" s="9" t="s">
        <v>17</v>
      </c>
      <c r="B8" s="9"/>
      <c r="D8" s="2">
        <v>2909915.17</v>
      </c>
      <c r="F8" s="22">
        <f>+D8/$D$8</f>
        <v>1</v>
      </c>
    </row>
    <row r="9" spans="1:7" s="6" customFormat="1" x14ac:dyDescent="0.2">
      <c r="A9" s="9" t="s">
        <v>18</v>
      </c>
      <c r="B9" s="9"/>
      <c r="D9" s="14">
        <v>16537.87</v>
      </c>
      <c r="F9" s="22">
        <f>+D9/$D$8</f>
        <v>5.6832825130087895E-3</v>
      </c>
    </row>
    <row r="10" spans="1:7" s="6" customFormat="1" x14ac:dyDescent="0.2">
      <c r="A10" s="9" t="s">
        <v>19</v>
      </c>
      <c r="B10" s="9"/>
      <c r="D10" s="14">
        <v>-2456593.3199999998</v>
      </c>
      <c r="F10" s="22">
        <f>+D10/$D$8</f>
        <v>-0.84421475420536052</v>
      </c>
    </row>
    <row r="11" spans="1:7" s="6" customFormat="1" ht="13.5" thickBot="1" x14ac:dyDescent="0.25">
      <c r="A11" s="16" t="s">
        <v>3</v>
      </c>
      <c r="B11" s="16"/>
      <c r="D11" s="15">
        <f>SUM(D8:D10)</f>
        <v>469859.7200000002</v>
      </c>
      <c r="F11" s="22">
        <f>+D11/$D$8</f>
        <v>0.1614685283076483</v>
      </c>
    </row>
    <row r="12" spans="1:7" s="6" customFormat="1" ht="13.5" thickTop="1" x14ac:dyDescent="0.2">
      <c r="D12" s="14"/>
      <c r="F12" s="22"/>
    </row>
    <row r="13" spans="1:7" s="6" customFormat="1" x14ac:dyDescent="0.2">
      <c r="D13" s="14"/>
      <c r="F13" s="22"/>
    </row>
    <row r="14" spans="1:7" s="6" customFormat="1" x14ac:dyDescent="0.2">
      <c r="D14" s="14"/>
      <c r="F14" s="22"/>
    </row>
    <row r="15" spans="1:7" s="6" customFormat="1" x14ac:dyDescent="0.2">
      <c r="A15" s="17" t="s">
        <v>4</v>
      </c>
      <c r="B15" s="17"/>
      <c r="D15" s="21">
        <v>37073</v>
      </c>
      <c r="F15" s="22"/>
    </row>
    <row r="16" spans="1:7" s="6" customFormat="1" x14ac:dyDescent="0.2">
      <c r="F16" s="22"/>
    </row>
    <row r="17" spans="1:6" s="6" customFormat="1" x14ac:dyDescent="0.2">
      <c r="A17" s="9" t="s">
        <v>17</v>
      </c>
      <c r="B17" s="9"/>
      <c r="D17" s="2">
        <v>144458214.09999999</v>
      </c>
      <c r="F17" s="22">
        <f>+D17/$D$17</f>
        <v>1</v>
      </c>
    </row>
    <row r="18" spans="1:6" s="6" customFormat="1" x14ac:dyDescent="0.2">
      <c r="A18" s="9" t="s">
        <v>18</v>
      </c>
      <c r="B18" s="9"/>
      <c r="D18" s="14">
        <v>-89776072.560000002</v>
      </c>
      <c r="F18" s="22">
        <f>+D18/$D$17</f>
        <v>-0.62146741270007166</v>
      </c>
    </row>
    <row r="19" spans="1:6" s="6" customFormat="1" x14ac:dyDescent="0.2">
      <c r="A19" s="9" t="s">
        <v>19</v>
      </c>
      <c r="B19" s="9"/>
      <c r="D19" s="14">
        <v>-23115420.329999998</v>
      </c>
      <c r="F19" s="22">
        <f>+D19/$D$17</f>
        <v>-0.1600145791225035</v>
      </c>
    </row>
    <row r="20" spans="1:6" s="6" customFormat="1" ht="13.5" thickBot="1" x14ac:dyDescent="0.25">
      <c r="A20" s="16" t="s">
        <v>3</v>
      </c>
      <c r="B20" s="16"/>
      <c r="D20" s="15">
        <f>SUM(D17:D19)</f>
        <v>31566721.209999993</v>
      </c>
      <c r="F20" s="22">
        <f>+D20/$D$17</f>
        <v>0.21851800817742489</v>
      </c>
    </row>
    <row r="21" spans="1:6" s="6" customFormat="1" ht="13.5" thickTop="1" x14ac:dyDescent="0.2">
      <c r="A21" s="16"/>
      <c r="B21" s="16"/>
      <c r="D21" s="18"/>
      <c r="F21" s="22"/>
    </row>
    <row r="22" spans="1:6" s="6" customFormat="1" x14ac:dyDescent="0.2">
      <c r="A22" s="16"/>
      <c r="B22" s="16"/>
      <c r="D22" s="18"/>
      <c r="F22" s="22"/>
    </row>
    <row r="23" spans="1:6" s="6" customFormat="1" x14ac:dyDescent="0.2">
      <c r="A23" s="16"/>
      <c r="B23" s="16"/>
      <c r="D23" s="18"/>
      <c r="F23" s="22"/>
    </row>
    <row r="24" spans="1:6" s="6" customFormat="1" x14ac:dyDescent="0.2">
      <c r="A24" s="17" t="s">
        <v>5</v>
      </c>
      <c r="B24" s="17"/>
      <c r="C24" s="22"/>
      <c r="D24" s="21">
        <v>37073</v>
      </c>
      <c r="E24" s="22"/>
      <c r="F24" s="22"/>
    </row>
    <row r="25" spans="1:6" s="6" customFormat="1" x14ac:dyDescent="0.2">
      <c r="C25" s="22"/>
      <c r="E25" s="22"/>
      <c r="F25" s="22"/>
    </row>
    <row r="26" spans="1:6" s="6" customFormat="1" x14ac:dyDescent="0.2">
      <c r="A26" s="9" t="s">
        <v>17</v>
      </c>
      <c r="B26" s="9"/>
      <c r="C26" s="22"/>
      <c r="D26" s="2">
        <f>133503518.86-328807.34</f>
        <v>133174711.52</v>
      </c>
      <c r="E26" s="22"/>
      <c r="F26" s="22">
        <f>+D26/$D$26</f>
        <v>1</v>
      </c>
    </row>
    <row r="27" spans="1:6" s="6" customFormat="1" x14ac:dyDescent="0.2">
      <c r="A27" s="9" t="s">
        <v>18</v>
      </c>
      <c r="B27" s="9"/>
      <c r="C27" s="22"/>
      <c r="D27" s="14">
        <v>-89776072.560000002</v>
      </c>
      <c r="E27" s="22"/>
      <c r="F27" s="22">
        <f>+D27/$D$26</f>
        <v>-0.67412252322782429</v>
      </c>
    </row>
    <row r="28" spans="1:6" s="6" customFormat="1" x14ac:dyDescent="0.2">
      <c r="A28" s="9" t="s">
        <v>7</v>
      </c>
      <c r="B28" s="9"/>
      <c r="C28" s="22"/>
      <c r="D28" s="14">
        <f>-D46+D43</f>
        <v>-26746586.679999996</v>
      </c>
      <c r="E28" s="22"/>
      <c r="F28" s="22">
        <f>+D28/$D$26</f>
        <v>-0.20083833015086525</v>
      </c>
    </row>
    <row r="29" spans="1:6" s="6" customFormat="1" x14ac:dyDescent="0.2">
      <c r="A29" s="9" t="s">
        <v>11</v>
      </c>
      <c r="B29" s="9"/>
      <c r="C29" s="22"/>
      <c r="D29" s="10">
        <v>-2696133.08</v>
      </c>
      <c r="E29" s="22"/>
      <c r="F29" s="22">
        <f>+D29/$D$26</f>
        <v>-2.0245082938250621E-2</v>
      </c>
    </row>
    <row r="30" spans="1:6" s="6" customFormat="1" ht="13.5" thickBot="1" x14ac:dyDescent="0.25">
      <c r="A30" s="16" t="s">
        <v>3</v>
      </c>
      <c r="B30" s="16"/>
      <c r="C30" s="22"/>
      <c r="D30" s="15">
        <f>ROUND(SUM(D26:D29),2)</f>
        <v>13955919.199999999</v>
      </c>
      <c r="E30" s="22"/>
      <c r="F30" s="22">
        <f>+D30/$D$26</f>
        <v>0.10479406368305981</v>
      </c>
    </row>
    <row r="31" spans="1:6" ht="13.5" thickTop="1" x14ac:dyDescent="0.2"/>
    <row r="34" spans="1:7" x14ac:dyDescent="0.2">
      <c r="A34" s="11" t="s">
        <v>6</v>
      </c>
      <c r="B34" s="21">
        <v>36923</v>
      </c>
      <c r="C34" s="6"/>
      <c r="D34" s="21">
        <v>37073</v>
      </c>
      <c r="E34" s="6"/>
      <c r="G34" s="21" t="s">
        <v>13</v>
      </c>
    </row>
    <row r="35" spans="1:7" s="6" customFormat="1" x14ac:dyDescent="0.2">
      <c r="F35" s="25"/>
    </row>
    <row r="36" spans="1:7" s="6" customFormat="1" ht="12.75" customHeight="1" x14ac:dyDescent="0.2">
      <c r="A36" s="9" t="s">
        <v>24</v>
      </c>
      <c r="B36" s="2">
        <f>-B10</f>
        <v>0</v>
      </c>
      <c r="D36" s="2">
        <f>-D10</f>
        <v>2456593.3199999998</v>
      </c>
      <c r="F36" s="24"/>
      <c r="G36" s="2">
        <f>+D36+B36</f>
        <v>2456593.3199999998</v>
      </c>
    </row>
    <row r="37" spans="1:7" s="9" customFormat="1" ht="12.75" customHeight="1" x14ac:dyDescent="0.2">
      <c r="A37" s="9" t="s">
        <v>25</v>
      </c>
      <c r="B37" s="1">
        <f>-B19</f>
        <v>0</v>
      </c>
      <c r="D37" s="1">
        <f>-D19</f>
        <v>23115420.329999998</v>
      </c>
      <c r="F37" s="26"/>
      <c r="G37" s="1">
        <f>+D37+B37</f>
        <v>23115420.329999998</v>
      </c>
    </row>
    <row r="38" spans="1:7" s="9" customFormat="1" ht="12.75" customHeight="1" x14ac:dyDescent="0.2">
      <c r="A38" s="16" t="s">
        <v>20</v>
      </c>
      <c r="B38" s="1">
        <v>0</v>
      </c>
      <c r="D38" s="1">
        <v>1310459.77</v>
      </c>
      <c r="F38" s="24"/>
      <c r="G38" s="1">
        <f>+D38+B38</f>
        <v>1310459.77</v>
      </c>
    </row>
    <row r="39" spans="1:7" s="9" customFormat="1" ht="12.75" customHeight="1" x14ac:dyDescent="0.2">
      <c r="A39" s="16" t="s">
        <v>21</v>
      </c>
      <c r="B39" s="4">
        <v>0</v>
      </c>
      <c r="C39" s="6"/>
      <c r="D39" s="4">
        <v>52913.97</v>
      </c>
      <c r="F39" s="26"/>
      <c r="G39" s="4">
        <f>+D39+B39</f>
        <v>52913.97</v>
      </c>
    </row>
    <row r="40" spans="1:7" s="9" customFormat="1" ht="12.75" customHeight="1" x14ac:dyDescent="0.2">
      <c r="A40" s="9" t="s">
        <v>0</v>
      </c>
      <c r="B40" s="4">
        <f>SUM(B36:B39)</f>
        <v>0</v>
      </c>
      <c r="C40" s="6"/>
      <c r="D40" s="4">
        <f>SUM(D36:D39)</f>
        <v>26935387.389999997</v>
      </c>
      <c r="F40" s="24"/>
      <c r="G40" s="4">
        <f>SUM(G36:G39)</f>
        <v>26935387.389999997</v>
      </c>
    </row>
    <row r="41" spans="1:7" s="9" customFormat="1" ht="12.75" customHeight="1" x14ac:dyDescent="0.2">
      <c r="B41" s="1"/>
      <c r="D41" s="1"/>
      <c r="F41" s="24"/>
      <c r="G41" s="1"/>
    </row>
    <row r="42" spans="1:7" s="9" customFormat="1" ht="12.75" customHeight="1" x14ac:dyDescent="0.2">
      <c r="A42" s="16" t="s">
        <v>14</v>
      </c>
      <c r="B42" s="1">
        <v>188800.71</v>
      </c>
      <c r="D42" s="1">
        <f>-B42</f>
        <v>-188800.71</v>
      </c>
      <c r="F42" s="24"/>
      <c r="G42" s="1">
        <f>+D42+B42</f>
        <v>0</v>
      </c>
    </row>
    <row r="43" spans="1:7" s="9" customFormat="1" ht="12.75" customHeight="1" x14ac:dyDescent="0.2">
      <c r="A43" s="16" t="s">
        <v>12</v>
      </c>
      <c r="B43" s="10">
        <v>0</v>
      </c>
      <c r="D43" s="10">
        <v>-1960355.97</v>
      </c>
      <c r="F43" s="26"/>
      <c r="G43" s="10">
        <f>+D43+B43</f>
        <v>-1960355.97</v>
      </c>
    </row>
    <row r="44" spans="1:7" s="9" customFormat="1" ht="12.75" customHeight="1" x14ac:dyDescent="0.2">
      <c r="A44" s="16" t="s">
        <v>15</v>
      </c>
      <c r="B44" s="28">
        <f>SUM(B42:B43)</f>
        <v>188800.71</v>
      </c>
      <c r="D44" s="28">
        <f>SUM(D42:D43)</f>
        <v>-2149156.6800000002</v>
      </c>
      <c r="F44" s="26"/>
      <c r="G44" s="28">
        <f>SUM(G42:G43)</f>
        <v>-1960355.97</v>
      </c>
    </row>
    <row r="45" spans="1:7" s="9" customFormat="1" ht="12.75" customHeight="1" x14ac:dyDescent="0.2">
      <c r="A45" s="16"/>
      <c r="B45" s="27"/>
      <c r="D45" s="27"/>
      <c r="F45" s="26"/>
      <c r="G45" s="27"/>
    </row>
    <row r="46" spans="1:7" s="9" customFormat="1" ht="13.5" thickBot="1" x14ac:dyDescent="0.25">
      <c r="A46" s="3" t="s">
        <v>8</v>
      </c>
      <c r="B46" s="5">
        <f>+B40+B44</f>
        <v>188800.71</v>
      </c>
      <c r="D46" s="5">
        <f>+D40+D44</f>
        <v>24786230.709999997</v>
      </c>
      <c r="F46" s="24"/>
      <c r="G46" s="5">
        <f>+G40+G44</f>
        <v>24975031.419999998</v>
      </c>
    </row>
    <row r="47" spans="1:7" ht="13.5" thickTop="1" x14ac:dyDescent="0.2"/>
    <row r="49" spans="1:4" x14ac:dyDescent="0.2">
      <c r="A49" s="12" t="s">
        <v>23</v>
      </c>
      <c r="B49" s="12"/>
    </row>
    <row r="50" spans="1:4" x14ac:dyDescent="0.2">
      <c r="A50" s="12" t="s">
        <v>9</v>
      </c>
      <c r="B50" s="12"/>
    </row>
    <row r="51" spans="1:4" x14ac:dyDescent="0.2">
      <c r="A51" s="12" t="s">
        <v>22</v>
      </c>
      <c r="B51" s="12"/>
    </row>
    <row r="52" spans="1:4" x14ac:dyDescent="0.2">
      <c r="A52" s="12" t="s">
        <v>10</v>
      </c>
      <c r="B52" s="12"/>
    </row>
    <row r="55" spans="1:4" x14ac:dyDescent="0.2">
      <c r="D55" s="29"/>
    </row>
  </sheetData>
  <phoneticPr fontId="0" type="noConversion"/>
  <pageMargins left="0.5" right="0" top="1" bottom="0.5" header="0.5" footer="0.5"/>
  <pageSetup scale="9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Debtor</vt:lpstr>
      <vt:lpstr>'Feb Debtor'!Print_Area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Jan Havlíček</cp:lastModifiedBy>
  <cp:lastPrinted>2002-01-28T19:54:40Z</cp:lastPrinted>
  <dcterms:created xsi:type="dcterms:W3CDTF">1998-02-17T01:41:47Z</dcterms:created>
  <dcterms:modified xsi:type="dcterms:W3CDTF">2023-09-09T18:59:00Z</dcterms:modified>
</cp:coreProperties>
</file>