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5AA8968-456E-4144-8286-690603DF8192}"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<sst xmlns="http://schemas.openxmlformats.org/spreadsheetml/2006/main" count="777" uniqueCount="389">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</sst>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11E2E7E-2ECA-86A9-D20A-5BD7745B028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3AA35CF-5F5B-8233-0751-CBAD6F67DE2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B5FEF97-D348-A609-B73B-8D23BF5A8A5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23</xdr:col>
      <xdr:colOff>114300</xdr:colOff>
      <xdr:row>120</xdr:row>
      <xdr:rowOff>19050</xdr:rowOff>
    </xdr:to>
    <xdr:sp macro="" textlink="">
      <xdr:nvSpPr>
        <xdr:cNvPr id="2303" name="Text Box 255">
          <a:extLst>
            <a:ext uri="{FF2B5EF4-FFF2-40B4-BE49-F238E27FC236}">
              <a16:creationId xmlns:a16="http://schemas.microsoft.com/office/drawing/2014/main" id="{27330A93-C4B7-E1D6-E977-2557CCD9F651}"/>
            </a:ext>
          </a:extLst>
        </xdr:cNvPr>
        <xdr:cNvSpPr txBox="1">
          <a:spLocks noChangeArrowheads="1"/>
        </xdr:cNvSpPr>
      </xdr:nvSpPr>
      <xdr:spPr bwMode="auto">
        <a:xfrm>
          <a:off x="5295900" y="8763000"/>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C92D617-6ADF-241B-6C53-B320C74115C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E00DCD2-6770-F543-7376-FE19C9D20B8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C446E49-75AD-F2BC-6272-1DF1242596D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ACA88AFD-4D65-52B2-DBA2-1299F7021D8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tabSelected="1" topLeftCell="B1" zoomScale="60" zoomScaleNormal="65" workbookViewId="0">
      <selection activeCell="H3" sqref="H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5" thickBot="1" x14ac:dyDescent="0.25">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8" x14ac:dyDescent="0.25">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5" thickBot="1" x14ac:dyDescent="0.25">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75" thickBot="1" x14ac:dyDescent="0.3">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8" x14ac:dyDescent="0.25">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5" thickBot="1" x14ac:dyDescent="0.25">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8" x14ac:dyDescent="0.25">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5" thickBot="1" x14ac:dyDescent="0.25">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75" thickBot="1" x14ac:dyDescent="0.3">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8" x14ac:dyDescent="0.25">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5" thickBot="1" x14ac:dyDescent="0.25">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12" activePane="bottomLeft" state="frozen"/>
      <selection pane="bottomLeft" activeCell="E19" sqref="E14:E1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105</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11242.041015625</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14577.167370854591</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 ca="1">SUM(Z41:Z55)+Z41+Z42+Z43+Z48+Z49+Z50+Z51+Z52</f>
        <v>2416</v>
      </c>
      <c r="AA58" s="209">
        <f ca="1">SUM(AA41:AA55)</f>
        <v>48707.046211688925</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-193107.57605218751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22.726917972762891</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21298.938057735711</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0.90748115389395778</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4282.1706865427841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20.417166671883827</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28571.25179607487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-20.417166671883827</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28571.25179607487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-69</v>
      </c>
      <c r="AA167" s="324"/>
    </row>
    <row r="168" spans="1:27" ht="13.5" hidden="1" thickBot="1" x14ac:dyDescent="0.25">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15566.202526913876</v>
      </c>
      <c r="F12" s="33">
        <f>(D12*$C$6)+(C12*$C$7)</f>
        <v>2.09</v>
      </c>
      <c r="G12" s="32">
        <f ca="1">E12*F12</f>
        <v>32533.363281249996</v>
      </c>
      <c r="H12" s="33"/>
    </row>
    <row r="13" spans="1:8" x14ac:dyDescent="0.2">
      <c r="B13" s="234" t="s">
        <v>56</v>
      </c>
      <c r="C13" s="235">
        <v>1</v>
      </c>
      <c r="D13" s="235">
        <v>0</v>
      </c>
      <c r="E13" s="32">
        <f ca="1">-INDEX(Economics!$A$34:$D$45,MATCH(Fuel!B13,Economics!$A$34:$A$45,0),4)/Fuel!F13</f>
        <v>7321.635298295455</v>
      </c>
      <c r="F13" s="33">
        <f>(D13*$C$6)+(C13*$C$7)</f>
        <v>2.09</v>
      </c>
      <c r="G13" s="32">
        <f ca="1">E13*F13</f>
        <v>15302.2177734375</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22887.837825209332</v>
      </c>
      <c r="F15" s="35"/>
      <c r="G15" s="34">
        <f ca="1">SUM(G12:G14)</f>
        <v>47835.5810546875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14577.167370854591</v>
      </c>
      <c r="F25" s="33">
        <f t="shared" si="1"/>
        <v>1.96</v>
      </c>
      <c r="G25" s="32">
        <f t="shared" ca="1" si="0"/>
        <v>28571.248046875</v>
      </c>
      <c r="I25" s="31"/>
      <c r="J25" s="31"/>
      <c r="K25" s="31"/>
    </row>
    <row r="26" spans="1:12" x14ac:dyDescent="0.2">
      <c r="B26" s="234" t="s">
        <v>47</v>
      </c>
      <c r="C26" s="235">
        <v>1</v>
      </c>
      <c r="D26" s="235">
        <v>0</v>
      </c>
      <c r="E26" s="32">
        <f ca="1">-INDEX(Economics!$A$34:$D$45,MATCH(Fuel!B26,Economics!$A$34:$A$45,0),4)/Fuel!F26</f>
        <v>0</v>
      </c>
      <c r="F26" s="33">
        <f t="shared" si="1"/>
        <v>1.96</v>
      </c>
      <c r="G26" s="32">
        <f t="shared" ca="1" si="0"/>
        <v>0</v>
      </c>
      <c r="I26" s="31"/>
      <c r="J26" s="31"/>
      <c r="K26" s="31"/>
    </row>
    <row r="27" spans="1:12" x14ac:dyDescent="0.2">
      <c r="B27" s="246" t="s">
        <v>46</v>
      </c>
      <c r="C27" s="235">
        <v>1</v>
      </c>
      <c r="D27" s="235">
        <v>0</v>
      </c>
      <c r="E27" s="32">
        <f ca="1">-INDEX(Economics!$A$34:$D$45,MATCH(Fuel!B27,Economics!$A$34:$A$45,0),4)/Fuel!F27</f>
        <v>11242.041015625</v>
      </c>
      <c r="F27" s="33">
        <f t="shared" si="1"/>
        <v>1.96</v>
      </c>
      <c r="G27" s="32">
        <f t="shared" ca="1" si="0"/>
        <v>22034.400390625</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25819.208386479593</v>
      </c>
      <c r="F30" s="35"/>
      <c r="G30" s="34">
        <f ca="1">SUM(G22:G29)</f>
        <v>50605.6484375</v>
      </c>
      <c r="I30" s="31"/>
      <c r="J30" s="31"/>
      <c r="K30" s="31"/>
    </row>
    <row r="31" spans="1:12" x14ac:dyDescent="0.2">
      <c r="B31" s="236"/>
      <c r="I31" s="31"/>
      <c r="J31" s="31"/>
      <c r="K31" s="31"/>
    </row>
    <row r="32" spans="1:12" ht="13.5" thickBot="1" x14ac:dyDescent="0.25">
      <c r="B32" s="236" t="s">
        <v>18</v>
      </c>
      <c r="E32" s="7">
        <f ca="1">E15+E18+E30</f>
        <v>48707.046211688925</v>
      </c>
      <c r="F32" s="8"/>
      <c r="G32" s="7">
        <f ca="1">G15+G18+G30</f>
        <v>98441.2294921875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-22034.400390625</v>
      </c>
      <c r="C34" s="120"/>
      <c r="D34" s="120">
        <f ca="1">IF(ISTEXT(B34),0,C34+B34)</f>
        <v>-22034.400390625</v>
      </c>
      <c r="E34" s="114">
        <f>SUM(Preschedule!B41:Y41)</f>
        <v>959</v>
      </c>
      <c r="F34" s="120">
        <f ca="1">-IF(OR(ISTEXT(B34),E34=0),0,B34/E34)</f>
        <v>22.976434192518248</v>
      </c>
      <c r="G34" s="79">
        <f t="shared" ref="G34:G45" ca="1" si="6">-IF(E34=0,0,D34/E34)</f>
        <v>22.976434192518248</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-28571.248046875</v>
      </c>
      <c r="C36" s="120"/>
      <c r="D36" s="120">
        <f t="shared" ca="1" si="7"/>
        <v>-28571.248046875</v>
      </c>
      <c r="E36" s="114">
        <f>SUM(Preschedule!B43:Y43)</f>
        <v>1407</v>
      </c>
      <c r="F36" s="120">
        <f t="shared" ca="1" si="8"/>
        <v>20.306501810145701</v>
      </c>
      <c r="G36" s="79">
        <f t="shared" ca="1" si="6"/>
        <v>20.306501810145701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75" thickBot="1" x14ac:dyDescent="0.25">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2001-11-13T09:27:36Z</cp:lastPrinted>
  <dcterms:created xsi:type="dcterms:W3CDTF">1998-02-07T06:53:21Z</dcterms:created>
  <dcterms:modified xsi:type="dcterms:W3CDTF">2023-09-09T21:35:24Z</dcterms:modified>
</cp:coreProperties>
</file>