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107E80-A353-43F3-B786-2D1A6B97ABF3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Summary" sheetId="1" r:id="rId1"/>
    <sheet name="Commodity Dollars" sheetId="2" r:id="rId2"/>
    <sheet name="Oct train Fuel Sum" sheetId="3" r:id="rId3"/>
    <sheet name="Oct Train derailment vol." sheetId="4" r:id="rId4"/>
    <sheet name="Nov.Train Fuel Sum" sheetId="5" r:id="rId5"/>
    <sheet name="Nov. Train derailment vols." sheetId="6" r:id="rId6"/>
  </sheets>
  <definedNames>
    <definedName name="_xlnm.Print_Area" localSheetId="1">'Commodity Dollars'!$A$1:$K$65</definedName>
    <definedName name="_xlnm.Print_Area" localSheetId="5">'Nov. Train derailment vols.'!$A$1:$G$38</definedName>
    <definedName name="_xlnm.Print_Area" localSheetId="4">'Nov.Train Fuel Sum'!$A$1:$M$47</definedName>
    <definedName name="_xlnm.Print_Area" localSheetId="3">'Oct Train derailment vol.'!$A$1:$H$31</definedName>
    <definedName name="_xlnm.Print_Area" localSheetId="2">'Oct train Fuel Sum'!$A$1:$M$43</definedName>
    <definedName name="_xlnm.Print_Area" localSheetId="0">Summary!$A$1:$E$27</definedName>
  </definedNames>
  <calcPr calcId="0"/>
</workbook>
</file>

<file path=xl/calcChain.xml><?xml version="1.0" encoding="utf-8"?>
<calcChain xmlns="http://schemas.openxmlformats.org/spreadsheetml/2006/main">
  <c r="C47" i="2" l="1"/>
  <c r="D47" i="2"/>
  <c r="F47" i="2"/>
  <c r="G47" i="2"/>
  <c r="H47" i="2"/>
  <c r="I47" i="2"/>
  <c r="C48" i="2"/>
  <c r="D48" i="2"/>
  <c r="F48" i="2"/>
  <c r="G48" i="2"/>
  <c r="H48" i="2"/>
  <c r="I48" i="2"/>
  <c r="C49" i="2"/>
  <c r="D49" i="2"/>
  <c r="F49" i="2"/>
  <c r="G49" i="2"/>
  <c r="H49" i="2"/>
  <c r="I49" i="2"/>
  <c r="C50" i="2"/>
  <c r="D50" i="2"/>
  <c r="F50" i="2"/>
  <c r="G50" i="2"/>
  <c r="H50" i="2"/>
  <c r="I50" i="2"/>
  <c r="C51" i="2"/>
  <c r="D51" i="2"/>
  <c r="F51" i="2"/>
  <c r="G51" i="2"/>
  <c r="H51" i="2"/>
  <c r="I51" i="2"/>
  <c r="C52" i="2"/>
  <c r="D52" i="2"/>
  <c r="F52" i="2"/>
  <c r="G52" i="2"/>
  <c r="H52" i="2"/>
  <c r="I52" i="2"/>
  <c r="C53" i="2"/>
  <c r="D53" i="2"/>
  <c r="F53" i="2"/>
  <c r="G53" i="2"/>
  <c r="H53" i="2"/>
  <c r="I53" i="2"/>
  <c r="C54" i="2"/>
  <c r="D54" i="2"/>
  <c r="F54" i="2"/>
  <c r="G54" i="2"/>
  <c r="H54" i="2"/>
  <c r="I54" i="2"/>
  <c r="C55" i="2"/>
  <c r="D55" i="2"/>
  <c r="F55" i="2"/>
  <c r="G55" i="2"/>
  <c r="H55" i="2"/>
  <c r="I55" i="2"/>
  <c r="C56" i="2"/>
  <c r="D56" i="2"/>
  <c r="F56" i="2"/>
  <c r="G56" i="2"/>
  <c r="H56" i="2"/>
  <c r="I56" i="2"/>
  <c r="C57" i="2"/>
  <c r="D57" i="2"/>
  <c r="F57" i="2"/>
  <c r="G57" i="2"/>
  <c r="H57" i="2"/>
  <c r="I57" i="2"/>
  <c r="C62" i="2"/>
  <c r="D62" i="2"/>
  <c r="E62" i="2"/>
  <c r="F62" i="2"/>
  <c r="G62" i="2"/>
  <c r="H62" i="2"/>
  <c r="I62" i="2"/>
  <c r="K62" i="2"/>
  <c r="F9" i="6"/>
  <c r="F10" i="6"/>
  <c r="F11" i="6"/>
  <c r="F12" i="6"/>
  <c r="F13" i="6"/>
  <c r="G13" i="6"/>
  <c r="F17" i="6"/>
  <c r="F18" i="6"/>
  <c r="F19" i="6"/>
  <c r="F20" i="6"/>
  <c r="F21" i="6"/>
  <c r="G21" i="6"/>
  <c r="F29" i="6"/>
  <c r="G29" i="6"/>
  <c r="F37" i="6"/>
  <c r="G37" i="6"/>
  <c r="I11" i="5"/>
  <c r="M11" i="5"/>
  <c r="G12" i="5"/>
  <c r="I12" i="5"/>
  <c r="K12" i="5"/>
  <c r="M12" i="5"/>
  <c r="G13" i="5"/>
  <c r="I13" i="5"/>
  <c r="K13" i="5"/>
  <c r="M13" i="5"/>
  <c r="G14" i="5"/>
  <c r="I14" i="5"/>
  <c r="K14" i="5"/>
  <c r="M14" i="5"/>
  <c r="I15" i="5"/>
  <c r="K15" i="5"/>
  <c r="M15" i="5"/>
  <c r="C16" i="5"/>
  <c r="I16" i="5"/>
  <c r="M16" i="5"/>
  <c r="G19" i="5"/>
  <c r="I19" i="5"/>
  <c r="K19" i="5"/>
  <c r="M19" i="5"/>
  <c r="I21" i="5"/>
  <c r="M21" i="5"/>
  <c r="G23" i="5"/>
  <c r="I23" i="5"/>
  <c r="K23" i="5"/>
  <c r="M23" i="5"/>
  <c r="M25" i="5"/>
  <c r="M30" i="5"/>
  <c r="E77" i="5"/>
  <c r="G77" i="5"/>
  <c r="A78" i="5"/>
  <c r="E78" i="5"/>
  <c r="G78" i="5"/>
  <c r="A79" i="5"/>
  <c r="E79" i="5"/>
  <c r="G79" i="5"/>
  <c r="A80" i="5"/>
  <c r="E80" i="5"/>
  <c r="G80" i="5"/>
  <c r="A81" i="5"/>
  <c r="E81" i="5"/>
  <c r="G81" i="5"/>
  <c r="A82" i="5"/>
  <c r="E82" i="5"/>
  <c r="G82" i="5"/>
  <c r="A83" i="5"/>
  <c r="E83" i="5"/>
  <c r="G83" i="5"/>
  <c r="A84" i="5"/>
  <c r="E84" i="5"/>
  <c r="G84" i="5"/>
  <c r="A85" i="5"/>
  <c r="E85" i="5"/>
  <c r="G85" i="5"/>
  <c r="A86" i="5"/>
  <c r="E86" i="5"/>
  <c r="G86" i="5"/>
  <c r="A87" i="5"/>
  <c r="E87" i="5"/>
  <c r="G87" i="5"/>
  <c r="A88" i="5"/>
  <c r="E88" i="5"/>
  <c r="G88" i="5"/>
  <c r="A89" i="5"/>
  <c r="E89" i="5"/>
  <c r="G89" i="5"/>
  <c r="A90" i="5"/>
  <c r="E90" i="5"/>
  <c r="G90" i="5"/>
  <c r="A91" i="5"/>
  <c r="E91" i="5"/>
  <c r="G91" i="5"/>
  <c r="A92" i="5"/>
  <c r="E92" i="5"/>
  <c r="G92" i="5"/>
  <c r="A93" i="5"/>
  <c r="E93" i="5"/>
  <c r="G93" i="5"/>
  <c r="A94" i="5"/>
  <c r="E94" i="5"/>
  <c r="G94" i="5"/>
  <c r="A95" i="5"/>
  <c r="E95" i="5"/>
  <c r="G95" i="5"/>
  <c r="A96" i="5"/>
  <c r="E96" i="5"/>
  <c r="G96" i="5"/>
  <c r="A97" i="5"/>
  <c r="E97" i="5"/>
  <c r="G97" i="5"/>
  <c r="A98" i="5"/>
  <c r="E98" i="5"/>
  <c r="G98" i="5"/>
  <c r="A99" i="5"/>
  <c r="E99" i="5"/>
  <c r="G99" i="5"/>
  <c r="A100" i="5"/>
  <c r="E100" i="5"/>
  <c r="G100" i="5"/>
  <c r="A101" i="5"/>
  <c r="E101" i="5"/>
  <c r="G101" i="5"/>
  <c r="A102" i="5"/>
  <c r="E102" i="5"/>
  <c r="G102" i="5"/>
  <c r="A103" i="5"/>
  <c r="E103" i="5"/>
  <c r="G103" i="5"/>
  <c r="A104" i="5"/>
  <c r="E104" i="5"/>
  <c r="G104" i="5"/>
  <c r="A105" i="5"/>
  <c r="E105" i="5"/>
  <c r="G105" i="5"/>
  <c r="A106" i="5"/>
  <c r="E106" i="5"/>
  <c r="G106" i="5"/>
  <c r="A107" i="5"/>
  <c r="E107" i="5"/>
  <c r="G107" i="5"/>
  <c r="F9" i="4"/>
  <c r="F10" i="4"/>
  <c r="F11" i="4"/>
  <c r="G11" i="4"/>
  <c r="F16" i="4"/>
  <c r="F17" i="4"/>
  <c r="F18" i="4"/>
  <c r="G18" i="4"/>
  <c r="F24" i="4"/>
  <c r="G24" i="4"/>
  <c r="F30" i="4"/>
  <c r="G30" i="4"/>
  <c r="I11" i="3"/>
  <c r="M11" i="3"/>
  <c r="G12" i="3"/>
  <c r="I12" i="3"/>
  <c r="K12" i="3"/>
  <c r="M12" i="3"/>
  <c r="G13" i="3"/>
  <c r="I13" i="3"/>
  <c r="K13" i="3"/>
  <c r="M13" i="3"/>
  <c r="G14" i="3"/>
  <c r="I14" i="3"/>
  <c r="K14" i="3"/>
  <c r="M14" i="3"/>
  <c r="G15" i="3"/>
  <c r="I15" i="3"/>
  <c r="K15" i="3"/>
  <c r="M15" i="3"/>
  <c r="C16" i="3"/>
  <c r="I16" i="3"/>
  <c r="M16" i="3"/>
  <c r="G19" i="3"/>
  <c r="I19" i="3"/>
  <c r="K19" i="3"/>
  <c r="M19" i="3"/>
  <c r="I21" i="3"/>
  <c r="M21" i="3"/>
  <c r="G23" i="3"/>
  <c r="I23" i="3"/>
  <c r="K23" i="3"/>
  <c r="M23" i="3"/>
  <c r="M25" i="3"/>
  <c r="M30" i="3"/>
  <c r="E15" i="1"/>
  <c r="E21" i="1"/>
  <c r="E24" i="1"/>
</calcChain>
</file>

<file path=xl/sharedStrings.xml><?xml version="1.0" encoding="utf-8"?>
<sst xmlns="http://schemas.openxmlformats.org/spreadsheetml/2006/main" count="201" uniqueCount="74">
  <si>
    <t>Transwestern Pipeline Company</t>
  </si>
  <si>
    <t>Train Derailment - Summary of Lost Margins</t>
  </si>
  <si>
    <t>Margins</t>
  </si>
  <si>
    <t>Lost</t>
  </si>
  <si>
    <t>Commodity Volumes Unable to Transport on</t>
  </si>
  <si>
    <t xml:space="preserve">  Firm Contracts</t>
  </si>
  <si>
    <t>Fuel Retention Lost in October</t>
  </si>
  <si>
    <t xml:space="preserve">  Fuel Not Used on Pipeline</t>
  </si>
  <si>
    <t xml:space="preserve">     Net Fuel Retention Lost</t>
  </si>
  <si>
    <t>.</t>
  </si>
  <si>
    <t>Fuel Retention Lost in November</t>
  </si>
  <si>
    <t>Total Lost Margins</t>
  </si>
  <si>
    <t>Train Derailment - Commodity Volumes Unable to Transport on Firm Contracts</t>
  </si>
  <si>
    <t>OUTAGES</t>
  </si>
  <si>
    <t>Total</t>
  </si>
  <si>
    <t>Commodity Volumes Lost on Firm Contracts</t>
  </si>
  <si>
    <t>Train Derailment</t>
  </si>
  <si>
    <t xml:space="preserve">  East of Thoreau to West</t>
  </si>
  <si>
    <t xml:space="preserve">  San Juan to East</t>
  </si>
  <si>
    <t xml:space="preserve">  Ignacio to El Paso</t>
  </si>
  <si>
    <t xml:space="preserve">  San Juan to Thoreau</t>
  </si>
  <si>
    <t xml:space="preserve">  East of Thoreau to East of Thoreau</t>
  </si>
  <si>
    <t>Volume Additions</t>
  </si>
  <si>
    <t xml:space="preserve">  Alternate points for East to West Contracts</t>
  </si>
  <si>
    <t>Rates</t>
  </si>
  <si>
    <t xml:space="preserve">  East of Thoreau to West </t>
  </si>
  <si>
    <t>Total Lost Commodity Margins</t>
  </si>
  <si>
    <t>October 2000 Fuel Retention LOSE Estimate</t>
  </si>
  <si>
    <t>$s Thou.</t>
  </si>
  <si>
    <t>October Train Derailment Lose Forecast</t>
  </si>
  <si>
    <t>Retention Calculation</t>
  </si>
  <si>
    <t>Displaced</t>
  </si>
  <si>
    <t>Index</t>
  </si>
  <si>
    <t>WEST</t>
  </si>
  <si>
    <t>Daily Vol.</t>
  </si>
  <si>
    <t>Fuel %</t>
  </si>
  <si>
    <t># Days</t>
  </si>
  <si>
    <t>Retainage</t>
  </si>
  <si>
    <t>Price</t>
  </si>
  <si>
    <t xml:space="preserve">   Thoreau to West</t>
  </si>
  <si>
    <t>*</t>
  </si>
  <si>
    <t>=</t>
  </si>
  <si>
    <t xml:space="preserve">   San Juan to West</t>
  </si>
  <si>
    <t xml:space="preserve">   East of Thoreau to West</t>
  </si>
  <si>
    <t xml:space="preserve">   IG to El Paso Blnc</t>
  </si>
  <si>
    <t xml:space="preserve">   San Juan to Thoreau/IG to I/B Link</t>
  </si>
  <si>
    <r>
      <t xml:space="preserve">EAST - </t>
    </r>
    <r>
      <rPr>
        <sz val="10"/>
        <rFont val="Arial"/>
      </rPr>
      <t>Retention</t>
    </r>
  </si>
  <si>
    <t>TOTAL RETENTION</t>
  </si>
  <si>
    <t>Less Fuel NOT Used *</t>
  </si>
  <si>
    <t xml:space="preserve">Net Fuel Retention </t>
  </si>
  <si>
    <t>Unaccounted for</t>
  </si>
  <si>
    <t xml:space="preserve">Net Fuel and Unaccounted </t>
  </si>
  <si>
    <t>October 2000</t>
  </si>
  <si>
    <t>Train Derailment - Volumes Calculation for Fuel</t>
  </si>
  <si>
    <t>Prior Week</t>
  </si>
  <si>
    <t>Actual Daily</t>
  </si>
  <si>
    <t>Average Daily</t>
  </si>
  <si>
    <t>Commodity</t>
  </si>
  <si>
    <t>4-Day Daily</t>
  </si>
  <si>
    <t>Volumes</t>
  </si>
  <si>
    <t>Average</t>
  </si>
  <si>
    <t xml:space="preserve">West  : </t>
  </si>
  <si>
    <t>Ignacio to Blanco  :  636.4</t>
  </si>
  <si>
    <t>San Juan to Thoreau</t>
  </si>
  <si>
    <t>Thoreau to East ofThor.</t>
  </si>
  <si>
    <t>November 2000 Fuel Retention LOSE Estimate</t>
  </si>
  <si>
    <t>November Train Derailment Forecast</t>
  </si>
  <si>
    <t>Net Fuel Retention</t>
  </si>
  <si>
    <t xml:space="preserve">Net Fuel and Unaccounted for </t>
  </si>
  <si>
    <t>(1) First of month index price used to calulate hedge gain/(loss)</t>
  </si>
  <si>
    <t>November 2000</t>
  </si>
  <si>
    <t>West  :   1090</t>
  </si>
  <si>
    <t>Ignacio to Blanco  :  624</t>
  </si>
  <si>
    <t>Thoreau to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</si>
</sst>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_(* #,##0.000_);_(* \(#,##0.000\);_(* &quot;-&quot;??_);_(@_)"/>
    <numFmt numFmtId="175" formatCode="_(* #,##0.0000_);_(* \(#,##0.0000\);_(* &quot;-&quot;??_);_(@_)"/>
    <numFmt numFmtId="177" formatCode="0.0000"/>
    <numFmt numFmtId="179" formatCode="0.000"/>
    <numFmt numFmtId="181" formatCode="_(* #,##0.00000_);_(* \(#,##0.00000\);_(* &quot;-&quot;??_);_(@_)"/>
    <numFmt numFmtId="183" formatCode="_(&quot;$&quot;* #,##0_);_(&quot;$&quot;* \(#,##0\);_(&quot;$&quot;* &quot;-&quot;??_);_(@_)"/>
    <numFmt numFmtId="186" formatCode="#,##0.000_);[Red]\(#,##0.000\)"/>
    <numFmt numFmtId="188" formatCode="_(&quot;$&quot;* #,##0.000_);_(&quot;$&quot;* \(#,##0.000\);_(&quot;$&quot;* &quot;-&quot;??_);_(@_)"/>
    <numFmt numFmtId="189" formatCode="&quot;$&quot;#,##0.000_);[Red]\(&quot;$&quot;#,##0.000\)"/>
    <numFmt numFmtId="192" formatCode="_(&quot;$&quot;* #,##0.0000_);_(&quot;$&quot;* \(#,##0.0000\);_(&quot;$&quot;* &quot;-&quot;??_);_(@_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4" fillId="0" borderId="0" xfId="0" applyFont="1" applyBorder="1"/>
    <xf numFmtId="175" fontId="0" fillId="0" borderId="0" xfId="1" applyNumberFormat="1" applyFont="1"/>
    <xf numFmtId="172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72" fontId="0" fillId="0" borderId="0" xfId="1" applyNumberFormat="1" applyFont="1" applyAlignment="1">
      <alignment horizontal="center"/>
    </xf>
    <xf numFmtId="172" fontId="0" fillId="0" borderId="0" xfId="0" applyNumberFormat="1"/>
    <xf numFmtId="177" fontId="0" fillId="0" borderId="0" xfId="0" applyNumberFormat="1"/>
    <xf numFmtId="2" fontId="0" fillId="0" borderId="0" xfId="0" applyNumberFormat="1"/>
    <xf numFmtId="173" fontId="0" fillId="0" borderId="0" xfId="1" applyNumberFormat="1" applyFont="1"/>
    <xf numFmtId="183" fontId="0" fillId="0" borderId="0" xfId="2" applyNumberFormat="1" applyFont="1"/>
    <xf numFmtId="183" fontId="0" fillId="0" borderId="1" xfId="2" applyNumberFormat="1" applyFont="1" applyBorder="1"/>
    <xf numFmtId="183" fontId="0" fillId="0" borderId="0" xfId="2" applyNumberFormat="1" applyFont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2" fontId="6" fillId="0" borderId="0" xfId="0" applyNumberFormat="1" applyFont="1"/>
    <xf numFmtId="173" fontId="7" fillId="0" borderId="0" xfId="1" applyNumberFormat="1" applyFont="1"/>
    <xf numFmtId="44" fontId="6" fillId="0" borderId="0" xfId="2" applyFont="1"/>
    <xf numFmtId="44" fontId="0" fillId="0" borderId="0" xfId="2" applyFont="1"/>
    <xf numFmtId="173" fontId="0" fillId="0" borderId="0" xfId="1" applyNumberFormat="1" applyFont="1" applyBorder="1"/>
    <xf numFmtId="172" fontId="6" fillId="0" borderId="1" xfId="0" applyNumberFormat="1" applyFont="1" applyBorder="1"/>
    <xf numFmtId="173" fontId="7" fillId="0" borderId="1" xfId="1" applyNumberFormat="1" applyFont="1" applyBorder="1"/>
    <xf numFmtId="173" fontId="0" fillId="0" borderId="1" xfId="1" applyNumberFormat="1" applyFont="1" applyBorder="1"/>
    <xf numFmtId="183" fontId="0" fillId="0" borderId="0" xfId="0" applyNumberFormat="1"/>
    <xf numFmtId="173" fontId="0" fillId="0" borderId="0" xfId="0" applyNumberFormat="1"/>
    <xf numFmtId="173" fontId="0" fillId="0" borderId="5" xfId="0" applyNumberFormat="1" applyBorder="1"/>
    <xf numFmtId="183" fontId="0" fillId="0" borderId="5" xfId="0" applyNumberFormat="1" applyBorder="1"/>
    <xf numFmtId="0" fontId="0" fillId="0" borderId="0" xfId="0" applyAlignment="1">
      <alignment horizontal="right"/>
    </xf>
    <xf numFmtId="173" fontId="0" fillId="0" borderId="1" xfId="0" applyNumberFormat="1" applyBorder="1"/>
    <xf numFmtId="174" fontId="8" fillId="0" borderId="0" xfId="1" applyNumberFormat="1" applyFont="1"/>
    <xf numFmtId="0" fontId="8" fillId="0" borderId="0" xfId="0" applyFont="1" applyAlignment="1">
      <alignment horizontal="center"/>
    </xf>
    <xf numFmtId="172" fontId="0" fillId="0" borderId="0" xfId="0" applyNumberFormat="1" applyBorder="1"/>
    <xf numFmtId="0" fontId="0" fillId="0" borderId="0" xfId="0" applyBorder="1" applyAlignment="1">
      <alignment horizontal="center"/>
    </xf>
    <xf numFmtId="174" fontId="8" fillId="0" borderId="0" xfId="1" applyNumberFormat="1" applyFont="1" applyBorder="1"/>
    <xf numFmtId="0" fontId="8" fillId="0" borderId="0" xfId="0" applyFont="1" applyBorder="1" applyAlignment="1">
      <alignment horizontal="center"/>
    </xf>
    <xf numFmtId="44" fontId="0" fillId="0" borderId="0" xfId="2" applyFont="1" applyBorder="1"/>
    <xf numFmtId="173" fontId="0" fillId="0" borderId="0" xfId="0" applyNumberFormat="1" applyBorder="1"/>
    <xf numFmtId="0" fontId="0" fillId="0" borderId="0" xfId="0" applyBorder="1"/>
    <xf numFmtId="0" fontId="0" fillId="0" borderId="1" xfId="0" applyBorder="1"/>
    <xf numFmtId="186" fontId="0" fillId="0" borderId="0" xfId="0" applyNumberFormat="1"/>
    <xf numFmtId="183" fontId="0" fillId="0" borderId="0" xfId="0" applyNumberFormat="1" applyBorder="1"/>
    <xf numFmtId="173" fontId="7" fillId="0" borderId="0" xfId="1" applyNumberFormat="1" applyFont="1" applyBorder="1"/>
    <xf numFmtId="188" fontId="0" fillId="0" borderId="0" xfId="2" applyNumberFormat="1" applyFont="1" applyBorder="1"/>
    <xf numFmtId="188" fontId="0" fillId="0" borderId="0" xfId="0" applyNumberFormat="1" applyBorder="1"/>
    <xf numFmtId="189" fontId="0" fillId="0" borderId="0" xfId="0" applyNumberFormat="1" applyBorder="1"/>
    <xf numFmtId="0" fontId="10" fillId="0" borderId="0" xfId="0" applyFont="1" applyBorder="1" applyAlignment="1">
      <alignment horizontal="center"/>
    </xf>
    <xf numFmtId="179" fontId="0" fillId="0" borderId="0" xfId="0" applyNumberFormat="1" applyBorder="1"/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72" fontId="6" fillId="0" borderId="0" xfId="0" applyNumberFormat="1" applyFont="1" applyBorder="1"/>
    <xf numFmtId="183" fontId="5" fillId="0" borderId="0" xfId="2" applyNumberFormat="1" applyFont="1" applyBorder="1"/>
    <xf numFmtId="0" fontId="0" fillId="0" borderId="0" xfId="0" applyBorder="1" applyAlignment="1">
      <alignment horizontal="right"/>
    </xf>
    <xf numFmtId="44" fontId="0" fillId="0" borderId="0" xfId="0" applyNumberFormat="1" applyBorder="1"/>
    <xf numFmtId="43" fontId="6" fillId="0" borderId="0" xfId="1" applyNumberFormat="1" applyFont="1" applyBorder="1"/>
    <xf numFmtId="0" fontId="0" fillId="0" borderId="0" xfId="0" applyBorder="1" applyAlignment="1">
      <alignment horizontal="left"/>
    </xf>
    <xf numFmtId="43" fontId="7" fillId="0" borderId="0" xfId="1" applyNumberFormat="1" applyFont="1"/>
    <xf numFmtId="172" fontId="7" fillId="0" borderId="0" xfId="0" applyNumberFormat="1" applyFont="1"/>
    <xf numFmtId="172" fontId="7" fillId="0" borderId="1" xfId="0" applyNumberFormat="1" applyFont="1" applyBorder="1"/>
    <xf numFmtId="0" fontId="14" fillId="0" borderId="2" xfId="0" applyFont="1" applyBorder="1" applyAlignment="1">
      <alignment horizontal="centerContinuous"/>
    </xf>
    <xf numFmtId="0" fontId="14" fillId="0" borderId="0" xfId="0" applyFont="1" applyAlignment="1">
      <alignment horizontal="left"/>
    </xf>
    <xf numFmtId="0" fontId="3" fillId="0" borderId="0" xfId="0" applyFont="1" applyBorder="1" applyAlignment="1">
      <alignment horizontal="centerContinuous"/>
    </xf>
    <xf numFmtId="1" fontId="0" fillId="0" borderId="0" xfId="0" applyNumberFormat="1" applyBorder="1"/>
    <xf numFmtId="0" fontId="0" fillId="0" borderId="0" xfId="0" quotePrefix="1" applyBorder="1" applyAlignment="1">
      <alignment horizontal="left"/>
    </xf>
    <xf numFmtId="8" fontId="0" fillId="0" borderId="0" xfId="0" applyNumberFormat="1" applyBorder="1"/>
    <xf numFmtId="43" fontId="7" fillId="0" borderId="0" xfId="1" applyFont="1" applyBorder="1"/>
    <xf numFmtId="43" fontId="0" fillId="0" borderId="0" xfId="0" applyNumberFormat="1" applyBorder="1"/>
    <xf numFmtId="43" fontId="11" fillId="0" borderId="0" xfId="0" applyNumberFormat="1" applyFont="1" applyBorder="1"/>
    <xf numFmtId="172" fontId="0" fillId="0" borderId="1" xfId="0" applyNumberFormat="1" applyBorder="1"/>
    <xf numFmtId="17" fontId="0" fillId="0" borderId="0" xfId="0" quotePrefix="1" applyNumberFormat="1"/>
    <xf numFmtId="16" fontId="0" fillId="0" borderId="0" xfId="0" applyNumberForma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center"/>
    </xf>
    <xf numFmtId="172" fontId="5" fillId="0" borderId="0" xfId="0" applyNumberFormat="1" applyFont="1"/>
    <xf numFmtId="0" fontId="0" fillId="0" borderId="0" xfId="0" quotePrefix="1" applyBorder="1"/>
    <xf numFmtId="0" fontId="12" fillId="0" borderId="0" xfId="0" applyFont="1" applyBorder="1"/>
    <xf numFmtId="0" fontId="6" fillId="0" borderId="0" xfId="0" applyFont="1" applyBorder="1"/>
    <xf numFmtId="0" fontId="13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181" fontId="0" fillId="0" borderId="0" xfId="1" applyNumberFormat="1" applyFont="1"/>
    <xf numFmtId="183" fontId="3" fillId="0" borderId="0" xfId="2" applyNumberFormat="1" applyFont="1"/>
    <xf numFmtId="183" fontId="5" fillId="0" borderId="0" xfId="2" applyNumberFormat="1" applyFont="1" applyAlignment="1">
      <alignment horizontal="center"/>
    </xf>
    <xf numFmtId="183" fontId="5" fillId="0" borderId="1" xfId="2" applyNumberFormat="1" applyFont="1" applyBorder="1" applyAlignment="1">
      <alignment horizontal="center"/>
    </xf>
    <xf numFmtId="183" fontId="0" fillId="0" borderId="5" xfId="2" applyNumberFormat="1" applyFont="1" applyBorder="1"/>
    <xf numFmtId="192" fontId="0" fillId="0" borderId="0" xfId="2" applyNumberFormat="1" applyFont="1"/>
    <xf numFmtId="192" fontId="0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zoomScale="75" workbookViewId="0">
      <selection activeCell="A19" sqref="A19"/>
    </sheetView>
  </sheetViews>
  <sheetFormatPr defaultRowHeight="12.75" x14ac:dyDescent="0.2"/>
  <cols>
    <col min="1" max="1" width="37.28515625" customWidth="1"/>
    <col min="2" max="2" width="18.42578125" customWidth="1"/>
    <col min="3" max="3" width="15.85546875" customWidth="1"/>
    <col min="4" max="4" width="4.42578125" customWidth="1"/>
    <col min="5" max="5" width="14" style="12" customWidth="1"/>
  </cols>
  <sheetData>
    <row r="1" spans="1:5" ht="15.75" x14ac:dyDescent="0.25">
      <c r="A1" s="85" t="s">
        <v>0</v>
      </c>
      <c r="B1" s="85"/>
      <c r="C1" s="85"/>
    </row>
    <row r="2" spans="1:5" ht="15.75" x14ac:dyDescent="0.25">
      <c r="A2" s="85" t="s">
        <v>1</v>
      </c>
      <c r="B2" s="85"/>
      <c r="C2" s="85"/>
    </row>
    <row r="6" spans="1:5" x14ac:dyDescent="0.2">
      <c r="E6" s="90" t="s">
        <v>2</v>
      </c>
    </row>
    <row r="7" spans="1:5" x14ac:dyDescent="0.2">
      <c r="E7" s="91" t="s">
        <v>3</v>
      </c>
    </row>
    <row r="9" spans="1:5" x14ac:dyDescent="0.2">
      <c r="A9" t="s">
        <v>4</v>
      </c>
    </row>
    <row r="10" spans="1:5" x14ac:dyDescent="0.2">
      <c r="A10" t="s">
        <v>5</v>
      </c>
      <c r="E10" s="12">
        <v>-69330</v>
      </c>
    </row>
    <row r="13" spans="1:5" x14ac:dyDescent="0.2">
      <c r="A13" t="s">
        <v>6</v>
      </c>
      <c r="C13" s="12">
        <v>-156509</v>
      </c>
    </row>
    <row r="14" spans="1:5" x14ac:dyDescent="0.2">
      <c r="A14" t="s">
        <v>7</v>
      </c>
      <c r="C14" s="29">
        <v>33390</v>
      </c>
    </row>
    <row r="15" spans="1:5" x14ac:dyDescent="0.2">
      <c r="A15" t="s">
        <v>8</v>
      </c>
      <c r="C15" s="26"/>
      <c r="E15" s="12">
        <f>SUM(C13:C14)</f>
        <v>-123119</v>
      </c>
    </row>
    <row r="16" spans="1:5" x14ac:dyDescent="0.2">
      <c r="C16" s="26"/>
    </row>
    <row r="17" spans="1:5" x14ac:dyDescent="0.2">
      <c r="C17" s="26"/>
    </row>
    <row r="18" spans="1:5" x14ac:dyDescent="0.2">
      <c r="C18" t="s">
        <v>9</v>
      </c>
    </row>
    <row r="19" spans="1:5" x14ac:dyDescent="0.2">
      <c r="A19" t="s">
        <v>10</v>
      </c>
      <c r="C19" s="12">
        <v>-365653</v>
      </c>
    </row>
    <row r="20" spans="1:5" x14ac:dyDescent="0.2">
      <c r="A20" t="s">
        <v>7</v>
      </c>
      <c r="C20" s="29">
        <v>100800</v>
      </c>
    </row>
    <row r="21" spans="1:5" x14ac:dyDescent="0.2">
      <c r="A21" t="s">
        <v>8</v>
      </c>
      <c r="C21" s="26"/>
      <c r="E21" s="12">
        <f>SUM(C19:C20)</f>
        <v>-264853</v>
      </c>
    </row>
    <row r="22" spans="1:5" x14ac:dyDescent="0.2">
      <c r="E22" s="13"/>
    </row>
    <row r="24" spans="1:5" ht="13.5" thickBot="1" x14ac:dyDescent="0.25">
      <c r="A24" t="s">
        <v>11</v>
      </c>
      <c r="E24" s="92">
        <f>SUM(E10:E22)</f>
        <v>-457302</v>
      </c>
    </row>
    <row r="25" spans="1:5" ht="13.5" thickTop="1" x14ac:dyDescent="0.2"/>
  </sheetData>
  <printOptions horizontalCentered="1"/>
  <pageMargins left="0.75" right="0.75" top="1" bottom="1" header="0.5" footer="0.5"/>
  <pageSetup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5"/>
  <sheetViews>
    <sheetView tabSelected="1" topLeftCell="A31" zoomScale="75" workbookViewId="0">
      <selection activeCell="M49" sqref="M49"/>
    </sheetView>
  </sheetViews>
  <sheetFormatPr defaultRowHeight="12.75" x14ac:dyDescent="0.2"/>
  <cols>
    <col min="1" max="1" width="32.85546875" customWidth="1"/>
    <col min="2" max="2" width="8.42578125" customWidth="1"/>
    <col min="3" max="3" width="10.28515625" customWidth="1"/>
    <col min="4" max="4" width="12.42578125" customWidth="1"/>
    <col min="5" max="5" width="2.28515625" customWidth="1"/>
    <col min="6" max="6" width="9.28515625" customWidth="1"/>
    <col min="7" max="7" width="13.28515625" customWidth="1"/>
    <col min="8" max="8" width="12" customWidth="1"/>
    <col min="9" max="9" width="12.7109375" customWidth="1"/>
    <col min="10" max="10" width="2.28515625" customWidth="1"/>
    <col min="11" max="11" width="12" customWidth="1"/>
  </cols>
  <sheetData>
    <row r="1" spans="1:11" ht="15.75" x14ac:dyDescent="0.25">
      <c r="A1" s="85" t="s">
        <v>0</v>
      </c>
    </row>
    <row r="2" spans="1:11" ht="15.75" x14ac:dyDescent="0.25">
      <c r="A2" s="85" t="s">
        <v>12</v>
      </c>
    </row>
    <row r="6" spans="1:11" ht="15.75" x14ac:dyDescent="0.25">
      <c r="A6" s="85" t="s">
        <v>13</v>
      </c>
    </row>
    <row r="7" spans="1:11" x14ac:dyDescent="0.2">
      <c r="B7" s="86"/>
      <c r="C7" s="87">
        <v>36829</v>
      </c>
      <c r="D7" s="87">
        <v>36830</v>
      </c>
      <c r="E7" s="86"/>
      <c r="F7" s="87">
        <v>36831</v>
      </c>
      <c r="G7" s="87">
        <v>36832</v>
      </c>
      <c r="H7" s="87">
        <v>36833</v>
      </c>
      <c r="I7" s="87">
        <v>36834</v>
      </c>
      <c r="K7" s="86" t="s">
        <v>14</v>
      </c>
    </row>
    <row r="8" spans="1:11" x14ac:dyDescent="0.2">
      <c r="B8" s="86"/>
      <c r="C8" s="87"/>
      <c r="D8" s="87"/>
      <c r="E8" s="86"/>
      <c r="F8" s="87"/>
      <c r="G8" s="87"/>
      <c r="H8" s="87"/>
      <c r="I8" s="87"/>
      <c r="K8" s="86"/>
    </row>
    <row r="9" spans="1:11" x14ac:dyDescent="0.2">
      <c r="A9" s="1" t="s">
        <v>15</v>
      </c>
    </row>
    <row r="10" spans="1:11" x14ac:dyDescent="0.2">
      <c r="A10" s="80" t="s">
        <v>16</v>
      </c>
    </row>
    <row r="11" spans="1:11" x14ac:dyDescent="0.2">
      <c r="A11" t="s">
        <v>17</v>
      </c>
      <c r="C11" s="11">
        <v>-538300</v>
      </c>
      <c r="D11" s="11">
        <v>-538300</v>
      </c>
      <c r="F11" s="11">
        <v>-538300</v>
      </c>
      <c r="G11" s="11">
        <v>-538300</v>
      </c>
      <c r="H11" s="11">
        <v>-538300</v>
      </c>
      <c r="I11" s="11">
        <v>-538300</v>
      </c>
      <c r="J11" s="11"/>
      <c r="K11" s="11"/>
    </row>
    <row r="12" spans="1:11" x14ac:dyDescent="0.2">
      <c r="A12" t="s">
        <v>18</v>
      </c>
      <c r="C12" s="11">
        <v>-100000</v>
      </c>
      <c r="D12" s="11">
        <v>-100000</v>
      </c>
      <c r="F12" s="11">
        <v>-100000</v>
      </c>
      <c r="G12" s="11">
        <v>-100000</v>
      </c>
      <c r="H12" s="11">
        <v>-100000</v>
      </c>
      <c r="I12" s="11">
        <v>-100000</v>
      </c>
      <c r="J12" s="11"/>
      <c r="K12" s="11"/>
    </row>
    <row r="13" spans="1:11" x14ac:dyDescent="0.2">
      <c r="A13" s="80"/>
    </row>
    <row r="14" spans="1:11" x14ac:dyDescent="0.2">
      <c r="A14" t="s">
        <v>19</v>
      </c>
      <c r="C14" s="11">
        <v>-131200</v>
      </c>
      <c r="D14" s="11">
        <v>-93300</v>
      </c>
      <c r="F14" s="11">
        <v>-101700</v>
      </c>
      <c r="G14" s="11">
        <v>-123100</v>
      </c>
      <c r="H14" s="11">
        <v>-100600</v>
      </c>
      <c r="I14" s="11">
        <v>-56200</v>
      </c>
      <c r="J14" s="11"/>
      <c r="K14" s="11"/>
    </row>
    <row r="15" spans="1:11" x14ac:dyDescent="0.2">
      <c r="A15" t="s">
        <v>20</v>
      </c>
      <c r="C15" s="11"/>
      <c r="D15" s="11"/>
      <c r="F15" s="11"/>
      <c r="G15" s="11"/>
      <c r="H15" s="11"/>
      <c r="I15" s="11"/>
      <c r="J15" s="11"/>
      <c r="K15" s="11"/>
    </row>
    <row r="16" spans="1:11" x14ac:dyDescent="0.2">
      <c r="A16" t="s">
        <v>21</v>
      </c>
      <c r="C16" s="11"/>
      <c r="D16" s="11"/>
      <c r="F16" s="11"/>
      <c r="G16" s="11"/>
      <c r="H16" s="11"/>
      <c r="I16" s="11"/>
      <c r="J16" s="11"/>
      <c r="K16" s="11"/>
    </row>
    <row r="18" spans="1:11" x14ac:dyDescent="0.2">
      <c r="C18" s="11"/>
      <c r="D18" s="11"/>
      <c r="F18" s="11"/>
      <c r="G18" s="11"/>
      <c r="H18" s="11"/>
      <c r="I18" s="11"/>
      <c r="J18" s="11"/>
      <c r="K18" s="11"/>
    </row>
    <row r="19" spans="1:11" x14ac:dyDescent="0.2">
      <c r="B19" s="9"/>
      <c r="C19" s="11"/>
      <c r="D19" s="11"/>
      <c r="E19" s="9"/>
      <c r="F19" s="11"/>
      <c r="G19" s="11"/>
      <c r="H19" s="11"/>
      <c r="I19" s="11"/>
      <c r="J19" s="11"/>
      <c r="K19" s="11"/>
    </row>
    <row r="20" spans="1:11" x14ac:dyDescent="0.2">
      <c r="A20" t="s">
        <v>22</v>
      </c>
      <c r="B20" s="44"/>
      <c r="C20" s="11"/>
      <c r="D20" s="11"/>
      <c r="E20" s="44"/>
      <c r="F20" s="11"/>
      <c r="G20" s="11"/>
      <c r="H20" s="11"/>
      <c r="I20" s="11"/>
      <c r="J20" s="11"/>
      <c r="K20" s="11"/>
    </row>
    <row r="21" spans="1:11" x14ac:dyDescent="0.2">
      <c r="A21" t="s">
        <v>23</v>
      </c>
      <c r="B21" s="10"/>
      <c r="C21" s="11">
        <v>226100</v>
      </c>
      <c r="D21" s="11">
        <v>303200</v>
      </c>
      <c r="E21" s="10"/>
      <c r="F21" s="11">
        <v>82800</v>
      </c>
      <c r="G21" s="11">
        <v>196100</v>
      </c>
      <c r="H21" s="11">
        <v>219800</v>
      </c>
      <c r="I21" s="11">
        <v>269600</v>
      </c>
      <c r="J21" s="11"/>
      <c r="K21" s="11"/>
    </row>
    <row r="22" spans="1:11" x14ac:dyDescent="0.2">
      <c r="C22" s="11"/>
      <c r="D22" s="11"/>
      <c r="F22" s="11"/>
      <c r="G22" s="11"/>
      <c r="H22" s="11"/>
      <c r="I22" s="11"/>
      <c r="J22" s="11"/>
      <c r="K22" s="11"/>
    </row>
    <row r="23" spans="1:11" x14ac:dyDescent="0.2">
      <c r="C23" s="11"/>
      <c r="D23" s="11"/>
      <c r="F23" s="11"/>
      <c r="G23" s="11"/>
      <c r="H23" s="11"/>
      <c r="I23" s="11"/>
      <c r="J23" s="11"/>
      <c r="K23" s="11"/>
    </row>
    <row r="24" spans="1:11" x14ac:dyDescent="0.2">
      <c r="C24" s="11"/>
      <c r="D24" s="11"/>
      <c r="F24" s="11"/>
      <c r="G24" s="11"/>
      <c r="H24" s="11"/>
      <c r="I24" s="11"/>
      <c r="J24" s="11"/>
      <c r="K24" s="11"/>
    </row>
    <row r="25" spans="1:11" x14ac:dyDescent="0.2">
      <c r="C25" s="11"/>
      <c r="D25" s="11"/>
      <c r="F25" s="11"/>
      <c r="G25" s="11"/>
      <c r="H25" s="11"/>
      <c r="I25" s="11"/>
      <c r="J25" s="11"/>
      <c r="K25" s="11"/>
    </row>
    <row r="26" spans="1:11" x14ac:dyDescent="0.2">
      <c r="C26" s="11"/>
      <c r="D26" s="11"/>
      <c r="F26" s="11"/>
      <c r="G26" s="11"/>
      <c r="H26" s="11"/>
      <c r="I26" s="11"/>
      <c r="J26" s="11"/>
      <c r="K26" s="11"/>
    </row>
    <row r="27" spans="1:11" x14ac:dyDescent="0.2">
      <c r="A27" s="1" t="s">
        <v>24</v>
      </c>
      <c r="C27" s="11"/>
      <c r="D27" s="11"/>
      <c r="F27" s="11"/>
      <c r="G27" s="11"/>
      <c r="H27" s="11"/>
      <c r="I27" s="11"/>
      <c r="J27" s="11"/>
      <c r="K27" s="11"/>
    </row>
    <row r="28" spans="1:11" x14ac:dyDescent="0.2">
      <c r="A28" s="80" t="s">
        <v>16</v>
      </c>
      <c r="C28" s="88"/>
      <c r="D28" s="88"/>
      <c r="F28" s="88"/>
      <c r="G28" s="88"/>
      <c r="H28" s="88"/>
      <c r="I28" s="88"/>
    </row>
    <row r="29" spans="1:11" x14ac:dyDescent="0.2">
      <c r="A29" t="s">
        <v>17</v>
      </c>
      <c r="C29" s="93">
        <v>2.6800000000000001E-2</v>
      </c>
      <c r="D29" s="93">
        <v>2.6800000000000001E-2</v>
      </c>
      <c r="E29" s="93"/>
      <c r="F29" s="93">
        <v>2.6800000000000001E-2</v>
      </c>
      <c r="G29" s="93">
        <v>2.6800000000000001E-2</v>
      </c>
      <c r="H29" s="93">
        <v>2.6800000000000001E-2</v>
      </c>
      <c r="I29" s="93">
        <v>2.6800000000000001E-2</v>
      </c>
      <c r="J29" s="11"/>
      <c r="K29" s="11"/>
    </row>
    <row r="30" spans="1:11" x14ac:dyDescent="0.2">
      <c r="A30" t="s">
        <v>18</v>
      </c>
      <c r="C30" s="93">
        <v>1.04E-2</v>
      </c>
      <c r="D30" s="93">
        <v>1.04E-2</v>
      </c>
      <c r="E30" s="93"/>
      <c r="F30" s="93">
        <v>1.04E-2</v>
      </c>
      <c r="G30" s="93">
        <v>1.04E-2</v>
      </c>
      <c r="H30" s="93">
        <v>1.04E-2</v>
      </c>
      <c r="I30" s="93">
        <v>1.04E-2</v>
      </c>
      <c r="J30" s="11"/>
      <c r="K30" s="11"/>
    </row>
    <row r="31" spans="1:11" x14ac:dyDescent="0.2">
      <c r="A31" s="80"/>
      <c r="C31" s="93"/>
      <c r="D31" s="93"/>
      <c r="E31" s="93"/>
      <c r="F31" s="93"/>
      <c r="G31" s="93"/>
      <c r="H31" s="93"/>
      <c r="I31" s="93"/>
    </row>
    <row r="32" spans="1:11" x14ac:dyDescent="0.2">
      <c r="A32" t="s">
        <v>19</v>
      </c>
      <c r="C32" s="93">
        <v>1.1000000000000001E-3</v>
      </c>
      <c r="D32" s="93">
        <v>1.1000000000000001E-3</v>
      </c>
      <c r="E32" s="93"/>
      <c r="F32" s="93">
        <v>1.1000000000000001E-3</v>
      </c>
      <c r="G32" s="93">
        <v>1.1000000000000001E-3</v>
      </c>
      <c r="H32" s="93">
        <v>1.1000000000000001E-3</v>
      </c>
      <c r="I32" s="93">
        <v>1.1000000000000001E-3</v>
      </c>
      <c r="J32" s="11"/>
      <c r="K32" s="11"/>
    </row>
    <row r="33" spans="1:11" x14ac:dyDescent="0.2">
      <c r="A33" t="s">
        <v>20</v>
      </c>
      <c r="C33" s="93"/>
      <c r="D33" s="93"/>
      <c r="E33" s="93"/>
      <c r="F33" s="93"/>
      <c r="G33" s="93"/>
      <c r="H33" s="93"/>
      <c r="I33" s="93"/>
      <c r="J33" s="11"/>
      <c r="K33" s="11"/>
    </row>
    <row r="34" spans="1:11" x14ac:dyDescent="0.2">
      <c r="A34" t="s">
        <v>25</v>
      </c>
      <c r="C34" s="93"/>
      <c r="D34" s="93"/>
      <c r="E34" s="93"/>
      <c r="F34" s="93"/>
      <c r="G34" s="93"/>
      <c r="H34" s="93"/>
      <c r="I34" s="93"/>
      <c r="J34" s="11"/>
      <c r="K34" s="11"/>
    </row>
    <row r="35" spans="1:11" x14ac:dyDescent="0.2">
      <c r="C35" s="93"/>
      <c r="D35" s="93"/>
      <c r="E35" s="93"/>
      <c r="F35" s="93"/>
      <c r="G35" s="93"/>
      <c r="H35" s="93"/>
      <c r="I35" s="93"/>
    </row>
    <row r="36" spans="1:11" x14ac:dyDescent="0.2">
      <c r="C36" s="93"/>
      <c r="D36" s="93"/>
      <c r="E36" s="93"/>
      <c r="F36" s="93"/>
      <c r="G36" s="93"/>
      <c r="H36" s="93"/>
      <c r="I36" s="93"/>
      <c r="J36" s="11"/>
      <c r="K36" s="11"/>
    </row>
    <row r="37" spans="1:11" x14ac:dyDescent="0.2">
      <c r="B37" s="9"/>
      <c r="C37" s="93"/>
      <c r="D37" s="93"/>
      <c r="E37" s="93"/>
      <c r="F37" s="93"/>
      <c r="G37" s="93"/>
      <c r="H37" s="93"/>
      <c r="I37" s="93"/>
      <c r="J37" s="11"/>
      <c r="K37" s="11"/>
    </row>
    <row r="38" spans="1:11" x14ac:dyDescent="0.2">
      <c r="A38" t="s">
        <v>22</v>
      </c>
      <c r="B38" s="44"/>
      <c r="C38" s="93"/>
      <c r="D38" s="93"/>
      <c r="E38" s="94"/>
      <c r="F38" s="93"/>
      <c r="G38" s="93"/>
      <c r="H38" s="93"/>
      <c r="I38" s="93"/>
      <c r="J38" s="11"/>
      <c r="K38" s="11"/>
    </row>
    <row r="39" spans="1:11" x14ac:dyDescent="0.2">
      <c r="A39" t="s">
        <v>23</v>
      </c>
      <c r="B39" s="10"/>
      <c r="C39" s="93">
        <v>1.8599999999999998E-2</v>
      </c>
      <c r="D39" s="93">
        <v>1.8599999999999998E-2</v>
      </c>
      <c r="E39" s="93"/>
      <c r="F39" s="93">
        <v>1.8599999999999998E-2</v>
      </c>
      <c r="G39" s="93">
        <v>1.8599999999999998E-2</v>
      </c>
      <c r="H39" s="93">
        <v>1.8599999999999998E-2</v>
      </c>
      <c r="I39" s="93">
        <v>1.8599999999999998E-2</v>
      </c>
      <c r="J39" s="11"/>
      <c r="K39" s="11"/>
    </row>
    <row r="40" spans="1:11" x14ac:dyDescent="0.2">
      <c r="C40" s="3"/>
      <c r="D40" s="3"/>
      <c r="F40" s="3"/>
      <c r="G40" s="3"/>
      <c r="H40" s="3"/>
      <c r="I40" s="3"/>
      <c r="J40" s="11"/>
      <c r="K40" s="11"/>
    </row>
    <row r="41" spans="1:11" x14ac:dyDescent="0.2">
      <c r="C41" s="88"/>
      <c r="D41" s="88"/>
      <c r="F41" s="88"/>
      <c r="G41" s="88"/>
      <c r="H41" s="88"/>
      <c r="I41" s="88"/>
      <c r="J41" s="11"/>
      <c r="K41" s="11"/>
    </row>
    <row r="42" spans="1:11" x14ac:dyDescent="0.2">
      <c r="C42" s="11"/>
      <c r="D42" s="11"/>
      <c r="F42" s="11"/>
      <c r="G42" s="11"/>
      <c r="H42" s="11"/>
      <c r="I42" s="11"/>
      <c r="J42" s="11"/>
      <c r="K42" s="11"/>
    </row>
    <row r="43" spans="1:11" x14ac:dyDescent="0.2">
      <c r="C43" s="11"/>
      <c r="D43" s="11"/>
      <c r="F43" s="11"/>
      <c r="G43" s="11"/>
      <c r="H43" s="11"/>
      <c r="I43" s="11"/>
      <c r="J43" s="11"/>
      <c r="K43" s="11"/>
    </row>
    <row r="44" spans="1:11" x14ac:dyDescent="0.2">
      <c r="C44" s="11"/>
      <c r="D44" s="11"/>
      <c r="F44" s="11"/>
      <c r="G44" s="11"/>
      <c r="H44" s="11"/>
      <c r="I44" s="11"/>
      <c r="J44" s="11"/>
      <c r="K44" s="11"/>
    </row>
    <row r="45" spans="1:11" x14ac:dyDescent="0.2">
      <c r="A45" s="1" t="s">
        <v>2</v>
      </c>
      <c r="C45" s="11"/>
      <c r="D45" s="11"/>
      <c r="F45" s="11"/>
      <c r="G45" s="11"/>
      <c r="H45" s="11"/>
      <c r="I45" s="11"/>
      <c r="J45" s="11"/>
      <c r="K45" s="11"/>
    </row>
    <row r="46" spans="1:11" x14ac:dyDescent="0.2">
      <c r="A46" s="80" t="s">
        <v>16</v>
      </c>
    </row>
    <row r="47" spans="1:11" x14ac:dyDescent="0.2">
      <c r="A47" t="s">
        <v>17</v>
      </c>
      <c r="C47" s="12">
        <f t="shared" ref="C47:I57" si="0">C29*C11</f>
        <v>-14426.44</v>
      </c>
      <c r="D47" s="12">
        <f t="shared" si="0"/>
        <v>-14426.44</v>
      </c>
      <c r="E47" s="12"/>
      <c r="F47" s="12">
        <f t="shared" si="0"/>
        <v>-14426.44</v>
      </c>
      <c r="G47" s="12">
        <f t="shared" si="0"/>
        <v>-14426.44</v>
      </c>
      <c r="H47" s="12">
        <f t="shared" si="0"/>
        <v>-14426.44</v>
      </c>
      <c r="I47" s="12">
        <f t="shared" si="0"/>
        <v>-14426.44</v>
      </c>
      <c r="J47" s="11"/>
      <c r="K47" s="11"/>
    </row>
    <row r="48" spans="1:11" x14ac:dyDescent="0.2">
      <c r="A48" t="s">
        <v>18</v>
      </c>
      <c r="C48" s="11">
        <f t="shared" si="0"/>
        <v>-1040</v>
      </c>
      <c r="D48" s="11">
        <f t="shared" si="0"/>
        <v>-1040</v>
      </c>
      <c r="F48" s="11">
        <f t="shared" si="0"/>
        <v>-1040</v>
      </c>
      <c r="G48" s="11">
        <f t="shared" si="0"/>
        <v>-1040</v>
      </c>
      <c r="H48" s="11">
        <f t="shared" si="0"/>
        <v>-1040</v>
      </c>
      <c r="I48" s="11">
        <f t="shared" si="0"/>
        <v>-1040</v>
      </c>
      <c r="J48" s="11"/>
      <c r="K48" s="11"/>
    </row>
    <row r="49" spans="1:11" x14ac:dyDescent="0.2">
      <c r="A49" s="80"/>
      <c r="C49" s="11">
        <f t="shared" si="0"/>
        <v>0</v>
      </c>
      <c r="D49" s="11">
        <f t="shared" si="0"/>
        <v>0</v>
      </c>
      <c r="F49" s="11">
        <f t="shared" si="0"/>
        <v>0</v>
      </c>
      <c r="G49" s="11">
        <f t="shared" si="0"/>
        <v>0</v>
      </c>
      <c r="H49" s="11">
        <f t="shared" si="0"/>
        <v>0</v>
      </c>
      <c r="I49" s="11">
        <f t="shared" si="0"/>
        <v>0</v>
      </c>
    </row>
    <row r="50" spans="1:11" x14ac:dyDescent="0.2">
      <c r="A50" t="s">
        <v>19</v>
      </c>
      <c r="C50" s="11">
        <f t="shared" si="0"/>
        <v>-144.32000000000002</v>
      </c>
      <c r="D50" s="11">
        <f t="shared" si="0"/>
        <v>-102.63000000000001</v>
      </c>
      <c r="F50" s="11">
        <f t="shared" si="0"/>
        <v>-111.87</v>
      </c>
      <c r="G50" s="11">
        <f t="shared" si="0"/>
        <v>-135.41</v>
      </c>
      <c r="H50" s="11">
        <f t="shared" si="0"/>
        <v>-110.66000000000001</v>
      </c>
      <c r="I50" s="11">
        <f t="shared" si="0"/>
        <v>-61.82</v>
      </c>
      <c r="J50" s="11"/>
      <c r="K50" s="11"/>
    </row>
    <row r="51" spans="1:11" x14ac:dyDescent="0.2">
      <c r="A51" t="s">
        <v>20</v>
      </c>
      <c r="C51" s="11">
        <f t="shared" si="0"/>
        <v>0</v>
      </c>
      <c r="D51" s="11">
        <f t="shared" si="0"/>
        <v>0</v>
      </c>
      <c r="F51" s="11">
        <f t="shared" si="0"/>
        <v>0</v>
      </c>
      <c r="G51" s="11">
        <f t="shared" si="0"/>
        <v>0</v>
      </c>
      <c r="H51" s="11">
        <f t="shared" si="0"/>
        <v>0</v>
      </c>
      <c r="I51" s="11">
        <f t="shared" si="0"/>
        <v>0</v>
      </c>
      <c r="J51" s="11"/>
      <c r="K51" s="11"/>
    </row>
    <row r="52" spans="1:11" x14ac:dyDescent="0.2">
      <c r="A52" t="s">
        <v>25</v>
      </c>
      <c r="C52" s="11">
        <f t="shared" si="0"/>
        <v>0</v>
      </c>
      <c r="D52" s="11">
        <f t="shared" si="0"/>
        <v>0</v>
      </c>
      <c r="F52" s="11">
        <f t="shared" si="0"/>
        <v>0</v>
      </c>
      <c r="G52" s="11">
        <f t="shared" si="0"/>
        <v>0</v>
      </c>
      <c r="H52" s="11">
        <f t="shared" si="0"/>
        <v>0</v>
      </c>
      <c r="I52" s="11">
        <f t="shared" si="0"/>
        <v>0</v>
      </c>
      <c r="J52" s="11"/>
      <c r="K52" s="11"/>
    </row>
    <row r="53" spans="1:11" x14ac:dyDescent="0.2">
      <c r="C53" s="11">
        <f t="shared" si="0"/>
        <v>0</v>
      </c>
      <c r="D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</row>
    <row r="54" spans="1:11" x14ac:dyDescent="0.2">
      <c r="C54" s="11">
        <f t="shared" si="0"/>
        <v>0</v>
      </c>
      <c r="D54" s="11">
        <f t="shared" si="0"/>
        <v>0</v>
      </c>
      <c r="F54" s="11">
        <f t="shared" si="0"/>
        <v>0</v>
      </c>
      <c r="G54" s="11">
        <f t="shared" si="0"/>
        <v>0</v>
      </c>
      <c r="H54" s="11">
        <f t="shared" si="0"/>
        <v>0</v>
      </c>
      <c r="I54" s="11">
        <f t="shared" si="0"/>
        <v>0</v>
      </c>
      <c r="J54" s="11"/>
      <c r="K54" s="11"/>
    </row>
    <row r="55" spans="1:11" x14ac:dyDescent="0.2">
      <c r="B55" s="9"/>
      <c r="C55" s="11">
        <f t="shared" si="0"/>
        <v>0</v>
      </c>
      <c r="D55" s="11">
        <f t="shared" si="0"/>
        <v>0</v>
      </c>
      <c r="E55" s="9"/>
      <c r="F55" s="11">
        <f t="shared" si="0"/>
        <v>0</v>
      </c>
      <c r="G55" s="11">
        <f t="shared" si="0"/>
        <v>0</v>
      </c>
      <c r="H55" s="11">
        <f t="shared" si="0"/>
        <v>0</v>
      </c>
      <c r="I55" s="11">
        <f t="shared" si="0"/>
        <v>0</v>
      </c>
      <c r="J55" s="11"/>
      <c r="K55" s="11"/>
    </row>
    <row r="56" spans="1:11" x14ac:dyDescent="0.2">
      <c r="A56" t="s">
        <v>22</v>
      </c>
      <c r="B56" s="44"/>
      <c r="C56" s="11">
        <f t="shared" si="0"/>
        <v>0</v>
      </c>
      <c r="D56" s="11">
        <f t="shared" si="0"/>
        <v>0</v>
      </c>
      <c r="E56" s="44"/>
      <c r="F56" s="11">
        <f t="shared" si="0"/>
        <v>0</v>
      </c>
      <c r="G56" s="11">
        <f t="shared" si="0"/>
        <v>0</v>
      </c>
      <c r="H56" s="11">
        <f t="shared" si="0"/>
        <v>0</v>
      </c>
      <c r="I56" s="11">
        <f t="shared" si="0"/>
        <v>0</v>
      </c>
      <c r="J56" s="11"/>
      <c r="K56" s="11"/>
    </row>
    <row r="57" spans="1:11" x14ac:dyDescent="0.2">
      <c r="A57" t="s">
        <v>23</v>
      </c>
      <c r="B57" s="10"/>
      <c r="C57" s="11">
        <f t="shared" si="0"/>
        <v>4205.46</v>
      </c>
      <c r="D57" s="11">
        <f t="shared" si="0"/>
        <v>5639.5199999999995</v>
      </c>
      <c r="E57" s="10"/>
      <c r="F57" s="11">
        <f t="shared" si="0"/>
        <v>1540.08</v>
      </c>
      <c r="G57" s="11">
        <f t="shared" si="0"/>
        <v>3647.4599999999996</v>
      </c>
      <c r="H57" s="11">
        <f t="shared" si="0"/>
        <v>4088.2799999999997</v>
      </c>
      <c r="I57" s="11">
        <f t="shared" si="0"/>
        <v>5014.5599999999995</v>
      </c>
      <c r="J57" s="11"/>
      <c r="K57" s="11"/>
    </row>
    <row r="58" spans="1:11" x14ac:dyDescent="0.2">
      <c r="C58" s="11"/>
      <c r="D58" s="11"/>
      <c r="F58" s="11"/>
      <c r="G58" s="11"/>
      <c r="H58" s="11"/>
      <c r="I58" s="11"/>
      <c r="J58" s="11"/>
      <c r="K58" s="11"/>
    </row>
    <row r="59" spans="1:11" x14ac:dyDescent="0.2">
      <c r="C59" s="11"/>
      <c r="D59" s="11"/>
      <c r="F59" s="11"/>
      <c r="G59" s="11"/>
      <c r="H59" s="11"/>
      <c r="I59" s="11"/>
      <c r="J59" s="11"/>
      <c r="K59" s="11"/>
    </row>
    <row r="60" spans="1:11" x14ac:dyDescent="0.2">
      <c r="C60" s="29"/>
      <c r="D60" s="29"/>
      <c r="F60" s="29"/>
      <c r="G60" s="29"/>
      <c r="H60" s="29"/>
      <c r="I60" s="29"/>
      <c r="J60" s="11"/>
      <c r="K60" s="11"/>
    </row>
    <row r="61" spans="1:11" x14ac:dyDescent="0.2">
      <c r="F61" s="11"/>
      <c r="G61" s="11"/>
      <c r="H61" s="11"/>
      <c r="I61" s="11"/>
      <c r="J61" s="11"/>
      <c r="K61" s="11"/>
    </row>
    <row r="62" spans="1:11" x14ac:dyDescent="0.2">
      <c r="A62" t="s">
        <v>26</v>
      </c>
      <c r="C62" s="12">
        <f>SUM(C47:C61)</f>
        <v>-11405.3</v>
      </c>
      <c r="D62" s="12">
        <f t="shared" ref="D62:I62" si="1">SUM(D47:D61)</f>
        <v>-9929.5499999999993</v>
      </c>
      <c r="E62" s="12">
        <f t="shared" si="1"/>
        <v>0</v>
      </c>
      <c r="F62" s="12">
        <f t="shared" si="1"/>
        <v>-14038.230000000001</v>
      </c>
      <c r="G62" s="12">
        <f t="shared" si="1"/>
        <v>-11954.390000000001</v>
      </c>
      <c r="H62" s="12">
        <f t="shared" si="1"/>
        <v>-11488.82</v>
      </c>
      <c r="I62" s="12">
        <f t="shared" si="1"/>
        <v>-10513.7</v>
      </c>
      <c r="J62" s="11"/>
      <c r="K62" s="89">
        <f>SUM(C62:J62)</f>
        <v>-69329.990000000005</v>
      </c>
    </row>
    <row r="63" spans="1:11" x14ac:dyDescent="0.2">
      <c r="F63" s="11"/>
      <c r="G63" s="11"/>
      <c r="H63" s="11"/>
      <c r="I63" s="26"/>
      <c r="J63" s="11"/>
      <c r="K63" s="11"/>
    </row>
    <row r="64" spans="1:11" x14ac:dyDescent="0.2">
      <c r="F64" s="11"/>
      <c r="G64" s="11"/>
      <c r="H64" s="11"/>
      <c r="I64" s="26"/>
      <c r="J64" s="11"/>
      <c r="K64" s="11"/>
    </row>
    <row r="65" spans="6:11" x14ac:dyDescent="0.2">
      <c r="F65" s="11"/>
      <c r="G65" s="11"/>
      <c r="H65" s="11"/>
      <c r="I65" s="11"/>
      <c r="J65" s="11"/>
      <c r="K65" s="11"/>
    </row>
    <row r="66" spans="6:11" x14ac:dyDescent="0.2">
      <c r="F66" s="11"/>
      <c r="G66" s="11"/>
      <c r="H66" s="11"/>
      <c r="I66" s="11"/>
      <c r="J66" s="11"/>
      <c r="K66" s="11"/>
    </row>
    <row r="67" spans="6:11" x14ac:dyDescent="0.2">
      <c r="F67" s="11"/>
      <c r="G67" s="11"/>
      <c r="H67" s="11"/>
      <c r="I67" s="11"/>
      <c r="J67" s="11"/>
      <c r="K67" s="11"/>
    </row>
    <row r="68" spans="6:11" x14ac:dyDescent="0.2">
      <c r="F68" s="11"/>
      <c r="G68" s="11"/>
      <c r="H68" s="11"/>
      <c r="I68" s="11"/>
      <c r="J68" s="11"/>
      <c r="K68" s="11"/>
    </row>
    <row r="69" spans="6:11" x14ac:dyDescent="0.2">
      <c r="F69" s="11"/>
      <c r="G69" s="11"/>
      <c r="H69" s="11"/>
      <c r="I69" s="11"/>
      <c r="J69" s="11"/>
      <c r="K69" s="11"/>
    </row>
    <row r="70" spans="6:11" x14ac:dyDescent="0.2">
      <c r="F70" s="11"/>
      <c r="G70" s="11"/>
      <c r="H70" s="11"/>
      <c r="I70" s="11"/>
      <c r="J70" s="11"/>
      <c r="K70" s="11"/>
    </row>
    <row r="71" spans="6:11" x14ac:dyDescent="0.2">
      <c r="F71" s="11"/>
      <c r="G71" s="11"/>
      <c r="H71" s="11"/>
      <c r="I71" s="11"/>
      <c r="J71" s="11"/>
      <c r="K71" s="11"/>
    </row>
    <row r="72" spans="6:11" x14ac:dyDescent="0.2">
      <c r="F72" s="11"/>
      <c r="G72" s="11"/>
      <c r="H72" s="11"/>
      <c r="I72" s="11"/>
      <c r="J72" s="11"/>
      <c r="K72" s="11"/>
    </row>
    <row r="73" spans="6:11" x14ac:dyDescent="0.2">
      <c r="F73" s="11"/>
      <c r="G73" s="11"/>
      <c r="H73" s="11"/>
      <c r="I73" s="11"/>
      <c r="J73" s="11"/>
      <c r="K73" s="11"/>
    </row>
    <row r="74" spans="6:11" x14ac:dyDescent="0.2">
      <c r="F74" s="11"/>
      <c r="G74" s="11"/>
      <c r="H74" s="11"/>
      <c r="I74" s="11"/>
      <c r="J74" s="11"/>
      <c r="K74" s="11"/>
    </row>
    <row r="75" spans="6:11" x14ac:dyDescent="0.2">
      <c r="F75" s="11"/>
      <c r="G75" s="11"/>
      <c r="H75" s="11"/>
      <c r="I75" s="11"/>
      <c r="J75" s="11"/>
      <c r="K75" s="11"/>
    </row>
    <row r="76" spans="6:11" x14ac:dyDescent="0.2">
      <c r="F76" s="11"/>
      <c r="G76" s="11"/>
      <c r="H76" s="11"/>
      <c r="I76" s="11"/>
      <c r="J76" s="11"/>
      <c r="K76" s="11"/>
    </row>
    <row r="77" spans="6:11" x14ac:dyDescent="0.2">
      <c r="F77" s="11"/>
      <c r="G77" s="11"/>
      <c r="H77" s="11"/>
      <c r="I77" s="11"/>
      <c r="J77" s="11"/>
      <c r="K77" s="11"/>
    </row>
    <row r="78" spans="6:11" x14ac:dyDescent="0.2">
      <c r="F78" s="11"/>
      <c r="G78" s="11"/>
      <c r="H78" s="11"/>
      <c r="I78" s="11"/>
      <c r="J78" s="11"/>
      <c r="K78" s="11"/>
    </row>
    <row r="79" spans="6:11" x14ac:dyDescent="0.2">
      <c r="F79" s="11"/>
      <c r="G79" s="11"/>
      <c r="H79" s="11"/>
      <c r="I79" s="11"/>
      <c r="J79" s="11"/>
      <c r="K79" s="11"/>
    </row>
    <row r="80" spans="6:11" x14ac:dyDescent="0.2">
      <c r="F80" s="11"/>
      <c r="G80" s="11"/>
      <c r="H80" s="11"/>
      <c r="I80" s="11"/>
      <c r="J80" s="11"/>
      <c r="K80" s="11"/>
    </row>
    <row r="81" spans="6:11" x14ac:dyDescent="0.2">
      <c r="F81" s="11"/>
      <c r="G81" s="11"/>
      <c r="H81" s="11"/>
      <c r="I81" s="11"/>
      <c r="J81" s="11"/>
      <c r="K81" s="11"/>
    </row>
    <row r="82" spans="6:11" x14ac:dyDescent="0.2">
      <c r="F82" s="11"/>
      <c r="G82" s="11"/>
      <c r="H82" s="11"/>
      <c r="I82" s="11"/>
      <c r="J82" s="11"/>
      <c r="K82" s="11"/>
    </row>
    <row r="83" spans="6:11" x14ac:dyDescent="0.2">
      <c r="F83" s="11"/>
      <c r="G83" s="11"/>
      <c r="H83" s="11"/>
      <c r="I83" s="11"/>
      <c r="J83" s="11"/>
      <c r="K83" s="11"/>
    </row>
    <row r="84" spans="6:11" x14ac:dyDescent="0.2">
      <c r="F84" s="11"/>
      <c r="G84" s="11"/>
      <c r="H84" s="11"/>
      <c r="I84" s="11"/>
      <c r="J84" s="11"/>
      <c r="K84" s="11"/>
    </row>
    <row r="85" spans="6:11" x14ac:dyDescent="0.2">
      <c r="F85" s="11"/>
      <c r="G85" s="11"/>
      <c r="H85" s="11"/>
      <c r="I85" s="11"/>
      <c r="J85" s="11"/>
      <c r="K85" s="11"/>
    </row>
    <row r="86" spans="6:11" x14ac:dyDescent="0.2">
      <c r="F86" s="11"/>
      <c r="G86" s="11"/>
      <c r="H86" s="11"/>
      <c r="I86" s="11"/>
      <c r="J86" s="11"/>
      <c r="K86" s="11"/>
    </row>
    <row r="87" spans="6:11" x14ac:dyDescent="0.2">
      <c r="F87" s="11"/>
      <c r="G87" s="11"/>
      <c r="H87" s="11"/>
      <c r="I87" s="11"/>
      <c r="J87" s="11"/>
      <c r="K87" s="11"/>
    </row>
    <row r="88" spans="6:11" x14ac:dyDescent="0.2">
      <c r="F88" s="11"/>
      <c r="G88" s="11"/>
      <c r="H88" s="11"/>
      <c r="I88" s="11"/>
      <c r="J88" s="11"/>
      <c r="K88" s="11"/>
    </row>
    <row r="89" spans="6:11" x14ac:dyDescent="0.2">
      <c r="F89" s="11"/>
      <c r="G89" s="11"/>
      <c r="H89" s="11"/>
      <c r="I89" s="11"/>
      <c r="J89" s="11"/>
      <c r="K89" s="11"/>
    </row>
    <row r="90" spans="6:11" x14ac:dyDescent="0.2">
      <c r="F90" s="11"/>
      <c r="G90" s="11"/>
      <c r="H90" s="11"/>
      <c r="I90" s="11"/>
      <c r="J90" s="11"/>
      <c r="K90" s="11"/>
    </row>
    <row r="91" spans="6:11" x14ac:dyDescent="0.2">
      <c r="F91" s="11"/>
      <c r="G91" s="11"/>
      <c r="H91" s="11"/>
      <c r="I91" s="11"/>
      <c r="J91" s="11"/>
      <c r="K91" s="11"/>
    </row>
    <row r="92" spans="6:11" x14ac:dyDescent="0.2">
      <c r="F92" s="11"/>
      <c r="G92" s="11"/>
      <c r="H92" s="11"/>
      <c r="I92" s="11"/>
      <c r="J92" s="11"/>
      <c r="K92" s="11"/>
    </row>
    <row r="93" spans="6:11" x14ac:dyDescent="0.2">
      <c r="F93" s="11"/>
      <c r="G93" s="11"/>
      <c r="H93" s="11"/>
      <c r="I93" s="11"/>
      <c r="J93" s="11"/>
      <c r="K93" s="11"/>
    </row>
    <row r="94" spans="6:11" x14ac:dyDescent="0.2">
      <c r="F94" s="11"/>
      <c r="G94" s="11"/>
      <c r="H94" s="11"/>
      <c r="I94" s="11"/>
      <c r="J94" s="11"/>
      <c r="K94" s="11"/>
    </row>
    <row r="95" spans="6:11" x14ac:dyDescent="0.2">
      <c r="F95" s="11"/>
      <c r="G95" s="11"/>
      <c r="H95" s="11"/>
      <c r="I95" s="11"/>
      <c r="J95" s="11"/>
      <c r="K95" s="11"/>
    </row>
    <row r="96" spans="6:11" x14ac:dyDescent="0.2">
      <c r="F96" s="11"/>
      <c r="G96" s="11"/>
      <c r="H96" s="11"/>
      <c r="I96" s="11"/>
      <c r="J96" s="11"/>
      <c r="K96" s="11"/>
    </row>
    <row r="97" spans="6:11" x14ac:dyDescent="0.2">
      <c r="F97" s="11"/>
      <c r="G97" s="11"/>
      <c r="H97" s="11"/>
      <c r="I97" s="11"/>
      <c r="J97" s="11"/>
      <c r="K97" s="11"/>
    </row>
    <row r="98" spans="6:11" x14ac:dyDescent="0.2">
      <c r="F98" s="11"/>
      <c r="G98" s="11"/>
      <c r="H98" s="11"/>
      <c r="I98" s="11"/>
      <c r="J98" s="11"/>
      <c r="K98" s="11"/>
    </row>
    <row r="99" spans="6:11" x14ac:dyDescent="0.2">
      <c r="F99" s="11"/>
      <c r="G99" s="11"/>
      <c r="H99" s="11"/>
      <c r="I99" s="11"/>
      <c r="J99" s="11"/>
      <c r="K99" s="11"/>
    </row>
    <row r="100" spans="6:11" x14ac:dyDescent="0.2">
      <c r="F100" s="11"/>
      <c r="G100" s="11"/>
      <c r="H100" s="11"/>
      <c r="I100" s="11"/>
      <c r="J100" s="11"/>
      <c r="K100" s="11"/>
    </row>
    <row r="101" spans="6:11" x14ac:dyDescent="0.2">
      <c r="F101" s="11"/>
      <c r="G101" s="11"/>
      <c r="H101" s="11"/>
      <c r="I101" s="11"/>
      <c r="J101" s="11"/>
      <c r="K101" s="11"/>
    </row>
    <row r="102" spans="6:11" x14ac:dyDescent="0.2">
      <c r="F102" s="11"/>
      <c r="G102" s="11"/>
      <c r="H102" s="11"/>
      <c r="I102" s="11"/>
      <c r="J102" s="11"/>
      <c r="K102" s="11"/>
    </row>
    <row r="103" spans="6:11" x14ac:dyDescent="0.2">
      <c r="F103" s="11"/>
      <c r="G103" s="11"/>
      <c r="H103" s="11"/>
      <c r="I103" s="11"/>
      <c r="J103" s="11"/>
      <c r="K103" s="11"/>
    </row>
    <row r="104" spans="6:11" x14ac:dyDescent="0.2">
      <c r="F104" s="11"/>
      <c r="G104" s="11"/>
      <c r="H104" s="11"/>
      <c r="I104" s="11"/>
      <c r="J104" s="11"/>
      <c r="K104" s="11"/>
    </row>
    <row r="105" spans="6:11" x14ac:dyDescent="0.2">
      <c r="F105" s="11"/>
      <c r="G105" s="11"/>
      <c r="H105" s="11"/>
      <c r="I105" s="11"/>
      <c r="J105" s="11"/>
      <c r="K105" s="11"/>
    </row>
    <row r="106" spans="6:11" x14ac:dyDescent="0.2">
      <c r="F106" s="11"/>
      <c r="G106" s="11"/>
      <c r="H106" s="11"/>
      <c r="I106" s="11"/>
      <c r="J106" s="11"/>
      <c r="K106" s="11"/>
    </row>
    <row r="107" spans="6:11" x14ac:dyDescent="0.2">
      <c r="F107" s="11"/>
      <c r="G107" s="11"/>
      <c r="H107" s="11"/>
      <c r="I107" s="11"/>
      <c r="J107" s="11"/>
      <c r="K107" s="11"/>
    </row>
    <row r="108" spans="6:11" x14ac:dyDescent="0.2">
      <c r="F108" s="11"/>
      <c r="G108" s="11"/>
      <c r="H108" s="11"/>
      <c r="I108" s="11"/>
      <c r="J108" s="11"/>
      <c r="K108" s="11"/>
    </row>
    <row r="109" spans="6:11" x14ac:dyDescent="0.2">
      <c r="F109" s="11"/>
      <c r="G109" s="11"/>
      <c r="H109" s="11"/>
      <c r="I109" s="11"/>
      <c r="J109" s="11"/>
      <c r="K109" s="11"/>
    </row>
    <row r="110" spans="6:11" x14ac:dyDescent="0.2">
      <c r="F110" s="11"/>
      <c r="G110" s="11"/>
      <c r="H110" s="11"/>
      <c r="I110" s="11"/>
      <c r="J110" s="11"/>
      <c r="K110" s="11"/>
    </row>
    <row r="111" spans="6:11" x14ac:dyDescent="0.2">
      <c r="F111" s="11"/>
      <c r="G111" s="11"/>
      <c r="H111" s="11"/>
      <c r="I111" s="11"/>
      <c r="J111" s="11"/>
      <c r="K111" s="11"/>
    </row>
    <row r="112" spans="6:11" x14ac:dyDescent="0.2">
      <c r="F112" s="11"/>
      <c r="G112" s="11"/>
      <c r="H112" s="11"/>
      <c r="I112" s="11"/>
      <c r="J112" s="11"/>
      <c r="K112" s="11"/>
    </row>
    <row r="113" spans="6:11" x14ac:dyDescent="0.2">
      <c r="F113" s="11"/>
      <c r="G113" s="11"/>
      <c r="H113" s="11"/>
      <c r="I113" s="11"/>
      <c r="J113" s="11"/>
      <c r="K113" s="11"/>
    </row>
    <row r="114" spans="6:11" x14ac:dyDescent="0.2">
      <c r="F114" s="11"/>
      <c r="G114" s="11"/>
      <c r="H114" s="11"/>
      <c r="I114" s="11"/>
      <c r="J114" s="11"/>
      <c r="K114" s="11"/>
    </row>
    <row r="115" spans="6:11" x14ac:dyDescent="0.2">
      <c r="F115" s="11"/>
      <c r="G115" s="11"/>
      <c r="H115" s="11"/>
      <c r="I115" s="11"/>
      <c r="J115" s="11"/>
      <c r="K115" s="11"/>
    </row>
    <row r="116" spans="6:11" x14ac:dyDescent="0.2">
      <c r="F116" s="11"/>
      <c r="G116" s="11"/>
      <c r="H116" s="11"/>
      <c r="I116" s="11"/>
      <c r="J116" s="11"/>
      <c r="K116" s="11"/>
    </row>
    <row r="117" spans="6:11" x14ac:dyDescent="0.2">
      <c r="F117" s="11"/>
      <c r="G117" s="11"/>
      <c r="H117" s="11"/>
      <c r="I117" s="11"/>
      <c r="J117" s="11"/>
      <c r="K117" s="11"/>
    </row>
    <row r="118" spans="6:11" x14ac:dyDescent="0.2">
      <c r="F118" s="11"/>
      <c r="G118" s="11"/>
      <c r="H118" s="11"/>
      <c r="I118" s="11"/>
      <c r="J118" s="11"/>
      <c r="K118" s="11"/>
    </row>
    <row r="119" spans="6:11" x14ac:dyDescent="0.2">
      <c r="F119" s="11"/>
      <c r="G119" s="11"/>
      <c r="H119" s="11"/>
      <c r="I119" s="11"/>
      <c r="J119" s="11"/>
      <c r="K119" s="11"/>
    </row>
    <row r="120" spans="6:11" x14ac:dyDescent="0.2">
      <c r="F120" s="11"/>
      <c r="G120" s="11"/>
      <c r="H120" s="11"/>
      <c r="I120" s="11"/>
      <c r="J120" s="11"/>
      <c r="K120" s="11"/>
    </row>
    <row r="121" spans="6:11" x14ac:dyDescent="0.2">
      <c r="F121" s="11"/>
      <c r="G121" s="11"/>
      <c r="H121" s="11"/>
      <c r="I121" s="11"/>
      <c r="J121" s="11"/>
      <c r="K121" s="11"/>
    </row>
    <row r="122" spans="6:11" x14ac:dyDescent="0.2">
      <c r="F122" s="11"/>
      <c r="G122" s="11"/>
      <c r="H122" s="11"/>
      <c r="I122" s="11"/>
      <c r="J122" s="11"/>
      <c r="K122" s="11"/>
    </row>
    <row r="123" spans="6:11" x14ac:dyDescent="0.2">
      <c r="F123" s="11"/>
      <c r="G123" s="11"/>
      <c r="H123" s="11"/>
      <c r="I123" s="11"/>
      <c r="J123" s="11"/>
      <c r="K123" s="11"/>
    </row>
    <row r="124" spans="6:11" x14ac:dyDescent="0.2">
      <c r="F124" s="11"/>
      <c r="G124" s="11"/>
      <c r="H124" s="11"/>
      <c r="I124" s="11"/>
      <c r="J124" s="11"/>
      <c r="K124" s="11"/>
    </row>
    <row r="125" spans="6:11" x14ac:dyDescent="0.2">
      <c r="F125" s="11"/>
      <c r="G125" s="11"/>
      <c r="H125" s="11"/>
      <c r="I125" s="11"/>
      <c r="J125" s="11"/>
      <c r="K125" s="11"/>
    </row>
    <row r="126" spans="6:11" x14ac:dyDescent="0.2">
      <c r="F126" s="11"/>
      <c r="G126" s="11"/>
      <c r="H126" s="11"/>
      <c r="I126" s="11"/>
      <c r="J126" s="11"/>
      <c r="K126" s="11"/>
    </row>
    <row r="127" spans="6:11" x14ac:dyDescent="0.2">
      <c r="F127" s="11"/>
      <c r="G127" s="11"/>
      <c r="H127" s="11"/>
      <c r="I127" s="11"/>
      <c r="J127" s="11"/>
      <c r="K127" s="11"/>
    </row>
    <row r="128" spans="6:11" x14ac:dyDescent="0.2">
      <c r="F128" s="11"/>
      <c r="G128" s="11"/>
      <c r="H128" s="11"/>
      <c r="I128" s="11"/>
      <c r="J128" s="11"/>
      <c r="K128" s="11"/>
    </row>
    <row r="129" spans="6:11" x14ac:dyDescent="0.2">
      <c r="F129" s="11"/>
      <c r="G129" s="11"/>
      <c r="H129" s="11"/>
      <c r="I129" s="11"/>
      <c r="J129" s="11"/>
      <c r="K129" s="11"/>
    </row>
    <row r="130" spans="6:11" x14ac:dyDescent="0.2">
      <c r="F130" s="11"/>
      <c r="G130" s="11"/>
      <c r="H130" s="11"/>
      <c r="I130" s="11"/>
      <c r="J130" s="11"/>
      <c r="K130" s="11"/>
    </row>
    <row r="131" spans="6:11" x14ac:dyDescent="0.2">
      <c r="F131" s="11"/>
      <c r="G131" s="11"/>
      <c r="H131" s="11"/>
      <c r="I131" s="11"/>
      <c r="J131" s="11"/>
      <c r="K131" s="11"/>
    </row>
    <row r="132" spans="6:11" x14ac:dyDescent="0.2">
      <c r="F132" s="11"/>
      <c r="G132" s="11"/>
      <c r="H132" s="11"/>
      <c r="I132" s="11"/>
      <c r="J132" s="11"/>
      <c r="K132" s="11"/>
    </row>
    <row r="133" spans="6:11" x14ac:dyDescent="0.2">
      <c r="F133" s="11"/>
      <c r="G133" s="11"/>
      <c r="H133" s="11"/>
      <c r="I133" s="11"/>
      <c r="J133" s="11"/>
      <c r="K133" s="11"/>
    </row>
    <row r="134" spans="6:11" x14ac:dyDescent="0.2">
      <c r="F134" s="11"/>
      <c r="G134" s="11"/>
      <c r="H134" s="11"/>
      <c r="I134" s="11"/>
      <c r="J134" s="11"/>
      <c r="K134" s="11"/>
    </row>
    <row r="135" spans="6:11" x14ac:dyDescent="0.2">
      <c r="F135" s="11"/>
      <c r="G135" s="11"/>
      <c r="H135" s="11"/>
      <c r="I135" s="11"/>
      <c r="J135" s="11"/>
      <c r="K135" s="11"/>
    </row>
    <row r="136" spans="6:11" x14ac:dyDescent="0.2">
      <c r="F136" s="11"/>
      <c r="G136" s="11"/>
      <c r="H136" s="11"/>
      <c r="I136" s="11"/>
      <c r="J136" s="11"/>
      <c r="K136" s="11"/>
    </row>
    <row r="137" spans="6:11" x14ac:dyDescent="0.2">
      <c r="F137" s="11"/>
      <c r="G137" s="11"/>
      <c r="H137" s="11"/>
      <c r="I137" s="11"/>
      <c r="J137" s="11"/>
      <c r="K137" s="11"/>
    </row>
    <row r="138" spans="6:11" x14ac:dyDescent="0.2">
      <c r="F138" s="11"/>
      <c r="G138" s="11"/>
      <c r="H138" s="11"/>
      <c r="I138" s="11"/>
      <c r="J138" s="11"/>
      <c r="K138" s="11"/>
    </row>
    <row r="139" spans="6:11" x14ac:dyDescent="0.2">
      <c r="F139" s="11"/>
      <c r="G139" s="11"/>
      <c r="H139" s="11"/>
      <c r="I139" s="11"/>
      <c r="J139" s="11"/>
      <c r="K139" s="11"/>
    </row>
    <row r="140" spans="6:11" x14ac:dyDescent="0.2">
      <c r="F140" s="11"/>
      <c r="G140" s="11"/>
      <c r="H140" s="11"/>
      <c r="I140" s="11"/>
      <c r="J140" s="11"/>
      <c r="K140" s="11"/>
    </row>
    <row r="141" spans="6:11" x14ac:dyDescent="0.2">
      <c r="F141" s="11"/>
      <c r="G141" s="11"/>
      <c r="H141" s="11"/>
      <c r="I141" s="11"/>
      <c r="J141" s="11"/>
      <c r="K141" s="11"/>
    </row>
    <row r="142" spans="6:11" x14ac:dyDescent="0.2">
      <c r="F142" s="11"/>
      <c r="G142" s="11"/>
      <c r="H142" s="11"/>
      <c r="I142" s="11"/>
      <c r="J142" s="11"/>
      <c r="K142" s="11"/>
    </row>
    <row r="143" spans="6:11" x14ac:dyDescent="0.2">
      <c r="F143" s="11"/>
      <c r="G143" s="11"/>
      <c r="H143" s="11"/>
      <c r="I143" s="11"/>
      <c r="J143" s="11"/>
      <c r="K143" s="11"/>
    </row>
    <row r="144" spans="6:11" x14ac:dyDescent="0.2">
      <c r="F144" s="11"/>
      <c r="G144" s="11"/>
      <c r="H144" s="11"/>
      <c r="I144" s="11"/>
      <c r="J144" s="11"/>
      <c r="K144" s="11"/>
    </row>
    <row r="145" spans="6:11" x14ac:dyDescent="0.2">
      <c r="F145" s="11"/>
      <c r="G145" s="11"/>
      <c r="H145" s="11"/>
      <c r="I145" s="11"/>
      <c r="J145" s="11"/>
      <c r="K145" s="11"/>
    </row>
    <row r="146" spans="6:11" x14ac:dyDescent="0.2">
      <c r="F146" s="11"/>
      <c r="G146" s="11"/>
      <c r="H146" s="11"/>
      <c r="I146" s="11"/>
      <c r="J146" s="11"/>
      <c r="K146" s="11"/>
    </row>
    <row r="147" spans="6:11" x14ac:dyDescent="0.2">
      <c r="F147" s="11"/>
      <c r="G147" s="11"/>
      <c r="H147" s="11"/>
      <c r="I147" s="11"/>
      <c r="J147" s="11"/>
      <c r="K147" s="11"/>
    </row>
    <row r="148" spans="6:11" x14ac:dyDescent="0.2">
      <c r="F148" s="11"/>
      <c r="G148" s="11"/>
      <c r="H148" s="11"/>
      <c r="I148" s="11"/>
      <c r="J148" s="11"/>
      <c r="K148" s="11"/>
    </row>
    <row r="149" spans="6:11" x14ac:dyDescent="0.2">
      <c r="F149" s="11"/>
      <c r="G149" s="11"/>
      <c r="H149" s="11"/>
      <c r="I149" s="11"/>
      <c r="J149" s="11"/>
      <c r="K149" s="11"/>
    </row>
    <row r="150" spans="6:11" x14ac:dyDescent="0.2">
      <c r="F150" s="11"/>
      <c r="G150" s="11"/>
      <c r="H150" s="11"/>
      <c r="I150" s="11"/>
      <c r="J150" s="11"/>
      <c r="K150" s="11"/>
    </row>
    <row r="151" spans="6:11" x14ac:dyDescent="0.2">
      <c r="F151" s="11"/>
      <c r="G151" s="11"/>
      <c r="H151" s="11"/>
      <c r="I151" s="11"/>
      <c r="J151" s="11"/>
      <c r="K151" s="11"/>
    </row>
    <row r="152" spans="6:11" x14ac:dyDescent="0.2">
      <c r="F152" s="11"/>
      <c r="G152" s="11"/>
      <c r="H152" s="11"/>
      <c r="I152" s="11"/>
      <c r="J152" s="11"/>
      <c r="K152" s="11"/>
    </row>
    <row r="153" spans="6:11" x14ac:dyDescent="0.2">
      <c r="F153" s="11"/>
      <c r="G153" s="11"/>
      <c r="H153" s="11"/>
      <c r="I153" s="11"/>
      <c r="J153" s="11"/>
      <c r="K153" s="11"/>
    </row>
    <row r="154" spans="6:11" x14ac:dyDescent="0.2">
      <c r="F154" s="11"/>
      <c r="G154" s="11"/>
      <c r="H154" s="11"/>
      <c r="I154" s="11"/>
      <c r="J154" s="11"/>
      <c r="K154" s="11"/>
    </row>
    <row r="155" spans="6:11" x14ac:dyDescent="0.2">
      <c r="F155" s="11"/>
      <c r="G155" s="11"/>
      <c r="H155" s="11"/>
      <c r="I155" s="11"/>
      <c r="J155" s="11"/>
      <c r="K155" s="11"/>
    </row>
    <row r="156" spans="6:11" x14ac:dyDescent="0.2">
      <c r="F156" s="11"/>
      <c r="G156" s="11"/>
      <c r="H156" s="11"/>
      <c r="I156" s="11"/>
      <c r="J156" s="11"/>
      <c r="K156" s="11"/>
    </row>
    <row r="157" spans="6:11" x14ac:dyDescent="0.2">
      <c r="F157" s="11"/>
      <c r="G157" s="11"/>
      <c r="H157" s="11"/>
      <c r="I157" s="11"/>
      <c r="J157" s="11"/>
      <c r="K157" s="11"/>
    </row>
    <row r="158" spans="6:11" x14ac:dyDescent="0.2">
      <c r="F158" s="11"/>
      <c r="G158" s="11"/>
      <c r="H158" s="11"/>
      <c r="I158" s="11"/>
      <c r="J158" s="11"/>
      <c r="K158" s="11"/>
    </row>
    <row r="159" spans="6:11" x14ac:dyDescent="0.2">
      <c r="F159" s="11"/>
      <c r="G159" s="11"/>
      <c r="H159" s="11"/>
      <c r="I159" s="11"/>
      <c r="J159" s="11"/>
      <c r="K159" s="11"/>
    </row>
    <row r="160" spans="6:11" x14ac:dyDescent="0.2">
      <c r="F160" s="11"/>
      <c r="G160" s="11"/>
      <c r="H160" s="11"/>
      <c r="I160" s="11"/>
      <c r="J160" s="11"/>
      <c r="K160" s="11"/>
    </row>
    <row r="161" spans="6:11" x14ac:dyDescent="0.2">
      <c r="F161" s="11"/>
      <c r="G161" s="11"/>
      <c r="H161" s="11"/>
      <c r="I161" s="11"/>
      <c r="J161" s="11"/>
      <c r="K161" s="11"/>
    </row>
    <row r="162" spans="6:11" x14ac:dyDescent="0.2">
      <c r="F162" s="11"/>
      <c r="G162" s="11"/>
      <c r="H162" s="11"/>
      <c r="I162" s="11"/>
      <c r="J162" s="11"/>
      <c r="K162" s="11"/>
    </row>
    <row r="163" spans="6:11" x14ac:dyDescent="0.2">
      <c r="F163" s="11"/>
      <c r="G163" s="11"/>
      <c r="H163" s="11"/>
      <c r="I163" s="11"/>
      <c r="J163" s="11"/>
      <c r="K163" s="11"/>
    </row>
    <row r="164" spans="6:11" x14ac:dyDescent="0.2">
      <c r="F164" s="11"/>
      <c r="G164" s="11"/>
      <c r="H164" s="11"/>
      <c r="I164" s="11"/>
      <c r="J164" s="11"/>
      <c r="K164" s="11"/>
    </row>
    <row r="165" spans="6:11" x14ac:dyDescent="0.2">
      <c r="F165" s="11"/>
      <c r="G165" s="11"/>
      <c r="H165" s="11"/>
      <c r="I165" s="11"/>
      <c r="J165" s="11"/>
      <c r="K165" s="11"/>
    </row>
    <row r="166" spans="6:11" x14ac:dyDescent="0.2">
      <c r="F166" s="11"/>
      <c r="G166" s="11"/>
      <c r="H166" s="11"/>
      <c r="I166" s="11"/>
      <c r="J166" s="11"/>
      <c r="K166" s="11"/>
    </row>
    <row r="167" spans="6:11" x14ac:dyDescent="0.2">
      <c r="F167" s="11"/>
      <c r="G167" s="11"/>
      <c r="H167" s="11"/>
      <c r="I167" s="11"/>
      <c r="J167" s="11"/>
      <c r="K167" s="11"/>
    </row>
    <row r="168" spans="6:11" x14ac:dyDescent="0.2">
      <c r="F168" s="11"/>
      <c r="G168" s="11"/>
      <c r="H168" s="11"/>
      <c r="I168" s="11"/>
      <c r="J168" s="11"/>
      <c r="K168" s="11"/>
    </row>
    <row r="169" spans="6:11" x14ac:dyDescent="0.2">
      <c r="F169" s="11"/>
      <c r="G169" s="11"/>
      <c r="H169" s="11"/>
      <c r="I169" s="11"/>
      <c r="J169" s="11"/>
      <c r="K169" s="11"/>
    </row>
    <row r="170" spans="6:11" x14ac:dyDescent="0.2">
      <c r="F170" s="11"/>
      <c r="G170" s="11"/>
      <c r="H170" s="11"/>
      <c r="I170" s="11"/>
      <c r="J170" s="11"/>
      <c r="K170" s="11"/>
    </row>
    <row r="171" spans="6:11" x14ac:dyDescent="0.2">
      <c r="F171" s="11"/>
      <c r="G171" s="11"/>
      <c r="H171" s="11"/>
      <c r="I171" s="11"/>
      <c r="J171" s="11"/>
      <c r="K171" s="11"/>
    </row>
    <row r="172" spans="6:11" x14ac:dyDescent="0.2">
      <c r="F172" s="11"/>
      <c r="G172" s="11"/>
      <c r="H172" s="11"/>
      <c r="I172" s="11"/>
      <c r="J172" s="11"/>
      <c r="K172" s="11"/>
    </row>
    <row r="173" spans="6:11" x14ac:dyDescent="0.2">
      <c r="F173" s="11"/>
      <c r="G173" s="11"/>
      <c r="H173" s="11"/>
      <c r="I173" s="11"/>
      <c r="J173" s="11"/>
      <c r="K173" s="11"/>
    </row>
    <row r="174" spans="6:11" x14ac:dyDescent="0.2">
      <c r="F174" s="11"/>
      <c r="G174" s="11"/>
      <c r="H174" s="11"/>
      <c r="I174" s="11"/>
      <c r="J174" s="11"/>
      <c r="K174" s="11"/>
    </row>
    <row r="175" spans="6:11" x14ac:dyDescent="0.2">
      <c r="F175" s="11"/>
      <c r="G175" s="11"/>
      <c r="H175" s="11"/>
      <c r="I175" s="11"/>
      <c r="J175" s="11"/>
      <c r="K175" s="11"/>
    </row>
    <row r="176" spans="6:11" x14ac:dyDescent="0.2">
      <c r="F176" s="11"/>
      <c r="G176" s="11"/>
      <c r="H176" s="11"/>
      <c r="I176" s="11"/>
      <c r="J176" s="11"/>
      <c r="K176" s="11"/>
    </row>
    <row r="177" spans="6:11" x14ac:dyDescent="0.2">
      <c r="F177" s="11"/>
      <c r="G177" s="11"/>
      <c r="H177" s="11"/>
      <c r="I177" s="11"/>
      <c r="J177" s="11"/>
      <c r="K177" s="11"/>
    </row>
    <row r="178" spans="6:11" x14ac:dyDescent="0.2">
      <c r="F178" s="11"/>
      <c r="G178" s="11"/>
      <c r="H178" s="11"/>
      <c r="I178" s="11"/>
      <c r="J178" s="11"/>
      <c r="K178" s="11"/>
    </row>
    <row r="179" spans="6:11" x14ac:dyDescent="0.2">
      <c r="F179" s="11"/>
      <c r="G179" s="11"/>
      <c r="H179" s="11"/>
      <c r="I179" s="11"/>
      <c r="J179" s="11"/>
      <c r="K179" s="11"/>
    </row>
    <row r="180" spans="6:11" x14ac:dyDescent="0.2">
      <c r="F180" s="11"/>
      <c r="G180" s="11"/>
      <c r="H180" s="11"/>
      <c r="I180" s="11"/>
      <c r="J180" s="11"/>
      <c r="K180" s="11"/>
    </row>
    <row r="181" spans="6:11" x14ac:dyDescent="0.2">
      <c r="F181" s="11"/>
      <c r="G181" s="11"/>
      <c r="H181" s="11"/>
      <c r="I181" s="11"/>
      <c r="J181" s="11"/>
      <c r="K181" s="11"/>
    </row>
    <row r="182" spans="6:11" x14ac:dyDescent="0.2">
      <c r="F182" s="11"/>
      <c r="G182" s="11"/>
      <c r="H182" s="11"/>
      <c r="I182" s="11"/>
      <c r="J182" s="11"/>
      <c r="K182" s="11"/>
    </row>
    <row r="183" spans="6:11" x14ac:dyDescent="0.2">
      <c r="F183" s="11"/>
      <c r="G183" s="11"/>
      <c r="H183" s="11"/>
      <c r="I183" s="11"/>
      <c r="J183" s="11"/>
      <c r="K183" s="11"/>
    </row>
    <row r="184" spans="6:11" x14ac:dyDescent="0.2">
      <c r="F184" s="11"/>
      <c r="G184" s="11"/>
      <c r="H184" s="11"/>
      <c r="I184" s="11"/>
      <c r="J184" s="11"/>
      <c r="K184" s="11"/>
    </row>
    <row r="185" spans="6:11" x14ac:dyDescent="0.2">
      <c r="F185" s="11"/>
      <c r="G185" s="11"/>
      <c r="H185" s="11"/>
      <c r="I185" s="11"/>
      <c r="J185" s="11"/>
      <c r="K185" s="11"/>
    </row>
    <row r="186" spans="6:11" x14ac:dyDescent="0.2">
      <c r="F186" s="11"/>
      <c r="G186" s="11"/>
      <c r="H186" s="11"/>
      <c r="I186" s="11"/>
      <c r="J186" s="11"/>
      <c r="K186" s="11"/>
    </row>
    <row r="187" spans="6:11" x14ac:dyDescent="0.2">
      <c r="F187" s="11"/>
      <c r="G187" s="11"/>
      <c r="H187" s="11"/>
      <c r="I187" s="11"/>
      <c r="J187" s="11"/>
      <c r="K187" s="11"/>
    </row>
    <row r="188" spans="6:11" x14ac:dyDescent="0.2">
      <c r="F188" s="11"/>
      <c r="G188" s="11"/>
      <c r="H188" s="11"/>
      <c r="I188" s="11"/>
      <c r="J188" s="11"/>
      <c r="K188" s="11"/>
    </row>
    <row r="189" spans="6:11" x14ac:dyDescent="0.2">
      <c r="F189" s="11"/>
      <c r="G189" s="11"/>
      <c r="H189" s="11"/>
      <c r="I189" s="11"/>
      <c r="J189" s="11"/>
      <c r="K189" s="11"/>
    </row>
    <row r="190" spans="6:11" x14ac:dyDescent="0.2">
      <c r="F190" s="11"/>
      <c r="G190" s="11"/>
      <c r="H190" s="11"/>
      <c r="I190" s="11"/>
      <c r="J190" s="11"/>
      <c r="K190" s="11"/>
    </row>
    <row r="191" spans="6:11" x14ac:dyDescent="0.2">
      <c r="F191" s="11"/>
      <c r="G191" s="11"/>
      <c r="H191" s="11"/>
      <c r="I191" s="11"/>
      <c r="J191" s="11"/>
      <c r="K191" s="11"/>
    </row>
    <row r="192" spans="6:11" x14ac:dyDescent="0.2">
      <c r="F192" s="11"/>
      <c r="G192" s="11"/>
      <c r="H192" s="11"/>
      <c r="I192" s="11"/>
      <c r="J192" s="11"/>
      <c r="K192" s="11"/>
    </row>
    <row r="193" spans="6:11" x14ac:dyDescent="0.2">
      <c r="F193" s="11"/>
      <c r="G193" s="11"/>
      <c r="H193" s="11"/>
      <c r="I193" s="11"/>
      <c r="J193" s="11"/>
      <c r="K193" s="11"/>
    </row>
    <row r="194" spans="6:11" x14ac:dyDescent="0.2">
      <c r="F194" s="11"/>
      <c r="G194" s="11"/>
      <c r="H194" s="11"/>
      <c r="I194" s="11"/>
      <c r="J194" s="11"/>
      <c r="K194" s="11"/>
    </row>
    <row r="195" spans="6:11" x14ac:dyDescent="0.2">
      <c r="F195" s="11"/>
      <c r="G195" s="11"/>
      <c r="H195" s="11"/>
      <c r="I195" s="11"/>
      <c r="J195" s="11"/>
      <c r="K195" s="11"/>
    </row>
    <row r="196" spans="6:11" x14ac:dyDescent="0.2">
      <c r="F196" s="11"/>
      <c r="G196" s="11"/>
      <c r="H196" s="11"/>
      <c r="I196" s="11"/>
      <c r="J196" s="11"/>
      <c r="K196" s="11"/>
    </row>
    <row r="197" spans="6:11" x14ac:dyDescent="0.2">
      <c r="F197" s="11"/>
      <c r="G197" s="11"/>
      <c r="H197" s="11"/>
      <c r="I197" s="11"/>
      <c r="J197" s="11"/>
      <c r="K197" s="11"/>
    </row>
    <row r="198" spans="6:11" x14ac:dyDescent="0.2">
      <c r="F198" s="11"/>
      <c r="G198" s="11"/>
      <c r="H198" s="11"/>
      <c r="I198" s="11"/>
      <c r="J198" s="11"/>
      <c r="K198" s="11"/>
    </row>
    <row r="199" spans="6:11" x14ac:dyDescent="0.2">
      <c r="F199" s="11"/>
      <c r="G199" s="11"/>
      <c r="H199" s="11"/>
      <c r="I199" s="11"/>
      <c r="J199" s="11"/>
      <c r="K199" s="11"/>
    </row>
    <row r="200" spans="6:11" x14ac:dyDescent="0.2">
      <c r="F200" s="11"/>
      <c r="G200" s="11"/>
      <c r="H200" s="11"/>
      <c r="I200" s="11"/>
      <c r="J200" s="11"/>
      <c r="K200" s="11"/>
    </row>
    <row r="201" spans="6:11" x14ac:dyDescent="0.2">
      <c r="F201" s="11"/>
      <c r="G201" s="11"/>
      <c r="H201" s="11"/>
      <c r="I201" s="11"/>
      <c r="J201" s="11"/>
      <c r="K201" s="11"/>
    </row>
    <row r="202" spans="6:11" x14ac:dyDescent="0.2">
      <c r="F202" s="11"/>
      <c r="G202" s="11"/>
      <c r="H202" s="11"/>
      <c r="I202" s="11"/>
      <c r="J202" s="11"/>
      <c r="K202" s="11"/>
    </row>
    <row r="203" spans="6:11" x14ac:dyDescent="0.2">
      <c r="F203" s="11"/>
      <c r="G203" s="11"/>
      <c r="H203" s="11"/>
      <c r="I203" s="11"/>
      <c r="J203" s="11"/>
      <c r="K203" s="11"/>
    </row>
    <row r="204" spans="6:11" x14ac:dyDescent="0.2">
      <c r="F204" s="11"/>
      <c r="G204" s="11"/>
      <c r="H204" s="11"/>
      <c r="I204" s="11"/>
      <c r="J204" s="11"/>
      <c r="K204" s="11"/>
    </row>
    <row r="205" spans="6:11" x14ac:dyDescent="0.2">
      <c r="F205" s="11"/>
      <c r="G205" s="11"/>
      <c r="H205" s="11"/>
      <c r="I205" s="11"/>
      <c r="J205" s="11"/>
      <c r="K205" s="11"/>
    </row>
    <row r="206" spans="6:11" x14ac:dyDescent="0.2">
      <c r="F206" s="11"/>
      <c r="G206" s="11"/>
      <c r="H206" s="11"/>
      <c r="I206" s="11"/>
      <c r="J206" s="11"/>
      <c r="K206" s="11"/>
    </row>
    <row r="207" spans="6:11" x14ac:dyDescent="0.2">
      <c r="F207" s="11"/>
      <c r="G207" s="11"/>
      <c r="H207" s="11"/>
      <c r="I207" s="11"/>
      <c r="J207" s="11"/>
      <c r="K207" s="11"/>
    </row>
    <row r="208" spans="6:11" x14ac:dyDescent="0.2">
      <c r="F208" s="11"/>
      <c r="G208" s="11"/>
      <c r="H208" s="11"/>
      <c r="I208" s="11"/>
      <c r="J208" s="11"/>
      <c r="K208" s="11"/>
    </row>
    <row r="209" spans="6:11" x14ac:dyDescent="0.2">
      <c r="F209" s="11"/>
      <c r="G209" s="11"/>
      <c r="H209" s="11"/>
      <c r="I209" s="11"/>
      <c r="J209" s="11"/>
      <c r="K209" s="11"/>
    </row>
    <row r="210" spans="6:11" x14ac:dyDescent="0.2">
      <c r="F210" s="11"/>
      <c r="G210" s="11"/>
      <c r="H210" s="11"/>
      <c r="I210" s="11"/>
      <c r="J210" s="11"/>
      <c r="K210" s="11"/>
    </row>
    <row r="211" spans="6:11" x14ac:dyDescent="0.2">
      <c r="F211" s="11"/>
      <c r="G211" s="11"/>
      <c r="H211" s="11"/>
      <c r="I211" s="11"/>
      <c r="J211" s="11"/>
      <c r="K211" s="11"/>
    </row>
    <row r="212" spans="6:11" x14ac:dyDescent="0.2">
      <c r="F212" s="11"/>
      <c r="G212" s="11"/>
      <c r="H212" s="11"/>
      <c r="I212" s="11"/>
      <c r="J212" s="11"/>
      <c r="K212" s="11"/>
    </row>
    <row r="213" spans="6:11" x14ac:dyDescent="0.2">
      <c r="F213" s="11"/>
      <c r="G213" s="11"/>
      <c r="H213" s="11"/>
      <c r="I213" s="11"/>
      <c r="J213" s="11"/>
      <c r="K213" s="11"/>
    </row>
    <row r="214" spans="6:11" x14ac:dyDescent="0.2">
      <c r="F214" s="11"/>
      <c r="G214" s="11"/>
      <c r="H214" s="11"/>
      <c r="I214" s="11"/>
      <c r="J214" s="11"/>
      <c r="K214" s="11"/>
    </row>
    <row r="215" spans="6:11" x14ac:dyDescent="0.2">
      <c r="F215" s="11"/>
      <c r="G215" s="11"/>
      <c r="H215" s="11"/>
      <c r="I215" s="11"/>
      <c r="J215" s="11"/>
      <c r="K215" s="11"/>
    </row>
    <row r="216" spans="6:11" x14ac:dyDescent="0.2">
      <c r="F216" s="11"/>
      <c r="G216" s="11"/>
      <c r="H216" s="11"/>
      <c r="I216" s="11"/>
      <c r="J216" s="11"/>
      <c r="K216" s="11"/>
    </row>
    <row r="217" spans="6:11" x14ac:dyDescent="0.2">
      <c r="F217" s="11"/>
      <c r="G217" s="11"/>
      <c r="H217" s="11"/>
      <c r="I217" s="11"/>
      <c r="J217" s="11"/>
      <c r="K217" s="11"/>
    </row>
    <row r="218" spans="6:11" x14ac:dyDescent="0.2">
      <c r="F218" s="11"/>
      <c r="G218" s="11"/>
      <c r="H218" s="11"/>
      <c r="I218" s="11"/>
      <c r="J218" s="11"/>
      <c r="K218" s="11"/>
    </row>
    <row r="219" spans="6:11" x14ac:dyDescent="0.2">
      <c r="F219" s="11"/>
      <c r="G219" s="11"/>
      <c r="H219" s="11"/>
      <c r="I219" s="11"/>
      <c r="J219" s="11"/>
      <c r="K219" s="11"/>
    </row>
    <row r="220" spans="6:11" x14ac:dyDescent="0.2">
      <c r="F220" s="11"/>
      <c r="G220" s="11"/>
      <c r="H220" s="11"/>
      <c r="I220" s="11"/>
      <c r="J220" s="11"/>
      <c r="K220" s="11"/>
    </row>
    <row r="221" spans="6:11" x14ac:dyDescent="0.2">
      <c r="F221" s="11"/>
      <c r="G221" s="11"/>
      <c r="H221" s="11"/>
      <c r="I221" s="11"/>
      <c r="J221" s="11"/>
      <c r="K221" s="11"/>
    </row>
    <row r="222" spans="6:11" x14ac:dyDescent="0.2">
      <c r="F222" s="11"/>
      <c r="G222" s="11"/>
      <c r="H222" s="11"/>
      <c r="I222" s="11"/>
      <c r="J222" s="11"/>
      <c r="K222" s="11"/>
    </row>
    <row r="223" spans="6:11" x14ac:dyDescent="0.2">
      <c r="F223" s="11"/>
      <c r="G223" s="11"/>
      <c r="H223" s="11"/>
      <c r="I223" s="11"/>
      <c r="J223" s="11"/>
      <c r="K223" s="11"/>
    </row>
    <row r="224" spans="6:11" x14ac:dyDescent="0.2">
      <c r="F224" s="11"/>
      <c r="G224" s="11"/>
      <c r="H224" s="11"/>
      <c r="I224" s="11"/>
      <c r="J224" s="11"/>
      <c r="K224" s="11"/>
    </row>
    <row r="225" spans="6:11" x14ac:dyDescent="0.2">
      <c r="F225" s="11"/>
      <c r="G225" s="11"/>
      <c r="H225" s="11"/>
      <c r="I225" s="11"/>
      <c r="J225" s="11"/>
      <c r="K225" s="11"/>
    </row>
    <row r="226" spans="6:11" x14ac:dyDescent="0.2">
      <c r="F226" s="11"/>
      <c r="G226" s="11"/>
      <c r="H226" s="11"/>
      <c r="I226" s="11"/>
      <c r="J226" s="11"/>
      <c r="K226" s="11"/>
    </row>
    <row r="227" spans="6:11" x14ac:dyDescent="0.2">
      <c r="F227" s="11"/>
      <c r="G227" s="11"/>
      <c r="H227" s="11"/>
      <c r="I227" s="11"/>
      <c r="J227" s="11"/>
      <c r="K227" s="11"/>
    </row>
    <row r="228" spans="6:11" x14ac:dyDescent="0.2">
      <c r="F228" s="11"/>
      <c r="G228" s="11"/>
      <c r="H228" s="11"/>
      <c r="I228" s="11"/>
      <c r="J228" s="11"/>
      <c r="K228" s="11"/>
    </row>
    <row r="229" spans="6:11" x14ac:dyDescent="0.2">
      <c r="F229" s="11"/>
      <c r="G229" s="11"/>
      <c r="H229" s="11"/>
      <c r="I229" s="11"/>
      <c r="J229" s="11"/>
      <c r="K229" s="11"/>
    </row>
    <row r="230" spans="6:11" x14ac:dyDescent="0.2">
      <c r="F230" s="11"/>
      <c r="G230" s="11"/>
      <c r="H230" s="11"/>
      <c r="I230" s="11"/>
      <c r="J230" s="11"/>
      <c r="K230" s="11"/>
    </row>
    <row r="231" spans="6:11" x14ac:dyDescent="0.2">
      <c r="F231" s="11"/>
      <c r="G231" s="11"/>
      <c r="H231" s="11"/>
      <c r="I231" s="11"/>
      <c r="J231" s="11"/>
      <c r="K231" s="11"/>
    </row>
    <row r="232" spans="6:11" x14ac:dyDescent="0.2">
      <c r="F232" s="11"/>
      <c r="G232" s="11"/>
      <c r="H232" s="11"/>
      <c r="I232" s="11"/>
      <c r="J232" s="11"/>
      <c r="K232" s="11"/>
    </row>
    <row r="233" spans="6:11" x14ac:dyDescent="0.2">
      <c r="F233" s="11"/>
      <c r="G233" s="11"/>
      <c r="H233" s="11"/>
      <c r="I233" s="11"/>
      <c r="J233" s="11"/>
      <c r="K233" s="11"/>
    </row>
    <row r="234" spans="6:11" x14ac:dyDescent="0.2">
      <c r="F234" s="11"/>
      <c r="G234" s="11"/>
      <c r="H234" s="11"/>
      <c r="I234" s="11"/>
      <c r="J234" s="11"/>
      <c r="K234" s="11"/>
    </row>
    <row r="235" spans="6:11" x14ac:dyDescent="0.2">
      <c r="F235" s="11"/>
      <c r="G235" s="11"/>
      <c r="H235" s="11"/>
      <c r="I235" s="11"/>
      <c r="J235" s="11"/>
      <c r="K235" s="11"/>
    </row>
    <row r="236" spans="6:11" x14ac:dyDescent="0.2">
      <c r="F236" s="11"/>
      <c r="G236" s="11"/>
      <c r="H236" s="11"/>
      <c r="I236" s="11"/>
      <c r="J236" s="11"/>
      <c r="K236" s="11"/>
    </row>
    <row r="237" spans="6:11" x14ac:dyDescent="0.2">
      <c r="F237" s="11"/>
      <c r="G237" s="11"/>
      <c r="H237" s="11"/>
      <c r="I237" s="11"/>
      <c r="J237" s="11"/>
      <c r="K237" s="11"/>
    </row>
    <row r="238" spans="6:11" x14ac:dyDescent="0.2">
      <c r="F238" s="11"/>
      <c r="G238" s="11"/>
      <c r="H238" s="11"/>
      <c r="I238" s="11"/>
      <c r="J238" s="11"/>
      <c r="K238" s="11"/>
    </row>
    <row r="239" spans="6:11" x14ac:dyDescent="0.2">
      <c r="F239" s="11"/>
      <c r="G239" s="11"/>
      <c r="H239" s="11"/>
      <c r="I239" s="11"/>
      <c r="J239" s="11"/>
      <c r="K239" s="11"/>
    </row>
    <row r="240" spans="6:11" x14ac:dyDescent="0.2">
      <c r="F240" s="11"/>
      <c r="G240" s="11"/>
      <c r="H240" s="11"/>
      <c r="I240" s="11"/>
      <c r="J240" s="11"/>
      <c r="K240" s="11"/>
    </row>
    <row r="241" spans="6:11" x14ac:dyDescent="0.2">
      <c r="F241" s="11"/>
      <c r="G241" s="11"/>
      <c r="H241" s="11"/>
      <c r="I241" s="11"/>
      <c r="J241" s="11"/>
      <c r="K241" s="11"/>
    </row>
    <row r="242" spans="6:11" x14ac:dyDescent="0.2">
      <c r="F242" s="11"/>
      <c r="G242" s="11"/>
      <c r="H242" s="11"/>
      <c r="I242" s="11"/>
      <c r="J242" s="11"/>
      <c r="K242" s="11"/>
    </row>
    <row r="243" spans="6:11" x14ac:dyDescent="0.2">
      <c r="F243" s="11"/>
      <c r="G243" s="11"/>
      <c r="H243" s="11"/>
      <c r="I243" s="11"/>
      <c r="J243" s="11"/>
      <c r="K243" s="11"/>
    </row>
    <row r="244" spans="6:11" x14ac:dyDescent="0.2">
      <c r="F244" s="11"/>
      <c r="G244" s="11"/>
      <c r="H244" s="11"/>
      <c r="I244" s="11"/>
      <c r="J244" s="11"/>
      <c r="K244" s="11"/>
    </row>
    <row r="245" spans="6:11" x14ac:dyDescent="0.2">
      <c r="F245" s="11"/>
      <c r="G245" s="11"/>
      <c r="H245" s="11"/>
      <c r="I245" s="11"/>
      <c r="J245" s="11"/>
      <c r="K245" s="11"/>
    </row>
    <row r="246" spans="6:11" x14ac:dyDescent="0.2">
      <c r="F246" s="11"/>
      <c r="G246" s="11"/>
      <c r="H246" s="11"/>
      <c r="I246" s="11"/>
      <c r="J246" s="11"/>
      <c r="K246" s="11"/>
    </row>
    <row r="247" spans="6:11" x14ac:dyDescent="0.2">
      <c r="F247" s="11"/>
      <c r="G247" s="11"/>
      <c r="H247" s="11"/>
      <c r="I247" s="11"/>
      <c r="J247" s="11"/>
      <c r="K247" s="11"/>
    </row>
    <row r="248" spans="6:11" x14ac:dyDescent="0.2">
      <c r="F248" s="11"/>
      <c r="G248" s="11"/>
      <c r="H248" s="11"/>
      <c r="I248" s="11"/>
      <c r="J248" s="11"/>
      <c r="K248" s="11"/>
    </row>
    <row r="249" spans="6:11" x14ac:dyDescent="0.2">
      <c r="F249" s="11"/>
      <c r="G249" s="11"/>
      <c r="H249" s="11"/>
      <c r="I249" s="11"/>
      <c r="J249" s="11"/>
      <c r="K249" s="11"/>
    </row>
    <row r="250" spans="6:11" x14ac:dyDescent="0.2">
      <c r="F250" s="11"/>
      <c r="G250" s="11"/>
      <c r="H250" s="11"/>
      <c r="I250" s="11"/>
      <c r="J250" s="11"/>
      <c r="K250" s="11"/>
    </row>
    <row r="251" spans="6:11" x14ac:dyDescent="0.2">
      <c r="F251" s="11"/>
      <c r="G251" s="11"/>
      <c r="H251" s="11"/>
      <c r="I251" s="11"/>
      <c r="J251" s="11"/>
      <c r="K251" s="11"/>
    </row>
    <row r="252" spans="6:11" x14ac:dyDescent="0.2">
      <c r="F252" s="11"/>
      <c r="G252" s="11"/>
      <c r="H252" s="11"/>
      <c r="I252" s="11"/>
      <c r="J252" s="11"/>
      <c r="K252" s="11"/>
    </row>
    <row r="253" spans="6:11" x14ac:dyDescent="0.2">
      <c r="F253" s="11"/>
      <c r="G253" s="11"/>
      <c r="H253" s="11"/>
      <c r="I253" s="11"/>
      <c r="J253" s="11"/>
      <c r="K253" s="11"/>
    </row>
    <row r="254" spans="6:11" x14ac:dyDescent="0.2">
      <c r="F254" s="11"/>
      <c r="G254" s="11"/>
      <c r="H254" s="11"/>
      <c r="I254" s="11"/>
      <c r="J254" s="11"/>
      <c r="K254" s="11"/>
    </row>
    <row r="255" spans="6:11" x14ac:dyDescent="0.2">
      <c r="F255" s="11"/>
      <c r="G255" s="11"/>
      <c r="H255" s="11"/>
      <c r="I255" s="11"/>
      <c r="J255" s="11"/>
      <c r="K255" s="11"/>
    </row>
    <row r="256" spans="6:11" x14ac:dyDescent="0.2">
      <c r="F256" s="11"/>
      <c r="G256" s="11"/>
      <c r="H256" s="11"/>
      <c r="I256" s="11"/>
      <c r="J256" s="11"/>
      <c r="K256" s="11"/>
    </row>
    <row r="257" spans="6:11" x14ac:dyDescent="0.2">
      <c r="F257" s="11"/>
      <c r="G257" s="11"/>
      <c r="H257" s="11"/>
      <c r="I257" s="11"/>
      <c r="J257" s="11"/>
      <c r="K257" s="11"/>
    </row>
    <row r="258" spans="6:11" x14ac:dyDescent="0.2">
      <c r="F258" s="11"/>
      <c r="G258" s="11"/>
      <c r="H258" s="11"/>
      <c r="I258" s="11"/>
      <c r="J258" s="11"/>
      <c r="K258" s="11"/>
    </row>
    <row r="259" spans="6:11" x14ac:dyDescent="0.2">
      <c r="F259" s="11"/>
      <c r="G259" s="11"/>
      <c r="H259" s="11"/>
      <c r="I259" s="11"/>
      <c r="J259" s="11"/>
      <c r="K259" s="11"/>
    </row>
    <row r="260" spans="6:11" x14ac:dyDescent="0.2">
      <c r="F260" s="11"/>
      <c r="G260" s="11"/>
      <c r="H260" s="11"/>
      <c r="I260" s="11"/>
      <c r="J260" s="11"/>
      <c r="K260" s="11"/>
    </row>
    <row r="261" spans="6:11" x14ac:dyDescent="0.2">
      <c r="F261" s="11"/>
      <c r="G261" s="11"/>
      <c r="H261" s="11"/>
      <c r="I261" s="11"/>
      <c r="J261" s="11"/>
      <c r="K261" s="11"/>
    </row>
    <row r="262" spans="6:11" x14ac:dyDescent="0.2">
      <c r="F262" s="11"/>
      <c r="G262" s="11"/>
      <c r="H262" s="11"/>
      <c r="I262" s="11"/>
      <c r="J262" s="11"/>
      <c r="K262" s="11"/>
    </row>
    <row r="263" spans="6:11" x14ac:dyDescent="0.2">
      <c r="F263" s="11"/>
      <c r="G263" s="11"/>
      <c r="H263" s="11"/>
      <c r="I263" s="11"/>
      <c r="J263" s="11"/>
      <c r="K263" s="11"/>
    </row>
    <row r="264" spans="6:11" x14ac:dyDescent="0.2">
      <c r="F264" s="11"/>
      <c r="G264" s="11"/>
      <c r="H264" s="11"/>
      <c r="I264" s="11"/>
      <c r="J264" s="11"/>
      <c r="K264" s="11"/>
    </row>
    <row r="265" spans="6:11" x14ac:dyDescent="0.2">
      <c r="F265" s="11"/>
      <c r="G265" s="11"/>
      <c r="H265" s="11"/>
      <c r="I265" s="11"/>
      <c r="J265" s="11"/>
      <c r="K265" s="11"/>
    </row>
    <row r="266" spans="6:11" x14ac:dyDescent="0.2">
      <c r="F266" s="11"/>
      <c r="G266" s="11"/>
      <c r="H266" s="11"/>
      <c r="I266" s="11"/>
      <c r="J266" s="11"/>
      <c r="K266" s="11"/>
    </row>
    <row r="267" spans="6:11" x14ac:dyDescent="0.2">
      <c r="F267" s="11"/>
      <c r="G267" s="11"/>
      <c r="H267" s="11"/>
      <c r="I267" s="11"/>
      <c r="J267" s="11"/>
      <c r="K267" s="11"/>
    </row>
    <row r="268" spans="6:11" x14ac:dyDescent="0.2">
      <c r="F268" s="11"/>
      <c r="G268" s="11"/>
      <c r="H268" s="11"/>
      <c r="I268" s="11"/>
      <c r="J268" s="11"/>
      <c r="K268" s="11"/>
    </row>
    <row r="269" spans="6:11" x14ac:dyDescent="0.2">
      <c r="F269" s="11"/>
      <c r="G269" s="11"/>
      <c r="H269" s="11"/>
      <c r="I269" s="11"/>
      <c r="J269" s="11"/>
      <c r="K269" s="11"/>
    </row>
    <row r="270" spans="6:11" x14ac:dyDescent="0.2">
      <c r="F270" s="11"/>
      <c r="G270" s="11"/>
      <c r="H270" s="11"/>
      <c r="I270" s="11"/>
      <c r="J270" s="11"/>
      <c r="K270" s="11"/>
    </row>
    <row r="271" spans="6:11" x14ac:dyDescent="0.2">
      <c r="F271" s="11"/>
      <c r="G271" s="11"/>
      <c r="H271" s="11"/>
      <c r="I271" s="11"/>
      <c r="J271" s="11"/>
      <c r="K271" s="11"/>
    </row>
    <row r="272" spans="6:11" x14ac:dyDescent="0.2">
      <c r="F272" s="11"/>
      <c r="G272" s="11"/>
      <c r="H272" s="11"/>
      <c r="I272" s="11"/>
      <c r="J272" s="11"/>
      <c r="K272" s="11"/>
    </row>
    <row r="273" spans="6:11" x14ac:dyDescent="0.2">
      <c r="F273" s="11"/>
      <c r="G273" s="11"/>
      <c r="H273" s="11"/>
      <c r="I273" s="11"/>
      <c r="J273" s="11"/>
      <c r="K273" s="11"/>
    </row>
    <row r="274" spans="6:11" x14ac:dyDescent="0.2">
      <c r="F274" s="11"/>
      <c r="G274" s="11"/>
      <c r="H274" s="11"/>
      <c r="I274" s="11"/>
      <c r="J274" s="11"/>
      <c r="K274" s="11"/>
    </row>
    <row r="275" spans="6:11" x14ac:dyDescent="0.2">
      <c r="F275" s="11"/>
      <c r="G275" s="11"/>
      <c r="H275" s="11"/>
      <c r="I275" s="11"/>
      <c r="J275" s="11"/>
      <c r="K275" s="11"/>
    </row>
    <row r="276" spans="6:11" x14ac:dyDescent="0.2">
      <c r="F276" s="11"/>
      <c r="G276" s="11"/>
      <c r="H276" s="11"/>
      <c r="I276" s="11"/>
      <c r="J276" s="11"/>
      <c r="K276" s="11"/>
    </row>
    <row r="277" spans="6:11" x14ac:dyDescent="0.2">
      <c r="F277" s="11"/>
      <c r="G277" s="11"/>
      <c r="H277" s="11"/>
      <c r="I277" s="11"/>
      <c r="J277" s="11"/>
      <c r="K277" s="11"/>
    </row>
    <row r="278" spans="6:11" x14ac:dyDescent="0.2">
      <c r="F278" s="11"/>
      <c r="G278" s="11"/>
      <c r="H278" s="11"/>
      <c r="I278" s="11"/>
      <c r="J278" s="11"/>
      <c r="K278" s="11"/>
    </row>
    <row r="279" spans="6:11" x14ac:dyDescent="0.2">
      <c r="F279" s="11"/>
      <c r="G279" s="11"/>
      <c r="H279" s="11"/>
      <c r="I279" s="11"/>
      <c r="J279" s="11"/>
      <c r="K279" s="11"/>
    </row>
    <row r="280" spans="6:11" x14ac:dyDescent="0.2">
      <c r="F280" s="11"/>
      <c r="G280" s="11"/>
      <c r="H280" s="11"/>
      <c r="I280" s="11"/>
      <c r="J280" s="11"/>
      <c r="K280" s="11"/>
    </row>
    <row r="281" spans="6:11" x14ac:dyDescent="0.2">
      <c r="F281" s="11"/>
      <c r="G281" s="11"/>
      <c r="H281" s="11"/>
      <c r="I281" s="11"/>
      <c r="J281" s="11"/>
      <c r="K281" s="11"/>
    </row>
    <row r="282" spans="6:11" x14ac:dyDescent="0.2">
      <c r="F282" s="11"/>
      <c r="G282" s="11"/>
      <c r="H282" s="11"/>
      <c r="I282" s="11"/>
      <c r="J282" s="11"/>
      <c r="K282" s="11"/>
    </row>
    <row r="283" spans="6:11" x14ac:dyDescent="0.2">
      <c r="F283" s="11"/>
      <c r="G283" s="11"/>
      <c r="H283" s="11"/>
      <c r="I283" s="11"/>
      <c r="J283" s="11"/>
      <c r="K283" s="11"/>
    </row>
    <row r="284" spans="6:11" x14ac:dyDescent="0.2">
      <c r="F284" s="11"/>
      <c r="G284" s="11"/>
      <c r="H284" s="11"/>
      <c r="I284" s="11"/>
      <c r="J284" s="11"/>
      <c r="K284" s="11"/>
    </row>
    <row r="285" spans="6:11" x14ac:dyDescent="0.2">
      <c r="F285" s="11"/>
      <c r="G285" s="11"/>
      <c r="H285" s="11"/>
      <c r="I285" s="11"/>
      <c r="J285" s="11"/>
      <c r="K285" s="11"/>
    </row>
    <row r="286" spans="6:11" x14ac:dyDescent="0.2">
      <c r="F286" s="11"/>
      <c r="G286" s="11"/>
      <c r="H286" s="11"/>
      <c r="I286" s="11"/>
      <c r="J286" s="11"/>
      <c r="K286" s="11"/>
    </row>
    <row r="287" spans="6:11" x14ac:dyDescent="0.2">
      <c r="F287" s="11"/>
      <c r="G287" s="11"/>
      <c r="H287" s="11"/>
      <c r="I287" s="11"/>
      <c r="J287" s="11"/>
      <c r="K287" s="11"/>
    </row>
    <row r="288" spans="6:11" x14ac:dyDescent="0.2">
      <c r="F288" s="11"/>
      <c r="G288" s="11"/>
      <c r="H288" s="11"/>
      <c r="I288" s="11"/>
      <c r="J288" s="11"/>
      <c r="K288" s="11"/>
    </row>
    <row r="289" spans="6:11" x14ac:dyDescent="0.2">
      <c r="F289" s="11"/>
      <c r="G289" s="11"/>
      <c r="H289" s="11"/>
      <c r="I289" s="11"/>
      <c r="J289" s="11"/>
      <c r="K289" s="11"/>
    </row>
    <row r="290" spans="6:11" x14ac:dyDescent="0.2">
      <c r="F290" s="11"/>
      <c r="G290" s="11"/>
      <c r="H290" s="11"/>
      <c r="I290" s="11"/>
      <c r="J290" s="11"/>
      <c r="K290" s="11"/>
    </row>
    <row r="291" spans="6:11" x14ac:dyDescent="0.2">
      <c r="F291" s="11"/>
      <c r="G291" s="11"/>
      <c r="H291" s="11"/>
      <c r="I291" s="11"/>
      <c r="J291" s="11"/>
      <c r="K291" s="11"/>
    </row>
    <row r="292" spans="6:11" x14ac:dyDescent="0.2">
      <c r="F292" s="11"/>
      <c r="G292" s="11"/>
      <c r="H292" s="11"/>
      <c r="I292" s="11"/>
      <c r="J292" s="11"/>
      <c r="K292" s="11"/>
    </row>
    <row r="293" spans="6:11" x14ac:dyDescent="0.2">
      <c r="F293" s="11"/>
      <c r="G293" s="11"/>
      <c r="H293" s="11"/>
      <c r="I293" s="11"/>
      <c r="J293" s="11"/>
      <c r="K293" s="11"/>
    </row>
    <row r="294" spans="6:11" x14ac:dyDescent="0.2">
      <c r="F294" s="11"/>
      <c r="G294" s="11"/>
      <c r="H294" s="11"/>
      <c r="I294" s="11"/>
      <c r="J294" s="11"/>
      <c r="K294" s="11"/>
    </row>
    <row r="295" spans="6:11" x14ac:dyDescent="0.2">
      <c r="F295" s="11"/>
      <c r="G295" s="11"/>
      <c r="H295" s="11"/>
      <c r="I295" s="11"/>
      <c r="J295" s="11"/>
      <c r="K295" s="11"/>
    </row>
    <row r="296" spans="6:11" x14ac:dyDescent="0.2">
      <c r="F296" s="11"/>
      <c r="G296" s="11"/>
      <c r="H296" s="11"/>
      <c r="I296" s="11"/>
      <c r="J296" s="11"/>
      <c r="K296" s="11"/>
    </row>
    <row r="297" spans="6:11" x14ac:dyDescent="0.2">
      <c r="F297" s="11"/>
      <c r="G297" s="11"/>
      <c r="H297" s="11"/>
      <c r="I297" s="11"/>
      <c r="J297" s="11"/>
      <c r="K297" s="11"/>
    </row>
    <row r="298" spans="6:11" x14ac:dyDescent="0.2">
      <c r="F298" s="11"/>
      <c r="G298" s="11"/>
      <c r="H298" s="11"/>
      <c r="I298" s="11"/>
      <c r="J298" s="11"/>
      <c r="K298" s="11"/>
    </row>
    <row r="299" spans="6:11" x14ac:dyDescent="0.2">
      <c r="F299" s="11"/>
      <c r="G299" s="11"/>
      <c r="H299" s="11"/>
      <c r="I299" s="11"/>
      <c r="J299" s="11"/>
      <c r="K299" s="11"/>
    </row>
    <row r="300" spans="6:11" x14ac:dyDescent="0.2">
      <c r="F300" s="11"/>
      <c r="G300" s="11"/>
      <c r="H300" s="11"/>
      <c r="I300" s="11"/>
      <c r="J300" s="11"/>
      <c r="K300" s="11"/>
    </row>
    <row r="301" spans="6:11" x14ac:dyDescent="0.2">
      <c r="F301" s="11"/>
      <c r="G301" s="11"/>
      <c r="H301" s="11"/>
      <c r="I301" s="11"/>
      <c r="J301" s="11"/>
      <c r="K301" s="11"/>
    </row>
    <row r="302" spans="6:11" x14ac:dyDescent="0.2">
      <c r="F302" s="11"/>
      <c r="G302" s="11"/>
      <c r="H302" s="11"/>
      <c r="I302" s="11"/>
      <c r="J302" s="11"/>
      <c r="K302" s="11"/>
    </row>
    <row r="303" spans="6:11" x14ac:dyDescent="0.2">
      <c r="F303" s="11"/>
      <c r="G303" s="11"/>
      <c r="H303" s="11"/>
      <c r="I303" s="11"/>
      <c r="J303" s="11"/>
      <c r="K303" s="11"/>
    </row>
    <row r="304" spans="6:11" x14ac:dyDescent="0.2">
      <c r="F304" s="11"/>
      <c r="G304" s="11"/>
      <c r="H304" s="11"/>
      <c r="I304" s="11"/>
      <c r="J304" s="11"/>
      <c r="K304" s="11"/>
    </row>
    <row r="305" spans="6:11" x14ac:dyDescent="0.2">
      <c r="F305" s="11"/>
      <c r="G305" s="11"/>
      <c r="H305" s="11"/>
      <c r="I305" s="11"/>
      <c r="J305" s="11"/>
      <c r="K305" s="11"/>
    </row>
    <row r="306" spans="6:11" x14ac:dyDescent="0.2">
      <c r="F306" s="11"/>
      <c r="G306" s="11"/>
      <c r="H306" s="11"/>
      <c r="I306" s="11"/>
      <c r="J306" s="11"/>
      <c r="K306" s="11"/>
    </row>
    <row r="307" spans="6:11" x14ac:dyDescent="0.2">
      <c r="F307" s="11"/>
      <c r="G307" s="11"/>
      <c r="H307" s="11"/>
      <c r="I307" s="11"/>
      <c r="J307" s="11"/>
      <c r="K307" s="11"/>
    </row>
    <row r="308" spans="6:11" x14ac:dyDescent="0.2">
      <c r="F308" s="11"/>
      <c r="G308" s="11"/>
      <c r="H308" s="11"/>
      <c r="I308" s="11"/>
      <c r="J308" s="11"/>
      <c r="K308" s="11"/>
    </row>
    <row r="309" spans="6:11" x14ac:dyDescent="0.2">
      <c r="F309" s="11"/>
      <c r="G309" s="11"/>
      <c r="H309" s="11"/>
      <c r="I309" s="11"/>
      <c r="J309" s="11"/>
      <c r="K309" s="11"/>
    </row>
    <row r="310" spans="6:11" x14ac:dyDescent="0.2">
      <c r="F310" s="11"/>
      <c r="G310" s="11"/>
      <c r="H310" s="11"/>
      <c r="I310" s="11"/>
      <c r="J310" s="11"/>
      <c r="K310" s="11"/>
    </row>
    <row r="311" spans="6:11" x14ac:dyDescent="0.2">
      <c r="F311" s="11"/>
      <c r="G311" s="11"/>
      <c r="H311" s="11"/>
      <c r="I311" s="11"/>
      <c r="J311" s="11"/>
      <c r="K311" s="11"/>
    </row>
    <row r="312" spans="6:11" x14ac:dyDescent="0.2">
      <c r="F312" s="11"/>
      <c r="G312" s="11"/>
      <c r="H312" s="11"/>
      <c r="I312" s="11"/>
      <c r="J312" s="11"/>
      <c r="K312" s="11"/>
    </row>
    <row r="313" spans="6:11" x14ac:dyDescent="0.2">
      <c r="F313" s="11"/>
      <c r="G313" s="11"/>
      <c r="H313" s="11"/>
      <c r="I313" s="11"/>
      <c r="J313" s="11"/>
      <c r="K313" s="11"/>
    </row>
    <row r="314" spans="6:11" x14ac:dyDescent="0.2">
      <c r="F314" s="11"/>
      <c r="G314" s="11"/>
      <c r="H314" s="11"/>
      <c r="I314" s="11"/>
      <c r="J314" s="11"/>
      <c r="K314" s="11"/>
    </row>
    <row r="315" spans="6:11" x14ac:dyDescent="0.2">
      <c r="F315" s="11"/>
      <c r="G315" s="11"/>
      <c r="H315" s="11"/>
      <c r="I315" s="11"/>
      <c r="J315" s="11"/>
      <c r="K315" s="11"/>
    </row>
    <row r="316" spans="6:11" x14ac:dyDescent="0.2">
      <c r="F316" s="11"/>
      <c r="G316" s="11"/>
      <c r="H316" s="11"/>
      <c r="I316" s="11"/>
      <c r="J316" s="11"/>
      <c r="K316" s="11"/>
    </row>
    <row r="317" spans="6:11" x14ac:dyDescent="0.2">
      <c r="F317" s="11"/>
      <c r="G317" s="11"/>
      <c r="H317" s="11"/>
      <c r="I317" s="11"/>
      <c r="J317" s="11"/>
      <c r="K317" s="11"/>
    </row>
    <row r="318" spans="6:11" x14ac:dyDescent="0.2">
      <c r="F318" s="11"/>
      <c r="G318" s="11"/>
      <c r="H318" s="11"/>
      <c r="I318" s="11"/>
      <c r="J318" s="11"/>
      <c r="K318" s="11"/>
    </row>
    <row r="319" spans="6:11" x14ac:dyDescent="0.2">
      <c r="F319" s="11"/>
      <c r="G319" s="11"/>
      <c r="H319" s="11"/>
      <c r="I319" s="11"/>
      <c r="J319" s="11"/>
      <c r="K319" s="11"/>
    </row>
    <row r="320" spans="6:11" x14ac:dyDescent="0.2">
      <c r="F320" s="11"/>
      <c r="G320" s="11"/>
      <c r="H320" s="11"/>
      <c r="I320" s="11"/>
      <c r="J320" s="11"/>
      <c r="K320" s="11"/>
    </row>
    <row r="321" spans="6:11" x14ac:dyDescent="0.2">
      <c r="F321" s="11"/>
      <c r="G321" s="11"/>
      <c r="H321" s="11"/>
      <c r="I321" s="11"/>
      <c r="J321" s="11"/>
      <c r="K321" s="11"/>
    </row>
    <row r="322" spans="6:11" x14ac:dyDescent="0.2">
      <c r="F322" s="11"/>
      <c r="G322" s="11"/>
      <c r="H322" s="11"/>
      <c r="I322" s="11"/>
      <c r="J322" s="11"/>
      <c r="K322" s="11"/>
    </row>
    <row r="323" spans="6:11" x14ac:dyDescent="0.2">
      <c r="F323" s="11"/>
      <c r="G323" s="11"/>
      <c r="H323" s="11"/>
      <c r="I323" s="11"/>
      <c r="J323" s="11"/>
      <c r="K323" s="11"/>
    </row>
    <row r="324" spans="6:11" x14ac:dyDescent="0.2">
      <c r="F324" s="11"/>
      <c r="G324" s="11"/>
      <c r="H324" s="11"/>
      <c r="I324" s="11"/>
      <c r="J324" s="11"/>
      <c r="K324" s="11"/>
    </row>
    <row r="325" spans="6:11" x14ac:dyDescent="0.2">
      <c r="F325" s="11"/>
      <c r="G325" s="11"/>
      <c r="H325" s="11"/>
      <c r="I325" s="11"/>
      <c r="J325" s="11"/>
      <c r="K325" s="11"/>
    </row>
    <row r="326" spans="6:11" x14ac:dyDescent="0.2">
      <c r="F326" s="11"/>
      <c r="G326" s="11"/>
      <c r="H326" s="11"/>
      <c r="I326" s="11"/>
      <c r="J326" s="11"/>
      <c r="K326" s="11"/>
    </row>
    <row r="327" spans="6:11" x14ac:dyDescent="0.2">
      <c r="F327" s="11"/>
      <c r="G327" s="11"/>
      <c r="H327" s="11"/>
      <c r="I327" s="11"/>
      <c r="J327" s="11"/>
      <c r="K327" s="11"/>
    </row>
    <row r="328" spans="6:11" x14ac:dyDescent="0.2">
      <c r="F328" s="11"/>
      <c r="G328" s="11"/>
      <c r="H328" s="11"/>
      <c r="I328" s="11"/>
      <c r="J328" s="11"/>
      <c r="K328" s="11"/>
    </row>
    <row r="329" spans="6:11" x14ac:dyDescent="0.2">
      <c r="F329" s="11"/>
      <c r="G329" s="11"/>
      <c r="H329" s="11"/>
      <c r="I329" s="11"/>
      <c r="J329" s="11"/>
      <c r="K329" s="11"/>
    </row>
    <row r="330" spans="6:11" x14ac:dyDescent="0.2">
      <c r="F330" s="11"/>
      <c r="G330" s="11"/>
      <c r="H330" s="11"/>
      <c r="I330" s="11"/>
      <c r="J330" s="11"/>
      <c r="K330" s="11"/>
    </row>
    <row r="331" spans="6:11" x14ac:dyDescent="0.2">
      <c r="F331" s="11"/>
      <c r="G331" s="11"/>
      <c r="H331" s="11"/>
      <c r="I331" s="11"/>
      <c r="J331" s="11"/>
      <c r="K331" s="11"/>
    </row>
    <row r="332" spans="6:11" x14ac:dyDescent="0.2">
      <c r="F332" s="11"/>
      <c r="G332" s="11"/>
      <c r="H332" s="11"/>
      <c r="I332" s="11"/>
      <c r="J332" s="11"/>
      <c r="K332" s="11"/>
    </row>
    <row r="333" spans="6:11" x14ac:dyDescent="0.2">
      <c r="F333" s="11"/>
      <c r="G333" s="11"/>
      <c r="H333" s="11"/>
      <c r="I333" s="11"/>
      <c r="J333" s="11"/>
      <c r="K333" s="11"/>
    </row>
    <row r="334" spans="6:11" x14ac:dyDescent="0.2">
      <c r="F334" s="11"/>
      <c r="G334" s="11"/>
      <c r="H334" s="11"/>
      <c r="I334" s="11"/>
      <c r="J334" s="11"/>
      <c r="K334" s="11"/>
    </row>
    <row r="335" spans="6:11" x14ac:dyDescent="0.2">
      <c r="F335" s="11"/>
      <c r="G335" s="11"/>
      <c r="H335" s="11"/>
      <c r="I335" s="11"/>
      <c r="J335" s="11"/>
      <c r="K335" s="11"/>
    </row>
    <row r="336" spans="6:11" x14ac:dyDescent="0.2">
      <c r="F336" s="11"/>
      <c r="G336" s="11"/>
      <c r="H336" s="11"/>
      <c r="I336" s="11"/>
      <c r="J336" s="11"/>
      <c r="K336" s="11"/>
    </row>
    <row r="337" spans="6:11" x14ac:dyDescent="0.2">
      <c r="F337" s="11"/>
      <c r="G337" s="11"/>
      <c r="H337" s="11"/>
      <c r="I337" s="11"/>
      <c r="J337" s="11"/>
      <c r="K337" s="11"/>
    </row>
    <row r="338" spans="6:11" x14ac:dyDescent="0.2">
      <c r="F338" s="11"/>
      <c r="G338" s="11"/>
      <c r="H338" s="11"/>
      <c r="I338" s="11"/>
      <c r="J338" s="11"/>
      <c r="K338" s="11"/>
    </row>
    <row r="339" spans="6:11" x14ac:dyDescent="0.2">
      <c r="F339" s="11"/>
      <c r="G339" s="11"/>
      <c r="H339" s="11"/>
      <c r="I339" s="11"/>
      <c r="J339" s="11"/>
      <c r="K339" s="11"/>
    </row>
    <row r="340" spans="6:11" x14ac:dyDescent="0.2">
      <c r="F340" s="11"/>
      <c r="G340" s="11"/>
      <c r="H340" s="11"/>
      <c r="I340" s="11"/>
      <c r="J340" s="11"/>
      <c r="K340" s="11"/>
    </row>
    <row r="341" spans="6:11" x14ac:dyDescent="0.2">
      <c r="F341" s="11"/>
      <c r="G341" s="11"/>
      <c r="H341" s="11"/>
      <c r="I341" s="11"/>
      <c r="J341" s="11"/>
      <c r="K341" s="11"/>
    </row>
    <row r="342" spans="6:11" x14ac:dyDescent="0.2">
      <c r="F342" s="11"/>
      <c r="G342" s="11"/>
      <c r="H342" s="11"/>
      <c r="I342" s="11"/>
      <c r="J342" s="11"/>
      <c r="K342" s="11"/>
    </row>
    <row r="343" spans="6:11" x14ac:dyDescent="0.2">
      <c r="F343" s="11"/>
      <c r="G343" s="11"/>
      <c r="H343" s="11"/>
      <c r="I343" s="11"/>
      <c r="J343" s="11"/>
      <c r="K343" s="11"/>
    </row>
    <row r="344" spans="6:11" x14ac:dyDescent="0.2">
      <c r="F344" s="11"/>
      <c r="G344" s="11"/>
      <c r="H344" s="11"/>
      <c r="I344" s="11"/>
      <c r="J344" s="11"/>
      <c r="K344" s="11"/>
    </row>
    <row r="345" spans="6:11" x14ac:dyDescent="0.2">
      <c r="F345" s="11"/>
      <c r="G345" s="11"/>
      <c r="H345" s="11"/>
      <c r="I345" s="11"/>
      <c r="J345" s="11"/>
      <c r="K345" s="11"/>
    </row>
    <row r="346" spans="6:11" x14ac:dyDescent="0.2">
      <c r="F346" s="11"/>
      <c r="G346" s="11"/>
      <c r="H346" s="11"/>
      <c r="I346" s="11"/>
      <c r="J346" s="11"/>
      <c r="K346" s="11"/>
    </row>
    <row r="347" spans="6:11" x14ac:dyDescent="0.2">
      <c r="F347" s="11"/>
      <c r="G347" s="11"/>
      <c r="H347" s="11"/>
      <c r="I347" s="11"/>
      <c r="J347" s="11"/>
      <c r="K347" s="11"/>
    </row>
    <row r="348" spans="6:11" x14ac:dyDescent="0.2">
      <c r="F348" s="11"/>
      <c r="G348" s="11"/>
      <c r="H348" s="11"/>
      <c r="I348" s="11"/>
      <c r="J348" s="11"/>
      <c r="K348" s="11"/>
    </row>
    <row r="349" spans="6:11" x14ac:dyDescent="0.2">
      <c r="F349" s="11"/>
      <c r="G349" s="11"/>
      <c r="H349" s="11"/>
      <c r="I349" s="11"/>
      <c r="J349" s="11"/>
      <c r="K349" s="11"/>
    </row>
    <row r="350" spans="6:11" x14ac:dyDescent="0.2">
      <c r="F350" s="11"/>
      <c r="G350" s="11"/>
      <c r="H350" s="11"/>
      <c r="I350" s="11"/>
      <c r="J350" s="11"/>
      <c r="K350" s="11"/>
    </row>
    <row r="351" spans="6:11" x14ac:dyDescent="0.2">
      <c r="F351" s="11"/>
      <c r="G351" s="11"/>
      <c r="H351" s="11"/>
      <c r="I351" s="11"/>
      <c r="J351" s="11"/>
      <c r="K351" s="11"/>
    </row>
    <row r="352" spans="6:11" x14ac:dyDescent="0.2">
      <c r="F352" s="11"/>
      <c r="G352" s="11"/>
      <c r="H352" s="11"/>
      <c r="I352" s="11"/>
      <c r="J352" s="11"/>
      <c r="K352" s="11"/>
    </row>
    <row r="353" spans="6:11" x14ac:dyDescent="0.2">
      <c r="F353" s="11"/>
      <c r="G353" s="11"/>
      <c r="H353" s="11"/>
      <c r="I353" s="11"/>
      <c r="J353" s="11"/>
      <c r="K353" s="11"/>
    </row>
    <row r="354" spans="6:11" x14ac:dyDescent="0.2">
      <c r="F354" s="11"/>
      <c r="G354" s="11"/>
      <c r="H354" s="11"/>
      <c r="I354" s="11"/>
      <c r="J354" s="11"/>
      <c r="K354" s="11"/>
    </row>
    <row r="355" spans="6:11" x14ac:dyDescent="0.2">
      <c r="F355" s="11"/>
      <c r="G355" s="11"/>
      <c r="H355" s="11"/>
      <c r="I355" s="11"/>
      <c r="J355" s="11"/>
      <c r="K355" s="11"/>
    </row>
    <row r="356" spans="6:11" x14ac:dyDescent="0.2">
      <c r="F356" s="11"/>
      <c r="G356" s="11"/>
      <c r="H356" s="11"/>
      <c r="I356" s="11"/>
      <c r="J356" s="11"/>
      <c r="K356" s="11"/>
    </row>
    <row r="357" spans="6:11" x14ac:dyDescent="0.2">
      <c r="F357" s="11"/>
      <c r="G357" s="11"/>
      <c r="H357" s="11"/>
      <c r="I357" s="11"/>
      <c r="J357" s="11"/>
      <c r="K357" s="11"/>
    </row>
    <row r="358" spans="6:11" x14ac:dyDescent="0.2">
      <c r="F358" s="11"/>
      <c r="G358" s="11"/>
      <c r="H358" s="11"/>
      <c r="I358" s="11"/>
      <c r="J358" s="11"/>
      <c r="K358" s="11"/>
    </row>
    <row r="359" spans="6:11" x14ac:dyDescent="0.2">
      <c r="F359" s="11"/>
      <c r="G359" s="11"/>
      <c r="H359" s="11"/>
      <c r="I359" s="11"/>
      <c r="J359" s="11"/>
      <c r="K359" s="11"/>
    </row>
    <row r="360" spans="6:11" x14ac:dyDescent="0.2">
      <c r="F360" s="11"/>
      <c r="G360" s="11"/>
      <c r="H360" s="11"/>
      <c r="I360" s="11"/>
      <c r="J360" s="11"/>
      <c r="K360" s="11"/>
    </row>
    <row r="361" spans="6:11" x14ac:dyDescent="0.2">
      <c r="F361" s="11"/>
      <c r="G361" s="11"/>
      <c r="H361" s="11"/>
      <c r="I361" s="11"/>
      <c r="J361" s="11"/>
      <c r="K361" s="11"/>
    </row>
    <row r="362" spans="6:11" x14ac:dyDescent="0.2">
      <c r="F362" s="11"/>
      <c r="G362" s="11"/>
      <c r="H362" s="11"/>
      <c r="I362" s="11"/>
      <c r="J362" s="11"/>
      <c r="K362" s="11"/>
    </row>
    <row r="363" spans="6:11" x14ac:dyDescent="0.2">
      <c r="F363" s="11"/>
      <c r="G363" s="11"/>
      <c r="H363" s="11"/>
      <c r="I363" s="11"/>
      <c r="J363" s="11"/>
      <c r="K363" s="11"/>
    </row>
    <row r="364" spans="6:11" x14ac:dyDescent="0.2">
      <c r="F364" s="11"/>
      <c r="G364" s="11"/>
      <c r="H364" s="11"/>
      <c r="I364" s="11"/>
      <c r="J364" s="11"/>
      <c r="K364" s="11"/>
    </row>
    <row r="365" spans="6:11" x14ac:dyDescent="0.2">
      <c r="F365" s="11"/>
      <c r="G365" s="11"/>
      <c r="H365" s="11"/>
      <c r="I365" s="11"/>
      <c r="J365" s="11"/>
      <c r="K365" s="11"/>
    </row>
    <row r="366" spans="6:11" x14ac:dyDescent="0.2">
      <c r="F366" s="11"/>
      <c r="G366" s="11"/>
      <c r="H366" s="11"/>
      <c r="I366" s="11"/>
      <c r="J366" s="11"/>
      <c r="K366" s="11"/>
    </row>
    <row r="367" spans="6:11" x14ac:dyDescent="0.2">
      <c r="F367" s="11"/>
      <c r="G367" s="11"/>
      <c r="H367" s="11"/>
      <c r="I367" s="11"/>
      <c r="J367" s="11"/>
      <c r="K367" s="11"/>
    </row>
    <row r="368" spans="6:11" x14ac:dyDescent="0.2">
      <c r="F368" s="11"/>
      <c r="G368" s="11"/>
      <c r="H368" s="11"/>
      <c r="I368" s="11"/>
      <c r="J368" s="11"/>
      <c r="K368" s="11"/>
    </row>
    <row r="369" spans="6:11" x14ac:dyDescent="0.2">
      <c r="F369" s="11"/>
      <c r="G369" s="11"/>
      <c r="H369" s="11"/>
      <c r="I369" s="11"/>
      <c r="J369" s="11"/>
      <c r="K369" s="11"/>
    </row>
    <row r="370" spans="6:11" x14ac:dyDescent="0.2">
      <c r="F370" s="11"/>
      <c r="G370" s="11"/>
      <c r="H370" s="11"/>
      <c r="I370" s="11"/>
      <c r="J370" s="11"/>
      <c r="K370" s="11"/>
    </row>
    <row r="371" spans="6:11" x14ac:dyDescent="0.2">
      <c r="F371" s="11"/>
      <c r="G371" s="11"/>
      <c r="H371" s="11"/>
      <c r="I371" s="11"/>
      <c r="J371" s="11"/>
      <c r="K371" s="11"/>
    </row>
    <row r="372" spans="6:11" x14ac:dyDescent="0.2">
      <c r="F372" s="11"/>
      <c r="G372" s="11"/>
      <c r="H372" s="11"/>
      <c r="I372" s="11"/>
      <c r="J372" s="11"/>
      <c r="K372" s="11"/>
    </row>
    <row r="373" spans="6:11" x14ac:dyDescent="0.2">
      <c r="F373" s="11"/>
      <c r="G373" s="11"/>
      <c r="H373" s="11"/>
      <c r="I373" s="11"/>
      <c r="J373" s="11"/>
      <c r="K373" s="11"/>
    </row>
    <row r="374" spans="6:11" x14ac:dyDescent="0.2">
      <c r="F374" s="11"/>
      <c r="G374" s="11"/>
      <c r="H374" s="11"/>
      <c r="I374" s="11"/>
      <c r="J374" s="11"/>
      <c r="K374" s="11"/>
    </row>
    <row r="375" spans="6:11" x14ac:dyDescent="0.2">
      <c r="F375" s="11"/>
      <c r="G375" s="11"/>
      <c r="H375" s="11"/>
      <c r="I375" s="11"/>
      <c r="J375" s="11"/>
      <c r="K375" s="11"/>
    </row>
  </sheetData>
  <printOptions horizontalCentered="1"/>
  <pageMargins left="0.25" right="0.25" top="0.5" bottom="0.5" header="0.25" footer="0.25"/>
  <pageSetup scale="81" orientation="portrait" horizontalDpi="4294967292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2" zoomScale="75" workbookViewId="0">
      <selection activeCell="M23" sqref="M23"/>
    </sheetView>
  </sheetViews>
  <sheetFormatPr defaultRowHeight="12.75" x14ac:dyDescent="0.2"/>
  <cols>
    <col min="13" max="13" width="10.28515625" customWidth="1"/>
  </cols>
  <sheetData>
    <row r="1" spans="1:14" x14ac:dyDescent="0.2">
      <c r="A1" s="5" t="s">
        <v>0</v>
      </c>
    </row>
    <row r="2" spans="1:14" x14ac:dyDescent="0.2">
      <c r="A2" s="6" t="s">
        <v>27</v>
      </c>
    </row>
    <row r="3" spans="1:14" x14ac:dyDescent="0.2">
      <c r="A3" s="5" t="s">
        <v>28</v>
      </c>
    </row>
    <row r="5" spans="1:14" x14ac:dyDescent="0.2">
      <c r="C5" s="15" t="s">
        <v>29</v>
      </c>
      <c r="D5" s="16"/>
      <c r="E5" s="16"/>
      <c r="F5" s="16"/>
      <c r="G5" s="16"/>
      <c r="H5" s="16"/>
      <c r="I5" s="16"/>
      <c r="J5" s="16"/>
      <c r="K5" s="16"/>
      <c r="L5" s="16"/>
      <c r="M5" s="17"/>
      <c r="N5" s="18"/>
    </row>
    <row r="6" spans="1:14" x14ac:dyDescent="0.2">
      <c r="N6" s="18"/>
    </row>
    <row r="7" spans="1:14" x14ac:dyDescent="0.2">
      <c r="A7" s="19" t="s">
        <v>30</v>
      </c>
      <c r="N7" s="18"/>
    </row>
    <row r="8" spans="1:14" x14ac:dyDescent="0.2">
      <c r="C8" s="7" t="s">
        <v>31</v>
      </c>
      <c r="K8" s="20" t="s">
        <v>32</v>
      </c>
      <c r="N8" s="18"/>
    </row>
    <row r="9" spans="1:14" x14ac:dyDescent="0.2">
      <c r="A9" s="5" t="s">
        <v>33</v>
      </c>
      <c r="C9" s="21" t="s">
        <v>34</v>
      </c>
      <c r="E9" s="21" t="s">
        <v>35</v>
      </c>
      <c r="G9" s="21" t="s">
        <v>36</v>
      </c>
      <c r="I9" s="21" t="s">
        <v>37</v>
      </c>
      <c r="K9" s="21" t="s">
        <v>38</v>
      </c>
      <c r="N9" s="18"/>
    </row>
    <row r="10" spans="1:14" x14ac:dyDescent="0.2">
      <c r="C10" s="8"/>
      <c r="N10" s="18"/>
    </row>
    <row r="11" spans="1:14" hidden="1" x14ac:dyDescent="0.2">
      <c r="A11" t="s">
        <v>39</v>
      </c>
      <c r="C11" s="22">
        <v>0</v>
      </c>
      <c r="D11" s="20" t="s">
        <v>40</v>
      </c>
      <c r="E11" s="3">
        <v>4.4999999999999998E-2</v>
      </c>
      <c r="F11" s="20" t="s">
        <v>40</v>
      </c>
      <c r="G11" s="11">
        <v>2</v>
      </c>
      <c r="H11" s="20" t="s">
        <v>41</v>
      </c>
      <c r="I11" s="23">
        <f>(((C11)/(1-E11))-C11)*G11</f>
        <v>0</v>
      </c>
      <c r="J11" s="20" t="s">
        <v>40</v>
      </c>
      <c r="K11" s="24">
        <v>4.7699999999999996</v>
      </c>
      <c r="L11" s="20" t="s">
        <v>41</v>
      </c>
      <c r="M11" s="12">
        <f>I11*K11</f>
        <v>0</v>
      </c>
      <c r="N11" s="18"/>
    </row>
    <row r="12" spans="1:14" hidden="1" x14ac:dyDescent="0.2">
      <c r="A12" t="s">
        <v>42</v>
      </c>
      <c r="C12" s="22">
        <v>0</v>
      </c>
      <c r="D12" s="20" t="s">
        <v>40</v>
      </c>
      <c r="E12" s="3">
        <v>4.7500000000000001E-2</v>
      </c>
      <c r="F12" s="20" t="s">
        <v>40</v>
      </c>
      <c r="G12" s="11">
        <f>$G$11</f>
        <v>2</v>
      </c>
      <c r="H12" s="20" t="s">
        <v>41</v>
      </c>
      <c r="I12" s="23">
        <f>(((C12)/(1-E12))-C12)*G12</f>
        <v>0</v>
      </c>
      <c r="J12" s="20" t="s">
        <v>40</v>
      </c>
      <c r="K12" s="25">
        <f>K11</f>
        <v>4.7699999999999996</v>
      </c>
      <c r="L12" s="20" t="s">
        <v>41</v>
      </c>
      <c r="M12" s="26">
        <f>I12*K12</f>
        <v>0</v>
      </c>
      <c r="N12" s="18"/>
    </row>
    <row r="13" spans="1:14" x14ac:dyDescent="0.2">
      <c r="A13" t="s">
        <v>43</v>
      </c>
      <c r="C13" s="22">
        <v>-270.35000000000002</v>
      </c>
      <c r="D13" s="20" t="s">
        <v>40</v>
      </c>
      <c r="E13" s="3">
        <v>0.05</v>
      </c>
      <c r="F13" s="20" t="s">
        <v>40</v>
      </c>
      <c r="G13" s="11">
        <f>$G$11</f>
        <v>2</v>
      </c>
      <c r="H13" s="20" t="s">
        <v>41</v>
      </c>
      <c r="I13" s="23">
        <f>(((C13)/(1-E13))-C13)*G13</f>
        <v>-28.45789473684215</v>
      </c>
      <c r="J13" s="20" t="s">
        <v>40</v>
      </c>
      <c r="K13" s="25">
        <f>K11</f>
        <v>4.7699999999999996</v>
      </c>
      <c r="L13" s="20" t="s">
        <v>41</v>
      </c>
      <c r="M13" s="26">
        <f>I13*K13</f>
        <v>-135.74415789473704</v>
      </c>
      <c r="N13" s="18"/>
    </row>
    <row r="14" spans="1:14" x14ac:dyDescent="0.2">
      <c r="A14" t="s">
        <v>44</v>
      </c>
      <c r="C14" s="22">
        <v>-112.3</v>
      </c>
      <c r="D14" s="20" t="s">
        <v>40</v>
      </c>
      <c r="E14" s="3">
        <v>2.5000000000000001E-3</v>
      </c>
      <c r="F14" s="20" t="s">
        <v>40</v>
      </c>
      <c r="G14" s="11">
        <f>$G$11</f>
        <v>2</v>
      </c>
      <c r="H14" s="20" t="s">
        <v>41</v>
      </c>
      <c r="I14" s="23">
        <f>(((C14)/(1-E14))-C14)*G14</f>
        <v>-0.56290726817042014</v>
      </c>
      <c r="J14" s="20" t="s">
        <v>40</v>
      </c>
      <c r="K14" s="25">
        <f>K12</f>
        <v>4.7699999999999996</v>
      </c>
      <c r="L14" s="20" t="s">
        <v>41</v>
      </c>
      <c r="M14" s="26">
        <f>I14*K14</f>
        <v>-2.6850676691729038</v>
      </c>
      <c r="N14" s="18"/>
    </row>
    <row r="15" spans="1:14" x14ac:dyDescent="0.2">
      <c r="A15" t="s">
        <v>45</v>
      </c>
      <c r="C15" s="27">
        <v>-120.1</v>
      </c>
      <c r="D15" s="20" t="s">
        <v>40</v>
      </c>
      <c r="E15" s="3">
        <v>2.5000000000000001E-3</v>
      </c>
      <c r="F15" s="20" t="s">
        <v>40</v>
      </c>
      <c r="G15" s="11">
        <f>$G$11</f>
        <v>2</v>
      </c>
      <c r="H15" s="20" t="s">
        <v>41</v>
      </c>
      <c r="I15" s="28">
        <f>(((C15)/(1-E15))-C15)*G15</f>
        <v>-0.60200501253132188</v>
      </c>
      <c r="J15" s="20" t="s">
        <v>40</v>
      </c>
      <c r="K15" s="25">
        <f>K11</f>
        <v>4.7699999999999996</v>
      </c>
      <c r="L15" s="20" t="s">
        <v>41</v>
      </c>
      <c r="M15" s="29">
        <f>I15*K15</f>
        <v>-2.8715639097744052</v>
      </c>
      <c r="N15" s="18"/>
    </row>
    <row r="16" spans="1:14" x14ac:dyDescent="0.2">
      <c r="C16" s="8">
        <f>SUM(C11:C15)</f>
        <v>-502.75</v>
      </c>
      <c r="I16" s="28">
        <f>SUM(I11:I15)</f>
        <v>-29.622807017543892</v>
      </c>
      <c r="M16" s="30">
        <f>SUM(M11:M15)</f>
        <v>-141.30078947368435</v>
      </c>
      <c r="N16" s="18"/>
    </row>
    <row r="17" spans="1:14" x14ac:dyDescent="0.2">
      <c r="I17" s="31"/>
      <c r="N17" s="18"/>
    </row>
    <row r="18" spans="1:14" x14ac:dyDescent="0.2">
      <c r="I18" s="31"/>
      <c r="N18" s="18"/>
    </row>
    <row r="19" spans="1:14" x14ac:dyDescent="0.2">
      <c r="A19" s="5" t="s">
        <v>46</v>
      </c>
      <c r="C19" s="22">
        <v>-120.1</v>
      </c>
      <c r="D19" s="20" t="s">
        <v>40</v>
      </c>
      <c r="E19" s="3">
        <v>1.3100000000000001E-2</v>
      </c>
      <c r="F19" s="20" t="s">
        <v>40</v>
      </c>
      <c r="G19" s="11">
        <f>$G$11</f>
        <v>2</v>
      </c>
      <c r="H19" s="20" t="s">
        <v>41</v>
      </c>
      <c r="I19" s="28">
        <f>(((C19)/(1-E19))-C19)*G19</f>
        <v>-3.1883878812442958</v>
      </c>
      <c r="J19" s="20" t="s">
        <v>40</v>
      </c>
      <c r="K19" s="25">
        <f>K11</f>
        <v>4.7699999999999996</v>
      </c>
      <c r="L19" s="20" t="s">
        <v>41</v>
      </c>
      <c r="M19" s="13">
        <f>I19*K19</f>
        <v>-15.208610193535289</v>
      </c>
      <c r="N19" s="18"/>
    </row>
    <row r="20" spans="1:14" x14ac:dyDescent="0.2">
      <c r="I20" s="31"/>
      <c r="M20" s="30"/>
      <c r="N20" s="18"/>
    </row>
    <row r="21" spans="1:14" ht="13.5" thickBot="1" x14ac:dyDescent="0.25">
      <c r="A21" s="5" t="s">
        <v>47</v>
      </c>
      <c r="I21" s="32">
        <f>SUM(I16:I19)</f>
        <v>-32.811194898788187</v>
      </c>
      <c r="M21" s="33">
        <f>M16+M19</f>
        <v>-156.50939966721964</v>
      </c>
      <c r="N21" s="18"/>
    </row>
    <row r="22" spans="1:14" ht="13.5" thickTop="1" x14ac:dyDescent="0.2">
      <c r="I22" s="31"/>
      <c r="M22" s="30"/>
      <c r="N22" s="18"/>
    </row>
    <row r="23" spans="1:14" x14ac:dyDescent="0.2">
      <c r="A23" t="s">
        <v>48</v>
      </c>
      <c r="B23" s="34"/>
      <c r="C23" s="76">
        <v>3.5</v>
      </c>
      <c r="D23" s="20" t="s">
        <v>40</v>
      </c>
      <c r="E23" s="36">
        <v>1</v>
      </c>
      <c r="F23" s="37" t="s">
        <v>40</v>
      </c>
      <c r="G23" s="11">
        <f>$G$11</f>
        <v>2</v>
      </c>
      <c r="H23" s="20" t="s">
        <v>41</v>
      </c>
      <c r="I23" s="64">
        <f>C23*G23</f>
        <v>7</v>
      </c>
      <c r="J23" s="20" t="s">
        <v>40</v>
      </c>
      <c r="K23" s="25">
        <f>$K$11</f>
        <v>4.7699999999999996</v>
      </c>
      <c r="L23" s="20" t="s">
        <v>41</v>
      </c>
      <c r="M23" s="29">
        <f>I23*K23</f>
        <v>33.39</v>
      </c>
      <c r="N23" s="18"/>
    </row>
    <row r="24" spans="1:14" x14ac:dyDescent="0.2">
      <c r="B24" s="34"/>
      <c r="C24" s="43"/>
      <c r="D24" s="20"/>
      <c r="E24" s="36"/>
      <c r="F24" s="37"/>
      <c r="G24" s="11"/>
      <c r="H24" s="20"/>
      <c r="I24" s="23"/>
      <c r="J24" s="20"/>
      <c r="K24" s="25"/>
      <c r="L24" s="20"/>
      <c r="M24" s="26"/>
      <c r="N24" s="18"/>
    </row>
    <row r="25" spans="1:14" ht="13.5" thickBot="1" x14ac:dyDescent="0.25">
      <c r="A25" t="s">
        <v>49</v>
      </c>
      <c r="B25" s="34"/>
      <c r="C25" s="43"/>
      <c r="D25" s="20"/>
      <c r="E25" s="36"/>
      <c r="F25" s="37"/>
      <c r="G25" s="11"/>
      <c r="H25" s="20"/>
      <c r="I25" s="23"/>
      <c r="J25" s="20"/>
      <c r="K25" s="25"/>
      <c r="L25" s="20"/>
      <c r="M25" s="33">
        <f>M21+M23</f>
        <v>-123.11939966721964</v>
      </c>
      <c r="N25" s="18"/>
    </row>
    <row r="26" spans="1:14" ht="13.5" thickTop="1" x14ac:dyDescent="0.2">
      <c r="B26" s="34"/>
      <c r="C26" s="43"/>
      <c r="D26" s="20"/>
      <c r="E26" s="36"/>
      <c r="F26" s="37"/>
      <c r="G26" s="11"/>
      <c r="H26" s="20"/>
      <c r="I26" s="23"/>
      <c r="J26" s="20"/>
      <c r="K26" s="25"/>
      <c r="L26" s="20"/>
      <c r="M26" s="47"/>
      <c r="N26" s="18"/>
    </row>
    <row r="27" spans="1:14" x14ac:dyDescent="0.2">
      <c r="A27" s="44" t="s">
        <v>50</v>
      </c>
      <c r="B27" s="60"/>
      <c r="C27" s="43"/>
      <c r="D27" s="39"/>
      <c r="E27" s="40"/>
      <c r="F27" s="41"/>
      <c r="G27" s="26"/>
      <c r="H27" s="39"/>
      <c r="I27" s="48"/>
      <c r="J27" s="39"/>
      <c r="K27" s="42"/>
      <c r="L27" s="39"/>
      <c r="M27" s="26">
        <v>0</v>
      </c>
      <c r="N27" s="18"/>
    </row>
    <row r="28" spans="1:14" x14ac:dyDescent="0.2">
      <c r="N28" s="18"/>
    </row>
    <row r="29" spans="1:14" x14ac:dyDescent="0.2">
      <c r="M29" s="45"/>
      <c r="N29" s="18"/>
    </row>
    <row r="30" spans="1:14" x14ac:dyDescent="0.2">
      <c r="A30" t="s">
        <v>51</v>
      </c>
      <c r="I30" s="23"/>
      <c r="M30" s="30">
        <f>M25+M27</f>
        <v>-123.11939966721964</v>
      </c>
      <c r="N30" s="18"/>
    </row>
    <row r="31" spans="1:14" x14ac:dyDescent="0.2">
      <c r="M31" s="26"/>
      <c r="N31" s="18"/>
    </row>
    <row r="32" spans="1:14" x14ac:dyDescent="0.2">
      <c r="A32" s="56"/>
      <c r="B32" s="44"/>
      <c r="C32" s="38"/>
      <c r="D32" s="44"/>
      <c r="E32" s="44"/>
      <c r="I32" s="23"/>
      <c r="M32" s="26"/>
      <c r="N32" s="18"/>
    </row>
    <row r="33" spans="1:14" x14ac:dyDescent="0.2">
      <c r="A33" s="44"/>
      <c r="B33" s="44"/>
      <c r="C33" s="38"/>
      <c r="D33" s="44"/>
      <c r="E33" s="44"/>
      <c r="F33" s="44"/>
      <c r="G33" s="44"/>
      <c r="H33" s="44"/>
      <c r="I33" s="48"/>
      <c r="J33" s="44"/>
      <c r="K33" s="44"/>
      <c r="L33" s="44"/>
      <c r="M33" s="26"/>
      <c r="N33" s="18"/>
    </row>
    <row r="34" spans="1:14" x14ac:dyDescent="0.2">
      <c r="A34" s="44"/>
      <c r="B34" s="44"/>
      <c r="C34" s="48"/>
      <c r="D34" s="44"/>
      <c r="E34" s="49"/>
      <c r="F34" s="44"/>
      <c r="G34" s="61"/>
      <c r="H34" s="82"/>
      <c r="I34" s="48"/>
      <c r="J34" s="44"/>
      <c r="K34" s="44"/>
      <c r="L34" s="44"/>
      <c r="M34" s="62"/>
      <c r="N34" s="18"/>
    </row>
    <row r="35" spans="1:14" x14ac:dyDescent="0.2">
      <c r="A35" s="44"/>
      <c r="B35" s="44"/>
      <c r="C35" s="44"/>
      <c r="D35" s="44"/>
      <c r="E35" s="44"/>
      <c r="F35" s="44"/>
      <c r="G35" s="44"/>
      <c r="H35" s="44"/>
      <c r="I35" s="48"/>
      <c r="J35" s="44"/>
      <c r="K35" s="44"/>
      <c r="L35" s="44"/>
      <c r="M35" s="14"/>
      <c r="N35" s="18"/>
    </row>
    <row r="36" spans="1:14" x14ac:dyDescent="0.2">
      <c r="A36" s="63"/>
      <c r="B36" s="44"/>
      <c r="C36" s="26"/>
      <c r="D36" s="44"/>
      <c r="E36" s="44"/>
      <c r="F36" s="44"/>
      <c r="G36" s="44"/>
      <c r="H36" s="82"/>
      <c r="I36" s="44"/>
      <c r="J36" s="44"/>
      <c r="K36" s="44"/>
      <c r="L36" s="44"/>
      <c r="M36" s="47"/>
      <c r="N36" s="18"/>
    </row>
    <row r="37" spans="1:14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7"/>
      <c r="N37" s="18"/>
    </row>
    <row r="38" spans="1:14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8"/>
    </row>
    <row r="39" spans="1:14" x14ac:dyDescent="0.2">
      <c r="A39" s="44"/>
      <c r="B39" s="44"/>
      <c r="C39" s="44"/>
      <c r="D39" s="44"/>
      <c r="E39" s="44"/>
      <c r="F39" s="44"/>
      <c r="G39" s="44"/>
      <c r="H39" s="44"/>
      <c r="I39" s="83"/>
      <c r="J39" s="44"/>
      <c r="K39" s="44"/>
      <c r="L39" s="44"/>
      <c r="M39" s="47"/>
      <c r="N39" s="18"/>
    </row>
    <row r="40" spans="1:14" x14ac:dyDescent="0.2">
      <c r="N40" s="18"/>
    </row>
    <row r="41" spans="1:14" x14ac:dyDescent="0.2">
      <c r="N41" s="18"/>
    </row>
    <row r="42" spans="1:14" x14ac:dyDescent="0.2">
      <c r="H42" s="39"/>
      <c r="I42" s="59"/>
      <c r="J42" s="39"/>
      <c r="L42" s="39"/>
      <c r="M42" s="14"/>
      <c r="N42" s="18"/>
    </row>
    <row r="43" spans="1:14" x14ac:dyDescent="0.2">
      <c r="H43" s="39"/>
      <c r="I43" s="48"/>
      <c r="J43" s="39"/>
      <c r="K43" s="50"/>
      <c r="L43" s="39"/>
      <c r="M43" s="14"/>
      <c r="N43" s="18"/>
    </row>
    <row r="44" spans="1:14" x14ac:dyDescent="0.2">
      <c r="H44" s="39"/>
      <c r="I44" s="48"/>
      <c r="J44" s="39"/>
      <c r="K44" s="50"/>
      <c r="L44" s="39"/>
      <c r="M44" s="14"/>
      <c r="N44" s="18"/>
    </row>
    <row r="45" spans="1:14" x14ac:dyDescent="0.2">
      <c r="H45" s="44"/>
      <c r="I45" s="43"/>
      <c r="J45" s="44"/>
      <c r="K45" s="44"/>
      <c r="L45" s="44"/>
      <c r="M45" s="47"/>
      <c r="N45" s="18"/>
    </row>
    <row r="46" spans="1:14" x14ac:dyDescent="0.2">
      <c r="H46" s="44"/>
      <c r="I46" s="43"/>
      <c r="J46" s="44"/>
      <c r="K46" s="44"/>
      <c r="L46" s="44"/>
      <c r="M46" s="47"/>
      <c r="N46" s="18"/>
    </row>
  </sheetData>
  <printOptions horizontalCentered="1"/>
  <pageMargins left="0.75" right="0.75" top="1" bottom="1" header="0.5" footer="0.5"/>
  <pageSetup scale="91"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zoomScale="75" workbookViewId="0">
      <selection activeCell="E28" sqref="E28"/>
    </sheetView>
  </sheetViews>
  <sheetFormatPr defaultRowHeight="12.75" x14ac:dyDescent="0.2"/>
  <cols>
    <col min="1" max="1" width="25" customWidth="1"/>
    <col min="2" max="2" width="1.7109375" customWidth="1"/>
    <col min="3" max="3" width="12.42578125" customWidth="1"/>
    <col min="4" max="4" width="4" customWidth="1"/>
    <col min="5" max="5" width="14.5703125" customWidth="1"/>
    <col min="6" max="6" width="11.85546875" customWidth="1"/>
    <col min="7" max="7" width="10.42578125" customWidth="1"/>
  </cols>
  <sheetData>
    <row r="1" spans="1:7" x14ac:dyDescent="0.2">
      <c r="A1" t="s">
        <v>0</v>
      </c>
    </row>
    <row r="2" spans="1:7" x14ac:dyDescent="0.2">
      <c r="A2" s="77" t="s">
        <v>52</v>
      </c>
    </row>
    <row r="3" spans="1:7" x14ac:dyDescent="0.2">
      <c r="A3" t="s">
        <v>53</v>
      </c>
    </row>
    <row r="5" spans="1:7" x14ac:dyDescent="0.2">
      <c r="C5" s="20" t="s">
        <v>54</v>
      </c>
      <c r="E5" s="20" t="s">
        <v>55</v>
      </c>
      <c r="G5" s="20" t="s">
        <v>31</v>
      </c>
    </row>
    <row r="6" spans="1:7" x14ac:dyDescent="0.2">
      <c r="C6" s="20" t="s">
        <v>56</v>
      </c>
      <c r="E6" s="20" t="s">
        <v>57</v>
      </c>
      <c r="F6" s="20" t="s">
        <v>31</v>
      </c>
      <c r="G6" s="20" t="s">
        <v>58</v>
      </c>
    </row>
    <row r="7" spans="1:7" x14ac:dyDescent="0.2">
      <c r="C7" s="80" t="s">
        <v>59</v>
      </c>
      <c r="D7" s="80"/>
      <c r="E7" s="80" t="s">
        <v>59</v>
      </c>
      <c r="F7" s="80" t="s">
        <v>59</v>
      </c>
      <c r="G7" s="80" t="s">
        <v>60</v>
      </c>
    </row>
    <row r="8" spans="1:7" x14ac:dyDescent="0.2">
      <c r="A8" s="79" t="s">
        <v>61</v>
      </c>
    </row>
    <row r="9" spans="1:7" x14ac:dyDescent="0.2">
      <c r="A9" s="78">
        <v>36829</v>
      </c>
      <c r="C9" s="81">
        <v>1090</v>
      </c>
      <c r="D9" s="81"/>
      <c r="E9" s="81">
        <v>783.1</v>
      </c>
      <c r="F9" s="8">
        <f>C9-E9</f>
        <v>306.89999999999998</v>
      </c>
    </row>
    <row r="10" spans="1:7" x14ac:dyDescent="0.2">
      <c r="A10" s="78">
        <v>36830</v>
      </c>
      <c r="C10" s="81">
        <v>1090</v>
      </c>
      <c r="D10" s="81"/>
      <c r="E10" s="81">
        <v>856.2</v>
      </c>
      <c r="F10" s="76">
        <f>C10-E10</f>
        <v>233.79999999999995</v>
      </c>
    </row>
    <row r="11" spans="1:7" x14ac:dyDescent="0.2">
      <c r="F11" s="8">
        <f>SUM(F9:F10)</f>
        <v>540.69999999999993</v>
      </c>
      <c r="G11" s="10">
        <f>F11/2</f>
        <v>270.34999999999997</v>
      </c>
    </row>
    <row r="15" spans="1:7" x14ac:dyDescent="0.2">
      <c r="A15" s="79" t="s">
        <v>62</v>
      </c>
    </row>
    <row r="16" spans="1:7" x14ac:dyDescent="0.2">
      <c r="A16" s="78">
        <v>36829</v>
      </c>
      <c r="C16" s="8">
        <v>636.4</v>
      </c>
      <c r="E16" s="8">
        <v>505.2</v>
      </c>
      <c r="F16" s="8">
        <f>C16-E16</f>
        <v>131.19999999999999</v>
      </c>
    </row>
    <row r="17" spans="1:7" x14ac:dyDescent="0.2">
      <c r="A17" s="78">
        <v>36830</v>
      </c>
      <c r="C17" s="8">
        <v>636.4</v>
      </c>
      <c r="E17" s="8">
        <v>543.1</v>
      </c>
      <c r="F17" s="76">
        <f>C17-E17</f>
        <v>93.299999999999955</v>
      </c>
    </row>
    <row r="18" spans="1:7" x14ac:dyDescent="0.2">
      <c r="F18" s="8">
        <f>SUM(F16:F17)</f>
        <v>224.49999999999994</v>
      </c>
      <c r="G18" s="10">
        <f>F18/2</f>
        <v>112.24999999999997</v>
      </c>
    </row>
    <row r="21" spans="1:7" x14ac:dyDescent="0.2">
      <c r="A21" s="79" t="s">
        <v>63</v>
      </c>
      <c r="C21" s="8"/>
      <c r="E21" s="8"/>
      <c r="G21" s="8"/>
    </row>
    <row r="22" spans="1:7" x14ac:dyDescent="0.2">
      <c r="A22" s="78">
        <v>36829</v>
      </c>
      <c r="C22" s="8"/>
      <c r="E22" s="8"/>
      <c r="F22" s="8">
        <v>120</v>
      </c>
    </row>
    <row r="23" spans="1:7" x14ac:dyDescent="0.2">
      <c r="A23" s="78">
        <v>36830</v>
      </c>
      <c r="C23" s="8"/>
      <c r="E23" s="8"/>
      <c r="F23" s="76">
        <v>120</v>
      </c>
    </row>
    <row r="24" spans="1:7" x14ac:dyDescent="0.2">
      <c r="F24" s="8">
        <f>SUM(F22:F23)</f>
        <v>240</v>
      </c>
      <c r="G24" s="10">
        <f>F24/2</f>
        <v>120</v>
      </c>
    </row>
    <row r="25" spans="1:7" x14ac:dyDescent="0.2">
      <c r="F25" s="8"/>
      <c r="G25" s="10"/>
    </row>
    <row r="26" spans="1:7" x14ac:dyDescent="0.2">
      <c r="F26" s="8"/>
      <c r="G26" s="10"/>
    </row>
    <row r="27" spans="1:7" x14ac:dyDescent="0.2">
      <c r="A27" s="79" t="s">
        <v>64</v>
      </c>
      <c r="C27" s="8"/>
      <c r="E27" s="8"/>
      <c r="G27" s="8"/>
    </row>
    <row r="28" spans="1:7" x14ac:dyDescent="0.2">
      <c r="A28" s="78">
        <v>36829</v>
      </c>
      <c r="C28" s="8"/>
      <c r="E28" s="8"/>
      <c r="F28" s="8">
        <v>120</v>
      </c>
    </row>
    <row r="29" spans="1:7" x14ac:dyDescent="0.2">
      <c r="A29" s="78">
        <v>36830</v>
      </c>
      <c r="C29" s="8"/>
      <c r="E29" s="8"/>
      <c r="F29" s="76">
        <v>120</v>
      </c>
    </row>
    <row r="30" spans="1:7" x14ac:dyDescent="0.2">
      <c r="F30" s="8">
        <f>SUM(F28:F29)</f>
        <v>240</v>
      </c>
      <c r="G30" s="10">
        <f>F30/2</f>
        <v>120</v>
      </c>
    </row>
  </sheetData>
  <printOptions horizontalCentered="1"/>
  <pageMargins left="0.75" right="0.75" top="1" bottom="1" header="0.5" footer="0.5"/>
  <pageSetup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7"/>
  <sheetViews>
    <sheetView zoomScale="75" workbookViewId="0">
      <selection activeCell="M23" sqref="M23"/>
    </sheetView>
  </sheetViews>
  <sheetFormatPr defaultRowHeight="12.75" x14ac:dyDescent="0.2"/>
  <cols>
    <col min="1" max="1" width="26.85546875" customWidth="1"/>
    <col min="2" max="2" width="2.7109375" customWidth="1"/>
    <col min="3" max="3" width="10.28515625" customWidth="1"/>
    <col min="4" max="4" width="3.7109375" customWidth="1"/>
    <col min="5" max="5" width="9.5703125" customWidth="1"/>
    <col min="6" max="6" width="3" customWidth="1"/>
    <col min="7" max="7" width="9.42578125" customWidth="1"/>
    <col min="8" max="8" width="2.85546875" customWidth="1"/>
    <col min="9" max="9" width="10.28515625" customWidth="1"/>
    <col min="10" max="10" width="3" customWidth="1"/>
    <col min="11" max="11" width="8.42578125" customWidth="1"/>
    <col min="12" max="12" width="3.28515625" customWidth="1"/>
    <col min="13" max="13" width="11.140625" customWidth="1"/>
    <col min="14" max="14" width="3.28515625" customWidth="1"/>
    <col min="15" max="15" width="9.28515625" style="44" customWidth="1"/>
    <col min="16" max="20" width="9.140625" style="44"/>
    <col min="21" max="21" width="12.42578125" style="44" customWidth="1"/>
  </cols>
  <sheetData>
    <row r="1" spans="1:21" x14ac:dyDescent="0.2">
      <c r="A1" s="5" t="s">
        <v>0</v>
      </c>
    </row>
    <row r="2" spans="1:21" x14ac:dyDescent="0.2">
      <c r="A2" s="68" t="s">
        <v>65</v>
      </c>
    </row>
    <row r="3" spans="1:21" x14ac:dyDescent="0.2">
      <c r="A3" s="5" t="s">
        <v>28</v>
      </c>
    </row>
    <row r="4" spans="1:21" x14ac:dyDescent="0.2">
      <c r="O4" s="54"/>
      <c r="P4" s="54"/>
      <c r="Q4" s="54"/>
    </row>
    <row r="5" spans="1:21" x14ac:dyDescent="0.2">
      <c r="C5" s="67" t="s">
        <v>66</v>
      </c>
      <c r="D5" s="16"/>
      <c r="E5" s="16"/>
      <c r="F5" s="16"/>
      <c r="G5" s="16"/>
      <c r="H5" s="16"/>
      <c r="I5" s="16"/>
      <c r="J5" s="16"/>
      <c r="K5" s="16"/>
      <c r="L5" s="16"/>
      <c r="M5" s="17"/>
      <c r="N5" s="18"/>
      <c r="O5" s="55"/>
      <c r="P5" s="69"/>
      <c r="Q5" s="69"/>
      <c r="R5" s="69"/>
      <c r="S5" s="69"/>
      <c r="T5" s="69"/>
      <c r="U5" s="69"/>
    </row>
    <row r="6" spans="1:21" x14ac:dyDescent="0.2">
      <c r="N6" s="18"/>
    </row>
    <row r="7" spans="1:21" x14ac:dyDescent="0.2">
      <c r="A7" s="19" t="s">
        <v>30</v>
      </c>
      <c r="N7" s="18"/>
    </row>
    <row r="8" spans="1:21" x14ac:dyDescent="0.2">
      <c r="C8" s="4" t="s">
        <v>31</v>
      </c>
      <c r="K8" s="20" t="s">
        <v>32</v>
      </c>
      <c r="N8" s="18"/>
      <c r="Q8" s="56"/>
    </row>
    <row r="9" spans="1:21" x14ac:dyDescent="0.2">
      <c r="A9" s="5" t="s">
        <v>33</v>
      </c>
      <c r="C9" s="21" t="s">
        <v>34</v>
      </c>
      <c r="E9" s="21" t="s">
        <v>35</v>
      </c>
      <c r="G9" s="21" t="s">
        <v>36</v>
      </c>
      <c r="I9" s="21" t="s">
        <v>37</v>
      </c>
      <c r="K9" s="21" t="s">
        <v>38</v>
      </c>
      <c r="N9" s="18"/>
    </row>
    <row r="10" spans="1:21" x14ac:dyDescent="0.2">
      <c r="C10" s="8"/>
      <c r="N10" s="18"/>
      <c r="U10" s="43"/>
    </row>
    <row r="11" spans="1:21" hidden="1" x14ac:dyDescent="0.2">
      <c r="A11" t="s">
        <v>39</v>
      </c>
      <c r="C11" s="65">
        <v>0</v>
      </c>
      <c r="D11" s="20" t="s">
        <v>40</v>
      </c>
      <c r="E11" s="3">
        <v>4.4999999999999998E-2</v>
      </c>
      <c r="F11" s="20" t="s">
        <v>40</v>
      </c>
      <c r="G11" s="11">
        <v>4</v>
      </c>
      <c r="H11" s="20" t="s">
        <v>41</v>
      </c>
      <c r="I11" s="23">
        <f>(((C11)/(1-E11))-C11)*G11</f>
        <v>0</v>
      </c>
      <c r="J11" s="20" t="s">
        <v>40</v>
      </c>
      <c r="K11" s="24">
        <v>5.04</v>
      </c>
      <c r="L11" s="20" t="s">
        <v>41</v>
      </c>
      <c r="M11" s="12">
        <f>I11*K11</f>
        <v>0</v>
      </c>
      <c r="N11" s="18"/>
    </row>
    <row r="12" spans="1:21" hidden="1" x14ac:dyDescent="0.2">
      <c r="A12" t="s">
        <v>42</v>
      </c>
      <c r="C12" s="65">
        <v>0</v>
      </c>
      <c r="D12" s="20" t="s">
        <v>40</v>
      </c>
      <c r="E12" s="3">
        <v>4.7500000000000001E-2</v>
      </c>
      <c r="F12" s="20" t="s">
        <v>40</v>
      </c>
      <c r="G12" s="11">
        <f>$G$11</f>
        <v>4</v>
      </c>
      <c r="H12" s="20" t="s">
        <v>41</v>
      </c>
      <c r="I12" s="23">
        <f>(((C12)/(1-E12))-C12)*G12</f>
        <v>0</v>
      </c>
      <c r="J12" s="20" t="s">
        <v>40</v>
      </c>
      <c r="K12" s="25">
        <f>K11</f>
        <v>5.04</v>
      </c>
      <c r="L12" s="20" t="s">
        <v>41</v>
      </c>
      <c r="M12" s="26">
        <f>I12*K12</f>
        <v>0</v>
      </c>
      <c r="N12" s="18"/>
    </row>
    <row r="13" spans="1:21" x14ac:dyDescent="0.2">
      <c r="A13" t="s">
        <v>43</v>
      </c>
      <c r="C13" s="65">
        <v>-313.66000000000003</v>
      </c>
      <c r="D13" s="20" t="s">
        <v>40</v>
      </c>
      <c r="E13" s="3">
        <v>0.05</v>
      </c>
      <c r="F13" s="20" t="s">
        <v>40</v>
      </c>
      <c r="G13" s="11">
        <f>$G$11</f>
        <v>4</v>
      </c>
      <c r="H13" s="20" t="s">
        <v>41</v>
      </c>
      <c r="I13" s="23">
        <f>(((C13)/(1-E13))-C13)*G13</f>
        <v>-66.033684210526417</v>
      </c>
      <c r="J13" s="20" t="s">
        <v>40</v>
      </c>
      <c r="K13" s="25">
        <f>K11</f>
        <v>5.04</v>
      </c>
      <c r="L13" s="20" t="s">
        <v>41</v>
      </c>
      <c r="M13" s="26">
        <f>I13*K13</f>
        <v>-332.80976842105315</v>
      </c>
      <c r="N13" s="18"/>
    </row>
    <row r="14" spans="1:21" x14ac:dyDescent="0.2">
      <c r="A14" t="s">
        <v>44</v>
      </c>
      <c r="C14" s="65">
        <v>-95.4</v>
      </c>
      <c r="D14" s="20" t="s">
        <v>40</v>
      </c>
      <c r="E14" s="3">
        <v>2.5000000000000001E-3</v>
      </c>
      <c r="F14" s="20" t="s">
        <v>40</v>
      </c>
      <c r="G14" s="11">
        <f>$G$11</f>
        <v>4</v>
      </c>
      <c r="H14" s="20" t="s">
        <v>41</v>
      </c>
      <c r="I14" s="23">
        <f>(((C14)/(1-E14))-C14)*G14</f>
        <v>-0.9563909774435615</v>
      </c>
      <c r="J14" s="20" t="s">
        <v>40</v>
      </c>
      <c r="K14" s="25">
        <f>K12</f>
        <v>5.04</v>
      </c>
      <c r="L14" s="20" t="s">
        <v>41</v>
      </c>
      <c r="M14" s="26">
        <f>I14*K14</f>
        <v>-4.8202105263155497</v>
      </c>
      <c r="N14" s="18"/>
      <c r="U14" s="43"/>
    </row>
    <row r="15" spans="1:21" x14ac:dyDescent="0.2">
      <c r="A15" t="s">
        <v>45</v>
      </c>
      <c r="C15" s="66">
        <v>-100</v>
      </c>
      <c r="D15" s="20" t="s">
        <v>40</v>
      </c>
      <c r="E15" s="3">
        <v>2.5000000000000001E-3</v>
      </c>
      <c r="F15" s="20" t="s">
        <v>40</v>
      </c>
      <c r="G15" s="11">
        <v>1</v>
      </c>
      <c r="H15" s="20" t="s">
        <v>41</v>
      </c>
      <c r="I15" s="28">
        <f>(((C15)/(1-E15))-C15)*G15</f>
        <v>-0.25062656641603098</v>
      </c>
      <c r="J15" s="20" t="s">
        <v>40</v>
      </c>
      <c r="K15" s="25">
        <f>K11</f>
        <v>5.04</v>
      </c>
      <c r="L15" s="20" t="s">
        <v>41</v>
      </c>
      <c r="M15" s="29">
        <f>I15*K15</f>
        <v>-1.2631578947367961</v>
      </c>
      <c r="N15" s="18"/>
    </row>
    <row r="16" spans="1:21" x14ac:dyDescent="0.2">
      <c r="C16" s="8">
        <f>SUM(C11:C15)</f>
        <v>-509.06000000000006</v>
      </c>
      <c r="I16" s="28">
        <f>SUM(I11:I15)</f>
        <v>-67.240701754386009</v>
      </c>
      <c r="M16" s="30">
        <f>SUM(M11:M15)</f>
        <v>-338.89313684210555</v>
      </c>
      <c r="N16" s="18"/>
      <c r="O16" s="47"/>
    </row>
    <row r="17" spans="1:21" x14ac:dyDescent="0.2">
      <c r="I17" s="31"/>
      <c r="N17" s="18"/>
      <c r="U17" s="43"/>
    </row>
    <row r="18" spans="1:21" x14ac:dyDescent="0.2">
      <c r="I18" s="31"/>
      <c r="N18" s="18"/>
    </row>
    <row r="19" spans="1:21" x14ac:dyDescent="0.2">
      <c r="A19" s="5" t="s">
        <v>46</v>
      </c>
      <c r="C19" s="65">
        <v>-100</v>
      </c>
      <c r="D19" s="20" t="s">
        <v>40</v>
      </c>
      <c r="E19" s="3">
        <v>1.3100000000000001E-2</v>
      </c>
      <c r="F19" s="20" t="s">
        <v>40</v>
      </c>
      <c r="G19" s="11">
        <f>$G$11</f>
        <v>4</v>
      </c>
      <c r="H19" s="20" t="s">
        <v>41</v>
      </c>
      <c r="I19" s="28">
        <f>(((C19)/(1-E19))-C19)*G19</f>
        <v>-5.3095551727632255</v>
      </c>
      <c r="J19" s="20" t="s">
        <v>40</v>
      </c>
      <c r="K19" s="25">
        <f>K11</f>
        <v>5.04</v>
      </c>
      <c r="L19" s="20" t="s">
        <v>41</v>
      </c>
      <c r="M19" s="13">
        <f>I19*K19</f>
        <v>-26.760158070726657</v>
      </c>
      <c r="N19" s="18"/>
      <c r="O19" s="47"/>
      <c r="U19" s="70"/>
    </row>
    <row r="20" spans="1:21" x14ac:dyDescent="0.2">
      <c r="I20" s="31"/>
      <c r="M20" s="30"/>
      <c r="N20" s="18"/>
    </row>
    <row r="21" spans="1:21" ht="13.5" thickBot="1" x14ac:dyDescent="0.25">
      <c r="A21" s="5" t="s">
        <v>47</v>
      </c>
      <c r="I21" s="32">
        <f>SUM(I16:I19)</f>
        <v>-72.550256927149235</v>
      </c>
      <c r="M21" s="33">
        <f>M16+M19</f>
        <v>-365.65329491283222</v>
      </c>
      <c r="N21" s="18"/>
      <c r="O21" s="47"/>
    </row>
    <row r="22" spans="1:21" ht="13.5" thickTop="1" x14ac:dyDescent="0.2">
      <c r="I22" s="31"/>
      <c r="M22" s="30"/>
      <c r="N22" s="18"/>
    </row>
    <row r="23" spans="1:21" x14ac:dyDescent="0.2">
      <c r="A23" t="s">
        <v>48</v>
      </c>
      <c r="B23" s="34"/>
      <c r="C23" s="35">
        <v>5</v>
      </c>
      <c r="D23" s="20" t="s">
        <v>40</v>
      </c>
      <c r="E23" s="36">
        <v>1</v>
      </c>
      <c r="F23" s="37" t="s">
        <v>40</v>
      </c>
      <c r="G23" s="11">
        <f>$G$11</f>
        <v>4</v>
      </c>
      <c r="H23" s="20" t="s">
        <v>41</v>
      </c>
      <c r="I23" s="64">
        <f>C23*G23</f>
        <v>20</v>
      </c>
      <c r="J23" s="20" t="s">
        <v>40</v>
      </c>
      <c r="K23" s="25">
        <f>$K$11</f>
        <v>5.04</v>
      </c>
      <c r="L23" s="20" t="s">
        <v>41</v>
      </c>
      <c r="M23" s="29">
        <f>I23*K23</f>
        <v>100.8</v>
      </c>
      <c r="N23" s="18"/>
      <c r="O23" s="47"/>
      <c r="P23" s="71"/>
    </row>
    <row r="24" spans="1:21" x14ac:dyDescent="0.2">
      <c r="B24" s="34"/>
      <c r="C24" s="43"/>
      <c r="D24" s="20"/>
      <c r="E24" s="36"/>
      <c r="F24" s="37"/>
      <c r="G24" s="11"/>
      <c r="H24" s="20"/>
      <c r="I24" s="23"/>
      <c r="J24" s="20"/>
      <c r="K24" s="25"/>
      <c r="L24" s="20"/>
      <c r="M24" s="26"/>
      <c r="N24" s="18"/>
      <c r="O24" s="47"/>
      <c r="P24" s="71"/>
      <c r="U24" s="51"/>
    </row>
    <row r="25" spans="1:21" ht="13.5" thickBot="1" x14ac:dyDescent="0.25">
      <c r="A25" t="s">
        <v>67</v>
      </c>
      <c r="B25" s="34"/>
      <c r="C25" s="43"/>
      <c r="D25" s="20"/>
      <c r="E25" s="36"/>
      <c r="F25" s="37"/>
      <c r="G25" s="11"/>
      <c r="H25" s="20"/>
      <c r="I25" s="23"/>
      <c r="J25" s="20"/>
      <c r="K25" s="25"/>
      <c r="L25" s="20"/>
      <c r="M25" s="33">
        <f>M21+M23</f>
        <v>-264.85329491283221</v>
      </c>
      <c r="N25" s="18"/>
      <c r="O25" s="47"/>
      <c r="U25" s="72"/>
    </row>
    <row r="26" spans="1:21" ht="13.5" thickTop="1" x14ac:dyDescent="0.2">
      <c r="B26" s="34"/>
      <c r="C26" s="43"/>
      <c r="D26" s="20"/>
      <c r="E26" s="36"/>
      <c r="F26" s="37"/>
      <c r="G26" s="11"/>
      <c r="H26" s="20"/>
      <c r="I26" s="23"/>
      <c r="J26" s="20"/>
      <c r="K26" s="25"/>
      <c r="L26" s="20"/>
      <c r="M26" s="47"/>
      <c r="N26" s="18"/>
      <c r="O26" s="47"/>
    </row>
    <row r="27" spans="1:21" x14ac:dyDescent="0.2">
      <c r="A27" s="44" t="s">
        <v>50</v>
      </c>
      <c r="B27" s="60"/>
      <c r="C27" s="43"/>
      <c r="D27" s="39"/>
      <c r="E27" s="40"/>
      <c r="F27" s="41"/>
      <c r="G27" s="26"/>
      <c r="H27" s="39"/>
      <c r="I27" s="48"/>
      <c r="J27" s="39"/>
      <c r="K27" s="42"/>
      <c r="L27" s="39"/>
      <c r="M27" s="26">
        <v>0</v>
      </c>
      <c r="N27" s="18"/>
      <c r="O27" s="47"/>
      <c r="U27" s="72"/>
    </row>
    <row r="28" spans="1:21" x14ac:dyDescent="0.2">
      <c r="N28" s="18"/>
      <c r="O28" s="47"/>
    </row>
    <row r="29" spans="1:21" x14ac:dyDescent="0.2">
      <c r="M29" s="45"/>
      <c r="N29" s="18"/>
      <c r="O29" s="47"/>
      <c r="Q29" s="56"/>
    </row>
    <row r="30" spans="1:21" x14ac:dyDescent="0.2">
      <c r="A30" t="s">
        <v>68</v>
      </c>
      <c r="I30" s="23"/>
      <c r="M30" s="30">
        <f>M25+M27</f>
        <v>-264.85329491283221</v>
      </c>
      <c r="N30" s="18"/>
      <c r="O30" s="47"/>
    </row>
    <row r="31" spans="1:21" x14ac:dyDescent="0.2">
      <c r="M31" s="26"/>
      <c r="N31" s="18"/>
      <c r="O31" s="47"/>
      <c r="U31" s="43"/>
    </row>
    <row r="32" spans="1:21" x14ac:dyDescent="0.2">
      <c r="A32" s="56"/>
      <c r="B32" s="44"/>
      <c r="C32" s="38"/>
      <c r="D32" s="44"/>
      <c r="E32" s="44"/>
      <c r="I32" s="23"/>
      <c r="M32" s="26"/>
      <c r="N32" s="18"/>
      <c r="O32" s="47"/>
    </row>
    <row r="33" spans="1:21" x14ac:dyDescent="0.2">
      <c r="A33" s="44"/>
      <c r="B33" s="44"/>
      <c r="C33" s="38"/>
      <c r="D33" s="44"/>
      <c r="E33" s="44"/>
      <c r="F33" s="44"/>
      <c r="G33" s="44"/>
      <c r="H33" s="44"/>
      <c r="I33" s="48"/>
      <c r="J33" s="44"/>
      <c r="K33" s="44"/>
      <c r="L33" s="44"/>
      <c r="M33" s="26"/>
      <c r="N33" s="18"/>
      <c r="O33" s="47"/>
    </row>
    <row r="34" spans="1:21" x14ac:dyDescent="0.2">
      <c r="A34" s="44"/>
      <c r="B34" s="44"/>
      <c r="C34" s="48"/>
      <c r="D34" s="44"/>
      <c r="E34" s="49"/>
      <c r="F34" s="44"/>
      <c r="G34" s="61"/>
      <c r="H34" s="82"/>
      <c r="I34" s="48"/>
      <c r="J34" s="44"/>
      <c r="K34" s="44"/>
      <c r="L34" s="44"/>
      <c r="M34" s="62"/>
      <c r="N34" s="18"/>
      <c r="O34" s="47"/>
      <c r="U34" s="43"/>
    </row>
    <row r="35" spans="1:21" x14ac:dyDescent="0.2">
      <c r="A35" s="44"/>
      <c r="B35" s="44"/>
      <c r="C35" s="44"/>
      <c r="D35" s="44"/>
      <c r="E35" s="44"/>
      <c r="F35" s="44"/>
      <c r="G35" s="44"/>
      <c r="H35" s="44"/>
      <c r="I35" s="48"/>
      <c r="J35" s="44"/>
      <c r="K35" s="44"/>
      <c r="L35" s="44"/>
      <c r="M35" s="14"/>
      <c r="N35" s="18"/>
    </row>
    <row r="36" spans="1:21" x14ac:dyDescent="0.2">
      <c r="A36" s="63"/>
      <c r="B36" s="44"/>
      <c r="C36" s="26"/>
      <c r="D36" s="44"/>
      <c r="E36" s="44"/>
      <c r="F36" s="44"/>
      <c r="G36" s="84"/>
      <c r="H36" s="82"/>
      <c r="I36" s="44"/>
      <c r="J36" s="44"/>
      <c r="K36" s="44"/>
      <c r="L36" s="44"/>
      <c r="M36" s="47"/>
      <c r="N36" s="18"/>
      <c r="U36" s="43"/>
    </row>
    <row r="37" spans="1:21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7"/>
      <c r="N37" s="18"/>
    </row>
    <row r="38" spans="1:21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8"/>
      <c r="U38" s="61"/>
    </row>
    <row r="39" spans="1:21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7"/>
      <c r="N39" s="18"/>
    </row>
    <row r="40" spans="1:21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18"/>
      <c r="U40" s="61"/>
    </row>
    <row r="41" spans="1:21" x14ac:dyDescent="0.2">
      <c r="N41" s="18"/>
    </row>
    <row r="42" spans="1:21" x14ac:dyDescent="0.2">
      <c r="H42" s="39"/>
      <c r="I42" s="48"/>
      <c r="J42" s="39"/>
      <c r="K42" s="49"/>
      <c r="L42" s="39"/>
      <c r="M42" s="14"/>
      <c r="N42" s="18"/>
      <c r="Q42" s="56"/>
    </row>
    <row r="43" spans="1:21" x14ac:dyDescent="0.2">
      <c r="H43" s="39"/>
      <c r="I43" s="48"/>
      <c r="J43" s="39"/>
      <c r="K43" s="50"/>
      <c r="L43" s="39"/>
      <c r="M43" s="14"/>
      <c r="N43" s="18"/>
    </row>
    <row r="44" spans="1:21" x14ac:dyDescent="0.2">
      <c r="H44" s="39"/>
      <c r="I44" s="48"/>
      <c r="J44" s="39"/>
      <c r="K44" s="50"/>
      <c r="L44" s="39"/>
      <c r="M44" s="14"/>
      <c r="N44" s="18"/>
      <c r="U44" s="43"/>
    </row>
    <row r="45" spans="1:21" x14ac:dyDescent="0.2">
      <c r="H45" s="44"/>
      <c r="I45" s="43"/>
      <c r="J45" s="44"/>
      <c r="K45" s="44"/>
      <c r="L45" s="44"/>
      <c r="M45" s="47"/>
      <c r="N45" s="18"/>
    </row>
    <row r="46" spans="1:21" x14ac:dyDescent="0.2">
      <c r="H46" s="44"/>
      <c r="I46" s="43"/>
      <c r="J46" s="44"/>
      <c r="K46" s="44"/>
      <c r="L46" s="44"/>
      <c r="M46" s="47"/>
      <c r="N46" s="18"/>
      <c r="U46" s="50"/>
    </row>
    <row r="47" spans="1:21" x14ac:dyDescent="0.2">
      <c r="H47" s="44"/>
      <c r="I47" s="43"/>
      <c r="J47" s="44"/>
      <c r="K47" s="52"/>
      <c r="L47" s="44"/>
      <c r="M47" s="47"/>
    </row>
    <row r="48" spans="1:21" x14ac:dyDescent="0.2">
      <c r="H48" s="39"/>
      <c r="I48" s="51"/>
      <c r="J48" s="39"/>
      <c r="K48" s="44"/>
      <c r="L48" s="39"/>
      <c r="M48" s="59"/>
      <c r="O48" s="14"/>
      <c r="U48" s="53"/>
    </row>
    <row r="49" spans="8:21" x14ac:dyDescent="0.2">
      <c r="H49" s="39"/>
      <c r="I49" s="51"/>
      <c r="J49" s="39"/>
      <c r="K49" s="44"/>
      <c r="L49" s="39"/>
      <c r="M49" s="14"/>
      <c r="O49" s="26"/>
    </row>
    <row r="50" spans="8:21" x14ac:dyDescent="0.2">
      <c r="H50" s="39"/>
      <c r="I50" s="51"/>
      <c r="J50" s="39"/>
      <c r="K50" s="44"/>
      <c r="L50" s="39"/>
      <c r="M50" s="14"/>
      <c r="O50" s="47"/>
      <c r="U50" s="50"/>
    </row>
    <row r="51" spans="8:21" x14ac:dyDescent="0.2">
      <c r="H51" s="39"/>
      <c r="I51" s="51"/>
      <c r="J51" s="39"/>
      <c r="K51" s="44"/>
      <c r="L51" s="39"/>
      <c r="M51" s="14"/>
      <c r="O51" s="26"/>
    </row>
    <row r="52" spans="8:21" x14ac:dyDescent="0.2">
      <c r="H52" s="2"/>
      <c r="I52" s="2"/>
      <c r="J52" s="2"/>
      <c r="K52" s="52"/>
      <c r="L52" s="57"/>
      <c r="M52" s="57"/>
      <c r="O52" s="47"/>
      <c r="U52" s="73"/>
    </row>
    <row r="53" spans="8:21" x14ac:dyDescent="0.2">
      <c r="H53" s="39"/>
      <c r="I53" s="51"/>
      <c r="J53" s="39"/>
      <c r="K53" s="44"/>
      <c r="L53" s="39"/>
      <c r="M53" s="14"/>
      <c r="O53" s="47"/>
    </row>
    <row r="54" spans="8:21" x14ac:dyDescent="0.2">
      <c r="H54" s="44"/>
      <c r="I54" s="44"/>
      <c r="J54" s="44"/>
      <c r="K54" s="44"/>
      <c r="L54" s="44"/>
      <c r="M54" s="47"/>
      <c r="U54" s="50"/>
    </row>
    <row r="56" spans="8:21" x14ac:dyDescent="0.2">
      <c r="U56" s="61"/>
    </row>
    <row r="58" spans="8:21" x14ac:dyDescent="0.2">
      <c r="U58" s="74"/>
    </row>
    <row r="60" spans="8:21" x14ac:dyDescent="0.2">
      <c r="U60" s="43"/>
    </row>
    <row r="61" spans="8:21" x14ac:dyDescent="0.2">
      <c r="U61" s="47"/>
    </row>
    <row r="63" spans="8:21" x14ac:dyDescent="0.2">
      <c r="U63" s="75"/>
    </row>
    <row r="75" spans="1:7" x14ac:dyDescent="0.2">
      <c r="A75" t="s">
        <v>69</v>
      </c>
    </row>
    <row r="76" spans="1:7" x14ac:dyDescent="0.2">
      <c r="A76" s="44"/>
      <c r="B76" s="44"/>
      <c r="C76" s="44"/>
      <c r="D76" s="39"/>
      <c r="E76" s="58"/>
      <c r="F76" s="39"/>
      <c r="G76" s="26"/>
    </row>
    <row r="77" spans="1:7" x14ac:dyDescent="0.2">
      <c r="A77" s="44">
        <v>1</v>
      </c>
      <c r="B77" s="44"/>
      <c r="C77" s="44">
        <v>53</v>
      </c>
      <c r="D77" s="44"/>
      <c r="E77" s="46">
        <f>AVERAGE($C$77:C77)</f>
        <v>53</v>
      </c>
      <c r="F77" s="39"/>
      <c r="G77" s="53">
        <f>E77*31</f>
        <v>1643</v>
      </c>
    </row>
    <row r="78" spans="1:7" x14ac:dyDescent="0.2">
      <c r="A78" s="44">
        <f t="shared" ref="A78:A107" si="0">A77+1</f>
        <v>2</v>
      </c>
      <c r="B78" s="44"/>
      <c r="C78" s="44">
        <v>52</v>
      </c>
      <c r="D78" s="44"/>
      <c r="E78" s="46">
        <f>AVERAGE($C$77:C78)</f>
        <v>52.5</v>
      </c>
      <c r="F78" s="39"/>
      <c r="G78" s="53">
        <f t="shared" ref="G78:G107" si="1">E78*31</f>
        <v>1627.5</v>
      </c>
    </row>
    <row r="79" spans="1:7" x14ac:dyDescent="0.2">
      <c r="A79" s="44">
        <f t="shared" si="0"/>
        <v>3</v>
      </c>
      <c r="B79" s="44"/>
      <c r="C79" s="44">
        <v>50</v>
      </c>
      <c r="D79" s="44"/>
      <c r="E79" s="46">
        <f>AVERAGE($C$77:C79)</f>
        <v>51.666666666666664</v>
      </c>
      <c r="F79" s="39"/>
      <c r="G79" s="53">
        <f t="shared" si="1"/>
        <v>1601.6666666666665</v>
      </c>
    </row>
    <row r="80" spans="1:7" x14ac:dyDescent="0.2">
      <c r="A80" s="44">
        <f t="shared" si="0"/>
        <v>4</v>
      </c>
      <c r="B80" s="44"/>
      <c r="C80" s="44">
        <v>54</v>
      </c>
      <c r="D80" s="44"/>
      <c r="E80" s="46">
        <f>AVERAGE($C$77:C80)</f>
        <v>52.25</v>
      </c>
      <c r="F80" s="2"/>
      <c r="G80" s="53">
        <f t="shared" si="1"/>
        <v>1619.75</v>
      </c>
    </row>
    <row r="81" spans="1:7" x14ac:dyDescent="0.2">
      <c r="A81" s="44">
        <f t="shared" si="0"/>
        <v>5</v>
      </c>
      <c r="B81" s="44"/>
      <c r="C81" s="44">
        <v>54</v>
      </c>
      <c r="D81" s="44"/>
      <c r="E81" s="46">
        <f>AVERAGE($C$77:C81)</f>
        <v>52.6</v>
      </c>
      <c r="F81" s="39"/>
      <c r="G81" s="53">
        <f t="shared" si="1"/>
        <v>1630.6000000000001</v>
      </c>
    </row>
    <row r="82" spans="1:7" x14ac:dyDescent="0.2">
      <c r="A82" s="44">
        <f t="shared" si="0"/>
        <v>6</v>
      </c>
      <c r="B82" s="44"/>
      <c r="C82" s="44">
        <v>54</v>
      </c>
      <c r="D82" s="44"/>
      <c r="E82" s="46">
        <f>AVERAGE($C$77:C82)</f>
        <v>52.833333333333336</v>
      </c>
      <c r="F82" s="44"/>
      <c r="G82" s="53">
        <f t="shared" si="1"/>
        <v>1637.8333333333335</v>
      </c>
    </row>
    <row r="83" spans="1:7" x14ac:dyDescent="0.2">
      <c r="A83" s="44">
        <f t="shared" si="0"/>
        <v>7</v>
      </c>
      <c r="C83">
        <v>54</v>
      </c>
      <c r="E83" s="46">
        <f>AVERAGE($C$77:C83)</f>
        <v>53</v>
      </c>
      <c r="G83" s="53">
        <f t="shared" si="1"/>
        <v>1643</v>
      </c>
    </row>
    <row r="84" spans="1:7" x14ac:dyDescent="0.2">
      <c r="A84" s="44">
        <f t="shared" si="0"/>
        <v>8</v>
      </c>
      <c r="C84">
        <v>54</v>
      </c>
      <c r="E84" s="46">
        <f>AVERAGE($C$77:C84)</f>
        <v>53.125</v>
      </c>
      <c r="G84" s="53">
        <f t="shared" si="1"/>
        <v>1646.875</v>
      </c>
    </row>
    <row r="85" spans="1:7" x14ac:dyDescent="0.2">
      <c r="A85" s="44">
        <f t="shared" si="0"/>
        <v>9</v>
      </c>
      <c r="C85">
        <v>53</v>
      </c>
      <c r="E85" s="46">
        <f>AVERAGE($C$77:C85)</f>
        <v>53.111111111111114</v>
      </c>
      <c r="G85" s="53">
        <f t="shared" si="1"/>
        <v>1646.4444444444446</v>
      </c>
    </row>
    <row r="86" spans="1:7" x14ac:dyDescent="0.2">
      <c r="A86" s="44">
        <f t="shared" si="0"/>
        <v>10</v>
      </c>
      <c r="E86" s="46">
        <f>AVERAGE($C$77:C86)</f>
        <v>53.111111111111114</v>
      </c>
      <c r="G86" s="53">
        <f t="shared" si="1"/>
        <v>1646.4444444444446</v>
      </c>
    </row>
    <row r="87" spans="1:7" x14ac:dyDescent="0.2">
      <c r="A87" s="44">
        <f t="shared" si="0"/>
        <v>11</v>
      </c>
      <c r="E87" s="46">
        <f>AVERAGE($C$77:C87)</f>
        <v>53.111111111111114</v>
      </c>
      <c r="G87" s="53">
        <f t="shared" si="1"/>
        <v>1646.4444444444446</v>
      </c>
    </row>
    <row r="88" spans="1:7" x14ac:dyDescent="0.2">
      <c r="A88" s="44">
        <f t="shared" si="0"/>
        <v>12</v>
      </c>
      <c r="E88" s="46">
        <f>AVERAGE($C$77:C88)</f>
        <v>53.111111111111114</v>
      </c>
      <c r="G88" s="53">
        <f t="shared" si="1"/>
        <v>1646.4444444444446</v>
      </c>
    </row>
    <row r="89" spans="1:7" x14ac:dyDescent="0.2">
      <c r="A89" s="44">
        <f t="shared" si="0"/>
        <v>13</v>
      </c>
      <c r="E89" s="46">
        <f>AVERAGE($C$77:C89)</f>
        <v>53.111111111111114</v>
      </c>
      <c r="G89" s="53">
        <f t="shared" si="1"/>
        <v>1646.4444444444446</v>
      </c>
    </row>
    <row r="90" spans="1:7" x14ac:dyDescent="0.2">
      <c r="A90" s="44">
        <f t="shared" si="0"/>
        <v>14</v>
      </c>
      <c r="E90" s="46">
        <f>AVERAGE($C$77:C90)</f>
        <v>53.111111111111114</v>
      </c>
      <c r="G90" s="53">
        <f t="shared" si="1"/>
        <v>1646.4444444444446</v>
      </c>
    </row>
    <row r="91" spans="1:7" x14ac:dyDescent="0.2">
      <c r="A91" s="44">
        <f t="shared" si="0"/>
        <v>15</v>
      </c>
      <c r="E91" s="46">
        <f>AVERAGE($C$77:C91)</f>
        <v>53.111111111111114</v>
      </c>
      <c r="G91" s="53">
        <f t="shared" si="1"/>
        <v>1646.4444444444446</v>
      </c>
    </row>
    <row r="92" spans="1:7" x14ac:dyDescent="0.2">
      <c r="A92" s="44">
        <f t="shared" si="0"/>
        <v>16</v>
      </c>
      <c r="E92" s="46">
        <f>AVERAGE($C$77:C92)</f>
        <v>53.111111111111114</v>
      </c>
      <c r="G92" s="53">
        <f t="shared" si="1"/>
        <v>1646.4444444444446</v>
      </c>
    </row>
    <row r="93" spans="1:7" x14ac:dyDescent="0.2">
      <c r="A93" s="44">
        <f t="shared" si="0"/>
        <v>17</v>
      </c>
      <c r="E93" s="46">
        <f>AVERAGE($C$77:C93)</f>
        <v>53.111111111111114</v>
      </c>
      <c r="G93" s="53">
        <f t="shared" si="1"/>
        <v>1646.4444444444446</v>
      </c>
    </row>
    <row r="94" spans="1:7" x14ac:dyDescent="0.2">
      <c r="A94" s="44">
        <f t="shared" si="0"/>
        <v>18</v>
      </c>
      <c r="E94" s="46">
        <f>AVERAGE($C$77:C94)</f>
        <v>53.111111111111114</v>
      </c>
      <c r="G94" s="53">
        <f t="shared" si="1"/>
        <v>1646.4444444444446</v>
      </c>
    </row>
    <row r="95" spans="1:7" x14ac:dyDescent="0.2">
      <c r="A95" s="44">
        <f t="shared" si="0"/>
        <v>19</v>
      </c>
      <c r="E95" s="46">
        <f>AVERAGE($C$77:C95)</f>
        <v>53.111111111111114</v>
      </c>
      <c r="G95" s="53">
        <f t="shared" si="1"/>
        <v>1646.4444444444446</v>
      </c>
    </row>
    <row r="96" spans="1:7" x14ac:dyDescent="0.2">
      <c r="A96" s="44">
        <f t="shared" si="0"/>
        <v>20</v>
      </c>
      <c r="E96" s="46">
        <f>AVERAGE($C$77:C96)</f>
        <v>53.111111111111114</v>
      </c>
      <c r="G96" s="53">
        <f t="shared" si="1"/>
        <v>1646.4444444444446</v>
      </c>
    </row>
    <row r="97" spans="1:7" x14ac:dyDescent="0.2">
      <c r="A97" s="44">
        <f t="shared" si="0"/>
        <v>21</v>
      </c>
      <c r="E97" s="46">
        <f>AVERAGE($C$77:C97)</f>
        <v>53.111111111111114</v>
      </c>
      <c r="G97" s="53">
        <f t="shared" si="1"/>
        <v>1646.4444444444446</v>
      </c>
    </row>
    <row r="98" spans="1:7" x14ac:dyDescent="0.2">
      <c r="A98" s="44">
        <f t="shared" si="0"/>
        <v>22</v>
      </c>
      <c r="E98" s="46">
        <f>AVERAGE($C$77:C98)</f>
        <v>53.111111111111114</v>
      </c>
      <c r="G98" s="53">
        <f t="shared" si="1"/>
        <v>1646.4444444444446</v>
      </c>
    </row>
    <row r="99" spans="1:7" x14ac:dyDescent="0.2">
      <c r="A99" s="44">
        <f t="shared" si="0"/>
        <v>23</v>
      </c>
      <c r="E99" s="46">
        <f>AVERAGE($C$77:C99)</f>
        <v>53.111111111111114</v>
      </c>
      <c r="G99" s="53">
        <f t="shared" si="1"/>
        <v>1646.4444444444446</v>
      </c>
    </row>
    <row r="100" spans="1:7" x14ac:dyDescent="0.2">
      <c r="A100" s="44">
        <f t="shared" si="0"/>
        <v>24</v>
      </c>
      <c r="E100" s="46">
        <f>AVERAGE($C$77:C100)</f>
        <v>53.111111111111114</v>
      </c>
      <c r="G100" s="53">
        <f t="shared" si="1"/>
        <v>1646.4444444444446</v>
      </c>
    </row>
    <row r="101" spans="1:7" x14ac:dyDescent="0.2">
      <c r="A101" s="44">
        <f t="shared" si="0"/>
        <v>25</v>
      </c>
      <c r="E101" s="46">
        <f>AVERAGE($C$77:C101)</f>
        <v>53.111111111111114</v>
      </c>
      <c r="G101" s="53">
        <f t="shared" si="1"/>
        <v>1646.4444444444446</v>
      </c>
    </row>
    <row r="102" spans="1:7" x14ac:dyDescent="0.2">
      <c r="A102" s="44">
        <f t="shared" si="0"/>
        <v>26</v>
      </c>
      <c r="E102" s="46">
        <f>AVERAGE($C$77:C102)</f>
        <v>53.111111111111114</v>
      </c>
      <c r="G102" s="53">
        <f t="shared" si="1"/>
        <v>1646.4444444444446</v>
      </c>
    </row>
    <row r="103" spans="1:7" x14ac:dyDescent="0.2">
      <c r="A103" s="44">
        <f t="shared" si="0"/>
        <v>27</v>
      </c>
      <c r="E103" s="46">
        <f>AVERAGE($C$77:C103)</f>
        <v>53.111111111111114</v>
      </c>
      <c r="G103" s="53">
        <f t="shared" si="1"/>
        <v>1646.4444444444446</v>
      </c>
    </row>
    <row r="104" spans="1:7" x14ac:dyDescent="0.2">
      <c r="A104" s="44">
        <f t="shared" si="0"/>
        <v>28</v>
      </c>
      <c r="E104" s="46">
        <f>AVERAGE($C$77:C104)</f>
        <v>53.111111111111114</v>
      </c>
      <c r="G104" s="53">
        <f t="shared" si="1"/>
        <v>1646.4444444444446</v>
      </c>
    </row>
    <row r="105" spans="1:7" x14ac:dyDescent="0.2">
      <c r="A105" s="44">
        <f t="shared" si="0"/>
        <v>29</v>
      </c>
      <c r="E105" s="46">
        <f>AVERAGE($C$77:C105)</f>
        <v>53.111111111111114</v>
      </c>
      <c r="G105" s="53">
        <f t="shared" si="1"/>
        <v>1646.4444444444446</v>
      </c>
    </row>
    <row r="106" spans="1:7" x14ac:dyDescent="0.2">
      <c r="A106" s="44">
        <f t="shared" si="0"/>
        <v>30</v>
      </c>
      <c r="E106" s="46">
        <f>AVERAGE($C$77:C106)</f>
        <v>53.111111111111114</v>
      </c>
      <c r="G106" s="53">
        <f t="shared" si="1"/>
        <v>1646.4444444444446</v>
      </c>
    </row>
    <row r="107" spans="1:7" x14ac:dyDescent="0.2">
      <c r="A107" s="44">
        <f t="shared" si="0"/>
        <v>31</v>
      </c>
      <c r="E107" s="46">
        <f>AVERAGE($C$77:C107)</f>
        <v>53.111111111111114</v>
      </c>
      <c r="G107" s="53">
        <f t="shared" si="1"/>
        <v>1646.4444444444446</v>
      </c>
    </row>
  </sheetData>
  <printOptions horizontalCentered="1"/>
  <pageMargins left="0.25" right="0.25" top="0.75" bottom="0.75" header="0.25" footer="0.25"/>
  <pageSetup scale="89"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 &amp;T
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workbookViewId="0">
      <selection activeCell="A4" sqref="A4"/>
    </sheetView>
  </sheetViews>
  <sheetFormatPr defaultRowHeight="12.75" x14ac:dyDescent="0.2"/>
  <cols>
    <col min="1" max="1" width="25" customWidth="1"/>
    <col min="2" max="2" width="1.7109375" customWidth="1"/>
    <col min="3" max="3" width="12.42578125" customWidth="1"/>
    <col min="4" max="4" width="5.85546875" customWidth="1"/>
    <col min="5" max="5" width="13.7109375" customWidth="1"/>
    <col min="6" max="6" width="11.85546875" customWidth="1"/>
    <col min="7" max="7" width="10.42578125" customWidth="1"/>
  </cols>
  <sheetData>
    <row r="1" spans="1:7" x14ac:dyDescent="0.2">
      <c r="A1" t="s">
        <v>0</v>
      </c>
    </row>
    <row r="2" spans="1:7" x14ac:dyDescent="0.2">
      <c r="A2" s="77" t="s">
        <v>70</v>
      </c>
    </row>
    <row r="3" spans="1:7" x14ac:dyDescent="0.2">
      <c r="A3" t="s">
        <v>53</v>
      </c>
    </row>
    <row r="5" spans="1:7" x14ac:dyDescent="0.2">
      <c r="C5" s="20" t="s">
        <v>54</v>
      </c>
      <c r="E5" s="20" t="s">
        <v>55</v>
      </c>
      <c r="G5" s="20" t="s">
        <v>31</v>
      </c>
    </row>
    <row r="6" spans="1:7" x14ac:dyDescent="0.2">
      <c r="C6" s="20" t="s">
        <v>56</v>
      </c>
      <c r="E6" s="20" t="s">
        <v>57</v>
      </c>
      <c r="F6" s="20" t="s">
        <v>31</v>
      </c>
      <c r="G6" s="20" t="s">
        <v>58</v>
      </c>
    </row>
    <row r="7" spans="1:7" x14ac:dyDescent="0.2">
      <c r="C7" s="80" t="s">
        <v>59</v>
      </c>
      <c r="D7" s="80"/>
      <c r="E7" s="80" t="s">
        <v>59</v>
      </c>
      <c r="F7" s="80" t="s">
        <v>59</v>
      </c>
      <c r="G7" s="80" t="s">
        <v>60</v>
      </c>
    </row>
    <row r="8" spans="1:7" x14ac:dyDescent="0.2">
      <c r="A8" s="79" t="s">
        <v>71</v>
      </c>
    </row>
    <row r="9" spans="1:7" x14ac:dyDescent="0.2">
      <c r="A9" s="78">
        <v>36831</v>
      </c>
      <c r="C9" s="81">
        <v>1090</v>
      </c>
      <c r="D9" s="81"/>
      <c r="E9" s="81">
        <v>634.45100000000002</v>
      </c>
      <c r="F9" s="8">
        <f>1090-E9</f>
        <v>455.54899999999998</v>
      </c>
    </row>
    <row r="10" spans="1:7" x14ac:dyDescent="0.2">
      <c r="A10" s="78">
        <v>36832</v>
      </c>
      <c r="C10" s="81">
        <v>1090</v>
      </c>
      <c r="D10" s="81"/>
      <c r="E10" s="81">
        <v>833.28399999999988</v>
      </c>
      <c r="F10" s="8">
        <f>1090-E10</f>
        <v>256.71600000000012</v>
      </c>
    </row>
    <row r="11" spans="1:7" x14ac:dyDescent="0.2">
      <c r="A11" s="78">
        <v>36833</v>
      </c>
      <c r="C11" s="81">
        <v>1090</v>
      </c>
      <c r="D11" s="81"/>
      <c r="E11" s="81">
        <v>816.27</v>
      </c>
      <c r="F11" s="8">
        <f>1090-E11</f>
        <v>273.73</v>
      </c>
    </row>
    <row r="12" spans="1:7" x14ac:dyDescent="0.2">
      <c r="A12" s="78">
        <v>36834</v>
      </c>
      <c r="C12" s="81">
        <v>1090</v>
      </c>
      <c r="D12" s="81"/>
      <c r="E12" s="81">
        <v>821.34100000000012</v>
      </c>
      <c r="F12" s="76">
        <f>1090-E12</f>
        <v>268.65899999999988</v>
      </c>
    </row>
    <row r="13" spans="1:7" x14ac:dyDescent="0.2">
      <c r="F13" s="8">
        <f>SUM(F9:F12)</f>
        <v>1254.654</v>
      </c>
      <c r="G13" s="10">
        <f>F13/4</f>
        <v>313.6635</v>
      </c>
    </row>
    <row r="16" spans="1:7" x14ac:dyDescent="0.2">
      <c r="A16" s="79" t="s">
        <v>72</v>
      </c>
    </row>
    <row r="17" spans="1:7" x14ac:dyDescent="0.2">
      <c r="A17" s="78">
        <v>36831</v>
      </c>
      <c r="C17" s="8">
        <v>624</v>
      </c>
      <c r="E17" s="8">
        <v>522.30200000000002</v>
      </c>
      <c r="F17" s="8">
        <f>624-E17</f>
        <v>101.69799999999998</v>
      </c>
    </row>
    <row r="18" spans="1:7" x14ac:dyDescent="0.2">
      <c r="A18" s="78">
        <v>36832</v>
      </c>
      <c r="C18" s="8">
        <v>624</v>
      </c>
      <c r="E18" s="8">
        <v>500.92200000000003</v>
      </c>
      <c r="F18" s="8">
        <f>624-E18</f>
        <v>123.07799999999997</v>
      </c>
    </row>
    <row r="19" spans="1:7" x14ac:dyDescent="0.2">
      <c r="A19" s="78">
        <v>36833</v>
      </c>
      <c r="C19" s="8">
        <v>624</v>
      </c>
      <c r="E19" s="8">
        <v>523.41099999999994</v>
      </c>
      <c r="F19" s="8">
        <f>624-E19</f>
        <v>100.58900000000006</v>
      </c>
    </row>
    <row r="20" spans="1:7" x14ac:dyDescent="0.2">
      <c r="A20" s="78">
        <v>36834</v>
      </c>
      <c r="C20" s="8">
        <v>624</v>
      </c>
      <c r="E20" s="8">
        <v>567.78800000000001</v>
      </c>
      <c r="F20" s="76">
        <f>624-E20</f>
        <v>56.211999999999989</v>
      </c>
    </row>
    <row r="21" spans="1:7" x14ac:dyDescent="0.2">
      <c r="F21" s="8">
        <f>SUM(F17:F20)</f>
        <v>381.577</v>
      </c>
      <c r="G21" s="10">
        <f>F21/4</f>
        <v>95.39425</v>
      </c>
    </row>
    <row r="24" spans="1:7" x14ac:dyDescent="0.2">
      <c r="A24" s="79" t="s">
        <v>63</v>
      </c>
      <c r="C24" s="8"/>
      <c r="E24" s="8"/>
      <c r="G24" s="8"/>
    </row>
    <row r="25" spans="1:7" x14ac:dyDescent="0.2">
      <c r="A25" s="78">
        <v>36831</v>
      </c>
      <c r="C25" s="8"/>
      <c r="E25" s="8"/>
      <c r="F25" s="8">
        <v>100</v>
      </c>
    </row>
    <row r="26" spans="1:7" x14ac:dyDescent="0.2">
      <c r="A26" s="78">
        <v>36832</v>
      </c>
      <c r="C26" s="8"/>
      <c r="E26" s="8"/>
      <c r="F26" s="8">
        <v>100</v>
      </c>
    </row>
    <row r="27" spans="1:7" x14ac:dyDescent="0.2">
      <c r="A27" s="78">
        <v>36833</v>
      </c>
      <c r="C27" s="8"/>
      <c r="E27" s="8"/>
      <c r="F27" s="8">
        <v>100</v>
      </c>
    </row>
    <row r="28" spans="1:7" x14ac:dyDescent="0.2">
      <c r="A28" s="78">
        <v>36834</v>
      </c>
      <c r="C28" s="8"/>
      <c r="E28" s="8"/>
      <c r="F28" s="76">
        <v>100</v>
      </c>
    </row>
    <row r="29" spans="1:7" x14ac:dyDescent="0.2">
      <c r="F29" s="8">
        <f>SUM(F25:F28)</f>
        <v>400</v>
      </c>
      <c r="G29" s="10">
        <f>F29/4</f>
        <v>100</v>
      </c>
    </row>
    <row r="30" spans="1:7" x14ac:dyDescent="0.2">
      <c r="F30" s="8"/>
      <c r="G30" s="10"/>
    </row>
    <row r="31" spans="1:7" x14ac:dyDescent="0.2">
      <c r="A31" s="79"/>
      <c r="C31" s="8"/>
      <c r="E31" s="8"/>
      <c r="G31" s="8"/>
    </row>
    <row r="32" spans="1:7" x14ac:dyDescent="0.2">
      <c r="A32" s="79" t="s">
        <v>73</v>
      </c>
      <c r="C32" s="8"/>
      <c r="E32" s="8"/>
      <c r="G32" s="8"/>
    </row>
    <row r="33" spans="1:7" x14ac:dyDescent="0.2">
      <c r="A33" s="78">
        <v>36831</v>
      </c>
      <c r="C33" s="8"/>
      <c r="E33" s="8"/>
      <c r="F33" s="8">
        <v>100</v>
      </c>
    </row>
    <row r="34" spans="1:7" x14ac:dyDescent="0.2">
      <c r="A34" s="78">
        <v>36832</v>
      </c>
      <c r="C34" s="8"/>
      <c r="E34" s="8"/>
      <c r="F34" s="8">
        <v>100</v>
      </c>
    </row>
    <row r="35" spans="1:7" x14ac:dyDescent="0.2">
      <c r="A35" s="78">
        <v>36833</v>
      </c>
      <c r="C35" s="8"/>
      <c r="E35" s="8"/>
      <c r="F35" s="8">
        <v>100</v>
      </c>
    </row>
    <row r="36" spans="1:7" x14ac:dyDescent="0.2">
      <c r="A36" s="78">
        <v>36834</v>
      </c>
      <c r="C36" s="8"/>
      <c r="E36" s="8"/>
      <c r="F36" s="76">
        <v>100</v>
      </c>
    </row>
    <row r="37" spans="1:7" x14ac:dyDescent="0.2">
      <c r="F37" s="8">
        <f>SUM(F33:F36)</f>
        <v>400</v>
      </c>
      <c r="G37" s="10">
        <f>F37/4</f>
        <v>100</v>
      </c>
    </row>
  </sheetData>
  <printOptions horizontalCentered="1"/>
  <pageMargins left="0.5" right="0.5" top="1" bottom="1" header="0.25" footer="0.25"/>
  <pageSetup scale="99"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Commodity Dollars</vt:lpstr>
      <vt:lpstr>Oct train Fuel Sum</vt:lpstr>
      <vt:lpstr>Oct Train derailment vol.</vt:lpstr>
      <vt:lpstr>Nov.Train Fuel Sum</vt:lpstr>
      <vt:lpstr>Nov. Train derailment vols.</vt:lpstr>
      <vt:lpstr>'Commodity Dollars'!Print_Area</vt:lpstr>
      <vt:lpstr>'Nov. Train derailment vols.'!Print_Area</vt:lpstr>
      <vt:lpstr>'Nov.Train Fuel Sum'!Print_Area</vt:lpstr>
      <vt:lpstr>'Oct Train derailment vol.'!Print_Area</vt:lpstr>
      <vt:lpstr>'Oct train Fuel Sum'!Print_Area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2001-01-29T22:47:56Z</cp:lastPrinted>
  <dcterms:created xsi:type="dcterms:W3CDTF">1997-10-09T14:10:31Z</dcterms:created>
  <dcterms:modified xsi:type="dcterms:W3CDTF">2023-09-09T21:38:19Z</dcterms:modified>
</cp:coreProperties>
</file>