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437293-7700-40E2-A3DE-1A32FF94A0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A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D7" i="1"/>
  <c r="E7" i="1"/>
  <c r="F7" i="1"/>
  <c r="G7" i="1"/>
  <c r="H7" i="1"/>
  <c r="I7" i="1"/>
  <c r="J7" i="1"/>
  <c r="K7" i="1"/>
  <c r="L7" i="1"/>
  <c r="M7" i="1"/>
  <c r="N7" i="1"/>
  <c r="O7" i="1"/>
  <c r="A8" i="1"/>
  <c r="D8" i="1"/>
  <c r="E8" i="1"/>
  <c r="F8" i="1"/>
  <c r="G8" i="1"/>
  <c r="H8" i="1"/>
  <c r="I8" i="1"/>
  <c r="J8" i="1"/>
  <c r="K8" i="1"/>
  <c r="L8" i="1"/>
  <c r="M8" i="1"/>
  <c r="N8" i="1"/>
  <c r="A9" i="1"/>
  <c r="D9" i="1"/>
  <c r="E9" i="1"/>
  <c r="F9" i="1"/>
  <c r="G9" i="1"/>
  <c r="H9" i="1"/>
  <c r="I9" i="1"/>
  <c r="J9" i="1"/>
  <c r="K9" i="1"/>
  <c r="L9" i="1"/>
  <c r="M9" i="1"/>
  <c r="A10" i="1"/>
  <c r="D10" i="1"/>
  <c r="E10" i="1"/>
  <c r="F10" i="1"/>
  <c r="G10" i="1"/>
  <c r="H10" i="1"/>
  <c r="I10" i="1"/>
  <c r="J10" i="1"/>
  <c r="K10" i="1"/>
  <c r="L10" i="1"/>
  <c r="A11" i="1"/>
  <c r="D11" i="1"/>
  <c r="E11" i="1"/>
  <c r="F11" i="1"/>
  <c r="G11" i="1"/>
  <c r="H11" i="1"/>
  <c r="I11" i="1"/>
  <c r="J11" i="1"/>
  <c r="K11" i="1"/>
  <c r="A12" i="1"/>
  <c r="D12" i="1"/>
  <c r="E12" i="1"/>
  <c r="F12" i="1"/>
  <c r="G12" i="1"/>
  <c r="H12" i="1"/>
  <c r="I12" i="1"/>
  <c r="J12" i="1"/>
  <c r="A13" i="1"/>
  <c r="D13" i="1"/>
  <c r="E13" i="1"/>
  <c r="F13" i="1"/>
  <c r="G13" i="1"/>
  <c r="H13" i="1"/>
  <c r="I13" i="1"/>
  <c r="A14" i="1"/>
  <c r="D14" i="1"/>
  <c r="E14" i="1"/>
  <c r="F14" i="1"/>
  <c r="G14" i="1"/>
  <c r="H14" i="1"/>
  <c r="A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A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A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A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A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A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A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A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A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A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A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A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A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A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A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A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A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A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A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A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A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A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A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A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A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A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A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A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A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A53" i="1"/>
  <c r="C53" i="1"/>
  <c r="D53" i="1"/>
  <c r="E53" i="1"/>
  <c r="F53" i="1"/>
  <c r="G53" i="1"/>
  <c r="H53" i="1"/>
  <c r="I53" i="1"/>
  <c r="J53" i="1"/>
  <c r="K53" i="1"/>
  <c r="L53" i="1"/>
  <c r="A54" i="1"/>
  <c r="C54" i="1"/>
  <c r="D54" i="1"/>
  <c r="E54" i="1"/>
  <c r="F54" i="1"/>
  <c r="G54" i="1"/>
  <c r="H54" i="1"/>
  <c r="I54" i="1"/>
  <c r="J54" i="1"/>
  <c r="K54" i="1"/>
  <c r="N54" i="1"/>
  <c r="O54" i="1"/>
  <c r="P54" i="1"/>
  <c r="Q54" i="1"/>
  <c r="R54" i="1"/>
  <c r="A55" i="1"/>
  <c r="C55" i="1"/>
  <c r="D55" i="1"/>
  <c r="E55" i="1"/>
  <c r="F55" i="1"/>
  <c r="G55" i="1"/>
  <c r="H55" i="1"/>
  <c r="I55" i="1"/>
  <c r="J55" i="1"/>
  <c r="N55" i="1"/>
  <c r="O55" i="1"/>
  <c r="P55" i="1"/>
  <c r="Q55" i="1"/>
  <c r="R55" i="1"/>
  <c r="A56" i="1"/>
  <c r="C56" i="1"/>
  <c r="D56" i="1"/>
  <c r="E56" i="1"/>
  <c r="F56" i="1"/>
  <c r="G56" i="1"/>
  <c r="H56" i="1"/>
  <c r="I56" i="1"/>
  <c r="N56" i="1"/>
  <c r="O56" i="1"/>
  <c r="P56" i="1"/>
  <c r="Q56" i="1"/>
  <c r="R56" i="1"/>
  <c r="A57" i="1"/>
  <c r="C57" i="1"/>
  <c r="D57" i="1"/>
  <c r="E57" i="1"/>
  <c r="F57" i="1"/>
  <c r="G57" i="1"/>
  <c r="H57" i="1"/>
  <c r="N57" i="1"/>
  <c r="O57" i="1"/>
  <c r="P57" i="1"/>
  <c r="Q57" i="1"/>
  <c r="R57" i="1"/>
  <c r="A58" i="1"/>
  <c r="C58" i="1"/>
  <c r="D58" i="1"/>
  <c r="E58" i="1"/>
  <c r="F58" i="1"/>
  <c r="G58" i="1"/>
  <c r="N58" i="1"/>
  <c r="O58" i="1"/>
  <c r="P58" i="1"/>
  <c r="Q58" i="1"/>
  <c r="R58" i="1"/>
  <c r="A59" i="1"/>
  <c r="C59" i="1"/>
  <c r="D59" i="1"/>
  <c r="E59" i="1"/>
  <c r="F59" i="1"/>
  <c r="N59" i="1"/>
  <c r="O59" i="1"/>
  <c r="P59" i="1"/>
  <c r="Q59" i="1"/>
  <c r="R59" i="1"/>
  <c r="A60" i="1"/>
  <c r="C60" i="1"/>
  <c r="D60" i="1"/>
  <c r="E60" i="1"/>
  <c r="N60" i="1"/>
  <c r="O60" i="1"/>
  <c r="P60" i="1"/>
  <c r="Q60" i="1"/>
  <c r="R60" i="1"/>
  <c r="A61" i="1"/>
  <c r="C61" i="1"/>
  <c r="D61" i="1"/>
  <c r="N61" i="1"/>
  <c r="O61" i="1"/>
  <c r="P61" i="1"/>
  <c r="Q61" i="1"/>
  <c r="R61" i="1"/>
  <c r="A62" i="1"/>
</calcChain>
</file>

<file path=xl/sharedStrings.xml><?xml version="1.0" encoding="utf-8"?>
<sst xmlns="http://schemas.openxmlformats.org/spreadsheetml/2006/main" count="11" uniqueCount="10">
  <si>
    <t>Rate</t>
  </si>
  <si>
    <t>Volume</t>
  </si>
  <si>
    <t>100 % At Risk for Resubscription</t>
  </si>
  <si>
    <t>NPV@15%</t>
  </si>
  <si>
    <t>K Rate</t>
  </si>
  <si>
    <t>Resub Rate</t>
  </si>
  <si>
    <t>75 % At Risk for Resubscription</t>
  </si>
  <si>
    <t>50 % At Risk for Resubscription</t>
  </si>
  <si>
    <t>25 % At Risk for Resubscription</t>
  </si>
  <si>
    <t>Back Dated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</si>
</sst>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9" fontId="2" fillId="0" borderId="0" xfId="3" applyFont="1"/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6" fontId="2" fillId="0" borderId="4" xfId="0" applyNumberFormat="1" applyFont="1" applyBorder="1"/>
    <xf numFmtId="164" fontId="4" fillId="0" borderId="5" xfId="2" applyNumberFormat="1" applyFont="1" applyBorder="1"/>
    <xf numFmtId="164" fontId="5" fillId="0" borderId="5" xfId="2" applyNumberFormat="1" applyFont="1" applyBorder="1"/>
    <xf numFmtId="165" fontId="2" fillId="0" borderId="5" xfId="2" applyNumberFormat="1" applyFont="1" applyBorder="1"/>
    <xf numFmtId="165" fontId="2" fillId="0" borderId="5" xfId="0" applyNumberFormat="1" applyFont="1" applyBorder="1"/>
    <xf numFmtId="165" fontId="2" fillId="0" borderId="6" xfId="0" applyNumberFormat="1" applyFont="1" applyBorder="1"/>
    <xf numFmtId="6" fontId="2" fillId="0" borderId="7" xfId="0" applyNumberFormat="1" applyFont="1" applyBorder="1"/>
    <xf numFmtId="164" fontId="4" fillId="0" borderId="0" xfId="2" applyNumberFormat="1" applyFont="1" applyBorder="1"/>
    <xf numFmtId="164" fontId="5" fillId="0" borderId="0" xfId="2" applyNumberFormat="1" applyFont="1" applyBorder="1"/>
    <xf numFmtId="165" fontId="2" fillId="0" borderId="0" xfId="2" applyNumberFormat="1" applyFont="1" applyBorder="1"/>
    <xf numFmtId="165" fontId="2" fillId="0" borderId="8" xfId="2" applyNumberFormat="1" applyFont="1" applyBorder="1"/>
    <xf numFmtId="6" fontId="2" fillId="0" borderId="9" xfId="0" applyNumberFormat="1" applyFont="1" applyBorder="1"/>
    <xf numFmtId="164" fontId="4" fillId="0" borderId="10" xfId="2" applyNumberFormat="1" applyFont="1" applyBorder="1"/>
    <xf numFmtId="164" fontId="5" fillId="0" borderId="10" xfId="2" applyNumberFormat="1" applyFont="1" applyBorder="1"/>
    <xf numFmtId="165" fontId="2" fillId="0" borderId="10" xfId="2" applyNumberFormat="1" applyFont="1" applyBorder="1"/>
    <xf numFmtId="165" fontId="2" fillId="0" borderId="11" xfId="2" applyNumberFormat="1" applyFont="1" applyBorder="1"/>
    <xf numFmtId="0" fontId="3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4" fontId="3" fillId="0" borderId="5" xfId="2" applyFont="1" applyBorder="1" applyAlignment="1">
      <alignment horizontal="center"/>
    </xf>
    <xf numFmtId="44" fontId="3" fillId="0" borderId="6" xfId="2" applyFont="1" applyBorder="1" applyAlignment="1">
      <alignment horizontal="center"/>
    </xf>
    <xf numFmtId="166" fontId="4" fillId="0" borderId="5" xfId="1" applyNumberFormat="1" applyFont="1" applyBorder="1"/>
    <xf numFmtId="165" fontId="2" fillId="0" borderId="6" xfId="2" applyNumberFormat="1" applyFont="1" applyBorder="1"/>
    <xf numFmtId="166" fontId="4" fillId="0" borderId="0" xfId="1" applyNumberFormat="1" applyFont="1" applyBorder="1"/>
    <xf numFmtId="166" fontId="4" fillId="0" borderId="10" xfId="1" applyNumberFormat="1" applyFont="1" applyBorder="1"/>
    <xf numFmtId="6" fontId="2" fillId="0" borderId="0" xfId="0" applyNumberFormat="1" applyFo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13" workbookViewId="0">
      <selection activeCell="A28" sqref="A28:R38"/>
    </sheetView>
  </sheetViews>
  <sheetFormatPr defaultRowHeight="12.75" x14ac:dyDescent="0.2"/>
  <cols>
    <col min="1" max="1" width="11.7109375" bestFit="1" customWidth="1"/>
    <col min="2" max="2" width="8.7109375" bestFit="1" customWidth="1"/>
    <col min="3" max="3" width="11.28515625" bestFit="1" customWidth="1"/>
    <col min="4" max="4" width="9.7109375" bestFit="1" customWidth="1"/>
    <col min="5" max="18" width="8.7109375" bestFit="1" customWidth="1"/>
  </cols>
  <sheetData>
    <row r="1" spans="1:18" ht="13.5" thickBot="1" x14ac:dyDescent="0.25">
      <c r="A1" s="1" t="s">
        <v>0</v>
      </c>
      <c r="B1" s="2">
        <v>0.15</v>
      </c>
      <c r="C1" s="1" t="s">
        <v>1</v>
      </c>
      <c r="D1" s="1">
        <v>150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3.5" thickBot="1" x14ac:dyDescent="0.25">
      <c r="A2" s="36" t="s">
        <v>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</row>
    <row r="3" spans="1:18" ht="13.5" thickBot="1" x14ac:dyDescent="0.25">
      <c r="A3" s="3" t="s">
        <v>3</v>
      </c>
      <c r="B3" s="4" t="s">
        <v>4</v>
      </c>
      <c r="C3" s="5" t="s">
        <v>5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7">
        <v>15</v>
      </c>
    </row>
    <row r="4" spans="1:18" x14ac:dyDescent="0.2">
      <c r="A4" s="8">
        <f>NPV($B$1,D4:R4)</f>
        <v>110541.00130065839</v>
      </c>
      <c r="B4" s="9">
        <v>0.34528577605496846</v>
      </c>
      <c r="C4" s="10">
        <v>0</v>
      </c>
      <c r="D4" s="11">
        <f t="shared" ref="D4:D14" si="0">+$D$1*B4*365</f>
        <v>18904.396239009522</v>
      </c>
      <c r="E4" s="12">
        <f>+D4</f>
        <v>18904.396239009522</v>
      </c>
      <c r="F4" s="12">
        <f t="shared" ref="F4:R5" si="1">+E4</f>
        <v>18904.396239009522</v>
      </c>
      <c r="G4" s="12">
        <f t="shared" si="1"/>
        <v>18904.396239009522</v>
      </c>
      <c r="H4" s="12">
        <f t="shared" si="1"/>
        <v>18904.396239009522</v>
      </c>
      <c r="I4" s="12">
        <f t="shared" si="1"/>
        <v>18904.396239009522</v>
      </c>
      <c r="J4" s="12">
        <f t="shared" si="1"/>
        <v>18904.396239009522</v>
      </c>
      <c r="K4" s="12">
        <f t="shared" si="1"/>
        <v>18904.396239009522</v>
      </c>
      <c r="L4" s="12">
        <f t="shared" si="1"/>
        <v>18904.396239009522</v>
      </c>
      <c r="M4" s="12">
        <f t="shared" si="1"/>
        <v>18904.396239009522</v>
      </c>
      <c r="N4" s="12">
        <f t="shared" si="1"/>
        <v>18904.396239009522</v>
      </c>
      <c r="O4" s="12">
        <f t="shared" si="1"/>
        <v>18904.396239009522</v>
      </c>
      <c r="P4" s="12">
        <f t="shared" si="1"/>
        <v>18904.396239009522</v>
      </c>
      <c r="Q4" s="12">
        <f t="shared" si="1"/>
        <v>18904.396239009522</v>
      </c>
      <c r="R4" s="13">
        <f t="shared" si="1"/>
        <v>18904.396239009522</v>
      </c>
    </row>
    <row r="5" spans="1:18" x14ac:dyDescent="0.2">
      <c r="A5" s="14">
        <f t="shared" ref="A5:A14" si="2">NPV($B$1,D5:R5)</f>
        <v>110541.00130065839</v>
      </c>
      <c r="B5" s="15">
        <v>0.35269845811749301</v>
      </c>
      <c r="C5" s="16">
        <v>0</v>
      </c>
      <c r="D5" s="17">
        <f t="shared" si="0"/>
        <v>19310.240581932743</v>
      </c>
      <c r="E5" s="17">
        <f>+D5</f>
        <v>19310.240581932743</v>
      </c>
      <c r="F5" s="17">
        <f>+E5</f>
        <v>19310.240581932743</v>
      </c>
      <c r="G5" s="17">
        <f t="shared" si="1"/>
        <v>19310.240581932743</v>
      </c>
      <c r="H5" s="17">
        <f t="shared" si="1"/>
        <v>19310.240581932743</v>
      </c>
      <c r="I5" s="17">
        <f t="shared" si="1"/>
        <v>19310.240581932743</v>
      </c>
      <c r="J5" s="17">
        <f t="shared" si="1"/>
        <v>19310.240581932743</v>
      </c>
      <c r="K5" s="17">
        <f t="shared" si="1"/>
        <v>19310.240581932743</v>
      </c>
      <c r="L5" s="17">
        <f t="shared" si="1"/>
        <v>19310.240581932743</v>
      </c>
      <c r="M5" s="17">
        <f t="shared" si="1"/>
        <v>19310.240581932743</v>
      </c>
      <c r="N5" s="17">
        <f t="shared" si="1"/>
        <v>19310.240581932743</v>
      </c>
      <c r="O5" s="17">
        <f t="shared" si="1"/>
        <v>19310.240581932743</v>
      </c>
      <c r="P5" s="17">
        <f t="shared" si="1"/>
        <v>19310.240581932743</v>
      </c>
      <c r="Q5" s="17">
        <f t="shared" si="1"/>
        <v>19310.240581932743</v>
      </c>
      <c r="R5" s="18">
        <v>0</v>
      </c>
    </row>
    <row r="6" spans="1:18" x14ac:dyDescent="0.2">
      <c r="A6" s="14">
        <f t="shared" si="2"/>
        <v>110541.00130065838</v>
      </c>
      <c r="B6" s="15">
        <v>0.3616264695342371</v>
      </c>
      <c r="C6" s="16">
        <v>0</v>
      </c>
      <c r="D6" s="17">
        <f t="shared" si="0"/>
        <v>19799.049206999483</v>
      </c>
      <c r="E6" s="17">
        <f t="shared" ref="E6:P14" si="3">+D6</f>
        <v>19799.049206999483</v>
      </c>
      <c r="F6" s="17">
        <f t="shared" si="3"/>
        <v>19799.049206999483</v>
      </c>
      <c r="G6" s="17">
        <f t="shared" si="3"/>
        <v>19799.049206999483</v>
      </c>
      <c r="H6" s="17">
        <f t="shared" si="3"/>
        <v>19799.049206999483</v>
      </c>
      <c r="I6" s="17">
        <f t="shared" si="3"/>
        <v>19799.049206999483</v>
      </c>
      <c r="J6" s="17">
        <f t="shared" si="3"/>
        <v>19799.049206999483</v>
      </c>
      <c r="K6" s="17">
        <f t="shared" si="3"/>
        <v>19799.049206999483</v>
      </c>
      <c r="L6" s="17">
        <f t="shared" si="3"/>
        <v>19799.049206999483</v>
      </c>
      <c r="M6" s="17">
        <f t="shared" si="3"/>
        <v>19799.049206999483</v>
      </c>
      <c r="N6" s="17">
        <f t="shared" si="3"/>
        <v>19799.049206999483</v>
      </c>
      <c r="O6" s="17">
        <f t="shared" si="3"/>
        <v>19799.049206999483</v>
      </c>
      <c r="P6" s="17">
        <f t="shared" si="3"/>
        <v>19799.049206999483</v>
      </c>
      <c r="Q6" s="17">
        <v>0</v>
      </c>
      <c r="R6" s="18">
        <v>0</v>
      </c>
    </row>
    <row r="7" spans="1:18" x14ac:dyDescent="0.2">
      <c r="A7" s="14">
        <f t="shared" si="2"/>
        <v>110541.00130165831</v>
      </c>
      <c r="B7" s="15">
        <v>0.37246921852803755</v>
      </c>
      <c r="C7" s="16">
        <v>0</v>
      </c>
      <c r="D7" s="17">
        <f t="shared" si="0"/>
        <v>20392.689714410055</v>
      </c>
      <c r="E7" s="17">
        <f t="shared" si="3"/>
        <v>20392.689714410055</v>
      </c>
      <c r="F7" s="17">
        <f t="shared" si="3"/>
        <v>20392.689714410055</v>
      </c>
      <c r="G7" s="17">
        <f t="shared" si="3"/>
        <v>20392.689714410055</v>
      </c>
      <c r="H7" s="17">
        <f t="shared" si="3"/>
        <v>20392.689714410055</v>
      </c>
      <c r="I7" s="17">
        <f t="shared" si="3"/>
        <v>20392.689714410055</v>
      </c>
      <c r="J7" s="17">
        <f t="shared" si="3"/>
        <v>20392.689714410055</v>
      </c>
      <c r="K7" s="17">
        <f t="shared" si="3"/>
        <v>20392.689714410055</v>
      </c>
      <c r="L7" s="17">
        <f t="shared" si="3"/>
        <v>20392.689714410055</v>
      </c>
      <c r="M7" s="17">
        <f t="shared" si="3"/>
        <v>20392.689714410055</v>
      </c>
      <c r="N7" s="17">
        <f t="shared" si="3"/>
        <v>20392.689714410055</v>
      </c>
      <c r="O7" s="17">
        <f t="shared" si="3"/>
        <v>20392.689714410055</v>
      </c>
      <c r="P7" s="17">
        <v>0</v>
      </c>
      <c r="Q7" s="17">
        <v>0</v>
      </c>
      <c r="R7" s="18">
        <v>0</v>
      </c>
    </row>
    <row r="8" spans="1:18" x14ac:dyDescent="0.2">
      <c r="A8" s="14">
        <f t="shared" si="2"/>
        <v>110540.93236476695</v>
      </c>
      <c r="B8" s="15">
        <v>0.38577065793858945</v>
      </c>
      <c r="C8" s="16">
        <v>0</v>
      </c>
      <c r="D8" s="17">
        <f t="shared" si="0"/>
        <v>21120.943522137772</v>
      </c>
      <c r="E8" s="17">
        <f t="shared" si="3"/>
        <v>21120.943522137772</v>
      </c>
      <c r="F8" s="17">
        <f t="shared" si="3"/>
        <v>21120.943522137772</v>
      </c>
      <c r="G8" s="17">
        <f t="shared" si="3"/>
        <v>21120.943522137772</v>
      </c>
      <c r="H8" s="17">
        <f t="shared" si="3"/>
        <v>21120.943522137772</v>
      </c>
      <c r="I8" s="17">
        <f t="shared" si="3"/>
        <v>21120.943522137772</v>
      </c>
      <c r="J8" s="17">
        <f t="shared" si="3"/>
        <v>21120.943522137772</v>
      </c>
      <c r="K8" s="17">
        <f t="shared" si="3"/>
        <v>21120.943522137772</v>
      </c>
      <c r="L8" s="17">
        <f t="shared" si="3"/>
        <v>21120.943522137772</v>
      </c>
      <c r="M8" s="17">
        <f t="shared" si="3"/>
        <v>21120.943522137772</v>
      </c>
      <c r="N8" s="17">
        <f t="shared" si="3"/>
        <v>21120.943522137772</v>
      </c>
      <c r="O8" s="17">
        <v>0</v>
      </c>
      <c r="P8" s="17">
        <v>0</v>
      </c>
      <c r="Q8" s="17">
        <v>0</v>
      </c>
      <c r="R8" s="18">
        <v>0</v>
      </c>
    </row>
    <row r="9" spans="1:18" x14ac:dyDescent="0.2">
      <c r="A9" s="14">
        <f t="shared" si="2"/>
        <v>110541.00130065836</v>
      </c>
      <c r="B9" s="15">
        <v>0.40229264843680729</v>
      </c>
      <c r="C9" s="16">
        <v>0</v>
      </c>
      <c r="D9" s="17">
        <f t="shared" si="0"/>
        <v>22025.522501915199</v>
      </c>
      <c r="E9" s="17">
        <f t="shared" si="3"/>
        <v>22025.522501915199</v>
      </c>
      <c r="F9" s="17">
        <f t="shared" si="3"/>
        <v>22025.522501915199</v>
      </c>
      <c r="G9" s="17">
        <f t="shared" si="3"/>
        <v>22025.522501915199</v>
      </c>
      <c r="H9" s="17">
        <f t="shared" si="3"/>
        <v>22025.522501915199</v>
      </c>
      <c r="I9" s="17">
        <f t="shared" si="3"/>
        <v>22025.522501915199</v>
      </c>
      <c r="J9" s="17">
        <f t="shared" si="3"/>
        <v>22025.522501915199</v>
      </c>
      <c r="K9" s="17">
        <f t="shared" si="3"/>
        <v>22025.522501915199</v>
      </c>
      <c r="L9" s="17">
        <f t="shared" si="3"/>
        <v>22025.522501915199</v>
      </c>
      <c r="M9" s="17">
        <f t="shared" si="3"/>
        <v>22025.522501915199</v>
      </c>
      <c r="N9" s="17">
        <v>0</v>
      </c>
      <c r="O9" s="17">
        <v>0</v>
      </c>
      <c r="P9" s="17">
        <v>0</v>
      </c>
      <c r="Q9" s="17">
        <v>0</v>
      </c>
      <c r="R9" s="18">
        <v>0</v>
      </c>
    </row>
    <row r="10" spans="1:18" x14ac:dyDescent="0.2">
      <c r="A10" s="14">
        <f t="shared" si="2"/>
        <v>110541.0013006584</v>
      </c>
      <c r="B10" s="15">
        <v>0.4231328121542709</v>
      </c>
      <c r="C10" s="16">
        <v>0</v>
      </c>
      <c r="D10" s="17">
        <f t="shared" si="0"/>
        <v>23166.521465446334</v>
      </c>
      <c r="E10" s="17">
        <f t="shared" si="3"/>
        <v>23166.521465446334</v>
      </c>
      <c r="F10" s="17">
        <f t="shared" si="3"/>
        <v>23166.521465446334</v>
      </c>
      <c r="G10" s="17">
        <f t="shared" si="3"/>
        <v>23166.521465446334</v>
      </c>
      <c r="H10" s="17">
        <f t="shared" si="3"/>
        <v>23166.521465446334</v>
      </c>
      <c r="I10" s="17">
        <f t="shared" si="3"/>
        <v>23166.521465446334</v>
      </c>
      <c r="J10" s="17">
        <f t="shared" si="3"/>
        <v>23166.521465446334</v>
      </c>
      <c r="K10" s="17">
        <f t="shared" si="3"/>
        <v>23166.521465446334</v>
      </c>
      <c r="L10" s="17">
        <f t="shared" si="3"/>
        <v>23166.521465446334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8">
        <v>0</v>
      </c>
    </row>
    <row r="11" spans="1:18" x14ac:dyDescent="0.2">
      <c r="A11" s="14">
        <f t="shared" si="2"/>
        <v>110541.00130065836</v>
      </c>
      <c r="B11" s="15">
        <v>0.44993738891350604</v>
      </c>
      <c r="C11" s="16">
        <v>0</v>
      </c>
      <c r="D11" s="17">
        <f t="shared" si="0"/>
        <v>24634.072043014454</v>
      </c>
      <c r="E11" s="17">
        <f t="shared" si="3"/>
        <v>24634.072043014454</v>
      </c>
      <c r="F11" s="17">
        <f t="shared" si="3"/>
        <v>24634.072043014454</v>
      </c>
      <c r="G11" s="17">
        <f t="shared" si="3"/>
        <v>24634.072043014454</v>
      </c>
      <c r="H11" s="17">
        <f t="shared" si="3"/>
        <v>24634.072043014454</v>
      </c>
      <c r="I11" s="17">
        <f t="shared" si="3"/>
        <v>24634.072043014454</v>
      </c>
      <c r="J11" s="17">
        <f t="shared" si="3"/>
        <v>24634.072043014454</v>
      </c>
      <c r="K11" s="17">
        <f t="shared" si="3"/>
        <v>24634.072043014454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8">
        <v>0</v>
      </c>
    </row>
    <row r="12" spans="1:18" x14ac:dyDescent="0.2">
      <c r="A12" s="14">
        <f t="shared" si="2"/>
        <v>110541.0013006584</v>
      </c>
      <c r="B12" s="15">
        <v>0.48529087244762226</v>
      </c>
      <c r="C12" s="16">
        <v>0</v>
      </c>
      <c r="D12" s="17">
        <f t="shared" si="0"/>
        <v>26569.675266507318</v>
      </c>
      <c r="E12" s="17">
        <f t="shared" si="3"/>
        <v>26569.675266507318</v>
      </c>
      <c r="F12" s="17">
        <f t="shared" si="3"/>
        <v>26569.675266507318</v>
      </c>
      <c r="G12" s="17">
        <f t="shared" si="3"/>
        <v>26569.675266507318</v>
      </c>
      <c r="H12" s="17">
        <f t="shared" si="3"/>
        <v>26569.675266507318</v>
      </c>
      <c r="I12" s="17">
        <f t="shared" si="3"/>
        <v>26569.675266507318</v>
      </c>
      <c r="J12" s="17">
        <f t="shared" si="3"/>
        <v>26569.675266507318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8">
        <v>0</v>
      </c>
    </row>
    <row r="13" spans="1:18" x14ac:dyDescent="0.2">
      <c r="A13" s="14">
        <f t="shared" si="2"/>
        <v>110541.00130065836</v>
      </c>
      <c r="B13" s="15">
        <v>0.53349794032049425</v>
      </c>
      <c r="C13" s="16">
        <v>0</v>
      </c>
      <c r="D13" s="17">
        <f t="shared" si="0"/>
        <v>29209.012232547058</v>
      </c>
      <c r="E13" s="17">
        <f t="shared" si="3"/>
        <v>29209.012232547058</v>
      </c>
      <c r="F13" s="17">
        <f t="shared" si="3"/>
        <v>29209.012232547058</v>
      </c>
      <c r="G13" s="17">
        <f t="shared" si="3"/>
        <v>29209.012232547058</v>
      </c>
      <c r="H13" s="17">
        <f t="shared" si="3"/>
        <v>29209.012232547058</v>
      </c>
      <c r="I13" s="17">
        <f t="shared" si="3"/>
        <v>29209.012232547058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8">
        <v>0</v>
      </c>
    </row>
    <row r="14" spans="1:18" ht="13.5" thickBot="1" x14ac:dyDescent="0.25">
      <c r="A14" s="19">
        <f t="shared" si="2"/>
        <v>110541.0013006584</v>
      </c>
      <c r="B14" s="20">
        <v>0.60230319402112187</v>
      </c>
      <c r="C14" s="21">
        <v>0</v>
      </c>
      <c r="D14" s="22">
        <f t="shared" si="0"/>
        <v>32976.099872656428</v>
      </c>
      <c r="E14" s="22">
        <f t="shared" si="3"/>
        <v>32976.099872656428</v>
      </c>
      <c r="F14" s="22">
        <f t="shared" si="3"/>
        <v>32976.099872656428</v>
      </c>
      <c r="G14" s="22">
        <f t="shared" si="3"/>
        <v>32976.099872656428</v>
      </c>
      <c r="H14" s="22">
        <f t="shared" si="3"/>
        <v>32976.099872656428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3">
        <v>0</v>
      </c>
    </row>
    <row r="15" spans="1:18" ht="13.5" thickBot="1" x14ac:dyDescent="0.25">
      <c r="A15" s="39" t="s">
        <v>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1"/>
    </row>
    <row r="16" spans="1:18" x14ac:dyDescent="0.2">
      <c r="A16" s="8">
        <f t="shared" ref="A16:A26" si="4">NPV($B$1,D16:R16)</f>
        <v>110541.00130065839</v>
      </c>
      <c r="B16" s="9">
        <v>0.34528577605496846</v>
      </c>
      <c r="C16" s="10">
        <v>0</v>
      </c>
      <c r="D16" s="11">
        <f t="shared" ref="D16:D26" si="5">+$D$1*B16*365</f>
        <v>18904.396239009522</v>
      </c>
      <c r="E16" s="12">
        <f>+D16</f>
        <v>18904.396239009522</v>
      </c>
      <c r="F16" s="12">
        <f t="shared" ref="F16:R17" si="6">+E16</f>
        <v>18904.396239009522</v>
      </c>
      <c r="G16" s="12">
        <f t="shared" si="6"/>
        <v>18904.396239009522</v>
      </c>
      <c r="H16" s="12">
        <f t="shared" si="6"/>
        <v>18904.396239009522</v>
      </c>
      <c r="I16" s="12">
        <f t="shared" si="6"/>
        <v>18904.396239009522</v>
      </c>
      <c r="J16" s="12">
        <f t="shared" si="6"/>
        <v>18904.396239009522</v>
      </c>
      <c r="K16" s="12">
        <f t="shared" si="6"/>
        <v>18904.396239009522</v>
      </c>
      <c r="L16" s="12">
        <f t="shared" si="6"/>
        <v>18904.396239009522</v>
      </c>
      <c r="M16" s="12">
        <f t="shared" si="6"/>
        <v>18904.396239009522</v>
      </c>
      <c r="N16" s="12">
        <f t="shared" si="6"/>
        <v>18904.396239009522</v>
      </c>
      <c r="O16" s="12">
        <f t="shared" si="6"/>
        <v>18904.396239009522</v>
      </c>
      <c r="P16" s="12">
        <f t="shared" si="6"/>
        <v>18904.396239009522</v>
      </c>
      <c r="Q16" s="12">
        <f t="shared" si="6"/>
        <v>18904.396239009522</v>
      </c>
      <c r="R16" s="13">
        <f t="shared" si="6"/>
        <v>18904.396239009522</v>
      </c>
    </row>
    <row r="17" spans="1:18" x14ac:dyDescent="0.2">
      <c r="A17" s="14">
        <f t="shared" si="4"/>
        <v>110541.00130065836</v>
      </c>
      <c r="B17" s="15">
        <v>0.35081560864194739</v>
      </c>
      <c r="C17" s="16">
        <f>(+R17/365)/150</f>
        <v>8.7703902160486846E-2</v>
      </c>
      <c r="D17" s="17">
        <f t="shared" si="5"/>
        <v>19207.154573146618</v>
      </c>
      <c r="E17" s="17">
        <f>+D17</f>
        <v>19207.154573146618</v>
      </c>
      <c r="F17" s="17">
        <f>+E17</f>
        <v>19207.154573146618</v>
      </c>
      <c r="G17" s="17">
        <f t="shared" si="6"/>
        <v>19207.154573146618</v>
      </c>
      <c r="H17" s="17">
        <f t="shared" si="6"/>
        <v>19207.154573146618</v>
      </c>
      <c r="I17" s="17">
        <f t="shared" si="6"/>
        <v>19207.154573146618</v>
      </c>
      <c r="J17" s="17">
        <f t="shared" si="6"/>
        <v>19207.154573146618</v>
      </c>
      <c r="K17" s="17">
        <f t="shared" si="6"/>
        <v>19207.154573146618</v>
      </c>
      <c r="L17" s="17">
        <f t="shared" si="6"/>
        <v>19207.154573146618</v>
      </c>
      <c r="M17" s="17">
        <f t="shared" si="6"/>
        <v>19207.154573146618</v>
      </c>
      <c r="N17" s="17">
        <f t="shared" si="6"/>
        <v>19207.154573146618</v>
      </c>
      <c r="O17" s="17">
        <f t="shared" si="6"/>
        <v>19207.154573146618</v>
      </c>
      <c r="P17" s="17">
        <f t="shared" si="6"/>
        <v>19207.154573146618</v>
      </c>
      <c r="Q17" s="17">
        <f t="shared" si="6"/>
        <v>19207.154573146618</v>
      </c>
      <c r="R17" s="18">
        <f>+Q17*0.25</f>
        <v>4801.7886432866544</v>
      </c>
    </row>
    <row r="18" spans="1:18" x14ac:dyDescent="0.2">
      <c r="A18" s="14">
        <f t="shared" si="4"/>
        <v>110541.00130065839</v>
      </c>
      <c r="B18" s="15">
        <v>0.35739799310940973</v>
      </c>
      <c r="C18" s="16">
        <f t="shared" ref="C18:C50" si="7">(+R18/365)/150</f>
        <v>8.9349498277352432E-2</v>
      </c>
      <c r="D18" s="17">
        <f t="shared" si="5"/>
        <v>19567.540122740182</v>
      </c>
      <c r="E18" s="17">
        <f t="shared" ref="E18:P24" si="8">+D18</f>
        <v>19567.540122740182</v>
      </c>
      <c r="F18" s="17">
        <f t="shared" si="8"/>
        <v>19567.540122740182</v>
      </c>
      <c r="G18" s="17">
        <f t="shared" si="8"/>
        <v>19567.540122740182</v>
      </c>
      <c r="H18" s="17">
        <f t="shared" si="8"/>
        <v>19567.540122740182</v>
      </c>
      <c r="I18" s="17">
        <f t="shared" si="8"/>
        <v>19567.540122740182</v>
      </c>
      <c r="J18" s="17">
        <f t="shared" si="8"/>
        <v>19567.540122740182</v>
      </c>
      <c r="K18" s="17">
        <f t="shared" si="8"/>
        <v>19567.540122740182</v>
      </c>
      <c r="L18" s="17">
        <f t="shared" si="8"/>
        <v>19567.540122740182</v>
      </c>
      <c r="M18" s="17">
        <f t="shared" si="8"/>
        <v>19567.540122740182</v>
      </c>
      <c r="N18" s="17">
        <f t="shared" si="8"/>
        <v>19567.540122740182</v>
      </c>
      <c r="O18" s="17">
        <f t="shared" si="8"/>
        <v>19567.540122740182</v>
      </c>
      <c r="P18" s="17">
        <f t="shared" si="8"/>
        <v>19567.540122740182</v>
      </c>
      <c r="Q18" s="17">
        <f>+P18*0.25</f>
        <v>4891.8850306850454</v>
      </c>
      <c r="R18" s="18">
        <f t="shared" ref="R18:R23" si="9">+Q18</f>
        <v>4891.8850306850454</v>
      </c>
    </row>
    <row r="19" spans="1:18" x14ac:dyDescent="0.2">
      <c r="A19" s="14">
        <f t="shared" si="4"/>
        <v>110541.0012996584</v>
      </c>
      <c r="B19" s="15">
        <v>0.36527983790697488</v>
      </c>
      <c r="C19" s="16">
        <f t="shared" si="7"/>
        <v>9.131995947674372E-2</v>
      </c>
      <c r="D19" s="17">
        <f t="shared" si="5"/>
        <v>19999.071125406874</v>
      </c>
      <c r="E19" s="17">
        <f t="shared" si="8"/>
        <v>19999.071125406874</v>
      </c>
      <c r="F19" s="17">
        <f t="shared" si="8"/>
        <v>19999.071125406874</v>
      </c>
      <c r="G19" s="17">
        <f t="shared" si="8"/>
        <v>19999.071125406874</v>
      </c>
      <c r="H19" s="17">
        <f t="shared" si="8"/>
        <v>19999.071125406874</v>
      </c>
      <c r="I19" s="17">
        <f t="shared" si="8"/>
        <v>19999.071125406874</v>
      </c>
      <c r="J19" s="17">
        <f t="shared" si="8"/>
        <v>19999.071125406874</v>
      </c>
      <c r="K19" s="17">
        <f t="shared" si="8"/>
        <v>19999.071125406874</v>
      </c>
      <c r="L19" s="17">
        <f t="shared" si="8"/>
        <v>19999.071125406874</v>
      </c>
      <c r="M19" s="17">
        <f t="shared" si="8"/>
        <v>19999.071125406874</v>
      </c>
      <c r="N19" s="17">
        <f t="shared" si="8"/>
        <v>19999.071125406874</v>
      </c>
      <c r="O19" s="17">
        <f t="shared" si="8"/>
        <v>19999.071125406874</v>
      </c>
      <c r="P19" s="17">
        <f>+O19*0.25</f>
        <v>4999.7677813517184</v>
      </c>
      <c r="Q19" s="17">
        <f>+P19</f>
        <v>4999.7677813517184</v>
      </c>
      <c r="R19" s="18">
        <f t="shared" si="9"/>
        <v>4999.7677813517184</v>
      </c>
    </row>
    <row r="20" spans="1:18" x14ac:dyDescent="0.2">
      <c r="A20" s="14">
        <f t="shared" si="4"/>
        <v>110541.00130065838</v>
      </c>
      <c r="B20" s="15">
        <v>0.3747849165432931</v>
      </c>
      <c r="C20" s="16">
        <f t="shared" si="7"/>
        <v>9.3696229135823275E-2</v>
      </c>
      <c r="D20" s="17">
        <f t="shared" si="5"/>
        <v>20519.474180745296</v>
      </c>
      <c r="E20" s="17">
        <f t="shared" si="8"/>
        <v>20519.474180745296</v>
      </c>
      <c r="F20" s="17">
        <f t="shared" si="8"/>
        <v>20519.474180745296</v>
      </c>
      <c r="G20" s="17">
        <f t="shared" si="8"/>
        <v>20519.474180745296</v>
      </c>
      <c r="H20" s="17">
        <f t="shared" si="8"/>
        <v>20519.474180745296</v>
      </c>
      <c r="I20" s="17">
        <f t="shared" si="8"/>
        <v>20519.474180745296</v>
      </c>
      <c r="J20" s="17">
        <f t="shared" si="8"/>
        <v>20519.474180745296</v>
      </c>
      <c r="K20" s="17">
        <f t="shared" si="8"/>
        <v>20519.474180745296</v>
      </c>
      <c r="L20" s="17">
        <f t="shared" si="8"/>
        <v>20519.474180745296</v>
      </c>
      <c r="M20" s="17">
        <f t="shared" si="8"/>
        <v>20519.474180745296</v>
      </c>
      <c r="N20" s="17">
        <f t="shared" si="8"/>
        <v>20519.474180745296</v>
      </c>
      <c r="O20" s="17">
        <f>+N20*0.25</f>
        <v>5129.8685451863239</v>
      </c>
      <c r="P20" s="17">
        <f>+O20</f>
        <v>5129.8685451863239</v>
      </c>
      <c r="Q20" s="17">
        <f>+P20</f>
        <v>5129.8685451863239</v>
      </c>
      <c r="R20" s="18">
        <f t="shared" si="9"/>
        <v>5129.8685451863239</v>
      </c>
    </row>
    <row r="21" spans="1:18" x14ac:dyDescent="0.2">
      <c r="A21" s="14">
        <f t="shared" si="4"/>
        <v>110541.00130065839</v>
      </c>
      <c r="B21" s="15">
        <v>0.38634615742911721</v>
      </c>
      <c r="C21" s="16">
        <f t="shared" si="7"/>
        <v>9.6586539357279316E-2</v>
      </c>
      <c r="D21" s="17">
        <f t="shared" si="5"/>
        <v>21152.452119244168</v>
      </c>
      <c r="E21" s="17">
        <f t="shared" si="8"/>
        <v>21152.452119244168</v>
      </c>
      <c r="F21" s="17">
        <f t="shared" si="8"/>
        <v>21152.452119244168</v>
      </c>
      <c r="G21" s="17">
        <f t="shared" si="8"/>
        <v>21152.452119244168</v>
      </c>
      <c r="H21" s="17">
        <f t="shared" si="8"/>
        <v>21152.452119244168</v>
      </c>
      <c r="I21" s="17">
        <f t="shared" si="8"/>
        <v>21152.452119244168</v>
      </c>
      <c r="J21" s="17">
        <f t="shared" si="8"/>
        <v>21152.452119244168</v>
      </c>
      <c r="K21" s="17">
        <f t="shared" si="8"/>
        <v>21152.452119244168</v>
      </c>
      <c r="L21" s="17">
        <f t="shared" si="8"/>
        <v>21152.452119244168</v>
      </c>
      <c r="M21" s="17">
        <f t="shared" si="8"/>
        <v>21152.452119244168</v>
      </c>
      <c r="N21" s="17">
        <f>+M21*0.25</f>
        <v>5288.113029811042</v>
      </c>
      <c r="O21" s="17">
        <f>+N21</f>
        <v>5288.113029811042</v>
      </c>
      <c r="P21" s="17">
        <f>+O21</f>
        <v>5288.113029811042</v>
      </c>
      <c r="Q21" s="17">
        <f>+P21</f>
        <v>5288.113029811042</v>
      </c>
      <c r="R21" s="18">
        <f t="shared" si="9"/>
        <v>5288.113029811042</v>
      </c>
    </row>
    <row r="22" spans="1:18" x14ac:dyDescent="0.2">
      <c r="A22" s="14">
        <f t="shared" si="4"/>
        <v>110541.0013006584</v>
      </c>
      <c r="B22" s="15">
        <v>0.40055580193858381</v>
      </c>
      <c r="C22" s="16">
        <f t="shared" si="7"/>
        <v>0.10013895048464595</v>
      </c>
      <c r="D22" s="17">
        <f t="shared" si="5"/>
        <v>21930.430156137463</v>
      </c>
      <c r="E22" s="17">
        <f t="shared" si="8"/>
        <v>21930.430156137463</v>
      </c>
      <c r="F22" s="17">
        <f t="shared" si="8"/>
        <v>21930.430156137463</v>
      </c>
      <c r="G22" s="17">
        <f t="shared" si="8"/>
        <v>21930.430156137463</v>
      </c>
      <c r="H22" s="17">
        <f t="shared" si="8"/>
        <v>21930.430156137463</v>
      </c>
      <c r="I22" s="17">
        <f t="shared" si="8"/>
        <v>21930.430156137463</v>
      </c>
      <c r="J22" s="17">
        <f t="shared" si="8"/>
        <v>21930.430156137463</v>
      </c>
      <c r="K22" s="17">
        <f t="shared" si="8"/>
        <v>21930.430156137463</v>
      </c>
      <c r="L22" s="17">
        <f t="shared" si="8"/>
        <v>21930.430156137463</v>
      </c>
      <c r="M22" s="17">
        <f>+L22*0.25</f>
        <v>5482.6075390343658</v>
      </c>
      <c r="N22" s="17">
        <f>+M22</f>
        <v>5482.6075390343658</v>
      </c>
      <c r="O22" s="17">
        <f>+N22</f>
        <v>5482.6075390343658</v>
      </c>
      <c r="P22" s="17">
        <f>+O22</f>
        <v>5482.6075390343658</v>
      </c>
      <c r="Q22" s="17">
        <f>+P22</f>
        <v>5482.6075390343658</v>
      </c>
      <c r="R22" s="18">
        <f t="shared" si="9"/>
        <v>5482.6075390343658</v>
      </c>
    </row>
    <row r="23" spans="1:18" x14ac:dyDescent="0.2">
      <c r="A23" s="14">
        <f t="shared" si="4"/>
        <v>110541.00130065838</v>
      </c>
      <c r="B23" s="15">
        <v>0.41824615129237197</v>
      </c>
      <c r="C23" s="16">
        <f t="shared" si="7"/>
        <v>0.10456153782309301</v>
      </c>
      <c r="D23" s="17">
        <f t="shared" si="5"/>
        <v>22898.976783257367</v>
      </c>
      <c r="E23" s="17">
        <f t="shared" si="8"/>
        <v>22898.976783257367</v>
      </c>
      <c r="F23" s="17">
        <f t="shared" si="8"/>
        <v>22898.976783257367</v>
      </c>
      <c r="G23" s="17">
        <f t="shared" si="8"/>
        <v>22898.976783257367</v>
      </c>
      <c r="H23" s="17">
        <f t="shared" si="8"/>
        <v>22898.976783257367</v>
      </c>
      <c r="I23" s="17">
        <f t="shared" si="8"/>
        <v>22898.976783257367</v>
      </c>
      <c r="J23" s="17">
        <f t="shared" si="8"/>
        <v>22898.976783257367</v>
      </c>
      <c r="K23" s="17">
        <f t="shared" si="8"/>
        <v>22898.976783257367</v>
      </c>
      <c r="L23" s="17">
        <f>+K23*0.25</f>
        <v>5724.7441958143418</v>
      </c>
      <c r="M23" s="17">
        <f>+L23</f>
        <v>5724.7441958143418</v>
      </c>
      <c r="N23" s="17">
        <f>+M23</f>
        <v>5724.7441958143418</v>
      </c>
      <c r="O23" s="17">
        <f>+N23</f>
        <v>5724.7441958143418</v>
      </c>
      <c r="P23" s="17">
        <f>+O23</f>
        <v>5724.7441958143418</v>
      </c>
      <c r="Q23" s="17">
        <f>+P23</f>
        <v>5724.7441958143418</v>
      </c>
      <c r="R23" s="18">
        <f t="shared" si="9"/>
        <v>5724.7441958143418</v>
      </c>
    </row>
    <row r="24" spans="1:18" x14ac:dyDescent="0.2">
      <c r="A24" s="14">
        <f t="shared" si="4"/>
        <v>110541.00130065842</v>
      </c>
      <c r="B24" s="15">
        <v>0.44062514208147818</v>
      </c>
      <c r="C24" s="16">
        <f t="shared" si="7"/>
        <v>0.11015628552036956</v>
      </c>
      <c r="D24" s="17">
        <f t="shared" si="5"/>
        <v>24124.226528960931</v>
      </c>
      <c r="E24" s="17">
        <f t="shared" si="8"/>
        <v>24124.226528960931</v>
      </c>
      <c r="F24" s="17">
        <f t="shared" si="8"/>
        <v>24124.226528960931</v>
      </c>
      <c r="G24" s="17">
        <f t="shared" si="8"/>
        <v>24124.226528960931</v>
      </c>
      <c r="H24" s="17">
        <f t="shared" si="8"/>
        <v>24124.226528960931</v>
      </c>
      <c r="I24" s="17">
        <f t="shared" si="8"/>
        <v>24124.226528960931</v>
      </c>
      <c r="J24" s="17">
        <f t="shared" si="8"/>
        <v>24124.226528960931</v>
      </c>
      <c r="K24" s="17">
        <f>+J24*0.25</f>
        <v>6031.0566322402328</v>
      </c>
      <c r="L24" s="17">
        <f>+K24</f>
        <v>6031.0566322402328</v>
      </c>
      <c r="M24" s="17">
        <f t="shared" ref="M24:R24" si="10">+L24</f>
        <v>6031.0566322402328</v>
      </c>
      <c r="N24" s="17">
        <f t="shared" si="10"/>
        <v>6031.0566322402328</v>
      </c>
      <c r="O24" s="17">
        <f t="shared" si="10"/>
        <v>6031.0566322402328</v>
      </c>
      <c r="P24" s="17">
        <f t="shared" si="10"/>
        <v>6031.0566322402328</v>
      </c>
      <c r="Q24" s="17">
        <f t="shared" si="10"/>
        <v>6031.0566322402328</v>
      </c>
      <c r="R24" s="18">
        <f t="shared" si="10"/>
        <v>6031.0566322402328</v>
      </c>
    </row>
    <row r="25" spans="1:18" x14ac:dyDescent="0.2">
      <c r="A25" s="14">
        <f t="shared" si="4"/>
        <v>110541.00130065836</v>
      </c>
      <c r="B25" s="15">
        <v>0.46951574075402636</v>
      </c>
      <c r="C25" s="16">
        <f t="shared" si="7"/>
        <v>0.11737893518850659</v>
      </c>
      <c r="D25" s="17">
        <f t="shared" si="5"/>
        <v>25705.986806282945</v>
      </c>
      <c r="E25" s="17">
        <f>+D25</f>
        <v>25705.986806282945</v>
      </c>
      <c r="F25" s="17">
        <f>+E25</f>
        <v>25705.986806282945</v>
      </c>
      <c r="G25" s="17">
        <f>+F25</f>
        <v>25705.986806282945</v>
      </c>
      <c r="H25" s="17">
        <f>+G25</f>
        <v>25705.986806282945</v>
      </c>
      <c r="I25" s="17">
        <f>+H25</f>
        <v>25705.986806282945</v>
      </c>
      <c r="J25" s="17">
        <f>+I25*0.25</f>
        <v>6426.4967015707361</v>
      </c>
      <c r="K25" s="17">
        <f>+J25</f>
        <v>6426.4967015707361</v>
      </c>
      <c r="L25" s="17">
        <f t="shared" ref="L25:R25" si="11">+K25</f>
        <v>6426.4967015707361</v>
      </c>
      <c r="M25" s="17">
        <f t="shared" si="11"/>
        <v>6426.4967015707361</v>
      </c>
      <c r="N25" s="17">
        <f t="shared" si="11"/>
        <v>6426.4967015707361</v>
      </c>
      <c r="O25" s="17">
        <f t="shared" si="11"/>
        <v>6426.4967015707361</v>
      </c>
      <c r="P25" s="17">
        <f t="shared" si="11"/>
        <v>6426.4967015707361</v>
      </c>
      <c r="Q25" s="17">
        <f t="shared" si="11"/>
        <v>6426.4967015707361</v>
      </c>
      <c r="R25" s="18">
        <f t="shared" si="11"/>
        <v>6426.4967015707361</v>
      </c>
    </row>
    <row r="26" spans="1:18" ht="13.5" thickBot="1" x14ac:dyDescent="0.25">
      <c r="A26" s="19">
        <f t="shared" si="4"/>
        <v>110541.00130065836</v>
      </c>
      <c r="B26" s="20">
        <v>0.50780548780518797</v>
      </c>
      <c r="C26" s="21">
        <f t="shared" si="7"/>
        <v>0.12695137195129699</v>
      </c>
      <c r="D26" s="22">
        <f t="shared" si="5"/>
        <v>27802.35045733404</v>
      </c>
      <c r="E26" s="22">
        <f>+D26</f>
        <v>27802.35045733404</v>
      </c>
      <c r="F26" s="22">
        <f>+E26</f>
        <v>27802.35045733404</v>
      </c>
      <c r="G26" s="22">
        <f>+F26</f>
        <v>27802.35045733404</v>
      </c>
      <c r="H26" s="22">
        <f>+G26</f>
        <v>27802.35045733404</v>
      </c>
      <c r="I26" s="22">
        <f>+H26*0.25</f>
        <v>6950.5876143335099</v>
      </c>
      <c r="J26" s="22">
        <f>+I26</f>
        <v>6950.5876143335099</v>
      </c>
      <c r="K26" s="22">
        <f t="shared" ref="K26:R26" si="12">+J26</f>
        <v>6950.5876143335099</v>
      </c>
      <c r="L26" s="22">
        <f t="shared" si="12"/>
        <v>6950.5876143335099</v>
      </c>
      <c r="M26" s="22">
        <f t="shared" si="12"/>
        <v>6950.5876143335099</v>
      </c>
      <c r="N26" s="22">
        <f t="shared" si="12"/>
        <v>6950.5876143335099</v>
      </c>
      <c r="O26" s="22">
        <f t="shared" si="12"/>
        <v>6950.5876143335099</v>
      </c>
      <c r="P26" s="22">
        <f t="shared" si="12"/>
        <v>6950.5876143335099</v>
      </c>
      <c r="Q26" s="22">
        <f t="shared" si="12"/>
        <v>6950.5876143335099</v>
      </c>
      <c r="R26" s="23">
        <f t="shared" si="12"/>
        <v>6950.5876143335099</v>
      </c>
    </row>
    <row r="27" spans="1:18" ht="13.5" thickBot="1" x14ac:dyDescent="0.25">
      <c r="A27" s="39" t="s">
        <v>7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  <row r="28" spans="1:18" x14ac:dyDescent="0.2">
      <c r="A28" s="8">
        <f t="shared" ref="A28:A38" si="13">NPV($B$1,D28:R28)</f>
        <v>110541.00130065839</v>
      </c>
      <c r="B28" s="9">
        <v>0.34528577605496846</v>
      </c>
      <c r="C28" s="10">
        <v>0</v>
      </c>
      <c r="D28" s="11">
        <f t="shared" ref="D28:D38" si="14">+$D$1*B28*365</f>
        <v>18904.396239009522</v>
      </c>
      <c r="E28" s="12">
        <f>+D28</f>
        <v>18904.396239009522</v>
      </c>
      <c r="F28" s="12">
        <f t="shared" ref="F28:R29" si="15">+E28</f>
        <v>18904.396239009522</v>
      </c>
      <c r="G28" s="12">
        <f t="shared" si="15"/>
        <v>18904.396239009522</v>
      </c>
      <c r="H28" s="12">
        <f t="shared" si="15"/>
        <v>18904.396239009522</v>
      </c>
      <c r="I28" s="12">
        <f t="shared" si="15"/>
        <v>18904.396239009522</v>
      </c>
      <c r="J28" s="12">
        <f t="shared" si="15"/>
        <v>18904.396239009522</v>
      </c>
      <c r="K28" s="12">
        <f t="shared" si="15"/>
        <v>18904.396239009522</v>
      </c>
      <c r="L28" s="12">
        <f t="shared" si="15"/>
        <v>18904.396239009522</v>
      </c>
      <c r="M28" s="12">
        <f t="shared" si="15"/>
        <v>18904.396239009522</v>
      </c>
      <c r="N28" s="12">
        <f t="shared" si="15"/>
        <v>18904.396239009522</v>
      </c>
      <c r="O28" s="12">
        <f t="shared" si="15"/>
        <v>18904.396239009522</v>
      </c>
      <c r="P28" s="12">
        <f t="shared" si="15"/>
        <v>18904.396239009522</v>
      </c>
      <c r="Q28" s="12">
        <f t="shared" si="15"/>
        <v>18904.396239009522</v>
      </c>
      <c r="R28" s="13">
        <f t="shared" si="15"/>
        <v>18904.396239009522</v>
      </c>
    </row>
    <row r="29" spans="1:18" x14ac:dyDescent="0.2">
      <c r="A29" s="14">
        <f t="shared" si="13"/>
        <v>110541.0013006584</v>
      </c>
      <c r="B29" s="15">
        <v>0.34895275526925135</v>
      </c>
      <c r="C29" s="16">
        <f t="shared" si="7"/>
        <v>0.17447637763462567</v>
      </c>
      <c r="D29" s="17">
        <f t="shared" si="14"/>
        <v>19105.163350991512</v>
      </c>
      <c r="E29" s="17">
        <f>+D29</f>
        <v>19105.163350991512</v>
      </c>
      <c r="F29" s="17">
        <f>+E29</f>
        <v>19105.163350991512</v>
      </c>
      <c r="G29" s="17">
        <f t="shared" si="15"/>
        <v>19105.163350991512</v>
      </c>
      <c r="H29" s="17">
        <f t="shared" si="15"/>
        <v>19105.163350991512</v>
      </c>
      <c r="I29" s="17">
        <f t="shared" si="15"/>
        <v>19105.163350991512</v>
      </c>
      <c r="J29" s="17">
        <f t="shared" si="15"/>
        <v>19105.163350991512</v>
      </c>
      <c r="K29" s="17">
        <f t="shared" si="15"/>
        <v>19105.163350991512</v>
      </c>
      <c r="L29" s="17">
        <f t="shared" si="15"/>
        <v>19105.163350991512</v>
      </c>
      <c r="M29" s="17">
        <f t="shared" si="15"/>
        <v>19105.163350991512</v>
      </c>
      <c r="N29" s="17">
        <f t="shared" si="15"/>
        <v>19105.163350991512</v>
      </c>
      <c r="O29" s="17">
        <f t="shared" si="15"/>
        <v>19105.163350991512</v>
      </c>
      <c r="P29" s="17">
        <f t="shared" si="15"/>
        <v>19105.163350991512</v>
      </c>
      <c r="Q29" s="17">
        <f t="shared" si="15"/>
        <v>19105.163350991512</v>
      </c>
      <c r="R29" s="18">
        <f>+Q29*0.5</f>
        <v>9552.5816754957559</v>
      </c>
    </row>
    <row r="30" spans="1:18" x14ac:dyDescent="0.2">
      <c r="A30" s="14">
        <f t="shared" si="13"/>
        <v>110541.00130065838</v>
      </c>
      <c r="B30" s="15">
        <v>0.3532672604110117</v>
      </c>
      <c r="C30" s="16">
        <f t="shared" si="7"/>
        <v>0.17663363020550585</v>
      </c>
      <c r="D30" s="17">
        <f t="shared" si="14"/>
        <v>19341.382507502891</v>
      </c>
      <c r="E30" s="17">
        <f t="shared" ref="E30:P36" si="16">+D30</f>
        <v>19341.382507502891</v>
      </c>
      <c r="F30" s="17">
        <f t="shared" si="16"/>
        <v>19341.382507502891</v>
      </c>
      <c r="G30" s="17">
        <f t="shared" si="16"/>
        <v>19341.382507502891</v>
      </c>
      <c r="H30" s="17">
        <f t="shared" si="16"/>
        <v>19341.382507502891</v>
      </c>
      <c r="I30" s="17">
        <f t="shared" si="16"/>
        <v>19341.382507502891</v>
      </c>
      <c r="J30" s="17">
        <f t="shared" si="16"/>
        <v>19341.382507502891</v>
      </c>
      <c r="K30" s="17">
        <f t="shared" si="16"/>
        <v>19341.382507502891</v>
      </c>
      <c r="L30" s="17">
        <f t="shared" si="16"/>
        <v>19341.382507502891</v>
      </c>
      <c r="M30" s="17">
        <f t="shared" si="16"/>
        <v>19341.382507502891</v>
      </c>
      <c r="N30" s="17">
        <f t="shared" si="16"/>
        <v>19341.382507502891</v>
      </c>
      <c r="O30" s="17">
        <f t="shared" si="16"/>
        <v>19341.382507502891</v>
      </c>
      <c r="P30" s="17">
        <f t="shared" si="16"/>
        <v>19341.382507502891</v>
      </c>
      <c r="Q30" s="17">
        <f>+P30*0.5</f>
        <v>9670.6912537514454</v>
      </c>
      <c r="R30" s="18">
        <f t="shared" ref="R30:R35" si="17">+Q30</f>
        <v>9670.6912537514454</v>
      </c>
    </row>
    <row r="31" spans="1:18" x14ac:dyDescent="0.2">
      <c r="A31" s="14">
        <f t="shared" si="13"/>
        <v>110541.00130065838</v>
      </c>
      <c r="B31" s="15">
        <v>0.3583627397819753</v>
      </c>
      <c r="C31" s="16">
        <f t="shared" si="7"/>
        <v>0.17918136989098762</v>
      </c>
      <c r="D31" s="17">
        <f t="shared" si="14"/>
        <v>19620.360003063146</v>
      </c>
      <c r="E31" s="17">
        <f t="shared" si="16"/>
        <v>19620.360003063146</v>
      </c>
      <c r="F31" s="17">
        <f t="shared" si="16"/>
        <v>19620.360003063146</v>
      </c>
      <c r="G31" s="17">
        <f t="shared" si="16"/>
        <v>19620.360003063146</v>
      </c>
      <c r="H31" s="17">
        <f t="shared" si="16"/>
        <v>19620.360003063146</v>
      </c>
      <c r="I31" s="17">
        <f t="shared" si="16"/>
        <v>19620.360003063146</v>
      </c>
      <c r="J31" s="17">
        <f t="shared" si="16"/>
        <v>19620.360003063146</v>
      </c>
      <c r="K31" s="17">
        <f t="shared" si="16"/>
        <v>19620.360003063146</v>
      </c>
      <c r="L31" s="17">
        <f t="shared" si="16"/>
        <v>19620.360003063146</v>
      </c>
      <c r="M31" s="17">
        <f t="shared" si="16"/>
        <v>19620.360003063146</v>
      </c>
      <c r="N31" s="17">
        <f t="shared" si="16"/>
        <v>19620.360003063146</v>
      </c>
      <c r="O31" s="17">
        <f t="shared" si="16"/>
        <v>19620.360003063146</v>
      </c>
      <c r="P31" s="17">
        <f>+O31*0.5</f>
        <v>9810.180001531573</v>
      </c>
      <c r="Q31" s="17">
        <f>+P31</f>
        <v>9810.180001531573</v>
      </c>
      <c r="R31" s="18">
        <f t="shared" si="17"/>
        <v>9810.180001531573</v>
      </c>
    </row>
    <row r="32" spans="1:18" x14ac:dyDescent="0.2">
      <c r="A32" s="14">
        <f t="shared" si="13"/>
        <v>110541.0013006584</v>
      </c>
      <c r="B32" s="15">
        <v>0.36440732628940209</v>
      </c>
      <c r="C32" s="16">
        <f t="shared" si="7"/>
        <v>0.18220366314470104</v>
      </c>
      <c r="D32" s="17">
        <f t="shared" si="14"/>
        <v>19951.301114344766</v>
      </c>
      <c r="E32" s="17">
        <f t="shared" si="16"/>
        <v>19951.301114344766</v>
      </c>
      <c r="F32" s="17">
        <f t="shared" si="16"/>
        <v>19951.301114344766</v>
      </c>
      <c r="G32" s="17">
        <f t="shared" si="16"/>
        <v>19951.301114344766</v>
      </c>
      <c r="H32" s="17">
        <f t="shared" si="16"/>
        <v>19951.301114344766</v>
      </c>
      <c r="I32" s="17">
        <f t="shared" si="16"/>
        <v>19951.301114344766</v>
      </c>
      <c r="J32" s="17">
        <f t="shared" si="16"/>
        <v>19951.301114344766</v>
      </c>
      <c r="K32" s="17">
        <f t="shared" si="16"/>
        <v>19951.301114344766</v>
      </c>
      <c r="L32" s="17">
        <f t="shared" si="16"/>
        <v>19951.301114344766</v>
      </c>
      <c r="M32" s="17">
        <f t="shared" si="16"/>
        <v>19951.301114344766</v>
      </c>
      <c r="N32" s="17">
        <f t="shared" si="16"/>
        <v>19951.301114344766</v>
      </c>
      <c r="O32" s="17">
        <f>+N32*0.5</f>
        <v>9975.6505571723828</v>
      </c>
      <c r="P32" s="17">
        <f>+O32</f>
        <v>9975.6505571723828</v>
      </c>
      <c r="Q32" s="17">
        <f>+P32</f>
        <v>9975.6505571723828</v>
      </c>
      <c r="R32" s="18">
        <f t="shared" si="17"/>
        <v>9975.6505571723828</v>
      </c>
    </row>
    <row r="33" spans="1:18" x14ac:dyDescent="0.2">
      <c r="A33" s="14">
        <f t="shared" si="13"/>
        <v>110541.00130065838</v>
      </c>
      <c r="B33" s="15">
        <v>0.37161567205780094</v>
      </c>
      <c r="C33" s="16">
        <f t="shared" si="7"/>
        <v>0.18580783602890047</v>
      </c>
      <c r="D33" s="17">
        <f t="shared" si="14"/>
        <v>20345.9580451646</v>
      </c>
      <c r="E33" s="17">
        <f t="shared" si="16"/>
        <v>20345.9580451646</v>
      </c>
      <c r="F33" s="17">
        <f t="shared" si="16"/>
        <v>20345.9580451646</v>
      </c>
      <c r="G33" s="17">
        <f t="shared" si="16"/>
        <v>20345.9580451646</v>
      </c>
      <c r="H33" s="17">
        <f t="shared" si="16"/>
        <v>20345.9580451646</v>
      </c>
      <c r="I33" s="17">
        <f t="shared" si="16"/>
        <v>20345.9580451646</v>
      </c>
      <c r="J33" s="17">
        <f t="shared" si="16"/>
        <v>20345.9580451646</v>
      </c>
      <c r="K33" s="17">
        <f t="shared" si="16"/>
        <v>20345.9580451646</v>
      </c>
      <c r="L33" s="17">
        <f t="shared" si="16"/>
        <v>20345.9580451646</v>
      </c>
      <c r="M33" s="17">
        <f t="shared" si="16"/>
        <v>20345.9580451646</v>
      </c>
      <c r="N33" s="17">
        <f>+M33*0.5</f>
        <v>10172.9790225823</v>
      </c>
      <c r="O33" s="17">
        <f>+N33</f>
        <v>10172.9790225823</v>
      </c>
      <c r="P33" s="17">
        <f>+O33</f>
        <v>10172.9790225823</v>
      </c>
      <c r="Q33" s="17">
        <f>+P33</f>
        <v>10172.9790225823</v>
      </c>
      <c r="R33" s="18">
        <f t="shared" si="17"/>
        <v>10172.9790225823</v>
      </c>
    </row>
    <row r="34" spans="1:18" x14ac:dyDescent="0.2">
      <c r="A34" s="14">
        <f t="shared" si="13"/>
        <v>110541.00130165825</v>
      </c>
      <c r="B34" s="15">
        <v>0.3802660259971401</v>
      </c>
      <c r="C34" s="16">
        <f t="shared" si="7"/>
        <v>0.19013301299857005</v>
      </c>
      <c r="D34" s="17">
        <f t="shared" si="14"/>
        <v>20819.56492334342</v>
      </c>
      <c r="E34" s="17">
        <f t="shared" si="16"/>
        <v>20819.56492334342</v>
      </c>
      <c r="F34" s="17">
        <f t="shared" si="16"/>
        <v>20819.56492334342</v>
      </c>
      <c r="G34" s="17">
        <f t="shared" si="16"/>
        <v>20819.56492334342</v>
      </c>
      <c r="H34" s="17">
        <f t="shared" si="16"/>
        <v>20819.56492334342</v>
      </c>
      <c r="I34" s="17">
        <f t="shared" si="16"/>
        <v>20819.56492334342</v>
      </c>
      <c r="J34" s="17">
        <f t="shared" si="16"/>
        <v>20819.56492334342</v>
      </c>
      <c r="K34" s="17">
        <f t="shared" si="16"/>
        <v>20819.56492334342</v>
      </c>
      <c r="L34" s="17">
        <f t="shared" si="16"/>
        <v>20819.56492334342</v>
      </c>
      <c r="M34" s="17">
        <f>+L34*0.5</f>
        <v>10409.78246167171</v>
      </c>
      <c r="N34" s="17">
        <f>+M34</f>
        <v>10409.78246167171</v>
      </c>
      <c r="O34" s="17">
        <f>+N34</f>
        <v>10409.78246167171</v>
      </c>
      <c r="P34" s="17">
        <f>+O34</f>
        <v>10409.78246167171</v>
      </c>
      <c r="Q34" s="17">
        <f>+P34</f>
        <v>10409.78246167171</v>
      </c>
      <c r="R34" s="18">
        <f t="shared" si="17"/>
        <v>10409.78246167171</v>
      </c>
    </row>
    <row r="35" spans="1:18" x14ac:dyDescent="0.2">
      <c r="A35" s="14">
        <f t="shared" si="13"/>
        <v>110541.00130065839</v>
      </c>
      <c r="B35" s="15">
        <v>0.39072549027996439</v>
      </c>
      <c r="C35" s="16">
        <f t="shared" si="7"/>
        <v>0.19536274513998217</v>
      </c>
      <c r="D35" s="17">
        <f t="shared" si="14"/>
        <v>21392.220592828049</v>
      </c>
      <c r="E35" s="17">
        <f t="shared" si="16"/>
        <v>21392.220592828049</v>
      </c>
      <c r="F35" s="17">
        <f t="shared" si="16"/>
        <v>21392.220592828049</v>
      </c>
      <c r="G35" s="17">
        <f t="shared" si="16"/>
        <v>21392.220592828049</v>
      </c>
      <c r="H35" s="17">
        <f t="shared" si="16"/>
        <v>21392.220592828049</v>
      </c>
      <c r="I35" s="17">
        <f t="shared" si="16"/>
        <v>21392.220592828049</v>
      </c>
      <c r="J35" s="17">
        <f t="shared" si="16"/>
        <v>21392.220592828049</v>
      </c>
      <c r="K35" s="17">
        <f t="shared" si="16"/>
        <v>21392.220592828049</v>
      </c>
      <c r="L35" s="17">
        <f>+K35*0.5</f>
        <v>10696.110296414025</v>
      </c>
      <c r="M35" s="17">
        <f>+L35</f>
        <v>10696.110296414025</v>
      </c>
      <c r="N35" s="17">
        <f>+M35</f>
        <v>10696.110296414025</v>
      </c>
      <c r="O35" s="17">
        <f>+N35</f>
        <v>10696.110296414025</v>
      </c>
      <c r="P35" s="17">
        <f>+O35</f>
        <v>10696.110296414025</v>
      </c>
      <c r="Q35" s="17">
        <f>+P35</f>
        <v>10696.110296414025</v>
      </c>
      <c r="R35" s="18">
        <f t="shared" si="17"/>
        <v>10696.110296414025</v>
      </c>
    </row>
    <row r="36" spans="1:18" x14ac:dyDescent="0.2">
      <c r="A36" s="14">
        <f t="shared" si="13"/>
        <v>110541.00130065838</v>
      </c>
      <c r="B36" s="15">
        <v>0.40348843374675558</v>
      </c>
      <c r="C36" s="16">
        <f t="shared" si="7"/>
        <v>0.20174421687337779</v>
      </c>
      <c r="D36" s="17">
        <f t="shared" si="14"/>
        <v>22090.991747634867</v>
      </c>
      <c r="E36" s="17">
        <f t="shared" si="16"/>
        <v>22090.991747634867</v>
      </c>
      <c r="F36" s="17">
        <f t="shared" si="16"/>
        <v>22090.991747634867</v>
      </c>
      <c r="G36" s="17">
        <f t="shared" si="16"/>
        <v>22090.991747634867</v>
      </c>
      <c r="H36" s="17">
        <f t="shared" si="16"/>
        <v>22090.991747634867</v>
      </c>
      <c r="I36" s="17">
        <f t="shared" si="16"/>
        <v>22090.991747634867</v>
      </c>
      <c r="J36" s="17">
        <f t="shared" si="16"/>
        <v>22090.991747634867</v>
      </c>
      <c r="K36" s="17">
        <f>+J36*0.5</f>
        <v>11045.495873817434</v>
      </c>
      <c r="L36" s="17">
        <f>+K36</f>
        <v>11045.495873817434</v>
      </c>
      <c r="M36" s="17">
        <f t="shared" ref="M36:R36" si="18">+L36</f>
        <v>11045.495873817434</v>
      </c>
      <c r="N36" s="17">
        <f t="shared" si="18"/>
        <v>11045.495873817434</v>
      </c>
      <c r="O36" s="17">
        <f t="shared" si="18"/>
        <v>11045.495873817434</v>
      </c>
      <c r="P36" s="17">
        <f t="shared" si="18"/>
        <v>11045.495873817434</v>
      </c>
      <c r="Q36" s="17">
        <f t="shared" si="18"/>
        <v>11045.495873817434</v>
      </c>
      <c r="R36" s="18">
        <f t="shared" si="18"/>
        <v>11045.495873817434</v>
      </c>
    </row>
    <row r="37" spans="1:18" x14ac:dyDescent="0.2">
      <c r="A37" s="14">
        <f t="shared" si="13"/>
        <v>110541.00130065839</v>
      </c>
      <c r="B37" s="15">
        <v>0.41923683134926276</v>
      </c>
      <c r="C37" s="16">
        <f t="shared" si="7"/>
        <v>0.20961841567463138</v>
      </c>
      <c r="D37" s="17">
        <f t="shared" si="14"/>
        <v>22953.216516372137</v>
      </c>
      <c r="E37" s="17">
        <f>+D37</f>
        <v>22953.216516372137</v>
      </c>
      <c r="F37" s="17">
        <f>+E37</f>
        <v>22953.216516372137</v>
      </c>
      <c r="G37" s="17">
        <f>+F37</f>
        <v>22953.216516372137</v>
      </c>
      <c r="H37" s="17">
        <f>+G37</f>
        <v>22953.216516372137</v>
      </c>
      <c r="I37" s="17">
        <f>+H37</f>
        <v>22953.216516372137</v>
      </c>
      <c r="J37" s="17">
        <f>+I37*0.5</f>
        <v>11476.608258186068</v>
      </c>
      <c r="K37" s="17">
        <f>+J37</f>
        <v>11476.608258186068</v>
      </c>
      <c r="L37" s="17">
        <f t="shared" ref="L37:R37" si="19">+K37</f>
        <v>11476.608258186068</v>
      </c>
      <c r="M37" s="17">
        <f t="shared" si="19"/>
        <v>11476.608258186068</v>
      </c>
      <c r="N37" s="17">
        <f t="shared" si="19"/>
        <v>11476.608258186068</v>
      </c>
      <c r="O37" s="17">
        <f t="shared" si="19"/>
        <v>11476.608258186068</v>
      </c>
      <c r="P37" s="17">
        <f t="shared" si="19"/>
        <v>11476.608258186068</v>
      </c>
      <c r="Q37" s="17">
        <f t="shared" si="19"/>
        <v>11476.608258186068</v>
      </c>
      <c r="R37" s="18">
        <f t="shared" si="19"/>
        <v>11476.608258186068</v>
      </c>
    </row>
    <row r="38" spans="1:18" ht="13.5" thickBot="1" x14ac:dyDescent="0.25">
      <c r="A38" s="19">
        <f t="shared" si="13"/>
        <v>110541.0013006584</v>
      </c>
      <c r="B38" s="20">
        <v>0.43893867981867668</v>
      </c>
      <c r="C38" s="21">
        <f t="shared" si="7"/>
        <v>0.21946933990933834</v>
      </c>
      <c r="D38" s="22">
        <f t="shared" si="14"/>
        <v>24031.892720072548</v>
      </c>
      <c r="E38" s="22">
        <f>+D38</f>
        <v>24031.892720072548</v>
      </c>
      <c r="F38" s="22">
        <f>+E38</f>
        <v>24031.892720072548</v>
      </c>
      <c r="G38" s="22">
        <f>+F38</f>
        <v>24031.892720072548</v>
      </c>
      <c r="H38" s="22">
        <f>+G38</f>
        <v>24031.892720072548</v>
      </c>
      <c r="I38" s="22">
        <f>+H38*0.5</f>
        <v>12015.946360036274</v>
      </c>
      <c r="J38" s="22">
        <f>+I38</f>
        <v>12015.946360036274</v>
      </c>
      <c r="K38" s="22">
        <f t="shared" ref="K38:R38" si="20">+J38</f>
        <v>12015.946360036274</v>
      </c>
      <c r="L38" s="22">
        <f t="shared" si="20"/>
        <v>12015.946360036274</v>
      </c>
      <c r="M38" s="22">
        <f t="shared" si="20"/>
        <v>12015.946360036274</v>
      </c>
      <c r="N38" s="22">
        <f t="shared" si="20"/>
        <v>12015.946360036274</v>
      </c>
      <c r="O38" s="22">
        <f t="shared" si="20"/>
        <v>12015.946360036274</v>
      </c>
      <c r="P38" s="22">
        <f t="shared" si="20"/>
        <v>12015.946360036274</v>
      </c>
      <c r="Q38" s="22">
        <f t="shared" si="20"/>
        <v>12015.946360036274</v>
      </c>
      <c r="R38" s="23">
        <f t="shared" si="20"/>
        <v>12015.946360036274</v>
      </c>
    </row>
    <row r="39" spans="1:18" ht="13.5" thickBot="1" x14ac:dyDescent="0.25">
      <c r="A39" s="39" t="s">
        <v>8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1"/>
    </row>
    <row r="40" spans="1:18" x14ac:dyDescent="0.2">
      <c r="A40" s="8">
        <f t="shared" ref="A40:A50" si="21">NPV($B$1,D40:R40)</f>
        <v>110541.00130065839</v>
      </c>
      <c r="B40" s="9">
        <v>0.34528577605496846</v>
      </c>
      <c r="C40" s="10">
        <v>0</v>
      </c>
      <c r="D40" s="11">
        <f t="shared" ref="D40:D50" si="22">+$D$1*B40*365</f>
        <v>18904.396239009522</v>
      </c>
      <c r="E40" s="12">
        <f>+D40</f>
        <v>18904.396239009522</v>
      </c>
      <c r="F40" s="12">
        <f t="shared" ref="F40:R41" si="23">+E40</f>
        <v>18904.396239009522</v>
      </c>
      <c r="G40" s="12">
        <f t="shared" si="23"/>
        <v>18904.396239009522</v>
      </c>
      <c r="H40" s="12">
        <f t="shared" si="23"/>
        <v>18904.396239009522</v>
      </c>
      <c r="I40" s="12">
        <f t="shared" si="23"/>
        <v>18904.396239009522</v>
      </c>
      <c r="J40" s="12">
        <f t="shared" si="23"/>
        <v>18904.396239009522</v>
      </c>
      <c r="K40" s="12">
        <f t="shared" si="23"/>
        <v>18904.396239009522</v>
      </c>
      <c r="L40" s="12">
        <f t="shared" si="23"/>
        <v>18904.396239009522</v>
      </c>
      <c r="M40" s="12">
        <f t="shared" si="23"/>
        <v>18904.396239009522</v>
      </c>
      <c r="N40" s="12">
        <f t="shared" si="23"/>
        <v>18904.396239009522</v>
      </c>
      <c r="O40" s="12">
        <f t="shared" si="23"/>
        <v>18904.396239009522</v>
      </c>
      <c r="P40" s="12">
        <f t="shared" si="23"/>
        <v>18904.396239009522</v>
      </c>
      <c r="Q40" s="12">
        <f t="shared" si="23"/>
        <v>18904.396239009522</v>
      </c>
      <c r="R40" s="13">
        <f t="shared" si="23"/>
        <v>18904.396239009522</v>
      </c>
    </row>
    <row r="41" spans="1:18" x14ac:dyDescent="0.2">
      <c r="A41" s="14">
        <f t="shared" si="21"/>
        <v>110541.0013006584</v>
      </c>
      <c r="B41" s="15">
        <v>0.3471095811401832</v>
      </c>
      <c r="C41" s="16">
        <f t="shared" si="7"/>
        <v>0.2603321858551374</v>
      </c>
      <c r="D41" s="17">
        <f t="shared" si="22"/>
        <v>19004.249567425031</v>
      </c>
      <c r="E41" s="17">
        <f>+D41</f>
        <v>19004.249567425031</v>
      </c>
      <c r="F41" s="17">
        <f>+E41</f>
        <v>19004.249567425031</v>
      </c>
      <c r="G41" s="17">
        <f t="shared" si="23"/>
        <v>19004.249567425031</v>
      </c>
      <c r="H41" s="17">
        <f t="shared" si="23"/>
        <v>19004.249567425031</v>
      </c>
      <c r="I41" s="17">
        <f t="shared" si="23"/>
        <v>19004.249567425031</v>
      </c>
      <c r="J41" s="17">
        <f t="shared" si="23"/>
        <v>19004.249567425031</v>
      </c>
      <c r="K41" s="17">
        <f t="shared" si="23"/>
        <v>19004.249567425031</v>
      </c>
      <c r="L41" s="17">
        <f t="shared" si="23"/>
        <v>19004.249567425031</v>
      </c>
      <c r="M41" s="17">
        <f t="shared" si="23"/>
        <v>19004.249567425031</v>
      </c>
      <c r="N41" s="17">
        <f t="shared" si="23"/>
        <v>19004.249567425031</v>
      </c>
      <c r="O41" s="17">
        <f t="shared" si="23"/>
        <v>19004.249567425031</v>
      </c>
      <c r="P41" s="17">
        <f t="shared" si="23"/>
        <v>19004.249567425031</v>
      </c>
      <c r="Q41" s="17">
        <f t="shared" si="23"/>
        <v>19004.249567425031</v>
      </c>
      <c r="R41" s="18">
        <f>+Q41*0.75</f>
        <v>14253.187175568773</v>
      </c>
    </row>
    <row r="42" spans="1:18" x14ac:dyDescent="0.2">
      <c r="A42" s="14">
        <f t="shared" si="21"/>
        <v>110541.0013006584</v>
      </c>
      <c r="B42" s="15">
        <v>0.34923092105625464</v>
      </c>
      <c r="C42" s="16">
        <f t="shared" si="7"/>
        <v>0.26192319079219095</v>
      </c>
      <c r="D42" s="17">
        <f t="shared" si="22"/>
        <v>19120.39292782994</v>
      </c>
      <c r="E42" s="17">
        <f t="shared" ref="E42:P48" si="24">+D42</f>
        <v>19120.39292782994</v>
      </c>
      <c r="F42" s="17">
        <f t="shared" si="24"/>
        <v>19120.39292782994</v>
      </c>
      <c r="G42" s="17">
        <f t="shared" si="24"/>
        <v>19120.39292782994</v>
      </c>
      <c r="H42" s="17">
        <f t="shared" si="24"/>
        <v>19120.39292782994</v>
      </c>
      <c r="I42" s="17">
        <f t="shared" si="24"/>
        <v>19120.39292782994</v>
      </c>
      <c r="J42" s="17">
        <f t="shared" si="24"/>
        <v>19120.39292782994</v>
      </c>
      <c r="K42" s="17">
        <f t="shared" si="24"/>
        <v>19120.39292782994</v>
      </c>
      <c r="L42" s="17">
        <f t="shared" si="24"/>
        <v>19120.39292782994</v>
      </c>
      <c r="M42" s="17">
        <f t="shared" si="24"/>
        <v>19120.39292782994</v>
      </c>
      <c r="N42" s="17">
        <f t="shared" si="24"/>
        <v>19120.39292782994</v>
      </c>
      <c r="O42" s="17">
        <f t="shared" si="24"/>
        <v>19120.39292782994</v>
      </c>
      <c r="P42" s="17">
        <f t="shared" si="24"/>
        <v>19120.39292782994</v>
      </c>
      <c r="Q42" s="17">
        <f>+P42*0.75</f>
        <v>14340.294695872455</v>
      </c>
      <c r="R42" s="18">
        <f t="shared" ref="R42:R47" si="25">+Q42</f>
        <v>14340.294695872455</v>
      </c>
    </row>
    <row r="43" spans="1:18" x14ac:dyDescent="0.2">
      <c r="A43" s="14">
        <f t="shared" si="21"/>
        <v>110541.00130065839</v>
      </c>
      <c r="B43" s="15">
        <v>0.35170274342901542</v>
      </c>
      <c r="C43" s="16">
        <f t="shared" si="7"/>
        <v>0.26377705757176156</v>
      </c>
      <c r="D43" s="17">
        <f t="shared" si="22"/>
        <v>19255.725202738595</v>
      </c>
      <c r="E43" s="17">
        <f t="shared" si="24"/>
        <v>19255.725202738595</v>
      </c>
      <c r="F43" s="17">
        <f t="shared" si="24"/>
        <v>19255.725202738595</v>
      </c>
      <c r="G43" s="17">
        <f t="shared" si="24"/>
        <v>19255.725202738595</v>
      </c>
      <c r="H43" s="17">
        <f t="shared" si="24"/>
        <v>19255.725202738595</v>
      </c>
      <c r="I43" s="17">
        <f t="shared" si="24"/>
        <v>19255.725202738595</v>
      </c>
      <c r="J43" s="17">
        <f t="shared" si="24"/>
        <v>19255.725202738595</v>
      </c>
      <c r="K43" s="17">
        <f t="shared" si="24"/>
        <v>19255.725202738595</v>
      </c>
      <c r="L43" s="17">
        <f t="shared" si="24"/>
        <v>19255.725202738595</v>
      </c>
      <c r="M43" s="17">
        <f t="shared" si="24"/>
        <v>19255.725202738595</v>
      </c>
      <c r="N43" s="17">
        <f t="shared" si="24"/>
        <v>19255.725202738595</v>
      </c>
      <c r="O43" s="17">
        <f t="shared" si="24"/>
        <v>19255.725202738595</v>
      </c>
      <c r="P43" s="17">
        <f>+O43*0.75</f>
        <v>14441.793902053945</v>
      </c>
      <c r="Q43" s="17">
        <f>+P43</f>
        <v>14441.793902053945</v>
      </c>
      <c r="R43" s="18">
        <f t="shared" si="25"/>
        <v>14441.793902053945</v>
      </c>
    </row>
    <row r="44" spans="1:18" x14ac:dyDescent="0.2">
      <c r="A44" s="14">
        <f t="shared" si="21"/>
        <v>110541.00130065839</v>
      </c>
      <c r="B44" s="15">
        <v>0.35458895131517659</v>
      </c>
      <c r="C44" s="16">
        <f t="shared" si="7"/>
        <v>0.2659417134863824</v>
      </c>
      <c r="D44" s="17">
        <f t="shared" si="22"/>
        <v>19413.745084505917</v>
      </c>
      <c r="E44" s="17">
        <f t="shared" si="24"/>
        <v>19413.745084505917</v>
      </c>
      <c r="F44" s="17">
        <f t="shared" si="24"/>
        <v>19413.745084505917</v>
      </c>
      <c r="G44" s="17">
        <f t="shared" si="24"/>
        <v>19413.745084505917</v>
      </c>
      <c r="H44" s="17">
        <f t="shared" si="24"/>
        <v>19413.745084505917</v>
      </c>
      <c r="I44" s="17">
        <f t="shared" si="24"/>
        <v>19413.745084505917</v>
      </c>
      <c r="J44" s="17">
        <f t="shared" si="24"/>
        <v>19413.745084505917</v>
      </c>
      <c r="K44" s="17">
        <f t="shared" si="24"/>
        <v>19413.745084505917</v>
      </c>
      <c r="L44" s="17">
        <f t="shared" si="24"/>
        <v>19413.745084505917</v>
      </c>
      <c r="M44" s="17">
        <f t="shared" si="24"/>
        <v>19413.745084505917</v>
      </c>
      <c r="N44" s="17">
        <f t="shared" si="24"/>
        <v>19413.745084505917</v>
      </c>
      <c r="O44" s="17">
        <f>+N44*0.75</f>
        <v>14560.308813379437</v>
      </c>
      <c r="P44" s="17">
        <f>+O44</f>
        <v>14560.308813379437</v>
      </c>
      <c r="Q44" s="17">
        <f>+P44</f>
        <v>14560.308813379437</v>
      </c>
      <c r="R44" s="18">
        <f t="shared" si="25"/>
        <v>14560.308813379437</v>
      </c>
    </row>
    <row r="45" spans="1:18" x14ac:dyDescent="0.2">
      <c r="A45" s="14">
        <f t="shared" si="21"/>
        <v>110541.0013006584</v>
      </c>
      <c r="B45" s="15">
        <v>0.35796721030052259</v>
      </c>
      <c r="C45" s="16">
        <f t="shared" si="7"/>
        <v>0.26847540772539191</v>
      </c>
      <c r="D45" s="17">
        <f t="shared" si="22"/>
        <v>19598.70476395361</v>
      </c>
      <c r="E45" s="17">
        <f t="shared" si="24"/>
        <v>19598.70476395361</v>
      </c>
      <c r="F45" s="17">
        <f t="shared" si="24"/>
        <v>19598.70476395361</v>
      </c>
      <c r="G45" s="17">
        <f t="shared" si="24"/>
        <v>19598.70476395361</v>
      </c>
      <c r="H45" s="17">
        <f t="shared" si="24"/>
        <v>19598.70476395361</v>
      </c>
      <c r="I45" s="17">
        <f t="shared" si="24"/>
        <v>19598.70476395361</v>
      </c>
      <c r="J45" s="17">
        <f t="shared" si="24"/>
        <v>19598.70476395361</v>
      </c>
      <c r="K45" s="17">
        <f t="shared" si="24"/>
        <v>19598.70476395361</v>
      </c>
      <c r="L45" s="17">
        <f t="shared" si="24"/>
        <v>19598.70476395361</v>
      </c>
      <c r="M45" s="17">
        <f t="shared" si="24"/>
        <v>19598.70476395361</v>
      </c>
      <c r="N45" s="17">
        <f>+M45*0.75</f>
        <v>14699.028572965208</v>
      </c>
      <c r="O45" s="17">
        <f>+N45</f>
        <v>14699.028572965208</v>
      </c>
      <c r="P45" s="17">
        <f>+O45</f>
        <v>14699.028572965208</v>
      </c>
      <c r="Q45" s="17">
        <f>+P45</f>
        <v>14699.028572965208</v>
      </c>
      <c r="R45" s="18">
        <f t="shared" si="25"/>
        <v>14699.028572965208</v>
      </c>
    </row>
    <row r="46" spans="1:18" x14ac:dyDescent="0.2">
      <c r="A46" s="14">
        <f t="shared" si="21"/>
        <v>110541.00130065838</v>
      </c>
      <c r="B46" s="15">
        <v>0.36193266840998412</v>
      </c>
      <c r="C46" s="16">
        <f t="shared" si="7"/>
        <v>0.27144950130748813</v>
      </c>
      <c r="D46" s="17">
        <f t="shared" si="22"/>
        <v>19815.813595446631</v>
      </c>
      <c r="E46" s="17">
        <f t="shared" si="24"/>
        <v>19815.813595446631</v>
      </c>
      <c r="F46" s="17">
        <f t="shared" si="24"/>
        <v>19815.813595446631</v>
      </c>
      <c r="G46" s="17">
        <f t="shared" si="24"/>
        <v>19815.813595446631</v>
      </c>
      <c r="H46" s="17">
        <f t="shared" si="24"/>
        <v>19815.813595446631</v>
      </c>
      <c r="I46" s="17">
        <f t="shared" si="24"/>
        <v>19815.813595446631</v>
      </c>
      <c r="J46" s="17">
        <f t="shared" si="24"/>
        <v>19815.813595446631</v>
      </c>
      <c r="K46" s="17">
        <f t="shared" si="24"/>
        <v>19815.813595446631</v>
      </c>
      <c r="L46" s="17">
        <f t="shared" si="24"/>
        <v>19815.813595446631</v>
      </c>
      <c r="M46" s="17">
        <f>+L46*0.75</f>
        <v>14861.860196584974</v>
      </c>
      <c r="N46" s="17">
        <f>+M46</f>
        <v>14861.860196584974</v>
      </c>
      <c r="O46" s="17">
        <f>+N46</f>
        <v>14861.860196584974</v>
      </c>
      <c r="P46" s="17">
        <f>+O46</f>
        <v>14861.860196584974</v>
      </c>
      <c r="Q46" s="17">
        <f>+P46</f>
        <v>14861.860196584974</v>
      </c>
      <c r="R46" s="18">
        <f t="shared" si="25"/>
        <v>14861.860196584974</v>
      </c>
    </row>
    <row r="47" spans="1:18" x14ac:dyDescent="0.2">
      <c r="A47" s="14">
        <f t="shared" si="21"/>
        <v>110541.00130065839</v>
      </c>
      <c r="B47" s="15">
        <v>0.36660295923889252</v>
      </c>
      <c r="C47" s="16">
        <f t="shared" si="7"/>
        <v>0.27495221942916942</v>
      </c>
      <c r="D47" s="17">
        <f t="shared" si="22"/>
        <v>20071.512018329366</v>
      </c>
      <c r="E47" s="17">
        <f t="shared" si="24"/>
        <v>20071.512018329366</v>
      </c>
      <c r="F47" s="17">
        <f t="shared" si="24"/>
        <v>20071.512018329366</v>
      </c>
      <c r="G47" s="17">
        <f t="shared" si="24"/>
        <v>20071.512018329366</v>
      </c>
      <c r="H47" s="17">
        <f t="shared" si="24"/>
        <v>20071.512018329366</v>
      </c>
      <c r="I47" s="17">
        <f t="shared" si="24"/>
        <v>20071.512018329366</v>
      </c>
      <c r="J47" s="17">
        <f t="shared" si="24"/>
        <v>20071.512018329366</v>
      </c>
      <c r="K47" s="17">
        <f t="shared" si="24"/>
        <v>20071.512018329366</v>
      </c>
      <c r="L47" s="17">
        <f>+K47*0.75</f>
        <v>15053.634013747025</v>
      </c>
      <c r="M47" s="17">
        <f>+L47</f>
        <v>15053.634013747025</v>
      </c>
      <c r="N47" s="17">
        <f>+M47</f>
        <v>15053.634013747025</v>
      </c>
      <c r="O47" s="17">
        <f>+N47</f>
        <v>15053.634013747025</v>
      </c>
      <c r="P47" s="17">
        <f>+O47</f>
        <v>15053.634013747025</v>
      </c>
      <c r="Q47" s="17">
        <f>+P47</f>
        <v>15053.634013747025</v>
      </c>
      <c r="R47" s="18">
        <f t="shared" si="25"/>
        <v>15053.634013747025</v>
      </c>
    </row>
    <row r="48" spans="1:18" x14ac:dyDescent="0.2">
      <c r="A48" s="14">
        <f t="shared" si="21"/>
        <v>110541.00130065839</v>
      </c>
      <c r="B48" s="15">
        <v>0.37212504157252946</v>
      </c>
      <c r="C48" s="16">
        <f t="shared" si="7"/>
        <v>0.27909378117939709</v>
      </c>
      <c r="D48" s="17">
        <f t="shared" si="22"/>
        <v>20373.846026095987</v>
      </c>
      <c r="E48" s="17">
        <f t="shared" si="24"/>
        <v>20373.846026095987</v>
      </c>
      <c r="F48" s="17">
        <f t="shared" si="24"/>
        <v>20373.846026095987</v>
      </c>
      <c r="G48" s="17">
        <f t="shared" si="24"/>
        <v>20373.846026095987</v>
      </c>
      <c r="H48" s="17">
        <f t="shared" si="24"/>
        <v>20373.846026095987</v>
      </c>
      <c r="I48" s="17">
        <f t="shared" si="24"/>
        <v>20373.846026095987</v>
      </c>
      <c r="J48" s="17">
        <f t="shared" si="24"/>
        <v>20373.846026095987</v>
      </c>
      <c r="K48" s="17">
        <f>+J48*0.75</f>
        <v>15280.384519571991</v>
      </c>
      <c r="L48" s="17">
        <f>+K48</f>
        <v>15280.384519571991</v>
      </c>
      <c r="M48" s="17">
        <f t="shared" ref="M48:R48" si="26">+L48</f>
        <v>15280.384519571991</v>
      </c>
      <c r="N48" s="17">
        <f t="shared" si="26"/>
        <v>15280.384519571991</v>
      </c>
      <c r="O48" s="17">
        <f t="shared" si="26"/>
        <v>15280.384519571991</v>
      </c>
      <c r="P48" s="17">
        <f t="shared" si="26"/>
        <v>15280.384519571991</v>
      </c>
      <c r="Q48" s="17">
        <f t="shared" si="26"/>
        <v>15280.384519571991</v>
      </c>
      <c r="R48" s="18">
        <f t="shared" si="26"/>
        <v>15280.384519571991</v>
      </c>
    </row>
    <row r="49" spans="1:18" x14ac:dyDescent="0.2">
      <c r="A49" s="14">
        <f t="shared" si="21"/>
        <v>110541.00130065839</v>
      </c>
      <c r="B49" s="15">
        <v>0.378684719748825</v>
      </c>
      <c r="C49" s="16">
        <f t="shared" si="7"/>
        <v>0.28401353981161875</v>
      </c>
      <c r="D49" s="17">
        <f t="shared" si="22"/>
        <v>20732.988406248169</v>
      </c>
      <c r="E49" s="17">
        <f>+D49</f>
        <v>20732.988406248169</v>
      </c>
      <c r="F49" s="17">
        <f>+E49</f>
        <v>20732.988406248169</v>
      </c>
      <c r="G49" s="17">
        <f>+F49</f>
        <v>20732.988406248169</v>
      </c>
      <c r="H49" s="17">
        <f>+G49</f>
        <v>20732.988406248169</v>
      </c>
      <c r="I49" s="17">
        <f>+H49</f>
        <v>20732.988406248169</v>
      </c>
      <c r="J49" s="17">
        <f>+I49*0.75</f>
        <v>15549.741304686126</v>
      </c>
      <c r="K49" s="17">
        <f>+J49</f>
        <v>15549.741304686126</v>
      </c>
      <c r="L49" s="17">
        <f t="shared" ref="L49:R49" si="27">+K49</f>
        <v>15549.741304686126</v>
      </c>
      <c r="M49" s="17">
        <f t="shared" si="27"/>
        <v>15549.741304686126</v>
      </c>
      <c r="N49" s="17">
        <f t="shared" si="27"/>
        <v>15549.741304686126</v>
      </c>
      <c r="O49" s="17">
        <f t="shared" si="27"/>
        <v>15549.741304686126</v>
      </c>
      <c r="P49" s="17">
        <f t="shared" si="27"/>
        <v>15549.741304686126</v>
      </c>
      <c r="Q49" s="17">
        <f t="shared" si="27"/>
        <v>15549.741304686126</v>
      </c>
      <c r="R49" s="18">
        <f t="shared" si="27"/>
        <v>15549.741304686126</v>
      </c>
    </row>
    <row r="50" spans="1:18" ht="13.5" thickBot="1" x14ac:dyDescent="0.25">
      <c r="A50" s="19">
        <f t="shared" si="21"/>
        <v>110541.00130065836</v>
      </c>
      <c r="B50" s="20">
        <v>0.38652016413564749</v>
      </c>
      <c r="C50" s="21">
        <f t="shared" si="7"/>
        <v>0.28989012310173562</v>
      </c>
      <c r="D50" s="22">
        <f t="shared" si="22"/>
        <v>21161.9789864267</v>
      </c>
      <c r="E50" s="22">
        <f>+D50</f>
        <v>21161.9789864267</v>
      </c>
      <c r="F50" s="22">
        <f>+E50</f>
        <v>21161.9789864267</v>
      </c>
      <c r="G50" s="22">
        <f>+F50</f>
        <v>21161.9789864267</v>
      </c>
      <c r="H50" s="22">
        <f>+G50</f>
        <v>21161.9789864267</v>
      </c>
      <c r="I50" s="22">
        <f>+H50*0.75</f>
        <v>15871.484239820025</v>
      </c>
      <c r="J50" s="22">
        <f>+I50</f>
        <v>15871.484239820025</v>
      </c>
      <c r="K50" s="22">
        <f t="shared" ref="K50:R50" si="28">+J50</f>
        <v>15871.484239820025</v>
      </c>
      <c r="L50" s="22">
        <f t="shared" si="28"/>
        <v>15871.484239820025</v>
      </c>
      <c r="M50" s="22">
        <f t="shared" si="28"/>
        <v>15871.484239820025</v>
      </c>
      <c r="N50" s="22">
        <f t="shared" si="28"/>
        <v>15871.484239820025</v>
      </c>
      <c r="O50" s="22">
        <f t="shared" si="28"/>
        <v>15871.484239820025</v>
      </c>
      <c r="P50" s="22">
        <f t="shared" si="28"/>
        <v>15871.484239820025</v>
      </c>
      <c r="Q50" s="22">
        <f t="shared" si="28"/>
        <v>15871.484239820025</v>
      </c>
      <c r="R50" s="23">
        <f t="shared" si="28"/>
        <v>15871.484239820025</v>
      </c>
    </row>
    <row r="51" spans="1:18" ht="13.5" thickBot="1" x14ac:dyDescent="0.25">
      <c r="A51" s="33" t="s">
        <v>9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1:18" ht="13.5" thickBot="1" x14ac:dyDescent="0.25">
      <c r="A52" s="25"/>
      <c r="B52" s="24" t="s">
        <v>1</v>
      </c>
      <c r="C52" s="25"/>
      <c r="D52" s="26">
        <v>2.09</v>
      </c>
      <c r="E52" s="26">
        <v>1.1200000000000001</v>
      </c>
      <c r="F52" s="26">
        <v>0.83</v>
      </c>
      <c r="G52" s="26">
        <v>0.66</v>
      </c>
      <c r="H52" s="26">
        <v>0.53</v>
      </c>
      <c r="I52" s="26">
        <v>0.49</v>
      </c>
      <c r="J52" s="26">
        <v>0.49</v>
      </c>
      <c r="K52" s="26">
        <v>0.45</v>
      </c>
      <c r="L52" s="26">
        <v>0.4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7">
        <v>0</v>
      </c>
    </row>
    <row r="53" spans="1:18" x14ac:dyDescent="0.2">
      <c r="A53" s="8">
        <f t="shared" ref="A53:A61" si="29">NPV($B$1,D53:R53)</f>
        <v>110541.00130065835</v>
      </c>
      <c r="B53" s="28">
        <v>67.185019648633201</v>
      </c>
      <c r="C53" s="10">
        <f t="shared" ref="C53:C61" si="30">(+R53/365)/150</f>
        <v>0</v>
      </c>
      <c r="D53" s="11">
        <f t="shared" ref="D53:D61" si="31">$B53*D$52*365</f>
        <v>51252.092238959835</v>
      </c>
      <c r="E53" s="11">
        <f t="shared" ref="E53:L60" si="32">$B53*E$52*365</f>
        <v>27465.236032361252</v>
      </c>
      <c r="F53" s="11">
        <f t="shared" si="32"/>
        <v>20353.701702553426</v>
      </c>
      <c r="G53" s="11">
        <f t="shared" si="32"/>
        <v>16184.87123335574</v>
      </c>
      <c r="H53" s="11">
        <f t="shared" si="32"/>
        <v>12996.942051028092</v>
      </c>
      <c r="I53" s="11">
        <f t="shared" si="32"/>
        <v>12016.040764158048</v>
      </c>
      <c r="J53" s="11">
        <f t="shared" si="32"/>
        <v>12016.040764158048</v>
      </c>
      <c r="K53" s="11">
        <f t="shared" si="32"/>
        <v>11035.139477288003</v>
      </c>
      <c r="L53" s="11">
        <f t="shared" si="32"/>
        <v>9809.012868700449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29">
        <v>0</v>
      </c>
    </row>
    <row r="54" spans="1:18" x14ac:dyDescent="0.2">
      <c r="A54" s="14">
        <f t="shared" si="29"/>
        <v>110541.0013006584</v>
      </c>
      <c r="B54" s="30">
        <v>68.923577548716352</v>
      </c>
      <c r="C54" s="16">
        <f t="shared" si="30"/>
        <v>0</v>
      </c>
      <c r="D54" s="17">
        <f t="shared" si="31"/>
        <v>52578.351133038268</v>
      </c>
      <c r="E54" s="17">
        <f t="shared" si="32"/>
        <v>28175.958501915247</v>
      </c>
      <c r="F54" s="17">
        <f t="shared" si="32"/>
        <v>20880.397818383619</v>
      </c>
      <c r="G54" s="17">
        <f t="shared" si="32"/>
        <v>16603.689831485772</v>
      </c>
      <c r="H54" s="17">
        <f t="shared" si="32"/>
        <v>13333.26607679918</v>
      </c>
      <c r="I54" s="17">
        <f t="shared" si="32"/>
        <v>12326.981844587919</v>
      </c>
      <c r="J54" s="17">
        <f t="shared" si="32"/>
        <v>12326.981844587919</v>
      </c>
      <c r="K54" s="17">
        <f t="shared" si="32"/>
        <v>11320.697612376662</v>
      </c>
      <c r="L54" s="17"/>
      <c r="M54" s="17">
        <v>0</v>
      </c>
      <c r="N54" s="17">
        <f t="shared" ref="N54:Q57" si="33">+M54</f>
        <v>0</v>
      </c>
      <c r="O54" s="17">
        <f t="shared" si="33"/>
        <v>0</v>
      </c>
      <c r="P54" s="17">
        <f t="shared" si="33"/>
        <v>0</v>
      </c>
      <c r="Q54" s="17">
        <f t="shared" si="33"/>
        <v>0</v>
      </c>
      <c r="R54" s="18">
        <f>+Q54*0.75</f>
        <v>0</v>
      </c>
    </row>
    <row r="55" spans="1:18" x14ac:dyDescent="0.2">
      <c r="A55" s="14">
        <f t="shared" si="29"/>
        <v>110541.0013006584</v>
      </c>
      <c r="B55" s="30">
        <v>71.310967728837369</v>
      </c>
      <c r="C55" s="16">
        <f t="shared" si="30"/>
        <v>0</v>
      </c>
      <c r="D55" s="17">
        <f t="shared" si="31"/>
        <v>54399.571731943579</v>
      </c>
      <c r="E55" s="17">
        <f t="shared" si="32"/>
        <v>29151.923607548721</v>
      </c>
      <c r="F55" s="17">
        <f t="shared" si="32"/>
        <v>21603.657673451278</v>
      </c>
      <c r="G55" s="17">
        <f t="shared" si="32"/>
        <v>17178.812125876924</v>
      </c>
      <c r="H55" s="17">
        <f t="shared" si="32"/>
        <v>13795.10670714359</v>
      </c>
      <c r="I55" s="17">
        <f t="shared" si="32"/>
        <v>12753.966578302565</v>
      </c>
      <c r="J55" s="17">
        <f t="shared" si="32"/>
        <v>12753.966578302565</v>
      </c>
      <c r="K55" s="17"/>
      <c r="L55" s="17"/>
      <c r="M55" s="17">
        <v>0</v>
      </c>
      <c r="N55" s="17">
        <f t="shared" si="33"/>
        <v>0</v>
      </c>
      <c r="O55" s="17">
        <f t="shared" si="33"/>
        <v>0</v>
      </c>
      <c r="P55" s="17">
        <f t="shared" si="33"/>
        <v>0</v>
      </c>
      <c r="Q55" s="17">
        <f>+P55*0.75</f>
        <v>0</v>
      </c>
      <c r="R55" s="18">
        <f t="shared" ref="R55:R60" si="34">+Q55</f>
        <v>0</v>
      </c>
    </row>
    <row r="56" spans="1:18" x14ac:dyDescent="0.2">
      <c r="A56" s="14">
        <f t="shared" si="29"/>
        <v>110541.00130065839</v>
      </c>
      <c r="B56" s="30">
        <v>74.544308576081363</v>
      </c>
      <c r="C56" s="16">
        <f t="shared" si="30"/>
        <v>0</v>
      </c>
      <c r="D56" s="17">
        <f t="shared" si="31"/>
        <v>56866.125797263667</v>
      </c>
      <c r="E56" s="17">
        <f t="shared" si="32"/>
        <v>30473.713345902062</v>
      </c>
      <c r="F56" s="17">
        <f t="shared" si="32"/>
        <v>22583.198283123849</v>
      </c>
      <c r="G56" s="17">
        <f t="shared" si="32"/>
        <v>17957.723935978003</v>
      </c>
      <c r="H56" s="17">
        <f t="shared" si="32"/>
        <v>14420.59649404294</v>
      </c>
      <c r="I56" s="17">
        <f t="shared" si="32"/>
        <v>13332.249588832152</v>
      </c>
      <c r="J56" s="17"/>
      <c r="K56" s="17"/>
      <c r="L56" s="17"/>
      <c r="M56" s="17">
        <v>0</v>
      </c>
      <c r="N56" s="17">
        <f t="shared" si="33"/>
        <v>0</v>
      </c>
      <c r="O56" s="17">
        <f t="shared" si="33"/>
        <v>0</v>
      </c>
      <c r="P56" s="17">
        <f>+O56*0.75</f>
        <v>0</v>
      </c>
      <c r="Q56" s="17">
        <f t="shared" ref="Q56:Q61" si="35">+P56</f>
        <v>0</v>
      </c>
      <c r="R56" s="18">
        <f t="shared" si="34"/>
        <v>0</v>
      </c>
    </row>
    <row r="57" spans="1:18" x14ac:dyDescent="0.2">
      <c r="A57" s="14">
        <f t="shared" si="29"/>
        <v>110541.00130065836</v>
      </c>
      <c r="B57" s="30">
        <v>78.645069989502474</v>
      </c>
      <c r="C57" s="16">
        <f t="shared" si="30"/>
        <v>0</v>
      </c>
      <c r="D57" s="17">
        <f t="shared" si="31"/>
        <v>59994.391641491959</v>
      </c>
      <c r="E57" s="17">
        <f t="shared" si="32"/>
        <v>32150.104611708615</v>
      </c>
      <c r="F57" s="17">
        <f t="shared" si="32"/>
        <v>23825.523953319771</v>
      </c>
      <c r="G57" s="17">
        <f t="shared" si="32"/>
        <v>18945.597360471147</v>
      </c>
      <c r="H57" s="17">
        <f t="shared" si="32"/>
        <v>15213.888789469254</v>
      </c>
      <c r="I57" s="17"/>
      <c r="J57" s="17"/>
      <c r="K57" s="17"/>
      <c r="L57" s="17"/>
      <c r="M57" s="17">
        <v>0</v>
      </c>
      <c r="N57" s="17">
        <f t="shared" si="33"/>
        <v>0</v>
      </c>
      <c r="O57" s="17">
        <f>+N57*0.75</f>
        <v>0</v>
      </c>
      <c r="P57" s="17">
        <f>+O57</f>
        <v>0</v>
      </c>
      <c r="Q57" s="17">
        <f t="shared" si="35"/>
        <v>0</v>
      </c>
      <c r="R57" s="18">
        <f t="shared" si="34"/>
        <v>0</v>
      </c>
    </row>
    <row r="58" spans="1:18" x14ac:dyDescent="0.2">
      <c r="A58" s="14">
        <f t="shared" si="29"/>
        <v>110541.0013006584</v>
      </c>
      <c r="B58" s="30">
        <v>84.42180255432919</v>
      </c>
      <c r="C58" s="16">
        <f t="shared" si="30"/>
        <v>0</v>
      </c>
      <c r="D58" s="17">
        <f t="shared" si="31"/>
        <v>64401.172078570016</v>
      </c>
      <c r="E58" s="17">
        <f t="shared" si="32"/>
        <v>34511.632884209779</v>
      </c>
      <c r="F58" s="17">
        <f t="shared" si="32"/>
        <v>25575.585083834027</v>
      </c>
      <c r="G58" s="17">
        <f t="shared" si="32"/>
        <v>20337.212235337902</v>
      </c>
      <c r="H58" s="17"/>
      <c r="I58" s="17"/>
      <c r="J58" s="17"/>
      <c r="K58" s="17"/>
      <c r="L58" s="17"/>
      <c r="M58" s="17">
        <v>0</v>
      </c>
      <c r="N58" s="17">
        <f>+M58*0.75</f>
        <v>0</v>
      </c>
      <c r="O58" s="17">
        <f>+N58</f>
        <v>0</v>
      </c>
      <c r="P58" s="17">
        <f>+O58</f>
        <v>0</v>
      </c>
      <c r="Q58" s="17">
        <f t="shared" si="35"/>
        <v>0</v>
      </c>
      <c r="R58" s="18">
        <f t="shared" si="34"/>
        <v>0</v>
      </c>
    </row>
    <row r="59" spans="1:18" x14ac:dyDescent="0.2">
      <c r="A59" s="14">
        <f t="shared" si="29"/>
        <v>110541.00130065836</v>
      </c>
      <c r="B59" s="30">
        <v>94.346121589949817</v>
      </c>
      <c r="C59" s="16">
        <f t="shared" si="30"/>
        <v>0</v>
      </c>
      <c r="D59" s="17">
        <f t="shared" si="31"/>
        <v>71971.938854893218</v>
      </c>
      <c r="E59" s="17">
        <f t="shared" si="32"/>
        <v>38568.694505971485</v>
      </c>
      <c r="F59" s="17">
        <f t="shared" si="32"/>
        <v>28582.157535675295</v>
      </c>
      <c r="G59" s="17"/>
      <c r="H59" s="17"/>
      <c r="I59" s="17"/>
      <c r="J59" s="17"/>
      <c r="K59" s="17"/>
      <c r="L59" s="17"/>
      <c r="M59" s="17">
        <v>0</v>
      </c>
      <c r="N59" s="17">
        <f>+M59</f>
        <v>0</v>
      </c>
      <c r="O59" s="17">
        <f>+N59</f>
        <v>0</v>
      </c>
      <c r="P59" s="17">
        <f>+O59</f>
        <v>0</v>
      </c>
      <c r="Q59" s="17">
        <f t="shared" si="35"/>
        <v>0</v>
      </c>
      <c r="R59" s="18">
        <f t="shared" si="34"/>
        <v>0</v>
      </c>
    </row>
    <row r="60" spans="1:18" x14ac:dyDescent="0.2">
      <c r="A60" s="14">
        <f t="shared" si="29"/>
        <v>110541.00130065838</v>
      </c>
      <c r="B60" s="30">
        <v>113.67158994704494</v>
      </c>
      <c r="C60" s="16">
        <f t="shared" si="30"/>
        <v>0</v>
      </c>
      <c r="D60" s="17">
        <f t="shared" si="31"/>
        <v>86714.372391103228</v>
      </c>
      <c r="E60" s="17">
        <f t="shared" si="32"/>
        <v>46468.945970351975</v>
      </c>
      <c r="F60" s="17"/>
      <c r="G60" s="17"/>
      <c r="H60" s="17"/>
      <c r="I60" s="17"/>
      <c r="J60" s="17"/>
      <c r="K60" s="17"/>
      <c r="L60" s="17"/>
      <c r="M60" s="17">
        <v>0</v>
      </c>
      <c r="N60" s="17">
        <f>+M60</f>
        <v>0</v>
      </c>
      <c r="O60" s="17">
        <f>+N60</f>
        <v>0</v>
      </c>
      <c r="P60" s="17">
        <f>+O60</f>
        <v>0</v>
      </c>
      <c r="Q60" s="17">
        <f t="shared" si="35"/>
        <v>0</v>
      </c>
      <c r="R60" s="18">
        <f t="shared" si="34"/>
        <v>0</v>
      </c>
    </row>
    <row r="61" spans="1:18" ht="13.5" thickBot="1" x14ac:dyDescent="0.25">
      <c r="A61" s="19">
        <f t="shared" si="29"/>
        <v>110541.0013006584</v>
      </c>
      <c r="B61" s="31">
        <v>166.64108474242269</v>
      </c>
      <c r="C61" s="21">
        <f t="shared" si="30"/>
        <v>0</v>
      </c>
      <c r="D61" s="22">
        <f t="shared" si="31"/>
        <v>127122.15149575715</v>
      </c>
      <c r="E61" s="22"/>
      <c r="F61" s="22"/>
      <c r="G61" s="22"/>
      <c r="H61" s="22"/>
      <c r="I61" s="22"/>
      <c r="J61" s="22"/>
      <c r="K61" s="22"/>
      <c r="L61" s="22"/>
      <c r="M61" s="22">
        <v>0</v>
      </c>
      <c r="N61" s="22">
        <f>+M61</f>
        <v>0</v>
      </c>
      <c r="O61" s="22">
        <f>+N61</f>
        <v>0</v>
      </c>
      <c r="P61" s="22">
        <f>+O61</f>
        <v>0</v>
      </c>
      <c r="Q61" s="22">
        <f t="shared" si="35"/>
        <v>0</v>
      </c>
      <c r="R61" s="23">
        <f>+Q61</f>
        <v>0</v>
      </c>
    </row>
    <row r="62" spans="1:18" x14ac:dyDescent="0.2">
      <c r="A62" s="32">
        <f>SUM(A40:A50,A28:A38,A16:A26,A4:A14,A53:A61)</f>
        <v>5858673.0000000009</v>
      </c>
      <c r="B62" s="15"/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</sheetData>
  <mergeCells count="5">
    <mergeCell ref="A51:R51"/>
    <mergeCell ref="A2:R2"/>
    <mergeCell ref="A15:R15"/>
    <mergeCell ref="A27:R27"/>
    <mergeCell ref="A39:R39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dcterms:created xsi:type="dcterms:W3CDTF">2001-02-14T14:34:29Z</dcterms:created>
  <dcterms:modified xsi:type="dcterms:W3CDTF">2023-09-09T21:42:06Z</dcterms:modified>
</cp:coreProperties>
</file>