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97E66E-710E-45FA-AC54-F74994AA611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Sheet1!$A$1:$E$49</definedName>
  </definedNames>
  <calcPr calcId="0"/>
</workbook>
</file>

<file path=xl/calcChain.xml><?xml version="1.0" encoding="utf-8"?>
<calcChain xmlns="http://schemas.openxmlformats.org/spreadsheetml/2006/main">
  <c r="C2" i="1" l="1"/>
  <c r="C3" i="1"/>
  <c r="C5" i="1"/>
  <c r="C8" i="1"/>
  <c r="C10" i="1"/>
  <c r="C11" i="1"/>
  <c r="C14" i="1"/>
  <c r="C22" i="1"/>
  <c r="C23" i="1"/>
  <c r="C31" i="1"/>
  <c r="C34" i="1"/>
  <c r="C35" i="1"/>
  <c r="C36" i="1"/>
  <c r="C38" i="1"/>
  <c r="C41" i="1"/>
  <c r="C43" i="1"/>
</calcChain>
</file>

<file path=xl/sharedStrings.xml><?xml version="1.0" encoding="utf-8"?>
<sst xmlns="http://schemas.openxmlformats.org/spreadsheetml/2006/main" count="38" uniqueCount="38">
  <si>
    <t>Uses of Value</t>
  </si>
  <si>
    <t xml:space="preserve">     Value to Texas Desk to cover Underburn on Old Deal</t>
  </si>
  <si>
    <t xml:space="preserve">      ECT Earnings Distribution</t>
  </si>
  <si>
    <t>TOTAL COSTS</t>
  </si>
  <si>
    <t>TOTAL VALUE</t>
  </si>
  <si>
    <t xml:space="preserve">    Storage Value</t>
  </si>
  <si>
    <t xml:space="preserve">    Bammel Costs</t>
  </si>
  <si>
    <t>Sources of Value</t>
  </si>
  <si>
    <t>Reduction of Storage Call</t>
  </si>
  <si>
    <t>Regulatory Reserve (Released 2Q 1999)</t>
  </si>
  <si>
    <t>Interest Rate Reserve (Released 1Q 1999)</t>
  </si>
  <si>
    <t>99 Volumetric Reserve</t>
  </si>
  <si>
    <t>Gas Daily Cap</t>
  </si>
  <si>
    <t>Storage Put Value (Partially Relesed 4Q 1999)</t>
  </si>
  <si>
    <t>Storage Reserve</t>
  </si>
  <si>
    <t>Industrial Discount (Released 1Q 2000)</t>
  </si>
  <si>
    <t>Titan Tire Reserve (Released 1Q 2000)</t>
  </si>
  <si>
    <t xml:space="preserve">**Reserves </t>
  </si>
  <si>
    <t xml:space="preserve">     Reserves**</t>
  </si>
  <si>
    <t>*Equal to the present palue of 390 Bcf over 8 yrs at 70 cents an Mmbtu</t>
  </si>
  <si>
    <t xml:space="preserve">    Total Value of Physical Deal (As of Booking)*</t>
  </si>
  <si>
    <t xml:space="preserve"> This is now valued at $(161,722,318) the change is due to approx $30,000,000 of realized value.</t>
  </si>
  <si>
    <t>NOTES:</t>
  </si>
  <si>
    <t xml:space="preserve">     FP&amp;L Deal Unwind (Released)</t>
  </si>
  <si>
    <t xml:space="preserve">     Origination (Released)</t>
  </si>
  <si>
    <t>Original Value</t>
  </si>
  <si>
    <t>Less: Value Not Taken to Earnings(Reserves)</t>
  </si>
  <si>
    <t>Total Value Recognized</t>
  </si>
  <si>
    <t>RECONCILIATION</t>
  </si>
  <si>
    <t>Add: Prudency Released to Earnings</t>
  </si>
  <si>
    <t>Less: Realized Value (Volume that has flowed)</t>
  </si>
  <si>
    <t>Add: Cost of Storage Spreads to be Unwound</t>
  </si>
  <si>
    <t>TOTAL UNWIND COST</t>
  </si>
  <si>
    <t xml:space="preserve">         of $50,007,559</t>
  </si>
  <si>
    <t>Note: Prudency released is the difference between current value of $32,039,405 and original value</t>
  </si>
  <si>
    <t xml:space="preserve">         Cost of Storage Spreads to be Unwound represents the unwind of the Spreads from above</t>
  </si>
  <si>
    <t xml:space="preserve">         without unwinding the Bammel Costs as well.</t>
  </si>
  <si>
    <t xml:space="preserve">     Unwind of Existing Deal (Released)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</si>
</sst>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6" fontId="0" fillId="2" borderId="0" xfId="0" applyNumberFormat="1" applyFill="1" applyBorder="1" applyAlignment="1">
      <alignment horizontal="center"/>
    </xf>
    <xf numFmtId="6" fontId="0" fillId="2" borderId="1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0" fillId="2" borderId="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B10" sqref="B10"/>
    </sheetView>
  </sheetViews>
  <sheetFormatPr defaultRowHeight="12.75" x14ac:dyDescent="0.2"/>
  <cols>
    <col min="1" max="1" width="24.28515625" style="2" bestFit="1" customWidth="1"/>
    <col min="2" max="2" width="25" style="2" customWidth="1"/>
    <col min="3" max="3" width="13.28515625" style="3" bestFit="1" customWidth="1"/>
    <col min="4" max="4" width="9.140625" style="2"/>
    <col min="5" max="5" width="12.5703125" style="2" bestFit="1" customWidth="1"/>
    <col min="6" max="16384" width="9.140625" style="2"/>
  </cols>
  <sheetData>
    <row r="1" spans="1:3" x14ac:dyDescent="0.2">
      <c r="A1" s="1" t="s">
        <v>7</v>
      </c>
    </row>
    <row r="2" spans="1:3" x14ac:dyDescent="0.2">
      <c r="A2" s="2" t="s">
        <v>20</v>
      </c>
      <c r="C2" s="4">
        <f>172043110+16093580+6991447+1687742-5411433-136535-3835882-198248+408717</f>
        <v>187642498</v>
      </c>
    </row>
    <row r="3" spans="1:3" x14ac:dyDescent="0.2">
      <c r="A3" s="2" t="s">
        <v>5</v>
      </c>
      <c r="C3" s="4">
        <f>1502246+19946570</f>
        <v>21448816</v>
      </c>
    </row>
    <row r="4" spans="1:3" x14ac:dyDescent="0.2">
      <c r="A4" s="2" t="s">
        <v>6</v>
      </c>
      <c r="C4" s="5">
        <v>-18295886</v>
      </c>
    </row>
    <row r="5" spans="1:3" x14ac:dyDescent="0.2">
      <c r="A5" s="1" t="s">
        <v>4</v>
      </c>
      <c r="C5" s="6">
        <f>+C2+C3+C4</f>
        <v>190795428</v>
      </c>
    </row>
    <row r="7" spans="1:3" x14ac:dyDescent="0.2">
      <c r="A7" s="1" t="s">
        <v>0</v>
      </c>
    </row>
    <row r="8" spans="1:3" x14ac:dyDescent="0.2">
      <c r="A8" s="2" t="s">
        <v>37</v>
      </c>
      <c r="C8" s="6">
        <f>-1068428-2637133-34271737-10285453-42809498</f>
        <v>-91072249</v>
      </c>
    </row>
    <row r="9" spans="1:3" x14ac:dyDescent="0.2">
      <c r="A9" s="2" t="s">
        <v>23</v>
      </c>
      <c r="C9" s="6">
        <v>-11551672</v>
      </c>
    </row>
    <row r="10" spans="1:3" x14ac:dyDescent="0.2">
      <c r="A10" s="2" t="s">
        <v>18</v>
      </c>
      <c r="C10" s="6">
        <f>-7426525-794284-22850847-2382851-6658324-1000000-3228960-2867370-1650684-1000000-147714</f>
        <v>-50007559</v>
      </c>
    </row>
    <row r="11" spans="1:3" x14ac:dyDescent="0.2">
      <c r="A11" s="2" t="s">
        <v>24</v>
      </c>
      <c r="C11" s="6">
        <f>-550000-180000-15500000-14500000-5710026</f>
        <v>-36440026</v>
      </c>
    </row>
    <row r="12" spans="1:3" x14ac:dyDescent="0.2">
      <c r="A12" s="2" t="s">
        <v>1</v>
      </c>
      <c r="C12" s="6">
        <v>-5723922</v>
      </c>
    </row>
    <row r="13" spans="1:3" x14ac:dyDescent="0.2">
      <c r="A13" s="2" t="s">
        <v>2</v>
      </c>
      <c r="C13" s="5">
        <v>4000000</v>
      </c>
    </row>
    <row r="14" spans="1:3" x14ac:dyDescent="0.2">
      <c r="A14" s="1" t="s">
        <v>3</v>
      </c>
      <c r="C14" s="6">
        <f>SUM(C8:C13)</f>
        <v>-190795428</v>
      </c>
    </row>
    <row r="15" spans="1:3" x14ac:dyDescent="0.2">
      <c r="C15" s="6"/>
    </row>
    <row r="16" spans="1:3" x14ac:dyDescent="0.2">
      <c r="C16" s="6"/>
    </row>
    <row r="17" spans="1:3" x14ac:dyDescent="0.2">
      <c r="A17" s="1" t="s">
        <v>22</v>
      </c>
      <c r="C17" s="6"/>
    </row>
    <row r="18" spans="1:3" x14ac:dyDescent="0.2">
      <c r="A18" s="2" t="s">
        <v>19</v>
      </c>
      <c r="C18" s="6"/>
    </row>
    <row r="19" spans="1:3" x14ac:dyDescent="0.2">
      <c r="A19" s="2" t="s">
        <v>21</v>
      </c>
      <c r="C19" s="6"/>
    </row>
    <row r="20" spans="1:3" x14ac:dyDescent="0.2">
      <c r="C20" s="6"/>
    </row>
    <row r="21" spans="1:3" x14ac:dyDescent="0.2">
      <c r="A21" s="1" t="s">
        <v>17</v>
      </c>
      <c r="C21" s="6"/>
    </row>
    <row r="22" spans="1:3" x14ac:dyDescent="0.2">
      <c r="A22" s="2" t="s">
        <v>13</v>
      </c>
      <c r="C22" s="6">
        <f>-22850847-2382851</f>
        <v>-25233698</v>
      </c>
    </row>
    <row r="23" spans="1:3" x14ac:dyDescent="0.2">
      <c r="A23" s="2" t="s">
        <v>8</v>
      </c>
      <c r="C23" s="6">
        <f>-7426525-794284</f>
        <v>-8220809</v>
      </c>
    </row>
    <row r="24" spans="1:3" x14ac:dyDescent="0.2">
      <c r="A24" s="2" t="s">
        <v>9</v>
      </c>
      <c r="C24" s="6">
        <v>-6658324</v>
      </c>
    </row>
    <row r="25" spans="1:3" x14ac:dyDescent="0.2">
      <c r="A25" s="2" t="s">
        <v>10</v>
      </c>
      <c r="C25" s="6">
        <v>-1000000</v>
      </c>
    </row>
    <row r="26" spans="1:3" x14ac:dyDescent="0.2">
      <c r="A26" s="2" t="s">
        <v>11</v>
      </c>
      <c r="C26" s="6">
        <v>-3228960</v>
      </c>
    </row>
    <row r="27" spans="1:3" x14ac:dyDescent="0.2">
      <c r="A27" s="2" t="s">
        <v>12</v>
      </c>
      <c r="C27" s="6">
        <v>-2867370</v>
      </c>
    </row>
    <row r="28" spans="1:3" x14ac:dyDescent="0.2">
      <c r="A28" s="2" t="s">
        <v>14</v>
      </c>
      <c r="C28" s="6">
        <v>-1650684</v>
      </c>
    </row>
    <row r="29" spans="1:3" x14ac:dyDescent="0.2">
      <c r="A29" s="2" t="s">
        <v>15</v>
      </c>
      <c r="C29" s="6">
        <v>-1000000</v>
      </c>
    </row>
    <row r="30" spans="1:3" x14ac:dyDescent="0.2">
      <c r="A30" s="2" t="s">
        <v>16</v>
      </c>
      <c r="C30" s="5">
        <v>-147714</v>
      </c>
    </row>
    <row r="31" spans="1:3" x14ac:dyDescent="0.2">
      <c r="C31" s="6">
        <f>SUM(C22:C30)</f>
        <v>-50007559</v>
      </c>
    </row>
    <row r="32" spans="1:3" x14ac:dyDescent="0.2">
      <c r="C32" s="6"/>
    </row>
    <row r="33" spans="1:3" x14ac:dyDescent="0.2">
      <c r="A33" s="8" t="s">
        <v>28</v>
      </c>
      <c r="B33" s="9"/>
      <c r="C33" s="10"/>
    </row>
    <row r="34" spans="1:3" x14ac:dyDescent="0.2">
      <c r="A34" s="2" t="s">
        <v>25</v>
      </c>
      <c r="C34" s="6">
        <f>+C5</f>
        <v>190795428</v>
      </c>
    </row>
    <row r="35" spans="1:3" x14ac:dyDescent="0.2">
      <c r="A35" s="2" t="s">
        <v>26</v>
      </c>
      <c r="C35" s="5">
        <f>+C10</f>
        <v>-50007559</v>
      </c>
    </row>
    <row r="36" spans="1:3" x14ac:dyDescent="0.2">
      <c r="A36" s="2" t="s">
        <v>27</v>
      </c>
      <c r="C36" s="4">
        <f>+C34+C35</f>
        <v>140787869</v>
      </c>
    </row>
    <row r="37" spans="1:3" x14ac:dyDescent="0.2">
      <c r="C37" s="4"/>
    </row>
    <row r="38" spans="1:3" x14ac:dyDescent="0.2">
      <c r="A38" s="2" t="s">
        <v>30</v>
      </c>
      <c r="C38" s="6">
        <f>-29073109.4284-1133184</f>
        <v>-30206293.428399999</v>
      </c>
    </row>
    <row r="39" spans="1:3" x14ac:dyDescent="0.2">
      <c r="A39" s="2" t="s">
        <v>29</v>
      </c>
      <c r="C39" s="6">
        <v>17968154</v>
      </c>
    </row>
    <row r="40" spans="1:3" x14ac:dyDescent="0.2">
      <c r="A40" s="2" t="s">
        <v>31</v>
      </c>
      <c r="C40" s="5">
        <v>20000000</v>
      </c>
    </row>
    <row r="41" spans="1:3" x14ac:dyDescent="0.2">
      <c r="C41" s="4">
        <f>+C38+C39+C40</f>
        <v>7761860.5716000013</v>
      </c>
    </row>
    <row r="42" spans="1:3" x14ac:dyDescent="0.2">
      <c r="C42" s="4"/>
    </row>
    <row r="43" spans="1:3" ht="13.5" thickBot="1" x14ac:dyDescent="0.25">
      <c r="A43" s="1" t="s">
        <v>32</v>
      </c>
      <c r="C43" s="7">
        <f>+C41+C36</f>
        <v>148549729.57159999</v>
      </c>
    </row>
    <row r="44" spans="1:3" ht="13.5" thickTop="1" x14ac:dyDescent="0.2">
      <c r="C44" s="6"/>
    </row>
    <row r="45" spans="1:3" x14ac:dyDescent="0.2">
      <c r="A45" s="2" t="s">
        <v>34</v>
      </c>
      <c r="C45" s="6"/>
    </row>
    <row r="46" spans="1:3" x14ac:dyDescent="0.2">
      <c r="A46" s="2" t="s">
        <v>33</v>
      </c>
      <c r="C46" s="6"/>
    </row>
    <row r="47" spans="1:3" x14ac:dyDescent="0.2">
      <c r="A47" s="2" t="s">
        <v>35</v>
      </c>
      <c r="C47" s="6"/>
    </row>
    <row r="48" spans="1:3" x14ac:dyDescent="0.2">
      <c r="A48" s="2" t="s">
        <v>36</v>
      </c>
      <c r="C48" s="6"/>
    </row>
    <row r="49" spans="3:3" x14ac:dyDescent="0.2">
      <c r="C49" s="6"/>
    </row>
    <row r="50" spans="3:3" x14ac:dyDescent="0.2">
      <c r="C50" s="6"/>
    </row>
    <row r="51" spans="3:3" x14ac:dyDescent="0.2">
      <c r="C51" s="6"/>
    </row>
    <row r="52" spans="3:3" x14ac:dyDescent="0.2">
      <c r="C52" s="6"/>
    </row>
    <row r="53" spans="3:3" x14ac:dyDescent="0.2">
      <c r="C53" s="6"/>
    </row>
    <row r="54" spans="3:3" x14ac:dyDescent="0.2">
      <c r="C54" s="6"/>
    </row>
    <row r="55" spans="3:3" x14ac:dyDescent="0.2">
      <c r="C55" s="6"/>
    </row>
    <row r="56" spans="3:3" x14ac:dyDescent="0.2">
      <c r="C56" s="6"/>
    </row>
    <row r="57" spans="3:3" x14ac:dyDescent="0.2">
      <c r="C57" s="6"/>
    </row>
    <row r="58" spans="3:3" x14ac:dyDescent="0.2">
      <c r="C58" s="6"/>
    </row>
    <row r="59" spans="3:3" x14ac:dyDescent="0.2">
      <c r="C59" s="6"/>
    </row>
    <row r="60" spans="3:3" x14ac:dyDescent="0.2">
      <c r="C60" s="6"/>
    </row>
    <row r="61" spans="3:3" x14ac:dyDescent="0.2">
      <c r="C61" s="6"/>
    </row>
    <row r="62" spans="3:3" x14ac:dyDescent="0.2">
      <c r="C62" s="6"/>
    </row>
    <row r="63" spans="3:3" x14ac:dyDescent="0.2">
      <c r="C63" s="6"/>
    </row>
    <row r="64" spans="3:3" x14ac:dyDescent="0.2">
      <c r="C64" s="6"/>
    </row>
    <row r="65" spans="3:3" x14ac:dyDescent="0.2">
      <c r="C65" s="6"/>
    </row>
    <row r="66" spans="3:3" x14ac:dyDescent="0.2">
      <c r="C66" s="6"/>
    </row>
    <row r="67" spans="3:3" x14ac:dyDescent="0.2">
      <c r="C67" s="6"/>
    </row>
    <row r="68" spans="3:3" x14ac:dyDescent="0.2">
      <c r="C68" s="6"/>
    </row>
    <row r="69" spans="3:3" x14ac:dyDescent="0.2">
      <c r="C69" s="6"/>
    </row>
    <row r="70" spans="3:3" x14ac:dyDescent="0.2">
      <c r="C70" s="6"/>
    </row>
    <row r="71" spans="3:3" x14ac:dyDescent="0.2">
      <c r="C71" s="6"/>
    </row>
    <row r="72" spans="3:3" x14ac:dyDescent="0.2">
      <c r="C72" s="6"/>
    </row>
    <row r="73" spans="3:3" x14ac:dyDescent="0.2">
      <c r="C73" s="6"/>
    </row>
    <row r="74" spans="3:3" x14ac:dyDescent="0.2">
      <c r="C74" s="6"/>
    </row>
    <row r="75" spans="3:3" x14ac:dyDescent="0.2">
      <c r="C75" s="6"/>
    </row>
    <row r="76" spans="3:3" x14ac:dyDescent="0.2">
      <c r="C76" s="6"/>
    </row>
    <row r="77" spans="3:3" x14ac:dyDescent="0.2">
      <c r="C77" s="6"/>
    </row>
    <row r="78" spans="3:3" x14ac:dyDescent="0.2">
      <c r="C78" s="6"/>
    </row>
    <row r="79" spans="3:3" x14ac:dyDescent="0.2">
      <c r="C79" s="6"/>
    </row>
    <row r="80" spans="3:3" x14ac:dyDescent="0.2">
      <c r="C80" s="6"/>
    </row>
    <row r="81" spans="3:3" x14ac:dyDescent="0.2">
      <c r="C81" s="6"/>
    </row>
    <row r="82" spans="3:3" x14ac:dyDescent="0.2">
      <c r="C82" s="6"/>
    </row>
    <row r="83" spans="3:3" x14ac:dyDescent="0.2">
      <c r="C83" s="6"/>
    </row>
    <row r="84" spans="3:3" x14ac:dyDescent="0.2">
      <c r="C84" s="6"/>
    </row>
    <row r="85" spans="3:3" x14ac:dyDescent="0.2">
      <c r="C85" s="6"/>
    </row>
    <row r="86" spans="3:3" x14ac:dyDescent="0.2">
      <c r="C86" s="6"/>
    </row>
    <row r="87" spans="3:3" x14ac:dyDescent="0.2">
      <c r="C87" s="6"/>
    </row>
    <row r="88" spans="3:3" x14ac:dyDescent="0.2">
      <c r="C88" s="6"/>
    </row>
    <row r="89" spans="3:3" x14ac:dyDescent="0.2">
      <c r="C89" s="6"/>
    </row>
    <row r="90" spans="3:3" x14ac:dyDescent="0.2">
      <c r="C90" s="6"/>
    </row>
    <row r="91" spans="3:3" x14ac:dyDescent="0.2">
      <c r="C91" s="6"/>
    </row>
    <row r="92" spans="3:3" x14ac:dyDescent="0.2">
      <c r="C92" s="6"/>
    </row>
    <row r="93" spans="3:3" x14ac:dyDescent="0.2">
      <c r="C93" s="6"/>
    </row>
    <row r="94" spans="3:3" x14ac:dyDescent="0.2">
      <c r="C94" s="6"/>
    </row>
    <row r="95" spans="3:3" x14ac:dyDescent="0.2">
      <c r="C95" s="6"/>
    </row>
    <row r="96" spans="3:3" x14ac:dyDescent="0.2">
      <c r="C96" s="6"/>
    </row>
    <row r="97" spans="3:3" x14ac:dyDescent="0.2">
      <c r="C97" s="6"/>
    </row>
    <row r="98" spans="3:3" x14ac:dyDescent="0.2">
      <c r="C98" s="6"/>
    </row>
    <row r="99" spans="3:3" x14ac:dyDescent="0.2">
      <c r="C99" s="6"/>
    </row>
    <row r="100" spans="3:3" x14ac:dyDescent="0.2">
      <c r="C100" s="6"/>
    </row>
    <row r="101" spans="3:3" x14ac:dyDescent="0.2">
      <c r="C101" s="6"/>
    </row>
    <row r="102" spans="3:3" x14ac:dyDescent="0.2">
      <c r="C102" s="6"/>
    </row>
    <row r="103" spans="3:3" x14ac:dyDescent="0.2">
      <c r="C103" s="6"/>
    </row>
    <row r="104" spans="3:3" x14ac:dyDescent="0.2">
      <c r="C104" s="6"/>
    </row>
  </sheetData>
  <mergeCells count="1">
    <mergeCell ref="A33:C33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2000-08-02T21:50:09Z</cp:lastPrinted>
  <dcterms:created xsi:type="dcterms:W3CDTF">2000-07-12T15:56:25Z</dcterms:created>
  <dcterms:modified xsi:type="dcterms:W3CDTF">2023-09-10T11:53:02Z</dcterms:modified>
</cp:coreProperties>
</file>