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320F5E-2401-422F-A6B7-5E36AFF621E8}" xr6:coauthVersionLast="47" xr6:coauthVersionMax="47" xr10:uidLastSave="{00000000-0000-0000-0000-000000000000}"/>
  <bookViews>
    <workbookView xWindow="-120" yWindow="-120" windowWidth="38640" windowHeight="15720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<sst xmlns="http://schemas.openxmlformats.org/spreadsheetml/2006/main" count="328" uniqueCount="218">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</sst>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ED421721-8D43-8625-06C9-42BA9045D2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37E341B-B79D-2204-2AAF-CB030E2DE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48913356-CD17-9ACD-3EC9-EEE43BD321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AF9A1784-0BB7-EE44-1AA5-A54064C2B2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>
          <a:extLst>
            <a:ext uri="{FF2B5EF4-FFF2-40B4-BE49-F238E27FC236}">
              <a16:creationId xmlns:a16="http://schemas.microsoft.com/office/drawing/2014/main" id="{E33B8E55-1AE6-494D-0C2B-7CFB0068861D}"/>
            </a:ext>
          </a:extLst>
        </xdr:cNvPr>
        <xdr:cNvSpPr txBox="1">
          <a:spLocks noChangeArrowheads="1"/>
        </xdr:cNvSpPr>
      </xdr:nvSpPr>
      <xdr:spPr bwMode="auto">
        <a:xfrm>
          <a:off x="1190625" y="105537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37165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-175131.82681857888</v>
          </cell>
          <cell r="E8">
            <v>-2422597.5736350343</v>
          </cell>
          <cell r="F8">
            <v>-175131.82681866002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-175131.82681866002</v>
          </cell>
          <cell r="K8">
            <v>73935395.372197539</v>
          </cell>
        </row>
        <row r="9">
          <cell r="D9">
            <v>2564464.9706353056</v>
          </cell>
          <cell r="E9">
            <v>6246510.3086029496</v>
          </cell>
          <cell r="F9">
            <v>2564464.869382137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2564464.869382137</v>
          </cell>
          <cell r="K9">
            <v>189774349.45917153</v>
          </cell>
        </row>
        <row r="10">
          <cell r="D10">
            <v>-58784.486980138565</v>
          </cell>
          <cell r="E10">
            <v>3189549.098312676</v>
          </cell>
          <cell r="F10">
            <v>-58784.48697989936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-58784.48697989936</v>
          </cell>
          <cell r="K10">
            <v>131166978.71807489</v>
          </cell>
        </row>
        <row r="11">
          <cell r="D11">
            <v>1791691.8660292793</v>
          </cell>
          <cell r="E11">
            <v>9939115.7952989955</v>
          </cell>
          <cell r="F11">
            <v>1791692.2665473663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1791692.2665473663</v>
          </cell>
          <cell r="K11">
            <v>173798881.78776816</v>
          </cell>
        </row>
        <row r="12">
          <cell r="D12">
            <v>-17305.259419146925</v>
          </cell>
          <cell r="E12">
            <v>4690116.4183942322</v>
          </cell>
          <cell r="F12">
            <v>-17305.259419159964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-17305.259419159964</v>
          </cell>
          <cell r="K12">
            <v>-17304.782489791512</v>
          </cell>
        </row>
        <row r="13">
          <cell r="D13">
            <v>90.638074074682663</v>
          </cell>
          <cell r="E13">
            <v>-227754.33068079088</v>
          </cell>
          <cell r="F13">
            <v>90.139977832807119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90.139977832807119</v>
          </cell>
          <cell r="K13">
            <v>-360001.49763691472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4105025.9015207957</v>
          </cell>
          <cell r="E18">
            <v>21414939.716293029</v>
          </cell>
          <cell r="F18">
            <v>4105025.7026896165</v>
          </cell>
          <cell r="G18">
            <v>241794561.08330464</v>
          </cell>
          <cell r="H18">
            <v>193407707.45410806</v>
          </cell>
          <cell r="I18">
            <v>128991004.81698304</v>
          </cell>
          <cell r="J18">
            <v>4105025.7026896165</v>
          </cell>
          <cell r="K18">
            <v>568298299.05708539</v>
          </cell>
        </row>
        <row r="19">
          <cell r="D19">
            <v>502221.30442670174</v>
          </cell>
          <cell r="E19">
            <v>796319.31930202432</v>
          </cell>
          <cell r="F19">
            <v>502221.3044261086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502221.3044261086</v>
          </cell>
          <cell r="K19">
            <v>74894167.842344344</v>
          </cell>
        </row>
        <row r="20">
          <cell r="D20">
            <v>222897.97995029029</v>
          </cell>
          <cell r="E20">
            <v>205404.9690886921</v>
          </cell>
          <cell r="F20">
            <v>222897.97998315928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222897.97998315928</v>
          </cell>
          <cell r="K20">
            <v>32326470.337195884</v>
          </cell>
        </row>
        <row r="21">
          <cell r="D21">
            <v>204959.7191257556</v>
          </cell>
          <cell r="E21">
            <v>173278.83827017766</v>
          </cell>
          <cell r="F21">
            <v>204959.71913469807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204959.71913469807</v>
          </cell>
          <cell r="K21">
            <v>30361924.935575418</v>
          </cell>
        </row>
        <row r="22">
          <cell r="D22">
            <v>-255</v>
          </cell>
          <cell r="E22">
            <v>90019.740241304506</v>
          </cell>
          <cell r="F22">
            <v>-255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-255</v>
          </cell>
          <cell r="K22">
            <v>21651755.844539858</v>
          </cell>
        </row>
        <row r="23">
          <cell r="D23">
            <v>-414.15498411440058</v>
          </cell>
          <cell r="E23">
            <v>-475.0903420089744</v>
          </cell>
          <cell r="F23">
            <v>-414.15498412869778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-414.15498412869778</v>
          </cell>
          <cell r="K23">
            <v>-610344.72523879423</v>
          </cell>
        </row>
        <row r="24">
          <cell r="D24">
            <v>-2.8433278203010559E-6</v>
          </cell>
          <cell r="E24">
            <v>368.99999715667218</v>
          </cell>
          <cell r="F24">
            <v>-2.8435212969762297E-6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-2.8435212969762297E-6</v>
          </cell>
          <cell r="K24">
            <v>1150940.6759104319</v>
          </cell>
        </row>
        <row r="25">
          <cell r="D25">
            <v>271462.04593113938</v>
          </cell>
          <cell r="E25">
            <v>388921.52419828123</v>
          </cell>
          <cell r="F25">
            <v>271462.04593113833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271462.04593113833</v>
          </cell>
          <cell r="K25">
            <v>8629240.0000560321</v>
          </cell>
        </row>
        <row r="26">
          <cell r="D26">
            <v>8908.5864802716533</v>
          </cell>
          <cell r="E26">
            <v>-1371110.7600579571</v>
          </cell>
          <cell r="F26">
            <v>8908.5864802718279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8908.5864802718279</v>
          </cell>
          <cell r="K26">
            <v>744821.18571903324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1209780.480927201</v>
          </cell>
          <cell r="E32">
            <v>1733671.535374708</v>
          </cell>
          <cell r="F32">
            <v>1209780.4809684039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1209780.4809684039</v>
          </cell>
          <cell r="K32">
            <v>169148976.09610224</v>
          </cell>
        </row>
        <row r="33">
          <cell r="E33">
            <v>3758557</v>
          </cell>
          <cell r="F33">
            <v>3758557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5314806.3824479971</v>
          </cell>
          <cell r="E34">
            <v>26907168.251667738</v>
          </cell>
          <cell r="F34">
            <v>9073363.1836580206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5314806.1836580206</v>
          </cell>
          <cell r="K34">
            <v>789862905.15318763</v>
          </cell>
        </row>
        <row r="35">
          <cell r="G35">
            <v>232770</v>
          </cell>
          <cell r="H35">
            <v>8137935</v>
          </cell>
          <cell r="I35">
            <v>5350</v>
          </cell>
          <cell r="J35">
            <v>0</v>
          </cell>
          <cell r="K35">
            <v>8376055</v>
          </cell>
        </row>
        <row r="36">
          <cell r="D36">
            <v>5314806.3824479971</v>
          </cell>
          <cell r="E36">
            <v>26907168.251667738</v>
          </cell>
          <cell r="F36">
            <v>9073363.1836580206</v>
          </cell>
          <cell r="G36">
            <v>371339909.25620568</v>
          </cell>
          <cell r="H36">
            <v>250794458.18048418</v>
          </cell>
          <cell r="I36">
            <v>170789786.53283972</v>
          </cell>
          <cell r="J36">
            <v>5314806.1836580206</v>
          </cell>
          <cell r="K36">
            <v>798238960.15318763</v>
          </cell>
        </row>
        <row r="38">
          <cell r="D38">
            <v>-94.603670354435309</v>
          </cell>
          <cell r="E38">
            <v>-559.47679924391059</v>
          </cell>
          <cell r="F38">
            <v>-270892.95085967536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0</v>
          </cell>
          <cell r="K38">
            <v>-925470.98402683157</v>
          </cell>
        </row>
        <row r="39">
          <cell r="D39">
            <v>11154.262545689635</v>
          </cell>
          <cell r="E39">
            <v>9628.7387349902601</v>
          </cell>
          <cell r="F39">
            <v>23528.894927838715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0</v>
          </cell>
          <cell r="K39">
            <v>433042.57440635964</v>
          </cell>
        </row>
        <row r="40">
          <cell r="D40">
            <v>-810.88835052056402</v>
          </cell>
          <cell r="E40">
            <v>5779.0891520675959</v>
          </cell>
          <cell r="F40">
            <v>0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0</v>
          </cell>
          <cell r="K40">
            <v>53942.844365813537</v>
          </cell>
        </row>
        <row r="41">
          <cell r="D41">
            <v>8165.7745142279064</v>
          </cell>
          <cell r="E41">
            <v>12634.002932974749</v>
          </cell>
          <cell r="F41">
            <v>8165.4891755242215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K41">
            <v>79555726.888497397</v>
          </cell>
        </row>
        <row r="42">
          <cell r="D42">
            <v>-99972.699900507927</v>
          </cell>
          <cell r="E42">
            <v>1382359.7676709972</v>
          </cell>
          <cell r="F42">
            <v>-99972.297647357103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K42">
            <v>237676388.2682724</v>
          </cell>
        </row>
        <row r="43">
          <cell r="D43">
            <v>-81558.154861465388</v>
          </cell>
          <cell r="E43">
            <v>1409842.121691786</v>
          </cell>
          <cell r="F43">
            <v>-339170.86440366955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0</v>
          </cell>
          <cell r="K43">
            <v>316793629.59151512</v>
          </cell>
        </row>
        <row r="44">
          <cell r="D44">
            <v>5233248.227586532</v>
          </cell>
          <cell r="E44">
            <v>28317010.373359524</v>
          </cell>
          <cell r="F44">
            <v>8734192.3192543518</v>
          </cell>
          <cell r="G44">
            <v>484766685.59994829</v>
          </cell>
          <cell r="H44">
            <v>336287749.68661416</v>
          </cell>
          <cell r="I44">
            <v>288755155.08295405</v>
          </cell>
          <cell r="K44">
            <v>1115032589.7447028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8" activePane="bottomRight" state="frozen"/>
      <selection activeCell="B2" sqref="B2"/>
      <selection pane="topRight" activeCell="D2" sqref="D2"/>
      <selection pane="bottomLeft" activeCell="B8" sqref="B8"/>
      <selection pane="bottomRight" activeCell="C20" sqref="C20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9" width="24.7109375" style="132" customWidth="1"/>
    <col min="10" max="10" width="24.7109375" style="132" hidden="1" customWidth="1"/>
    <col min="11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37165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-175131.82681857888</v>
      </c>
      <c r="E8" s="171">
        <f>'[28]Power West P&amp;L'!E8</f>
        <v>-2422597.5736350343</v>
      </c>
      <c r="F8" s="171">
        <f>'[28]Power West P&amp;L'!F8</f>
        <v>-175131.82681866002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-175131.82681866002</v>
      </c>
      <c r="K8" s="171">
        <f>'[28]Power West P&amp;L'!K8</f>
        <v>73935395.372197539</v>
      </c>
      <c r="L8" s="165">
        <f>'[28]Power West P&amp;L'!$K$8</f>
        <v>73935395.372197539</v>
      </c>
      <c r="M8" s="138">
        <f>+[25]WEST_DPR!BB71-[25]WEST_DPR!BB67</f>
        <v>75538505.774925128</v>
      </c>
      <c r="N8" s="155">
        <f>M8-K8+37229*0</f>
        <v>1603110.402727589</v>
      </c>
      <c r="O8" s="154">
        <f>'[27]Power West P&amp;L'!J8+D8-K8</f>
        <v>-2638728.21522367</v>
      </c>
      <c r="P8" s="154">
        <f>'[27]Power West P&amp;L'!F8+D8-F8</f>
        <v>-118733.64895824727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2564464.9706353056</v>
      </c>
      <c r="E9" s="171">
        <f>'[28]Power West P&amp;L'!E9</f>
        <v>6246510.3086029496</v>
      </c>
      <c r="F9" s="171">
        <f>'[28]Power West P&amp;L'!F9</f>
        <v>2564464.869382137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2564464.869382137</v>
      </c>
      <c r="K9" s="171">
        <f>'[28]Power West P&amp;L'!K9</f>
        <v>189774349.45917153</v>
      </c>
      <c r="L9" s="165">
        <f>'[28]Power West P&amp;L'!$K$9</f>
        <v>189774349.45917153</v>
      </c>
      <c r="M9" s="138">
        <f>+[25]WEST_DPR!BJ71-[25]WEST_DPR!BJ67</f>
        <v>158420500.42941776</v>
      </c>
      <c r="N9" s="155">
        <f>M9-K9+450636</f>
        <v>-30903213.029753774</v>
      </c>
      <c r="O9" s="154">
        <f>'[27]Power West P&amp;L'!J9+D9-K9</f>
        <v>-52648937.888363123</v>
      </c>
      <c r="P9" s="154">
        <f>'[27]Power West P&amp;L'!F9+D9-F9</f>
        <v>-4283136.3199974317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-58784.486980138565</v>
      </c>
      <c r="E10" s="171">
        <f>'[28]Power West P&amp;L'!E10</f>
        <v>3189549.098312676</v>
      </c>
      <c r="F10" s="171">
        <f>'[28]Power West P&amp;L'!F10</f>
        <v>-58784.48697989936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-58784.48697989936</v>
      </c>
      <c r="K10" s="171">
        <f>'[28]Power West P&amp;L'!K10</f>
        <v>131166978.71807489</v>
      </c>
      <c r="L10" s="165">
        <f>'[28]Power West P&amp;L'!$K$10</f>
        <v>131166978.71807489</v>
      </c>
      <c r="M10" s="138">
        <f>+[25]WEST_DPR!BR71-[25]WEST_DPR!BR67</f>
        <v>124822750.37166366</v>
      </c>
      <c r="N10" s="155">
        <f>M10-K10</f>
        <v>-6344228.3464112282</v>
      </c>
      <c r="O10" s="154">
        <f>'[27]Power West P&amp;L'!J10+D10-K10</f>
        <v>-11299159.054770827</v>
      </c>
      <c r="P10" s="154">
        <f>'[27]Power West P&amp;L'!F10+D10-F10</f>
        <v>-830964.02859676559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1791691.8660292793</v>
      </c>
      <c r="E11" s="171">
        <f>'[28]Power West P&amp;L'!E11</f>
        <v>9939115.7952989955</v>
      </c>
      <c r="F11" s="171">
        <f>'[28]Power West P&amp;L'!F11</f>
        <v>1791692.2665473663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1791692.2665473663</v>
      </c>
      <c r="K11" s="171">
        <f>'[28]Power West P&amp;L'!K11</f>
        <v>173798881.78776816</v>
      </c>
      <c r="L11" s="165">
        <f>'[28]Power West P&amp;L'!$K$11</f>
        <v>173798881.78776816</v>
      </c>
      <c r="M11" s="138">
        <f>+[25]WEST_DPR!BZ71-[25]WEST_DPR!BZ67</f>
        <v>121561554.88213903</v>
      </c>
      <c r="N11" s="155">
        <f>M11-K11-98453</f>
        <v>-52335779.905629128</v>
      </c>
      <c r="O11" s="154">
        <f>'[27]Power West P&amp;L'!J11+D11-K11</f>
        <v>-69884279.897673279</v>
      </c>
      <c r="P11" s="154">
        <f>'[27]Power West P&amp;L'!F11+D11-F11</f>
        <v>-686112.22636225144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-17305.259419146925</v>
      </c>
      <c r="E12" s="171">
        <f>'[28]Power West P&amp;L'!E12</f>
        <v>4690116.4183942322</v>
      </c>
      <c r="F12" s="171">
        <f>'[28]Power West P&amp;L'!F12</f>
        <v>-17305.259419159964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-17305.259419159964</v>
      </c>
      <c r="K12" s="171">
        <f>'[28]Power West P&amp;L'!K12</f>
        <v>-17304.782489791512</v>
      </c>
      <c r="L12" s="165"/>
      <c r="M12" s="138">
        <f>+[25]WEST_DPR!CD71-[25]WEST_DPR!CD67</f>
        <v>-4505108.2528983932</v>
      </c>
      <c r="N12" s="155">
        <f>M12-K12+118805</f>
        <v>-4368998.4704086017</v>
      </c>
      <c r="O12" s="154">
        <f>'[27]Power West P&amp;L'!J12+D12-K12</f>
        <v>-9184.8772353804088</v>
      </c>
      <c r="P12" s="154">
        <f>'[27]Power West P&amp;L'!F12+D12-F12</f>
        <v>-9184.4833442926756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90.638074074682663</v>
      </c>
      <c r="E13" s="171">
        <f>'[28]Power West P&amp;L'!E13</f>
        <v>-227754.33068079088</v>
      </c>
      <c r="F13" s="171">
        <f>'[28]Power West P&amp;L'!F13</f>
        <v>90.139977832807119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90.139977832807119</v>
      </c>
      <c r="K13" s="171">
        <f>'[28]Power West P&amp;L'!K13</f>
        <v>-360001.49763691472</v>
      </c>
      <c r="L13" s="165"/>
      <c r="M13" s="166">
        <f>+[25]WEST_DPR!CB71-[25]WEST_DPR!CB67</f>
        <v>-407500.83352071734</v>
      </c>
      <c r="N13" s="155">
        <f>M13-K13</f>
        <v>-47499.335883802618</v>
      </c>
      <c r="O13" s="154">
        <f>'[27]Power West P&amp;L'!J13+D13-K13</f>
        <v>1515456.8030759019</v>
      </c>
      <c r="P13" s="154">
        <f>'[27]Power West P&amp;L'!F13+D13-F13</f>
        <v>-45697.605948322773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73935395.372197539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-73935395.372197539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73935395.372197539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-73935395.372197539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73935395.372197539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-73935395.372197539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73935395.372197539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-73935395.372197539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4105025.9015207957</v>
      </c>
      <c r="E18" s="173">
        <f>'[28]Power West P&amp;L'!E18</f>
        <v>21414939.716293029</v>
      </c>
      <c r="F18" s="173">
        <f>'[28]Power West P&amp;L'!F18</f>
        <v>4105025.7026896165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128991004.81698304</v>
      </c>
      <c r="J18" s="173">
        <f>'[28]Power West P&amp;L'!J18</f>
        <v>4105025.7026896165</v>
      </c>
      <c r="K18" s="174">
        <f>'[28]Power West P&amp;L'!K18</f>
        <v>568298299.05708539</v>
      </c>
      <c r="L18" s="165"/>
      <c r="M18" s="167">
        <f>SUM(M8:M13)</f>
        <v>475430702.37172645</v>
      </c>
      <c r="N18" s="155">
        <f>M18-K18+508218-37230</f>
        <v>-92396608.685358942</v>
      </c>
      <c r="O18" s="154">
        <f>'[27]Power West P&amp;L'!J18+D18-K18</f>
        <v>-134964833.13019043</v>
      </c>
      <c r="P18" s="154">
        <f>'[27]Power West P&amp;L'!F18+D18-F18</f>
        <v>-5973828.3132073097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502221.30442670174</v>
      </c>
      <c r="E19" s="171">
        <f>'[28]Power West P&amp;L'!E19</f>
        <v>796319.31930202432</v>
      </c>
      <c r="F19" s="171">
        <f>'[28]Power West P&amp;L'!F19</f>
        <v>502221.3044261086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502221.3044261086</v>
      </c>
      <c r="K19" s="171">
        <f>'[28]Power West P&amp;L'!K19</f>
        <v>74894167.842344344</v>
      </c>
      <c r="L19" s="165">
        <f>'[28]Power West P&amp;L'!$K$19</f>
        <v>74894167.842344344</v>
      </c>
      <c r="M19" s="138">
        <f>[25]WEST_DPR!E71-[25]WEST_DPR!E67</f>
        <v>68589266.355120391</v>
      </c>
      <c r="N19" s="155">
        <f>M19-K19-8810</f>
        <v>-6313711.487223953</v>
      </c>
      <c r="O19" s="154">
        <f>'[27]Power West P&amp;L'!J19+D19-K19</f>
        <v>-14884433.94695802</v>
      </c>
      <c r="P19" s="154">
        <f>'[27]Power West P&amp;L'!F19+D19-F19</f>
        <v>-183356.23885031266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222897.97995029029</v>
      </c>
      <c r="E20" s="171">
        <f>'[28]Power West P&amp;L'!E20</f>
        <v>205404.9690886921</v>
      </c>
      <c r="F20" s="171">
        <f>'[28]Power West P&amp;L'!F20</f>
        <v>222897.97998315928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222897.97998315928</v>
      </c>
      <c r="K20" s="171">
        <f>'[28]Power West P&amp;L'!K20</f>
        <v>32326470.337195884</v>
      </c>
      <c r="L20" s="165">
        <f>'[28]Power West P&amp;L'!$K$20</f>
        <v>32326470.337195884</v>
      </c>
      <c r="M20" s="138">
        <f>+[25]WEST_DPR!P71-[25]WEST_DPR!P67</f>
        <v>31206704.55262021</v>
      </c>
      <c r="N20" s="155">
        <f>M20-K20-1218</f>
        <v>-1120983.7845756747</v>
      </c>
      <c r="O20" s="154">
        <f>'[27]Power West P&amp;L'!J20+D20-K20</f>
        <v>-3559957.3560739681</v>
      </c>
      <c r="P20" s="154">
        <f>'[27]Power West P&amp;L'!F20+D20-F20</f>
        <v>-97846.482853952766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204959.7191257556</v>
      </c>
      <c r="E21" s="171">
        <f>'[28]Power West P&amp;L'!E21</f>
        <v>173278.83827017766</v>
      </c>
      <c r="F21" s="171">
        <f>'[28]Power West P&amp;L'!F21</f>
        <v>204959.71913469807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204959.71913469807</v>
      </c>
      <c r="K21" s="171">
        <f>'[28]Power West P&amp;L'!K21</f>
        <v>30361924.935575418</v>
      </c>
      <c r="L21" s="165">
        <f>'[28]Power West P&amp;L'!$K$21</f>
        <v>30361924.935575418</v>
      </c>
      <c r="M21" s="138">
        <f>+[25]WEST_DPR!AF71-[25]WEST_DPR!AF67</f>
        <v>27837071.475512806</v>
      </c>
      <c r="N21" s="155">
        <f>M21-K21</f>
        <v>-2524853.4600626118</v>
      </c>
      <c r="O21" s="154">
        <f>'[27]Power West P&amp;L'!J21+D21-K21</f>
        <v>-3891975.9445144087</v>
      </c>
      <c r="P21" s="154">
        <f>'[27]Power West P&amp;L'!F21+D21-F21</f>
        <v>-885521.48954539164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-255</v>
      </c>
      <c r="E22" s="171">
        <f>'[28]Power West P&amp;L'!E22</f>
        <v>90019.740241304506</v>
      </c>
      <c r="F22" s="171">
        <f>'[28]Power West P&amp;L'!F22</f>
        <v>-255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-255</v>
      </c>
      <c r="K22" s="171">
        <f>'[28]Power West P&amp;L'!K22</f>
        <v>21651755.844539858</v>
      </c>
      <c r="L22" s="165"/>
      <c r="M22" s="138">
        <f>+[25]WEST_DPR!AL71-[25]WEST_DPR!AL67</f>
        <v>20184501.923615593</v>
      </c>
      <c r="N22" s="155">
        <f>M22-K22-1016</f>
        <v>-1468269.9209242649</v>
      </c>
      <c r="O22" s="154">
        <f>'[27]Power West P&amp;L'!J22+D22-K22</f>
        <v>-2102889.6554214545</v>
      </c>
      <c r="P22" s="154">
        <f>'[27]Power West P&amp;L'!F22+D22-F22</f>
        <v>22778.680703907019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-414.15498411440058</v>
      </c>
      <c r="E23" s="171">
        <f>'[28]Power West P&amp;L'!E23</f>
        <v>-475.0903420089744</v>
      </c>
      <c r="F23" s="171">
        <f>'[28]Power West P&amp;L'!F23</f>
        <v>-414.15498412869778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-414.15498412869778</v>
      </c>
      <c r="K23" s="171">
        <f>'[28]Power West P&amp;L'!K23</f>
        <v>-610344.72523879423</v>
      </c>
      <c r="L23" s="138"/>
      <c r="M23" s="138">
        <f>+[25]WEST_DPR!X71-[25]WEST_DPR!X67</f>
        <v>-295771.89968011307</v>
      </c>
      <c r="N23" s="155">
        <f t="shared" ref="N23:N31" si="0">M23-K23</f>
        <v>314572.82555868116</v>
      </c>
      <c r="O23" s="154">
        <f>'[27]Power West P&amp;L'!J23+D23-K23</f>
        <v>-13345.312346699648</v>
      </c>
      <c r="P23" s="154">
        <f>'[27]Power West P&amp;L'!F23+D23-F23</f>
        <v>504.15155342510644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-2.8433278203010559E-6</v>
      </c>
      <c r="E24" s="171">
        <f>'[28]Power West P&amp;L'!E24</f>
        <v>368.99999715667218</v>
      </c>
      <c r="F24" s="171">
        <f>'[28]Power West P&amp;L'!F24</f>
        <v>-2.8435212969762297E-6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-2.8435212969762297E-6</v>
      </c>
      <c r="K24" s="171">
        <f>'[28]Power West P&amp;L'!K24</f>
        <v>1150940.6759104319</v>
      </c>
      <c r="L24" s="138"/>
      <c r="M24" s="166">
        <f>+[25]WEST_DPR!AN71-[25]WEST_DPR!AN67</f>
        <v>842405.22951942624</v>
      </c>
      <c r="N24" s="155">
        <f t="shared" si="0"/>
        <v>-308535.44639100565</v>
      </c>
      <c r="O24" s="154">
        <f>'[27]Power West P&amp;L'!J24+D24-K24</f>
        <v>-422855.5683044066</v>
      </c>
      <c r="P24" s="154">
        <f>'[27]Power West P&amp;L'!F24+D24-F24</f>
        <v>1.9347667517384008E-10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271462.04593113938</v>
      </c>
      <c r="E25" s="171">
        <f>'[28]Power West P&amp;L'!E25</f>
        <v>388921.52419828123</v>
      </c>
      <c r="F25" s="171">
        <f>'[28]Power West P&amp;L'!F25</f>
        <v>271462.04593113833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271462.04593113833</v>
      </c>
      <c r="K25" s="171">
        <f>'[28]Power West P&amp;L'!K25</f>
        <v>8629240.0000560321</v>
      </c>
      <c r="L25" s="138"/>
      <c r="M25" s="138">
        <f>+[25]WEST_DPR!AM71-[25]WEST_DPR!AM67</f>
        <v>6331303.5281975279</v>
      </c>
      <c r="N25" s="155">
        <f t="shared" si="0"/>
        <v>-2297936.4718585042</v>
      </c>
      <c r="O25" s="154">
        <f>'[27]Power West P&amp;L'!J25+D25-K25</f>
        <v>-2707026.9406724721</v>
      </c>
      <c r="P25" s="154">
        <f>'[27]Power West P&amp;L'!F25+D25-F25</f>
        <v>-40492.268187204609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25">
      <c r="A26" s="134"/>
      <c r="B26" s="134"/>
      <c r="C26" s="123" t="s">
        <v>205</v>
      </c>
      <c r="D26" s="171">
        <f>'[28]Power West P&amp;L'!D26</f>
        <v>8908.5864802716533</v>
      </c>
      <c r="E26" s="171">
        <f>'[28]Power West P&amp;L'!E26</f>
        <v>-1371110.7600579571</v>
      </c>
      <c r="F26" s="171">
        <f>'[28]Power West P&amp;L'!F26</f>
        <v>8908.5864802718279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8908.5864802718279</v>
      </c>
      <c r="K26" s="171">
        <f>'[28]Power West P&amp;L'!K26</f>
        <v>744821.18571903324</v>
      </c>
      <c r="L26" s="138"/>
      <c r="M26" s="138">
        <f>+[25]WEST_DPR!G71-[25]WEST_DPR!G67</f>
        <v>660244.87892071577</v>
      </c>
      <c r="N26" s="155">
        <f t="shared" si="0"/>
        <v>-84576.30679831747</v>
      </c>
      <c r="O26" s="154">
        <f>'[27]Power West P&amp;L'!J26+D26-K26</f>
        <v>-620499.68264973839</v>
      </c>
      <c r="P26" s="154">
        <f>'[27]Power West P&amp;L'!F26+D26-F26</f>
        <v>778.95609503331616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5" hidden="1" thickBot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5" hidden="1" thickBot="1" x14ac:dyDescent="0.25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5" hidden="1" thickBot="1" x14ac:dyDescent="0.25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5" hidden="1" thickBot="1" x14ac:dyDescent="0.25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hidden="1" thickBot="1" x14ac:dyDescent="0.25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1209780.480927201</v>
      </c>
      <c r="E32" s="173">
        <f>'[28]Power West P&amp;L'!E32</f>
        <v>1733671.535374708</v>
      </c>
      <c r="F32" s="173">
        <f>'[28]Power West P&amp;L'!F32</f>
        <v>1209780.4809684039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1209780.4809684039</v>
      </c>
      <c r="K32" s="174">
        <f>'[28]Power West P&amp;L'!K32</f>
        <v>169148976.09610224</v>
      </c>
      <c r="L32" s="167"/>
      <c r="M32" s="167">
        <f>SUM(M19:M26)</f>
        <v>155355726.04382655</v>
      </c>
      <c r="N32" s="155">
        <f>M32-K32-11044</f>
        <v>-13804294.052275687</v>
      </c>
      <c r="O32" s="154">
        <f>'[27]Power West P&amp;L'!J32+D32-K32</f>
        <v>-28202984.406941175</v>
      </c>
      <c r="P32" s="154">
        <f>'[27]Power West P&amp;L'!F32+D32-F32</f>
        <v>-1183154.691084496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3758557</v>
      </c>
      <c r="F33" s="171">
        <f>'[28]Power West P&amp;L'!F33</f>
        <v>3758557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5314806.3824479971</v>
      </c>
      <c r="E34" s="173">
        <f>'[28]Power West P&amp;L'!E34</f>
        <v>26907168.251667738</v>
      </c>
      <c r="F34" s="173">
        <f>'[28]Power West P&amp;L'!F34</f>
        <v>9073363.1836580206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5314806.1836580206</v>
      </c>
      <c r="K34" s="174">
        <f>'[28]Power West P&amp;L'!K34</f>
        <v>789862905.15318763</v>
      </c>
      <c r="L34" s="157">
        <f>'[28]Power West P&amp;L'!$K$34</f>
        <v>789862905.15318763</v>
      </c>
      <c r="M34" s="167">
        <f>M32+M18</f>
        <v>630786428.41555297</v>
      </c>
      <c r="N34" s="155"/>
      <c r="O34" s="154">
        <f>'[27]Power West P&amp;L'!J34+D34-K34</f>
        <v>-177941419.53713167</v>
      </c>
      <c r="P34" s="154">
        <f>'[27]Power West P&amp;L'!F34+D34-F34</f>
        <v>-10915540.004291806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5350</v>
      </c>
      <c r="J35" s="171">
        <f>'[28]Power West P&amp;L'!J35</f>
        <v>0</v>
      </c>
      <c r="K35" s="171">
        <f>'[28]Power West P&amp;L'!K35</f>
        <v>8376055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5314806.3824479971</v>
      </c>
      <c r="E36" s="173">
        <f>'[28]Power West P&amp;L'!E36</f>
        <v>26907168.251667738</v>
      </c>
      <c r="F36" s="173">
        <f>'[28]Power West P&amp;L'!F36</f>
        <v>9073363.1836580206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170789786.53283972</v>
      </c>
      <c r="J36" s="173">
        <f>'[28]Power West P&amp;L'!J36</f>
        <v>5314806.1836580206</v>
      </c>
      <c r="K36" s="174">
        <f>'[28]Power West P&amp;L'!K36</f>
        <v>798238960.15318763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-94.603670354435309</v>
      </c>
      <c r="E37" s="171">
        <f>'[28]Power West P&amp;L'!E38</f>
        <v>-559.47679924391059</v>
      </c>
      <c r="F37" s="171">
        <f>'[28]Power West P&amp;L'!F38</f>
        <v>-270892.95085967536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0</v>
      </c>
      <c r="K37" s="171">
        <f>'[28]Power West P&amp;L'!K38</f>
        <v>-925470.98402683157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11154.262545689635</v>
      </c>
      <c r="E38" s="171">
        <f>'[28]Power West P&amp;L'!E39</f>
        <v>9628.7387349902601</v>
      </c>
      <c r="F38" s="171">
        <f>'[28]Power West P&amp;L'!F39</f>
        <v>23528.894927838715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0</v>
      </c>
      <c r="K38" s="171">
        <f>'[28]Power West P&amp;L'!K39</f>
        <v>433042.57440635964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-810.88835052056402</v>
      </c>
      <c r="E39" s="171">
        <f>'[28]Power West P&amp;L'!E40</f>
        <v>5779.0891520675959</v>
      </c>
      <c r="F39" s="171">
        <f>'[28]Power West P&amp;L'!F40</f>
        <v>0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0</v>
      </c>
      <c r="K39" s="171">
        <f>'[28]Power West P&amp;L'!K40</f>
        <v>53942.844365813537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8165.7745142279064</v>
      </c>
      <c r="E40" s="171">
        <f>'[28]Power West P&amp;L'!E41</f>
        <v>12634.002932974749</v>
      </c>
      <c r="F40" s="171">
        <f>'[28]Power West P&amp;L'!F41</f>
        <v>8165.4891755242215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0</v>
      </c>
      <c r="K40" s="171">
        <f>'[28]Power West P&amp;L'!K41</f>
        <v>79555726.888497397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-99972.699900507927</v>
      </c>
      <c r="E41" s="171">
        <f>'[28]Power West P&amp;L'!E42</f>
        <v>1382359.7676709972</v>
      </c>
      <c r="F41" s="171">
        <f>'[28]Power West P&amp;L'!F42</f>
        <v>-99972.297647357103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0</v>
      </c>
      <c r="K41" s="171">
        <f>'[28]Power West P&amp;L'!K42</f>
        <v>237676388.2682724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-81558.154861465388</v>
      </c>
      <c r="E42" s="173">
        <f>'[28]Power West P&amp;L'!E43</f>
        <v>1409842.121691786</v>
      </c>
      <c r="F42" s="173">
        <f>'[28]Power West P&amp;L'!F43</f>
        <v>-339170.86440366955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0</v>
      </c>
      <c r="K42" s="174">
        <f>'[28]Power West P&amp;L'!K43</f>
        <v>316793629.59151512</v>
      </c>
      <c r="L42" s="157">
        <f>'[28]Power West P&amp;L'!$K$39</f>
        <v>433042.57440635964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5233248.227586532</v>
      </c>
      <c r="E43" s="173">
        <f>'[28]Power West P&amp;L'!E44</f>
        <v>28317010.373359524</v>
      </c>
      <c r="F43" s="173">
        <f>'[28]Power West P&amp;L'!F44</f>
        <v>8734192.3192543518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288755155.08295405</v>
      </c>
      <c r="J43" s="173">
        <f>'[28]Power West P&amp;L'!J44</f>
        <v>0</v>
      </c>
      <c r="K43" s="174">
        <f>'[28]Power West P&amp;L'!K44</f>
        <v>1115032589.7447028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Jan Havlíček</cp:lastModifiedBy>
  <cp:lastPrinted>2001-08-31T23:21:57Z</cp:lastPrinted>
  <dcterms:created xsi:type="dcterms:W3CDTF">1996-09-06T18:47:52Z</dcterms:created>
  <dcterms:modified xsi:type="dcterms:W3CDTF">2023-09-10T12:07:47Z</dcterms:modified>
</cp:coreProperties>
</file>