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F20D37-2E79-496B-96DB-0BB063F8C7D2}" xr6:coauthVersionLast="47" xr6:coauthVersionMax="47" xr10:uidLastSave="{00000000-0000-0000-0000-000000000000}"/>
  <bookViews>
    <workbookView xWindow="-120" yWindow="-120" windowWidth="38640" windowHeight="15720"/>
  </bookViews>
  <sheets>
    <sheet name="Smurfit Stone Container 0201" sheetId="1" r:id="rId1"/>
  </sheets>
  <definedNames>
    <definedName name="_xlnm.Print_Area" localSheetId="0">'Smurfit Stone Container 0201'!$A$1:$P$49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L2" i="1"/>
  <c r="H3" i="1"/>
  <c r="I3" i="1"/>
  <c r="L3" i="1"/>
  <c r="H4" i="1"/>
  <c r="I4" i="1"/>
  <c r="L4" i="1"/>
  <c r="H5" i="1"/>
  <c r="I5" i="1"/>
  <c r="L5" i="1"/>
  <c r="H6" i="1"/>
  <c r="I6" i="1"/>
  <c r="L6" i="1"/>
  <c r="H7" i="1"/>
  <c r="I7" i="1"/>
  <c r="L7" i="1"/>
  <c r="O7" i="1"/>
  <c r="P7" i="1"/>
  <c r="H8" i="1"/>
  <c r="I8" i="1"/>
  <c r="L8" i="1"/>
  <c r="O8" i="1"/>
  <c r="P8" i="1"/>
  <c r="H9" i="1"/>
  <c r="I9" i="1"/>
  <c r="L9" i="1"/>
  <c r="O9" i="1"/>
  <c r="P9" i="1"/>
  <c r="H10" i="1"/>
  <c r="I10" i="1"/>
  <c r="L10" i="1"/>
  <c r="O10" i="1"/>
  <c r="P10" i="1"/>
  <c r="H11" i="1"/>
  <c r="I11" i="1"/>
  <c r="L11" i="1"/>
  <c r="O11" i="1"/>
  <c r="P11" i="1"/>
  <c r="H12" i="1"/>
  <c r="I12" i="1"/>
  <c r="L12" i="1"/>
  <c r="O12" i="1"/>
  <c r="P12" i="1"/>
  <c r="H13" i="1"/>
  <c r="I13" i="1"/>
  <c r="L13" i="1"/>
  <c r="O13" i="1"/>
  <c r="P13" i="1"/>
  <c r="H14" i="1"/>
  <c r="I14" i="1"/>
  <c r="L14" i="1"/>
  <c r="O14" i="1"/>
  <c r="P14" i="1"/>
  <c r="H15" i="1"/>
  <c r="I15" i="1"/>
  <c r="L15" i="1"/>
  <c r="O15" i="1"/>
  <c r="P15" i="1"/>
  <c r="H16" i="1"/>
  <c r="I16" i="1"/>
  <c r="L16" i="1"/>
  <c r="O16" i="1"/>
  <c r="P16" i="1"/>
  <c r="H17" i="1"/>
  <c r="I17" i="1"/>
  <c r="L17" i="1"/>
  <c r="O17" i="1"/>
  <c r="P17" i="1"/>
  <c r="H18" i="1"/>
  <c r="I18" i="1"/>
  <c r="L18" i="1"/>
  <c r="O18" i="1"/>
  <c r="P18" i="1"/>
  <c r="H19" i="1"/>
  <c r="I19" i="1"/>
  <c r="L19" i="1"/>
  <c r="O19" i="1"/>
  <c r="P19" i="1"/>
  <c r="H20" i="1"/>
  <c r="I20" i="1"/>
  <c r="L20" i="1"/>
  <c r="O20" i="1"/>
  <c r="P20" i="1"/>
  <c r="H21" i="1"/>
  <c r="I21" i="1"/>
  <c r="L21" i="1"/>
  <c r="O21" i="1"/>
  <c r="P21" i="1"/>
  <c r="H22" i="1"/>
  <c r="I22" i="1"/>
  <c r="L22" i="1"/>
  <c r="O22" i="1"/>
  <c r="P22" i="1"/>
  <c r="H23" i="1"/>
  <c r="I23" i="1"/>
  <c r="L23" i="1"/>
  <c r="O23" i="1"/>
  <c r="P23" i="1"/>
  <c r="H24" i="1"/>
  <c r="I24" i="1"/>
  <c r="L24" i="1"/>
  <c r="O24" i="1"/>
  <c r="P24" i="1"/>
  <c r="H25" i="1"/>
  <c r="I25" i="1"/>
  <c r="L25" i="1"/>
  <c r="O25" i="1"/>
  <c r="P25" i="1"/>
  <c r="H26" i="1"/>
  <c r="I26" i="1"/>
  <c r="L26" i="1"/>
  <c r="O26" i="1"/>
  <c r="P26" i="1"/>
  <c r="H27" i="1"/>
  <c r="I27" i="1"/>
  <c r="L27" i="1"/>
  <c r="O27" i="1"/>
  <c r="P27" i="1"/>
  <c r="E33" i="1"/>
  <c r="F33" i="1"/>
  <c r="G33" i="1"/>
  <c r="H33" i="1"/>
  <c r="I33" i="1"/>
  <c r="J33" i="1"/>
  <c r="K33" i="1"/>
  <c r="L33" i="1"/>
  <c r="O33" i="1"/>
  <c r="P33" i="1"/>
  <c r="I36" i="1"/>
  <c r="I37" i="1"/>
  <c r="I38" i="1"/>
  <c r="I39" i="1"/>
  <c r="I40" i="1"/>
  <c r="I41" i="1"/>
  <c r="I43" i="1"/>
  <c r="I44" i="1"/>
</calcChain>
</file>

<file path=xl/sharedStrings.xml><?xml version="1.0" encoding="utf-8"?>
<sst xmlns="http://schemas.openxmlformats.org/spreadsheetml/2006/main" count="28" uniqueCount="28">
  <si>
    <t>P</t>
  </si>
  <si>
    <t>O</t>
  </si>
  <si>
    <t>S</t>
  </si>
  <si>
    <t>Date</t>
  </si>
  <si>
    <t>P MWh</t>
  </si>
  <si>
    <t>O MWh</t>
  </si>
  <si>
    <t>S MWH</t>
  </si>
  <si>
    <t>Monthly Energy Index Price Charge</t>
  </si>
  <si>
    <t>Monthly Energy Fixed Price Charge</t>
  </si>
  <si>
    <t>Line Amount (MWh)</t>
  </si>
  <si>
    <t>Energy Charge (Using Daily Weighted Average Rate as Published)</t>
  </si>
  <si>
    <t>Energy Charge (with $0.25 adder applied)</t>
  </si>
  <si>
    <t>Fixed @ 54.65</t>
  </si>
  <si>
    <t>MWh Fixed @ 54.65</t>
  </si>
  <si>
    <t>Total Fixed Amount</t>
  </si>
  <si>
    <t>Total Monthly MWh</t>
  </si>
  <si>
    <t>Annuity to Charge Smurfit for Rampdown*</t>
  </si>
  <si>
    <t>Monthly Energy Purchase</t>
  </si>
  <si>
    <t>`</t>
  </si>
  <si>
    <t>Total Energy Amount  owed to EPMI</t>
  </si>
  <si>
    <t>Off Peak MW Purchase</t>
  </si>
  <si>
    <t>Peak MW Purchase</t>
  </si>
  <si>
    <t>Off Peak MW Amount  @$231.50</t>
  </si>
  <si>
    <t>Peak MW Amount  @$305.00</t>
  </si>
  <si>
    <t>Total</t>
  </si>
  <si>
    <t>Fixed @ 33.5</t>
  </si>
  <si>
    <t>MWh Fixed @ 33.5</t>
  </si>
  <si>
    <t>* As agreed upon prior to prescheduling, 8 MWh non-consumed * 720 hours * 2.50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</si>
</sst>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name val="Times New Roman"/>
    </font>
    <font>
      <b/>
      <sz val="12"/>
      <name val="Times New Roman"/>
      <family val="1"/>
    </font>
    <font>
      <b/>
      <sz val="12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 wrapText="1"/>
    </xf>
    <xf numFmtId="0" fontId="1" fillId="0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Border="1"/>
    <xf numFmtId="4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16" fontId="1" fillId="0" borderId="0" xfId="0" applyNumberFormat="1" applyFont="1" applyFill="1" applyAlignment="1">
      <alignment horizontal="center"/>
    </xf>
    <xf numFmtId="7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" fontId="1" fillId="0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tabSelected="1" zoomScale="75" workbookViewId="0">
      <selection activeCell="J42" sqref="J42"/>
    </sheetView>
  </sheetViews>
  <sheetFormatPr defaultRowHeight="15.75" x14ac:dyDescent="0.25"/>
  <cols>
    <col min="1" max="1" width="15.25" style="1" customWidth="1"/>
    <col min="2" max="3" width="11.125" style="1" hidden="1" customWidth="1"/>
    <col min="4" max="7" width="0" style="1" hidden="1" customWidth="1"/>
    <col min="8" max="8" width="28.25" style="1" customWidth="1"/>
    <col min="9" max="9" width="19.25" style="5" bestFit="1" customWidth="1"/>
    <col min="10" max="10" width="19.25" style="5" customWidth="1"/>
    <col min="11" max="11" width="13.25" style="1" customWidth="1"/>
    <col min="12" max="12" width="17.125" style="1" customWidth="1"/>
    <col min="13" max="13" width="17.125" style="1" hidden="1" customWidth="1"/>
    <col min="14" max="14" width="14.25" style="1" hidden="1" customWidth="1"/>
    <col min="15" max="15" width="13.75" style="1" hidden="1" customWidth="1"/>
    <col min="16" max="16" width="13.375" style="1" hidden="1" customWidth="1"/>
    <col min="17" max="16384" width="9" style="1"/>
  </cols>
  <sheetData>
    <row r="1" spans="1:17" ht="47.2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6" t="s">
        <v>10</v>
      </c>
      <c r="I1" s="6" t="s">
        <v>11</v>
      </c>
      <c r="J1" s="9" t="s">
        <v>26</v>
      </c>
      <c r="K1" s="9" t="s">
        <v>13</v>
      </c>
      <c r="L1" s="9" t="s">
        <v>14</v>
      </c>
      <c r="M1" s="9" t="s">
        <v>20</v>
      </c>
      <c r="N1" s="9" t="s">
        <v>21</v>
      </c>
      <c r="O1" s="9" t="s">
        <v>22</v>
      </c>
      <c r="P1" s="9" t="s">
        <v>23</v>
      </c>
    </row>
    <row r="2" spans="1:17" x14ac:dyDescent="0.25">
      <c r="A2" s="14">
        <v>37591</v>
      </c>
      <c r="B2" s="1">
        <v>298.89999999999998</v>
      </c>
      <c r="C2" s="1">
        <v>269.54000000000002</v>
      </c>
      <c r="D2" s="1">
        <v>0</v>
      </c>
      <c r="E2" s="1">
        <v>0</v>
      </c>
      <c r="F2" s="1">
        <v>0</v>
      </c>
      <c r="G2" s="1">
        <v>0</v>
      </c>
      <c r="H2" s="5">
        <f t="shared" ref="H2:H7" si="0">SUM(B2*E2)+(C2*F2)</f>
        <v>0</v>
      </c>
      <c r="I2" s="5">
        <f>SUM(((B2+0.25)*E2)+(C2+0.25)*F2)</f>
        <v>0</v>
      </c>
      <c r="J2" s="5">
        <v>360</v>
      </c>
      <c r="K2" s="1">
        <v>600</v>
      </c>
      <c r="L2" s="5">
        <f t="shared" ref="L2:L10" si="1">(K2*54.65)+(J2*33.5)</f>
        <v>44850</v>
      </c>
      <c r="M2" s="5"/>
      <c r="N2" s="5"/>
      <c r="O2" s="11">
        <v>0</v>
      </c>
      <c r="P2" s="11">
        <v>0</v>
      </c>
    </row>
    <row r="3" spans="1:17" x14ac:dyDescent="0.25">
      <c r="A3" s="14">
        <v>37592</v>
      </c>
      <c r="B3" s="1">
        <v>305.25</v>
      </c>
      <c r="C3" s="1">
        <v>267.01</v>
      </c>
      <c r="D3" s="1">
        <v>0</v>
      </c>
      <c r="E3" s="1">
        <v>0</v>
      </c>
      <c r="F3" s="1">
        <v>0</v>
      </c>
      <c r="G3" s="1">
        <v>0</v>
      </c>
      <c r="H3" s="5">
        <f t="shared" si="0"/>
        <v>0</v>
      </c>
      <c r="I3" s="5">
        <f>SUM(((B3+0.25)*E3)+(C3+0.25)*F3)</f>
        <v>0</v>
      </c>
      <c r="J3" s="5">
        <v>360</v>
      </c>
      <c r="K3" s="1">
        <v>600</v>
      </c>
      <c r="L3" s="5">
        <f t="shared" si="1"/>
        <v>44850</v>
      </c>
      <c r="M3" s="5"/>
      <c r="N3" s="5"/>
      <c r="O3" s="11">
        <v>0</v>
      </c>
      <c r="P3" s="11">
        <v>0</v>
      </c>
    </row>
    <row r="4" spans="1:17" x14ac:dyDescent="0.25">
      <c r="A4" s="14">
        <v>37593</v>
      </c>
      <c r="B4" s="1">
        <v>305.25</v>
      </c>
      <c r="C4" s="1">
        <v>267.01</v>
      </c>
      <c r="D4" s="1">
        <v>0</v>
      </c>
      <c r="E4" s="1">
        <v>0</v>
      </c>
      <c r="F4" s="1">
        <v>0</v>
      </c>
      <c r="G4" s="1">
        <v>0</v>
      </c>
      <c r="H4" s="5">
        <f t="shared" si="0"/>
        <v>0</v>
      </c>
      <c r="I4" s="5">
        <f>SUM(((B4+0.25)*E4)+(C4+0.25)*F4)</f>
        <v>0</v>
      </c>
      <c r="J4" s="5">
        <v>360</v>
      </c>
      <c r="K4" s="1">
        <v>600</v>
      </c>
      <c r="L4" s="5">
        <f t="shared" si="1"/>
        <v>44850</v>
      </c>
      <c r="M4" s="5"/>
      <c r="N4" s="5"/>
      <c r="O4" s="11">
        <v>0</v>
      </c>
      <c r="P4" s="11">
        <v>0</v>
      </c>
    </row>
    <row r="5" spans="1:17" x14ac:dyDescent="0.25">
      <c r="A5" s="14">
        <v>37594</v>
      </c>
      <c r="B5" s="1">
        <v>0</v>
      </c>
      <c r="C5" s="1">
        <v>0</v>
      </c>
      <c r="D5" s="1">
        <v>296.48</v>
      </c>
      <c r="E5" s="1">
        <v>0</v>
      </c>
      <c r="F5" s="1">
        <v>0</v>
      </c>
      <c r="G5" s="1">
        <v>0</v>
      </c>
      <c r="H5" s="5">
        <f>D5*G5</f>
        <v>0</v>
      </c>
      <c r="I5" s="5">
        <f>(D5+0.25)*G5</f>
        <v>0</v>
      </c>
      <c r="J5" s="5">
        <v>360</v>
      </c>
      <c r="K5" s="1">
        <v>600</v>
      </c>
      <c r="L5" s="5">
        <f t="shared" si="1"/>
        <v>44850</v>
      </c>
      <c r="M5" s="5"/>
      <c r="N5" s="5"/>
      <c r="O5" s="11">
        <v>0</v>
      </c>
      <c r="P5" s="11">
        <v>0</v>
      </c>
    </row>
    <row r="6" spans="1:17" x14ac:dyDescent="0.25">
      <c r="A6" s="14">
        <v>37595</v>
      </c>
      <c r="B6" s="1">
        <v>322.23</v>
      </c>
      <c r="C6" s="1">
        <v>296.39</v>
      </c>
      <c r="D6" s="1">
        <v>0</v>
      </c>
      <c r="E6" s="1">
        <v>0</v>
      </c>
      <c r="F6" s="1">
        <v>0</v>
      </c>
      <c r="G6" s="1">
        <v>0</v>
      </c>
      <c r="H6" s="5">
        <f t="shared" si="0"/>
        <v>0</v>
      </c>
      <c r="I6" s="5">
        <f t="shared" ref="I6:I11" si="2">SUM(((B6+0.25)*E6)+(C6+0.25)*F6)</f>
        <v>0</v>
      </c>
      <c r="J6" s="5">
        <v>0</v>
      </c>
      <c r="K6" s="1">
        <v>600</v>
      </c>
      <c r="L6" s="5">
        <f t="shared" si="1"/>
        <v>32790</v>
      </c>
      <c r="M6" s="5"/>
      <c r="N6" s="5"/>
      <c r="O6" s="11">
        <v>0</v>
      </c>
      <c r="P6" s="11">
        <v>0</v>
      </c>
    </row>
    <row r="7" spans="1:17" x14ac:dyDescent="0.25">
      <c r="A7" s="14">
        <v>37596</v>
      </c>
      <c r="B7" s="1">
        <v>342.28</v>
      </c>
      <c r="C7" s="1">
        <v>304.10000000000002</v>
      </c>
      <c r="D7" s="1">
        <v>0</v>
      </c>
      <c r="E7" s="1">
        <v>0</v>
      </c>
      <c r="F7" s="1">
        <v>0</v>
      </c>
      <c r="G7" s="1">
        <v>0</v>
      </c>
      <c r="H7" s="5">
        <f t="shared" si="0"/>
        <v>0</v>
      </c>
      <c r="I7" s="5">
        <f t="shared" si="2"/>
        <v>0</v>
      </c>
      <c r="J7" s="5">
        <v>0</v>
      </c>
      <c r="K7" s="1">
        <v>600</v>
      </c>
      <c r="L7" s="5">
        <f t="shared" si="1"/>
        <v>32790</v>
      </c>
      <c r="M7" s="5"/>
      <c r="N7" s="5"/>
      <c r="O7" s="11">
        <f>M7*231.5</f>
        <v>0</v>
      </c>
      <c r="P7" s="11">
        <f>N7*305</f>
        <v>0</v>
      </c>
    </row>
    <row r="8" spans="1:17" x14ac:dyDescent="0.25">
      <c r="A8" s="14">
        <v>37597</v>
      </c>
      <c r="B8" s="1">
        <v>332.94</v>
      </c>
      <c r="C8" s="1">
        <v>285.64999999999998</v>
      </c>
      <c r="D8" s="1">
        <v>0</v>
      </c>
      <c r="E8" s="1">
        <v>0</v>
      </c>
      <c r="F8" s="1">
        <v>0</v>
      </c>
      <c r="G8" s="1">
        <v>0</v>
      </c>
      <c r="H8" s="5">
        <f>SUM(B8*E8)+(C8*F8)</f>
        <v>0</v>
      </c>
      <c r="I8" s="5">
        <f t="shared" si="2"/>
        <v>0</v>
      </c>
      <c r="J8" s="5">
        <v>360</v>
      </c>
      <c r="K8" s="1">
        <v>600</v>
      </c>
      <c r="L8" s="5">
        <f t="shared" si="1"/>
        <v>44850</v>
      </c>
      <c r="M8" s="5"/>
      <c r="N8" s="5"/>
      <c r="O8" s="11">
        <f>M8*231.5</f>
        <v>0</v>
      </c>
      <c r="P8" s="11">
        <f>N8*305</f>
        <v>0</v>
      </c>
    </row>
    <row r="9" spans="1:17" x14ac:dyDescent="0.25">
      <c r="A9" s="14">
        <v>37598</v>
      </c>
      <c r="B9" s="1">
        <v>262.5</v>
      </c>
      <c r="C9" s="1">
        <v>203.46</v>
      </c>
      <c r="D9" s="1">
        <v>0</v>
      </c>
      <c r="E9" s="1">
        <v>0</v>
      </c>
      <c r="F9" s="1">
        <v>0</v>
      </c>
      <c r="G9" s="1">
        <v>0</v>
      </c>
      <c r="H9" s="5">
        <f t="shared" ref="H9:H14" si="3">SUM(B9*E9)+(C9*F9)</f>
        <v>0</v>
      </c>
      <c r="I9" s="5">
        <f t="shared" si="2"/>
        <v>0</v>
      </c>
      <c r="J9" s="5">
        <v>360</v>
      </c>
      <c r="K9" s="1">
        <v>600</v>
      </c>
      <c r="L9" s="5">
        <f t="shared" si="1"/>
        <v>44850</v>
      </c>
      <c r="M9" s="5"/>
      <c r="N9" s="5"/>
      <c r="O9" s="11">
        <f>M9*231.5</f>
        <v>0</v>
      </c>
      <c r="P9" s="11">
        <f>N9*305</f>
        <v>0</v>
      </c>
    </row>
    <row r="10" spans="1:17" x14ac:dyDescent="0.25">
      <c r="A10" s="14">
        <v>37599</v>
      </c>
      <c r="B10" s="1">
        <v>224.71</v>
      </c>
      <c r="C10" s="1">
        <v>190.8</v>
      </c>
      <c r="D10" s="1">
        <v>0</v>
      </c>
      <c r="E10" s="1">
        <v>0</v>
      </c>
      <c r="F10" s="1">
        <v>0</v>
      </c>
      <c r="G10" s="1">
        <v>0</v>
      </c>
      <c r="H10" s="5">
        <f t="shared" si="3"/>
        <v>0</v>
      </c>
      <c r="I10" s="5">
        <f t="shared" si="2"/>
        <v>0</v>
      </c>
      <c r="J10" s="5">
        <v>360</v>
      </c>
      <c r="K10" s="1">
        <v>600</v>
      </c>
      <c r="L10" s="5">
        <f t="shared" si="1"/>
        <v>44850</v>
      </c>
      <c r="M10" s="5"/>
      <c r="N10" s="5"/>
      <c r="O10" s="11">
        <f t="shared" ref="O10:O27" si="4">M10*231.5</f>
        <v>0</v>
      </c>
      <c r="P10" s="11">
        <f t="shared" ref="P10:P27" si="5">N10*305</f>
        <v>0</v>
      </c>
    </row>
    <row r="11" spans="1:17" x14ac:dyDescent="0.25">
      <c r="A11" s="14">
        <v>37600</v>
      </c>
      <c r="B11" s="1">
        <v>224.71</v>
      </c>
      <c r="C11" s="1">
        <v>190.8</v>
      </c>
      <c r="D11" s="1">
        <v>0</v>
      </c>
      <c r="E11" s="1">
        <v>0</v>
      </c>
      <c r="F11" s="1">
        <v>0</v>
      </c>
      <c r="G11" s="1">
        <v>0</v>
      </c>
      <c r="H11" s="5">
        <f t="shared" si="3"/>
        <v>0</v>
      </c>
      <c r="I11" s="5">
        <f t="shared" si="2"/>
        <v>0</v>
      </c>
      <c r="J11" s="5">
        <v>360</v>
      </c>
      <c r="K11" s="1">
        <v>600</v>
      </c>
      <c r="L11" s="5">
        <f>(K11*54.65)+(J11*33.5)</f>
        <v>44850</v>
      </c>
      <c r="M11" s="5"/>
      <c r="N11" s="5"/>
      <c r="O11" s="11">
        <f t="shared" si="4"/>
        <v>0</v>
      </c>
      <c r="P11" s="11">
        <f t="shared" si="5"/>
        <v>0</v>
      </c>
    </row>
    <row r="12" spans="1:17" x14ac:dyDescent="0.25">
      <c r="A12" s="14">
        <v>37601</v>
      </c>
      <c r="B12" s="1">
        <v>0</v>
      </c>
      <c r="C12" s="1">
        <v>0</v>
      </c>
      <c r="D12" s="1">
        <v>255.41</v>
      </c>
      <c r="E12" s="1">
        <v>0</v>
      </c>
      <c r="F12" s="1">
        <v>0</v>
      </c>
      <c r="G12" s="1">
        <v>0</v>
      </c>
      <c r="H12" s="5">
        <f>D12*G12</f>
        <v>0</v>
      </c>
      <c r="I12" s="5">
        <f>(D12+0.25)*G12</f>
        <v>0</v>
      </c>
      <c r="J12" s="5">
        <v>360</v>
      </c>
      <c r="K12" s="1">
        <v>600</v>
      </c>
      <c r="L12" s="5">
        <f t="shared" ref="L12:L27" si="6">(K12*54.65)+(J12*33.5)</f>
        <v>44850</v>
      </c>
      <c r="M12" s="5"/>
      <c r="N12" s="5"/>
      <c r="O12" s="11">
        <f t="shared" si="4"/>
        <v>0</v>
      </c>
      <c r="P12" s="11">
        <f t="shared" si="5"/>
        <v>0</v>
      </c>
    </row>
    <row r="13" spans="1:17" x14ac:dyDescent="0.25">
      <c r="A13" s="14">
        <v>37602</v>
      </c>
      <c r="B13" s="1">
        <v>263.77999999999997</v>
      </c>
      <c r="C13" s="1">
        <v>255.08</v>
      </c>
      <c r="D13" s="1">
        <v>0</v>
      </c>
      <c r="E13" s="1">
        <v>0</v>
      </c>
      <c r="F13" s="1">
        <v>0</v>
      </c>
      <c r="G13" s="1">
        <v>0</v>
      </c>
      <c r="H13" s="5">
        <f t="shared" si="3"/>
        <v>0</v>
      </c>
      <c r="I13" s="5">
        <f t="shared" ref="I13:I27" si="7">(D13+0.25)*G13</f>
        <v>0</v>
      </c>
      <c r="J13" s="5">
        <v>360</v>
      </c>
      <c r="K13" s="1">
        <v>600</v>
      </c>
      <c r="L13" s="5">
        <f t="shared" si="6"/>
        <v>44850</v>
      </c>
      <c r="M13" s="5"/>
      <c r="N13" s="5"/>
      <c r="O13" s="11">
        <f t="shared" si="4"/>
        <v>0</v>
      </c>
      <c r="P13" s="11">
        <f t="shared" si="5"/>
        <v>0</v>
      </c>
    </row>
    <row r="14" spans="1:17" x14ac:dyDescent="0.25">
      <c r="A14" s="14">
        <v>37603</v>
      </c>
      <c r="B14" s="1">
        <v>211.79</v>
      </c>
      <c r="C14" s="1">
        <v>168.03</v>
      </c>
      <c r="D14" s="1">
        <v>0</v>
      </c>
      <c r="E14" s="1">
        <v>0</v>
      </c>
      <c r="F14" s="1">
        <v>0</v>
      </c>
      <c r="G14" s="1">
        <v>0</v>
      </c>
      <c r="H14" s="5">
        <f t="shared" si="3"/>
        <v>0</v>
      </c>
      <c r="I14" s="5">
        <f t="shared" si="7"/>
        <v>0</v>
      </c>
      <c r="J14" s="5">
        <v>360</v>
      </c>
      <c r="K14" s="1">
        <v>600</v>
      </c>
      <c r="L14" s="5">
        <f t="shared" si="6"/>
        <v>44850</v>
      </c>
      <c r="M14" s="5"/>
      <c r="N14" s="5"/>
      <c r="O14" s="11">
        <f t="shared" si="4"/>
        <v>0</v>
      </c>
      <c r="P14" s="11">
        <f t="shared" si="5"/>
        <v>0</v>
      </c>
    </row>
    <row r="15" spans="1:17" x14ac:dyDescent="0.25">
      <c r="A15" s="14">
        <v>37604</v>
      </c>
      <c r="B15" s="1">
        <v>211.45</v>
      </c>
      <c r="C15" s="1">
        <v>172.67</v>
      </c>
      <c r="D15" s="1">
        <v>0</v>
      </c>
      <c r="E15" s="1">
        <v>0</v>
      </c>
      <c r="F15" s="1">
        <v>0</v>
      </c>
      <c r="G15" s="1">
        <v>0</v>
      </c>
      <c r="H15" s="5">
        <f>SUM(B15*E15)+(C15*F15)</f>
        <v>0</v>
      </c>
      <c r="I15" s="5">
        <f t="shared" si="7"/>
        <v>0</v>
      </c>
      <c r="J15" s="5">
        <v>360</v>
      </c>
      <c r="K15" s="1">
        <v>600</v>
      </c>
      <c r="L15" s="5">
        <f t="shared" si="6"/>
        <v>44850</v>
      </c>
      <c r="M15" s="5"/>
      <c r="N15" s="5"/>
      <c r="O15" s="11">
        <f t="shared" si="4"/>
        <v>0</v>
      </c>
      <c r="P15" s="11">
        <f t="shared" si="5"/>
        <v>0</v>
      </c>
      <c r="Q15" s="1" t="s">
        <v>18</v>
      </c>
    </row>
    <row r="16" spans="1:17" x14ac:dyDescent="0.25">
      <c r="A16" s="14">
        <v>37605</v>
      </c>
      <c r="B16" s="1">
        <v>216.73</v>
      </c>
      <c r="C16" s="1">
        <v>174.7</v>
      </c>
      <c r="D16" s="1">
        <v>0</v>
      </c>
      <c r="E16" s="1">
        <v>0</v>
      </c>
      <c r="F16" s="1">
        <v>0</v>
      </c>
      <c r="G16" s="1">
        <v>0</v>
      </c>
      <c r="H16" s="5">
        <f t="shared" ref="H16:H21" si="8">SUM(B16*E16)+(C16*F16)</f>
        <v>0</v>
      </c>
      <c r="I16" s="5">
        <f t="shared" si="7"/>
        <v>0</v>
      </c>
      <c r="J16" s="5">
        <v>360</v>
      </c>
      <c r="K16" s="1">
        <v>600</v>
      </c>
      <c r="L16" s="5">
        <f t="shared" si="6"/>
        <v>44850</v>
      </c>
      <c r="M16" s="5"/>
      <c r="N16" s="5"/>
      <c r="O16" s="11">
        <f t="shared" si="4"/>
        <v>0</v>
      </c>
      <c r="P16" s="11">
        <f t="shared" si="5"/>
        <v>0</v>
      </c>
    </row>
    <row r="17" spans="1:16" x14ac:dyDescent="0.25">
      <c r="A17" s="14">
        <v>37606</v>
      </c>
      <c r="B17" s="1">
        <v>245.91</v>
      </c>
      <c r="C17" s="1">
        <v>217.72</v>
      </c>
      <c r="D17" s="1">
        <v>0</v>
      </c>
      <c r="E17" s="1">
        <v>0</v>
      </c>
      <c r="F17" s="1">
        <v>0</v>
      </c>
      <c r="G17" s="1">
        <v>0</v>
      </c>
      <c r="H17" s="5">
        <f t="shared" si="8"/>
        <v>0</v>
      </c>
      <c r="I17" s="5">
        <f t="shared" si="7"/>
        <v>0</v>
      </c>
      <c r="J17" s="5">
        <v>360</v>
      </c>
      <c r="K17" s="1">
        <v>600</v>
      </c>
      <c r="L17" s="5">
        <f t="shared" si="6"/>
        <v>44850</v>
      </c>
      <c r="M17" s="5"/>
      <c r="N17" s="5"/>
      <c r="O17" s="11">
        <f t="shared" si="4"/>
        <v>0</v>
      </c>
      <c r="P17" s="11">
        <f t="shared" si="5"/>
        <v>0</v>
      </c>
    </row>
    <row r="18" spans="1:16" x14ac:dyDescent="0.25">
      <c r="A18" s="14">
        <v>37607</v>
      </c>
      <c r="B18" s="1">
        <v>245.91</v>
      </c>
      <c r="C18" s="1">
        <v>217.72</v>
      </c>
      <c r="D18" s="1">
        <v>0</v>
      </c>
      <c r="E18" s="1">
        <v>0</v>
      </c>
      <c r="F18" s="1">
        <v>0</v>
      </c>
      <c r="G18" s="1">
        <v>0</v>
      </c>
      <c r="H18" s="5">
        <f t="shared" si="8"/>
        <v>0</v>
      </c>
      <c r="I18" s="5">
        <f t="shared" si="7"/>
        <v>0</v>
      </c>
      <c r="J18" s="5">
        <v>360</v>
      </c>
      <c r="K18" s="1">
        <v>600</v>
      </c>
      <c r="L18" s="5">
        <f t="shared" si="6"/>
        <v>44850</v>
      </c>
      <c r="M18" s="5"/>
      <c r="N18" s="5"/>
      <c r="O18" s="11">
        <f t="shared" si="4"/>
        <v>0</v>
      </c>
      <c r="P18" s="11">
        <f t="shared" si="5"/>
        <v>0</v>
      </c>
    </row>
    <row r="19" spans="1:16" x14ac:dyDescent="0.25">
      <c r="A19" s="14">
        <v>37608</v>
      </c>
      <c r="B19" s="1">
        <v>0</v>
      </c>
      <c r="C19" s="1">
        <v>0</v>
      </c>
      <c r="D19" s="1">
        <v>343.75</v>
      </c>
      <c r="E19" s="1">
        <v>0</v>
      </c>
      <c r="F19" s="1">
        <v>0</v>
      </c>
      <c r="G19" s="1">
        <v>0</v>
      </c>
      <c r="H19" s="5">
        <f>D19*G19</f>
        <v>0</v>
      </c>
      <c r="I19" s="5">
        <f t="shared" si="7"/>
        <v>0</v>
      </c>
      <c r="J19" s="5">
        <v>360</v>
      </c>
      <c r="K19" s="1">
        <v>600</v>
      </c>
      <c r="L19" s="5">
        <f t="shared" si="6"/>
        <v>44850</v>
      </c>
      <c r="M19" s="5"/>
      <c r="N19" s="5"/>
      <c r="O19" s="11">
        <f t="shared" si="4"/>
        <v>0</v>
      </c>
      <c r="P19" s="11">
        <f t="shared" si="5"/>
        <v>0</v>
      </c>
    </row>
    <row r="20" spans="1:16" x14ac:dyDescent="0.25">
      <c r="A20" s="14">
        <v>37609</v>
      </c>
      <c r="B20" s="1">
        <v>397.48</v>
      </c>
      <c r="C20" s="1">
        <v>342.53</v>
      </c>
      <c r="D20" s="1">
        <v>0</v>
      </c>
      <c r="E20" s="1">
        <v>0</v>
      </c>
      <c r="F20" s="1">
        <v>0</v>
      </c>
      <c r="G20" s="1">
        <v>0</v>
      </c>
      <c r="H20" s="5">
        <f t="shared" si="8"/>
        <v>0</v>
      </c>
      <c r="I20" s="5">
        <f t="shared" si="7"/>
        <v>0</v>
      </c>
      <c r="J20" s="5">
        <v>360</v>
      </c>
      <c r="K20" s="1">
        <v>600</v>
      </c>
      <c r="L20" s="5">
        <f t="shared" si="6"/>
        <v>44850</v>
      </c>
      <c r="M20" s="5"/>
      <c r="N20" s="5"/>
      <c r="O20" s="11">
        <f t="shared" si="4"/>
        <v>0</v>
      </c>
      <c r="P20" s="11">
        <f t="shared" si="5"/>
        <v>0</v>
      </c>
    </row>
    <row r="21" spans="1:16" x14ac:dyDescent="0.25">
      <c r="A21" s="14">
        <v>37610</v>
      </c>
      <c r="B21" s="1">
        <v>402.53</v>
      </c>
      <c r="C21" s="1">
        <v>277.64</v>
      </c>
      <c r="D21" s="1">
        <v>0</v>
      </c>
      <c r="E21" s="1">
        <v>0</v>
      </c>
      <c r="F21" s="1">
        <v>0</v>
      </c>
      <c r="G21" s="1">
        <v>0</v>
      </c>
      <c r="H21" s="5">
        <f t="shared" si="8"/>
        <v>0</v>
      </c>
      <c r="I21" s="5">
        <f t="shared" si="7"/>
        <v>0</v>
      </c>
      <c r="J21" s="5">
        <v>360</v>
      </c>
      <c r="K21" s="1">
        <v>600</v>
      </c>
      <c r="L21" s="5">
        <f t="shared" si="6"/>
        <v>44850</v>
      </c>
      <c r="M21" s="5"/>
      <c r="N21" s="5"/>
      <c r="O21" s="11">
        <f t="shared" si="4"/>
        <v>0</v>
      </c>
      <c r="P21" s="11">
        <f t="shared" si="5"/>
        <v>0</v>
      </c>
    </row>
    <row r="22" spans="1:16" x14ac:dyDescent="0.25">
      <c r="A22" s="14">
        <v>37611</v>
      </c>
      <c r="B22" s="1">
        <v>452.08</v>
      </c>
      <c r="C22" s="1">
        <v>319.69</v>
      </c>
      <c r="D22" s="1">
        <v>0</v>
      </c>
      <c r="E22" s="1">
        <v>0</v>
      </c>
      <c r="F22" s="1">
        <v>0</v>
      </c>
      <c r="G22" s="1">
        <v>0</v>
      </c>
      <c r="H22" s="5">
        <f>SUM(B22*E22)+(C22*F22)</f>
        <v>0</v>
      </c>
      <c r="I22" s="5">
        <f t="shared" si="7"/>
        <v>0</v>
      </c>
      <c r="J22" s="5">
        <v>360</v>
      </c>
      <c r="K22" s="1">
        <v>600</v>
      </c>
      <c r="L22" s="5">
        <f t="shared" si="6"/>
        <v>44850</v>
      </c>
      <c r="M22" s="5"/>
      <c r="N22" s="5"/>
      <c r="O22" s="11">
        <f t="shared" si="4"/>
        <v>0</v>
      </c>
      <c r="P22" s="11">
        <f t="shared" si="5"/>
        <v>0</v>
      </c>
    </row>
    <row r="23" spans="1:16" x14ac:dyDescent="0.25">
      <c r="A23" s="14">
        <v>37612</v>
      </c>
      <c r="B23" s="1">
        <v>377.69</v>
      </c>
      <c r="C23" s="1">
        <v>274.52999999999997</v>
      </c>
      <c r="D23" s="1">
        <v>0</v>
      </c>
      <c r="E23" s="1">
        <v>0</v>
      </c>
      <c r="F23" s="1">
        <v>0</v>
      </c>
      <c r="G23" s="1">
        <v>0</v>
      </c>
      <c r="H23" s="5">
        <f>SUM(B23*E23)+(C23*F23)</f>
        <v>0</v>
      </c>
      <c r="I23" s="5">
        <f t="shared" si="7"/>
        <v>0</v>
      </c>
      <c r="J23" s="5">
        <v>360</v>
      </c>
      <c r="K23" s="1">
        <v>600</v>
      </c>
      <c r="L23" s="5">
        <f t="shared" si="6"/>
        <v>44850</v>
      </c>
      <c r="M23" s="5"/>
      <c r="N23" s="5"/>
      <c r="O23" s="11">
        <f t="shared" si="4"/>
        <v>0</v>
      </c>
      <c r="P23" s="11">
        <f t="shared" si="5"/>
        <v>0</v>
      </c>
    </row>
    <row r="24" spans="1:16" x14ac:dyDescent="0.25">
      <c r="A24" s="14">
        <v>37613</v>
      </c>
      <c r="B24" s="1">
        <v>312.79000000000002</v>
      </c>
      <c r="C24" s="1">
        <v>217.52</v>
      </c>
      <c r="D24" s="1">
        <v>0</v>
      </c>
      <c r="E24" s="1">
        <v>0</v>
      </c>
      <c r="F24" s="1">
        <v>0</v>
      </c>
      <c r="G24" s="1">
        <v>0</v>
      </c>
      <c r="H24" s="5">
        <f>SUM(B24*E24)+(C24*F24)</f>
        <v>0</v>
      </c>
      <c r="I24" s="5">
        <f t="shared" si="7"/>
        <v>0</v>
      </c>
      <c r="J24" s="5">
        <v>360</v>
      </c>
      <c r="K24" s="1">
        <v>600</v>
      </c>
      <c r="L24" s="5">
        <f t="shared" si="6"/>
        <v>44850</v>
      </c>
      <c r="M24" s="5"/>
      <c r="N24" s="5"/>
      <c r="O24" s="11">
        <f t="shared" si="4"/>
        <v>0</v>
      </c>
      <c r="P24" s="11">
        <f t="shared" si="5"/>
        <v>0</v>
      </c>
    </row>
    <row r="25" spans="1:16" x14ac:dyDescent="0.25">
      <c r="A25" s="14">
        <v>37614</v>
      </c>
      <c r="B25" s="1">
        <v>312.79000000000002</v>
      </c>
      <c r="C25" s="1">
        <v>217.52</v>
      </c>
      <c r="D25" s="1">
        <v>0</v>
      </c>
      <c r="E25" s="1">
        <v>0</v>
      </c>
      <c r="F25" s="1">
        <v>0</v>
      </c>
      <c r="G25" s="1">
        <v>0</v>
      </c>
      <c r="H25" s="5">
        <f>SUM(B25*E25)+(C25*F25)</f>
        <v>0</v>
      </c>
      <c r="I25" s="5">
        <f t="shared" si="7"/>
        <v>0</v>
      </c>
      <c r="J25" s="5">
        <v>360</v>
      </c>
      <c r="K25" s="1">
        <v>600</v>
      </c>
      <c r="L25" s="5">
        <f t="shared" si="6"/>
        <v>44850</v>
      </c>
      <c r="M25" s="5"/>
      <c r="N25" s="5"/>
      <c r="O25" s="11">
        <f t="shared" si="4"/>
        <v>0</v>
      </c>
      <c r="P25" s="11">
        <f t="shared" si="5"/>
        <v>0</v>
      </c>
    </row>
    <row r="26" spans="1:16" x14ac:dyDescent="0.25">
      <c r="A26" s="14">
        <v>37615</v>
      </c>
      <c r="B26" s="7">
        <v>0</v>
      </c>
      <c r="C26" s="7">
        <v>0</v>
      </c>
      <c r="D26" s="7">
        <v>229.94</v>
      </c>
      <c r="E26" s="1">
        <v>0</v>
      </c>
      <c r="F26" s="1">
        <v>0</v>
      </c>
      <c r="G26" s="1">
        <v>0</v>
      </c>
      <c r="H26" s="5">
        <f>D26*G26</f>
        <v>0</v>
      </c>
      <c r="I26" s="5">
        <f t="shared" si="7"/>
        <v>0</v>
      </c>
      <c r="J26" s="5">
        <v>360</v>
      </c>
      <c r="K26" s="1">
        <v>600</v>
      </c>
      <c r="L26" s="5">
        <f t="shared" si="6"/>
        <v>44850</v>
      </c>
      <c r="M26" s="5"/>
      <c r="N26" s="5"/>
      <c r="O26" s="11">
        <f t="shared" si="4"/>
        <v>0</v>
      </c>
      <c r="P26" s="11">
        <f t="shared" si="5"/>
        <v>0</v>
      </c>
    </row>
    <row r="27" spans="1:16" x14ac:dyDescent="0.25">
      <c r="A27" s="14">
        <v>37616</v>
      </c>
      <c r="B27" s="1">
        <v>334.36</v>
      </c>
      <c r="C27" s="1">
        <v>230.55</v>
      </c>
      <c r="D27" s="1">
        <v>0</v>
      </c>
      <c r="E27" s="1">
        <v>0</v>
      </c>
      <c r="F27" s="1">
        <v>0</v>
      </c>
      <c r="G27" s="1">
        <v>0</v>
      </c>
      <c r="H27" s="5">
        <f>SUM(B27*E27)+(C27*F27)</f>
        <v>0</v>
      </c>
      <c r="I27" s="5">
        <f t="shared" si="7"/>
        <v>0</v>
      </c>
      <c r="J27" s="5">
        <v>360</v>
      </c>
      <c r="K27" s="1">
        <v>600</v>
      </c>
      <c r="L27" s="5">
        <f t="shared" si="6"/>
        <v>44850</v>
      </c>
      <c r="M27" s="5"/>
      <c r="N27" s="5"/>
      <c r="O27" s="11">
        <f t="shared" si="4"/>
        <v>0</v>
      </c>
      <c r="P27" s="11">
        <f t="shared" si="5"/>
        <v>0</v>
      </c>
    </row>
    <row r="28" spans="1:16" x14ac:dyDescent="0.25">
      <c r="A28" s="14">
        <v>37617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/>
      <c r="N28" s="5"/>
      <c r="O28" s="11"/>
      <c r="P28" s="11"/>
    </row>
    <row r="29" spans="1:16" x14ac:dyDescent="0.25">
      <c r="A29" s="14">
        <v>37618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/>
      <c r="N29" s="5"/>
      <c r="O29" s="11"/>
      <c r="P29" s="11"/>
    </row>
    <row r="30" spans="1:16" x14ac:dyDescent="0.25">
      <c r="A30" s="14">
        <v>37619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/>
      <c r="N30" s="5"/>
      <c r="O30" s="11"/>
      <c r="P30" s="11"/>
    </row>
    <row r="31" spans="1:16" x14ac:dyDescent="0.25">
      <c r="A31" s="14">
        <v>37620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/>
      <c r="N31" s="5"/>
      <c r="O31" s="11"/>
      <c r="P31" s="11"/>
    </row>
    <row r="32" spans="1:16" x14ac:dyDescent="0.25">
      <c r="A32" s="14">
        <v>37621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/>
      <c r="N32" s="5"/>
      <c r="O32" s="11"/>
      <c r="P32" s="11"/>
    </row>
    <row r="33" spans="1:16" ht="16.5" thickBot="1" x14ac:dyDescent="0.3">
      <c r="A33" s="17" t="s">
        <v>24</v>
      </c>
      <c r="B33" s="18"/>
      <c r="C33" s="18"/>
      <c r="D33" s="18"/>
      <c r="E33" s="18">
        <f>SUM(E2:E27)</f>
        <v>0</v>
      </c>
      <c r="F33" s="18">
        <f>SUM(F2:F27)</f>
        <v>0</v>
      </c>
      <c r="G33" s="18">
        <f>SUM(G2:G27)</f>
        <v>0</v>
      </c>
      <c r="H33" s="19">
        <f>SUM(H2:H27)</f>
        <v>0</v>
      </c>
      <c r="I33" s="19">
        <f>SUM(I2:I27)</f>
        <v>0</v>
      </c>
      <c r="J33" s="20">
        <f>SUM(J1:J27)</f>
        <v>8640</v>
      </c>
      <c r="K33" s="18">
        <f>SUM(K2:K32)</f>
        <v>15600</v>
      </c>
      <c r="L33" s="19">
        <f>SUM(L2:L32)</f>
        <v>1141980</v>
      </c>
      <c r="M33" s="4"/>
      <c r="N33" s="4"/>
      <c r="O33" s="11">
        <f>SUM(O2:O27)</f>
        <v>0</v>
      </c>
      <c r="P33" s="11">
        <f>SUM(P2:P27)</f>
        <v>0</v>
      </c>
    </row>
    <row r="34" spans="1:16" ht="16.5" thickTop="1" x14ac:dyDescent="0.25">
      <c r="H34" s="4"/>
      <c r="I34" s="4"/>
      <c r="J34" s="4"/>
      <c r="L34" s="4"/>
      <c r="M34" s="4"/>
      <c r="N34" s="4"/>
    </row>
    <row r="35" spans="1:16" x14ac:dyDescent="0.25">
      <c r="G35" s="3"/>
      <c r="H35" s="5"/>
    </row>
    <row r="36" spans="1:16" x14ac:dyDescent="0.25">
      <c r="H36" s="3" t="s">
        <v>9</v>
      </c>
      <c r="I36" s="8">
        <f>SUM(E33:G33)</f>
        <v>0</v>
      </c>
      <c r="J36" s="8"/>
    </row>
    <row r="37" spans="1:16" x14ac:dyDescent="0.25">
      <c r="H37" s="3" t="s">
        <v>12</v>
      </c>
      <c r="I37" s="8">
        <f>K33</f>
        <v>15600</v>
      </c>
      <c r="J37" s="8"/>
    </row>
    <row r="38" spans="1:16" x14ac:dyDescent="0.25">
      <c r="H38" s="3" t="s">
        <v>25</v>
      </c>
      <c r="I38" s="8">
        <f>J33</f>
        <v>8640</v>
      </c>
      <c r="J38" s="8"/>
    </row>
    <row r="39" spans="1:16" x14ac:dyDescent="0.25">
      <c r="H39" s="3" t="s">
        <v>15</v>
      </c>
      <c r="I39" s="8">
        <f>SUM(I37:I38)</f>
        <v>24240</v>
      </c>
      <c r="J39" s="8"/>
    </row>
    <row r="40" spans="1:16" x14ac:dyDescent="0.25">
      <c r="A40" s="4"/>
      <c r="H40" s="3" t="s">
        <v>7</v>
      </c>
      <c r="I40" s="4">
        <f>I33</f>
        <v>0</v>
      </c>
      <c r="J40" s="4"/>
    </row>
    <row r="41" spans="1:16" x14ac:dyDescent="0.25">
      <c r="A41" s="4"/>
      <c r="H41" s="3" t="s">
        <v>8</v>
      </c>
      <c r="I41" s="4">
        <f>L33</f>
        <v>1141980</v>
      </c>
      <c r="J41" s="4"/>
    </row>
    <row r="42" spans="1:16" x14ac:dyDescent="0.25">
      <c r="A42" s="4"/>
      <c r="H42" s="3" t="s">
        <v>16</v>
      </c>
      <c r="I42" s="4">
        <v>0</v>
      </c>
      <c r="J42" s="4"/>
    </row>
    <row r="43" spans="1:16" x14ac:dyDescent="0.25">
      <c r="A43" s="4"/>
      <c r="H43" s="3" t="s">
        <v>17</v>
      </c>
      <c r="I43" s="15">
        <f>(O33+P33)* -1</f>
        <v>0</v>
      </c>
      <c r="J43" s="15"/>
    </row>
    <row r="44" spans="1:16" ht="16.5" thickBot="1" x14ac:dyDescent="0.3">
      <c r="H44" s="3" t="s">
        <v>19</v>
      </c>
      <c r="I44" s="12">
        <f>I40+I41+I42+I43</f>
        <v>1141980</v>
      </c>
      <c r="J44" s="16"/>
    </row>
    <row r="45" spans="1:16" ht="16.5" thickTop="1" x14ac:dyDescent="0.25">
      <c r="H45" s="13"/>
    </row>
    <row r="46" spans="1:16" x14ac:dyDescent="0.25">
      <c r="A46" s="1">
        <v>883990.1</v>
      </c>
      <c r="B46" s="2"/>
    </row>
    <row r="47" spans="1:16" x14ac:dyDescent="0.25">
      <c r="B47" s="2"/>
      <c r="H47" s="4"/>
    </row>
    <row r="48" spans="1:16" x14ac:dyDescent="0.25">
      <c r="A48" s="2" t="s">
        <v>27</v>
      </c>
      <c r="H48" s="10"/>
    </row>
    <row r="49" spans="1:1" x14ac:dyDescent="0.25">
      <c r="A49" s="2"/>
    </row>
  </sheetData>
  <phoneticPr fontId="0" type="noConversion"/>
  <pageMargins left="0.25" right="0.26" top="0.85" bottom="0.39" header="0.24" footer="0.21"/>
  <pageSetup scale="65" orientation="landscape" horizontalDpi="0" r:id="rId1"/>
  <headerFooter alignWithMargins="0">
    <oddHeader xml:space="preserve">&amp;C&amp;"Times New Roman,Bold"Smurfit Stone Container
December 2001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Smurfit Stone Container 0201</vt:lpstr>
      <vt:lpstr>'Smurfit Stone Container 0201'!Print_Area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Emmert</dc:creator>
  <cp:lastModifiedBy>Jan Havlíček</cp:lastModifiedBy>
  <cp:lastPrinted>2002-01-02T20:02:38Z</cp:lastPrinted>
  <dcterms:created xsi:type="dcterms:W3CDTF">2001-01-22T14:10:44Z</dcterms:created>
  <dcterms:modified xsi:type="dcterms:W3CDTF">2023-09-10T12:13:18Z</dcterms:modified>
</cp:coreProperties>
</file>