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55B2197-76CF-469E-BCC9-9C25638578A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1" l="1"/>
  <c r="F40" i="1"/>
  <c r="G51" i="1"/>
  <c r="E55" i="1"/>
  <c r="F55" i="1"/>
  <c r="G55" i="1"/>
  <c r="E57" i="1"/>
  <c r="F57" i="1"/>
  <c r="G64" i="1"/>
  <c r="E69" i="1"/>
  <c r="F69" i="1"/>
  <c r="G69" i="1"/>
  <c r="E71" i="1"/>
  <c r="F71" i="1"/>
  <c r="G74" i="1"/>
  <c r="E75" i="1"/>
  <c r="F75" i="1"/>
  <c r="G75" i="1"/>
  <c r="E93" i="1"/>
  <c r="F93" i="1"/>
  <c r="E94" i="1"/>
  <c r="F94" i="1"/>
  <c r="E96" i="1"/>
  <c r="F96" i="1"/>
  <c r="E97" i="1"/>
  <c r="F97" i="1"/>
  <c r="E98" i="1"/>
  <c r="F98" i="1"/>
  <c r="E99" i="1"/>
  <c r="F99" i="1"/>
  <c r="E101" i="1"/>
  <c r="F101" i="1"/>
  <c r="E103" i="1"/>
  <c r="F103" i="1"/>
</calcChain>
</file>

<file path=xl/sharedStrings.xml><?xml version="1.0" encoding="utf-8"?>
<sst xmlns="http://schemas.openxmlformats.org/spreadsheetml/2006/main" count="135" uniqueCount="87">
  <si>
    <t>Gas Type</t>
  </si>
  <si>
    <t>K #</t>
  </si>
  <si>
    <t>ENA CONTRACTS NOMINATED VS SCHEDULED FOR FGT</t>
  </si>
  <si>
    <t>NOM REC/SUPPLY</t>
  </si>
  <si>
    <t>SCHEDULED Rec.</t>
  </si>
  <si>
    <t>5085 (St of Fl, Dept of Mgmt)</t>
  </si>
  <si>
    <t>5626 (St of Fl, Dept of Mgmt)</t>
  </si>
  <si>
    <t>6220 (St of Fl, Dept of Mgmt)</t>
  </si>
  <si>
    <t>6222 (St of Fl, Dept of Mgmt)</t>
  </si>
  <si>
    <t>3623 ENA/FPL's Contract)</t>
  </si>
  <si>
    <t>3247  ENA/FPL's Contract</t>
  </si>
  <si>
    <t>CITRUS CONTRACTS NOMINATED VS SCHEDULED FOR FGT</t>
  </si>
  <si>
    <t>3247  Citrus/FPL's Contract</t>
  </si>
  <si>
    <t>3623 Citrus/FPL's Contract)</t>
  </si>
  <si>
    <t>Need</t>
  </si>
  <si>
    <t>Prepay</t>
  </si>
  <si>
    <t>No</t>
  </si>
  <si>
    <t>Yes</t>
  </si>
  <si>
    <t>5072 (Pratt Whitney)</t>
  </si>
  <si>
    <t>FT Market</t>
  </si>
  <si>
    <t>IT Market</t>
  </si>
  <si>
    <t>IPS Pooling</t>
  </si>
  <si>
    <t>IT Western</t>
  </si>
  <si>
    <t>5444 Not Valid</t>
  </si>
  <si>
    <t>K# 3247</t>
  </si>
  <si>
    <t xml:space="preserve">   ENA/designee--Pannat</t>
  </si>
  <si>
    <t xml:space="preserve">   ENA/designee--K5166 (ENA Plg)</t>
  </si>
  <si>
    <t xml:space="preserve">   Exxon</t>
  </si>
  <si>
    <t xml:space="preserve">   Mobil</t>
  </si>
  <si>
    <t>K#  3623</t>
  </si>
  <si>
    <t xml:space="preserve">   FPL Plg K#5191</t>
  </si>
  <si>
    <t xml:space="preserve">   Sabine Pass K#4710 &amp; 5200</t>
  </si>
  <si>
    <t xml:space="preserve">   Sonat-PSNG </t>
  </si>
  <si>
    <t xml:space="preserve">   Destin K2DPC20 &amp; 21</t>
  </si>
  <si>
    <t xml:space="preserve">   ANR-Krotz Spg K1003411</t>
  </si>
  <si>
    <t>K #5496</t>
  </si>
  <si>
    <t xml:space="preserve">   Dynegy</t>
  </si>
  <si>
    <t xml:space="preserve">   Western Gas</t>
  </si>
  <si>
    <t xml:space="preserve">   Prior Interstate</t>
  </si>
  <si>
    <t xml:space="preserve">   BP Energy</t>
  </si>
  <si>
    <t xml:space="preserve">   El Paso</t>
  </si>
  <si>
    <t xml:space="preserve">   Aquilla</t>
  </si>
  <si>
    <t xml:space="preserve">   Duke </t>
  </si>
  <si>
    <t xml:space="preserve">   Coral</t>
  </si>
  <si>
    <t xml:space="preserve">   Oneok</t>
  </si>
  <si>
    <t xml:space="preserve">   Reliant</t>
  </si>
  <si>
    <t xml:space="preserve">   Cinergy</t>
  </si>
  <si>
    <t xml:space="preserve">   Bridgeline</t>
  </si>
  <si>
    <t xml:space="preserve">   National Energy</t>
  </si>
  <si>
    <t xml:space="preserve">   Sempra</t>
  </si>
  <si>
    <t xml:space="preserve"> </t>
  </si>
  <si>
    <t>NUI</t>
  </si>
  <si>
    <t>FGU</t>
  </si>
  <si>
    <t>FP&amp;L</t>
  </si>
  <si>
    <t xml:space="preserve">Gas Day:  </t>
  </si>
  <si>
    <t>The Energy Auth</t>
  </si>
  <si>
    <t>K #5191 (Pooling)</t>
  </si>
  <si>
    <t>FPL Supply Sources</t>
  </si>
  <si>
    <t xml:space="preserve">   Sched Rec </t>
  </si>
  <si>
    <t xml:space="preserve">    Nom Rec</t>
  </si>
  <si>
    <t xml:space="preserve">    Nom Qty</t>
  </si>
  <si>
    <t xml:space="preserve">     Sched Qty</t>
  </si>
  <si>
    <t xml:space="preserve">   ENA/designee--Dauph Is/Sant2</t>
  </si>
  <si>
    <t xml:space="preserve">   ENA/designee--MBPP/756001</t>
  </si>
  <si>
    <t>FP&amp;L DPOA #5074 (All FPL delivery points)</t>
  </si>
  <si>
    <t xml:space="preserve">Cycle:  </t>
  </si>
  <si>
    <t>Reliant</t>
  </si>
  <si>
    <t>Timely</t>
  </si>
  <si>
    <t>FT</t>
  </si>
  <si>
    <t>IT</t>
  </si>
  <si>
    <t xml:space="preserve">FP&amp;L </t>
  </si>
  <si>
    <t xml:space="preserve">   Sonat--PSNG</t>
  </si>
  <si>
    <t xml:space="preserve">    Net FPL Supply </t>
  </si>
  <si>
    <t xml:space="preserve">   Sub-total of supply gas </t>
  </si>
  <si>
    <t xml:space="preserve">    Less:  K #5191 supply to Mkt K's </t>
  </si>
  <si>
    <t>From K5191</t>
  </si>
  <si>
    <t xml:space="preserve">     Gas</t>
  </si>
  <si>
    <t>Total for K#5191</t>
  </si>
  <si>
    <t>Net K #5191</t>
  </si>
  <si>
    <t xml:space="preserve">    Less:  PGS delivery</t>
  </si>
  <si>
    <t xml:space="preserve">    Less:  FPL Energy Services delivery</t>
  </si>
  <si>
    <t>Estimated Fuel</t>
  </si>
  <si>
    <t>Total for FPL DPOA K#5074</t>
  </si>
  <si>
    <t>Less:  Crescent City delivery</t>
  </si>
  <si>
    <t xml:space="preserve">   ENA/designee--Sonat/PSNG1271</t>
  </si>
  <si>
    <t>Net FPL Supply with Estimated Fuel</t>
  </si>
  <si>
    <t>Infinite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</si>
</sst>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5" formatCode="_(* #,##0_);_(* \(#,##0\);_(* &quot;-&quot;??_);_(@_)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i/>
      <sz val="10"/>
      <name val="Arial"/>
      <family val="2"/>
    </font>
    <font>
      <b/>
      <u/>
      <sz val="8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2"/>
      <name val="Arial"/>
      <family val="2"/>
    </font>
    <font>
      <u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/>
    <xf numFmtId="0" fontId="2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4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Border="1"/>
    <xf numFmtId="0" fontId="0" fillId="0" borderId="0" xfId="0" applyBorder="1"/>
    <xf numFmtId="0" fontId="8" fillId="0" borderId="0" xfId="0" applyFont="1"/>
    <xf numFmtId="165" fontId="0" fillId="0" borderId="0" xfId="1" applyNumberFormat="1" applyFont="1"/>
    <xf numFmtId="165" fontId="0" fillId="0" borderId="0" xfId="1" applyNumberFormat="1" applyFont="1" applyAlignment="1">
      <alignment horizontal="left"/>
    </xf>
    <xf numFmtId="0" fontId="9" fillId="0" borderId="0" xfId="0" applyFont="1" applyBorder="1"/>
    <xf numFmtId="0" fontId="2" fillId="0" borderId="0" xfId="0" applyFont="1" applyBorder="1" applyAlignment="1">
      <alignment horizontal="center"/>
    </xf>
    <xf numFmtId="0" fontId="7" fillId="0" borderId="0" xfId="0" applyFont="1" applyBorder="1"/>
    <xf numFmtId="0" fontId="0" fillId="0" borderId="0" xfId="0" applyBorder="1" applyAlignment="1">
      <alignment horizontal="center"/>
    </xf>
    <xf numFmtId="0" fontId="6" fillId="0" borderId="0" xfId="0" applyFont="1"/>
    <xf numFmtId="165" fontId="0" fillId="0" borderId="2" xfId="1" applyNumberFormat="1" applyFont="1" applyBorder="1"/>
    <xf numFmtId="14" fontId="0" fillId="0" borderId="1" xfId="0" applyNumberFormat="1" applyBorder="1"/>
    <xf numFmtId="41" fontId="0" fillId="0" borderId="0" xfId="0" applyNumberFormat="1"/>
    <xf numFmtId="41" fontId="0" fillId="0" borderId="2" xfId="0" applyNumberFormat="1" applyBorder="1"/>
    <xf numFmtId="41" fontId="0" fillId="0" borderId="0" xfId="0" applyNumberFormat="1" applyBorder="1"/>
    <xf numFmtId="0" fontId="0" fillId="0" borderId="2" xfId="0" applyBorder="1"/>
    <xf numFmtId="165" fontId="0" fillId="0" borderId="0" xfId="1" applyNumberFormat="1" applyFont="1" applyAlignment="1"/>
    <xf numFmtId="165" fontId="0" fillId="0" borderId="0" xfId="1" applyNumberFormat="1" applyFont="1" applyBorder="1"/>
    <xf numFmtId="0" fontId="10" fillId="0" borderId="0" xfId="0" applyFont="1"/>
    <xf numFmtId="0" fontId="10" fillId="0" borderId="0" xfId="0" applyFont="1" applyBorder="1"/>
    <xf numFmtId="0" fontId="10" fillId="0" borderId="0" xfId="0" applyFont="1" applyAlignment="1">
      <alignment horizontal="left"/>
    </xf>
    <xf numFmtId="38" fontId="0" fillId="0" borderId="2" xfId="0" applyNumberFormat="1" applyBorder="1"/>
    <xf numFmtId="38" fontId="0" fillId="0" borderId="0" xfId="1" applyNumberFormat="1" applyFont="1" applyBorder="1"/>
    <xf numFmtId="38" fontId="0" fillId="0" borderId="0" xfId="0" applyNumberFormat="1" applyBorder="1"/>
    <xf numFmtId="38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40" fontId="0" fillId="0" borderId="2" xfId="0" applyNumberFormat="1" applyBorder="1"/>
    <xf numFmtId="41" fontId="11" fillId="0" borderId="0" xfId="0" applyNumberFormat="1" applyFont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tabSelected="1" workbookViewId="0">
      <selection activeCell="G74" sqref="G74"/>
    </sheetView>
  </sheetViews>
  <sheetFormatPr defaultRowHeight="12.75" x14ac:dyDescent="0.2"/>
  <cols>
    <col min="1" max="1" width="5.28515625" customWidth="1"/>
    <col min="2" max="2" width="26.140625" customWidth="1"/>
    <col min="3" max="3" width="10.7109375" customWidth="1"/>
    <col min="4" max="4" width="0.85546875" customWidth="1"/>
    <col min="5" max="5" width="13.42578125" customWidth="1"/>
    <col min="6" max="6" width="14.42578125" customWidth="1"/>
    <col min="7" max="7" width="10.7109375" customWidth="1"/>
    <col min="8" max="8" width="13.140625" customWidth="1"/>
    <col min="9" max="9" width="14.140625" customWidth="1"/>
    <col min="10" max="10" width="3" customWidth="1"/>
    <col min="11" max="11" width="13" customWidth="1"/>
    <col min="12" max="12" width="14.140625" customWidth="1"/>
  </cols>
  <sheetData>
    <row r="1" spans="1:10" ht="15.75" thickBot="1" x14ac:dyDescent="0.25">
      <c r="A1" s="14" t="s">
        <v>50</v>
      </c>
      <c r="B1" s="14" t="s">
        <v>54</v>
      </c>
      <c r="C1" s="23">
        <v>37239</v>
      </c>
      <c r="F1" s="17" t="s">
        <v>65</v>
      </c>
      <c r="G1" t="s">
        <v>67</v>
      </c>
    </row>
    <row r="2" spans="1:10" x14ac:dyDescent="0.2">
      <c r="A2" s="9"/>
      <c r="B2" s="12"/>
      <c r="C2" s="13"/>
    </row>
    <row r="3" spans="1:10" x14ac:dyDescent="0.2">
      <c r="A3" s="9"/>
      <c r="B3" s="12"/>
      <c r="C3" s="13"/>
    </row>
    <row r="4" spans="1:10" x14ac:dyDescent="0.2">
      <c r="B4" s="5" t="s">
        <v>2</v>
      </c>
    </row>
    <row r="5" spans="1:10" x14ac:dyDescent="0.2">
      <c r="B5" s="1"/>
      <c r="C5" s="1"/>
      <c r="D5" s="1"/>
      <c r="E5" s="1"/>
      <c r="F5" s="1"/>
      <c r="G5" s="2" t="s">
        <v>14</v>
      </c>
      <c r="I5" s="21" t="s">
        <v>50</v>
      </c>
    </row>
    <row r="6" spans="1:10" ht="13.5" thickBot="1" x14ac:dyDescent="0.25">
      <c r="B6" s="3" t="s">
        <v>1</v>
      </c>
      <c r="C6" s="2" t="s">
        <v>0</v>
      </c>
      <c r="D6" s="1"/>
      <c r="E6" s="8" t="s">
        <v>3</v>
      </c>
      <c r="F6" s="7" t="s">
        <v>4</v>
      </c>
      <c r="G6" s="6" t="s">
        <v>15</v>
      </c>
      <c r="H6" s="13"/>
      <c r="I6" s="13"/>
      <c r="J6" s="18"/>
    </row>
    <row r="7" spans="1:10" x14ac:dyDescent="0.2">
      <c r="B7" s="11" t="s">
        <v>10</v>
      </c>
      <c r="C7" t="s">
        <v>19</v>
      </c>
      <c r="E7" s="28">
        <v>0</v>
      </c>
      <c r="F7" s="28">
        <v>0</v>
      </c>
      <c r="G7" s="1" t="s">
        <v>16</v>
      </c>
      <c r="H7" s="13"/>
      <c r="I7" s="19"/>
      <c r="J7" s="20"/>
    </row>
    <row r="8" spans="1:10" x14ac:dyDescent="0.2">
      <c r="B8" s="11" t="s">
        <v>9</v>
      </c>
      <c r="C8" t="s">
        <v>19</v>
      </c>
      <c r="E8">
        <v>0</v>
      </c>
      <c r="F8">
        <v>0</v>
      </c>
      <c r="G8" s="1" t="s">
        <v>16</v>
      </c>
      <c r="I8" s="10"/>
      <c r="J8" s="1"/>
    </row>
    <row r="9" spans="1:10" x14ac:dyDescent="0.2">
      <c r="B9" s="11">
        <v>5166</v>
      </c>
      <c r="C9" t="s">
        <v>21</v>
      </c>
      <c r="E9">
        <v>0</v>
      </c>
      <c r="F9">
        <v>0</v>
      </c>
      <c r="G9" s="1" t="s">
        <v>17</v>
      </c>
      <c r="I9" s="10"/>
      <c r="J9" s="1"/>
    </row>
    <row r="10" spans="1:10" x14ac:dyDescent="0.2">
      <c r="B10" s="11" t="s">
        <v>5</v>
      </c>
      <c r="C10" t="s">
        <v>19</v>
      </c>
      <c r="E10">
        <v>0</v>
      </c>
      <c r="F10">
        <v>0</v>
      </c>
      <c r="G10" s="1" t="s">
        <v>17</v>
      </c>
      <c r="I10" s="10"/>
      <c r="J10" s="1"/>
    </row>
    <row r="11" spans="1:10" x14ac:dyDescent="0.2">
      <c r="B11" s="11" t="s">
        <v>18</v>
      </c>
      <c r="C11" t="s">
        <v>19</v>
      </c>
      <c r="E11">
        <v>0</v>
      </c>
      <c r="F11">
        <v>0</v>
      </c>
      <c r="G11" s="1" t="s">
        <v>17</v>
      </c>
      <c r="I11" s="10"/>
      <c r="J11" s="1"/>
    </row>
    <row r="12" spans="1:10" x14ac:dyDescent="0.2">
      <c r="B12" s="11">
        <v>5352</v>
      </c>
      <c r="C12" t="s">
        <v>20</v>
      </c>
      <c r="E12">
        <v>0</v>
      </c>
      <c r="F12">
        <v>0</v>
      </c>
      <c r="G12" s="1" t="s">
        <v>17</v>
      </c>
      <c r="I12" s="10"/>
      <c r="J12" s="1"/>
    </row>
    <row r="13" spans="1:10" x14ac:dyDescent="0.2">
      <c r="B13" s="11">
        <v>5353</v>
      </c>
      <c r="C13" t="s">
        <v>22</v>
      </c>
      <c r="E13">
        <v>0</v>
      </c>
      <c r="F13">
        <v>0</v>
      </c>
      <c r="G13" s="1" t="s">
        <v>17</v>
      </c>
      <c r="I13" s="10"/>
      <c r="J13" s="1"/>
    </row>
    <row r="14" spans="1:10" x14ac:dyDescent="0.2">
      <c r="B14" s="11" t="s">
        <v>23</v>
      </c>
      <c r="C14" t="s">
        <v>21</v>
      </c>
      <c r="E14">
        <v>0</v>
      </c>
      <c r="F14">
        <v>0</v>
      </c>
      <c r="G14" s="1" t="s">
        <v>17</v>
      </c>
      <c r="I14" s="10"/>
      <c r="J14" s="1"/>
    </row>
    <row r="15" spans="1:10" x14ac:dyDescent="0.2">
      <c r="B15" s="11" t="s">
        <v>6</v>
      </c>
      <c r="C15" t="s">
        <v>19</v>
      </c>
      <c r="E15">
        <v>0</v>
      </c>
      <c r="F15">
        <v>0</v>
      </c>
      <c r="G15" s="1" t="s">
        <v>17</v>
      </c>
      <c r="I15" s="10"/>
      <c r="J15" s="1"/>
    </row>
    <row r="16" spans="1:10" x14ac:dyDescent="0.2">
      <c r="B16" s="11">
        <v>5879</v>
      </c>
      <c r="C16" t="s">
        <v>19</v>
      </c>
      <c r="E16">
        <v>0</v>
      </c>
      <c r="F16">
        <v>0</v>
      </c>
      <c r="G16" s="1" t="s">
        <v>17</v>
      </c>
      <c r="I16" s="10"/>
      <c r="J16" s="1"/>
    </row>
    <row r="17" spans="2:10" x14ac:dyDescent="0.2">
      <c r="B17" s="11">
        <v>6001</v>
      </c>
      <c r="C17" t="s">
        <v>21</v>
      </c>
      <c r="E17">
        <v>0</v>
      </c>
      <c r="F17">
        <v>0</v>
      </c>
      <c r="G17" s="1" t="s">
        <v>17</v>
      </c>
      <c r="I17" s="10"/>
      <c r="J17" s="1"/>
    </row>
    <row r="18" spans="2:10" x14ac:dyDescent="0.2">
      <c r="B18" s="11">
        <v>6020</v>
      </c>
      <c r="C18" t="s">
        <v>19</v>
      </c>
      <c r="E18">
        <v>0</v>
      </c>
      <c r="F18">
        <v>0</v>
      </c>
      <c r="G18" s="1" t="s">
        <v>17</v>
      </c>
      <c r="I18" s="10"/>
      <c r="J18" s="1"/>
    </row>
    <row r="19" spans="2:10" x14ac:dyDescent="0.2">
      <c r="B19" s="11">
        <v>6089</v>
      </c>
      <c r="C19" t="s">
        <v>19</v>
      </c>
      <c r="E19">
        <v>0</v>
      </c>
      <c r="F19">
        <v>0</v>
      </c>
      <c r="G19" s="1" t="s">
        <v>17</v>
      </c>
      <c r="I19" s="10"/>
      <c r="J19" s="1"/>
    </row>
    <row r="20" spans="2:10" x14ac:dyDescent="0.2">
      <c r="B20" s="11" t="s">
        <v>7</v>
      </c>
      <c r="C20" t="s">
        <v>19</v>
      </c>
      <c r="E20">
        <v>0</v>
      </c>
      <c r="F20">
        <v>0</v>
      </c>
      <c r="G20" s="1" t="s">
        <v>17</v>
      </c>
      <c r="I20" s="10"/>
      <c r="J20" s="1"/>
    </row>
    <row r="21" spans="2:10" x14ac:dyDescent="0.2">
      <c r="B21" s="11" t="s">
        <v>8</v>
      </c>
      <c r="C21" t="s">
        <v>19</v>
      </c>
      <c r="E21">
        <v>0</v>
      </c>
      <c r="F21">
        <v>0</v>
      </c>
      <c r="G21" s="1" t="s">
        <v>17</v>
      </c>
      <c r="I21" s="10"/>
      <c r="J21" s="1"/>
    </row>
    <row r="23" spans="2:10" x14ac:dyDescent="0.2">
      <c r="B23" s="5" t="s">
        <v>11</v>
      </c>
    </row>
    <row r="24" spans="2:10" x14ac:dyDescent="0.2">
      <c r="B24" s="1"/>
      <c r="C24" s="1"/>
      <c r="D24" s="1"/>
      <c r="E24" s="1"/>
      <c r="F24" s="1"/>
    </row>
    <row r="25" spans="2:10" x14ac:dyDescent="0.2">
      <c r="B25" s="3" t="s">
        <v>1</v>
      </c>
      <c r="C25" s="2" t="s">
        <v>0</v>
      </c>
      <c r="D25" s="1"/>
      <c r="E25" s="8" t="s">
        <v>3</v>
      </c>
      <c r="F25" s="7" t="s">
        <v>4</v>
      </c>
    </row>
    <row r="26" spans="2:10" x14ac:dyDescent="0.2">
      <c r="B26" s="11" t="s">
        <v>12</v>
      </c>
      <c r="C26" t="s">
        <v>19</v>
      </c>
      <c r="E26">
        <v>0</v>
      </c>
      <c r="F26">
        <v>0</v>
      </c>
      <c r="G26" s="1" t="s">
        <v>16</v>
      </c>
    </row>
    <row r="27" spans="2:10" x14ac:dyDescent="0.2">
      <c r="B27" s="11" t="s">
        <v>13</v>
      </c>
      <c r="C27" t="s">
        <v>19</v>
      </c>
      <c r="E27">
        <v>0</v>
      </c>
      <c r="F27">
        <v>0</v>
      </c>
      <c r="G27" s="1" t="s">
        <v>16</v>
      </c>
    </row>
    <row r="30" spans="2:10" x14ac:dyDescent="0.2">
      <c r="B30" s="5" t="s">
        <v>64</v>
      </c>
      <c r="E30" t="s">
        <v>50</v>
      </c>
      <c r="I30" s="21"/>
    </row>
    <row r="31" spans="2:10" x14ac:dyDescent="0.2">
      <c r="E31" s="5" t="s">
        <v>60</v>
      </c>
      <c r="F31" s="5" t="s">
        <v>61</v>
      </c>
    </row>
    <row r="33" spans="2:14" x14ac:dyDescent="0.2">
      <c r="B33" s="11" t="s">
        <v>53</v>
      </c>
      <c r="C33" s="11" t="s">
        <v>68</v>
      </c>
      <c r="D33" s="1"/>
      <c r="E33" s="15">
        <v>706899</v>
      </c>
      <c r="F33" s="15">
        <v>706899</v>
      </c>
    </row>
    <row r="34" spans="2:14" x14ac:dyDescent="0.2">
      <c r="B34" s="11" t="s">
        <v>70</v>
      </c>
      <c r="C34" s="11" t="s">
        <v>69</v>
      </c>
      <c r="D34" s="1"/>
      <c r="E34" s="15">
        <v>49458</v>
      </c>
      <c r="F34" s="15">
        <v>49458</v>
      </c>
    </row>
    <row r="35" spans="2:14" x14ac:dyDescent="0.2">
      <c r="B35" s="11" t="s">
        <v>52</v>
      </c>
      <c r="C35" t="s">
        <v>68</v>
      </c>
      <c r="E35" s="15">
        <v>15000</v>
      </c>
      <c r="F35" s="16">
        <v>15000</v>
      </c>
    </row>
    <row r="36" spans="2:14" x14ac:dyDescent="0.2">
      <c r="B36" s="4" t="s">
        <v>66</v>
      </c>
      <c r="C36" t="s">
        <v>68</v>
      </c>
      <c r="E36" s="15">
        <v>21000</v>
      </c>
      <c r="F36" s="16">
        <v>21000</v>
      </c>
    </row>
    <row r="37" spans="2:14" x14ac:dyDescent="0.2">
      <c r="B37" t="s">
        <v>55</v>
      </c>
      <c r="C37" t="s">
        <v>68</v>
      </c>
      <c r="E37" s="15">
        <v>10000</v>
      </c>
      <c r="F37" s="16">
        <v>10000</v>
      </c>
    </row>
    <row r="38" spans="2:14" x14ac:dyDescent="0.2">
      <c r="B38" s="4" t="s">
        <v>51</v>
      </c>
      <c r="C38" t="s">
        <v>68</v>
      </c>
      <c r="E38" s="15">
        <v>9700</v>
      </c>
      <c r="F38" s="16">
        <v>9700</v>
      </c>
      <c r="H38" s="13"/>
      <c r="I38" s="13"/>
      <c r="J38" s="13"/>
      <c r="K38" s="13"/>
      <c r="L38" s="13"/>
    </row>
    <row r="39" spans="2:14" x14ac:dyDescent="0.2">
      <c r="B39" s="4" t="s">
        <v>86</v>
      </c>
      <c r="C39" t="s">
        <v>68</v>
      </c>
      <c r="E39" s="22">
        <v>10000</v>
      </c>
      <c r="F39" s="22">
        <v>10000</v>
      </c>
      <c r="H39" s="13"/>
      <c r="I39" s="13"/>
      <c r="J39" s="13"/>
      <c r="K39" s="13"/>
      <c r="L39" s="13"/>
    </row>
    <row r="40" spans="2:14" x14ac:dyDescent="0.2">
      <c r="B40" s="4"/>
      <c r="E40" s="15">
        <f>SUM(E33:E39)</f>
        <v>822057</v>
      </c>
      <c r="F40" s="16">
        <f>SUM(F33:F39)</f>
        <v>822057</v>
      </c>
    </row>
    <row r="41" spans="2:14" x14ac:dyDescent="0.2">
      <c r="B41" s="4" t="s">
        <v>50</v>
      </c>
      <c r="E41" s="29" t="s">
        <v>50</v>
      </c>
      <c r="F41" s="29" t="s">
        <v>50</v>
      </c>
    </row>
    <row r="42" spans="2:14" x14ac:dyDescent="0.2">
      <c r="E42" s="15" t="s">
        <v>50</v>
      </c>
      <c r="F42" s="15" t="s">
        <v>50</v>
      </c>
    </row>
    <row r="43" spans="2:14" x14ac:dyDescent="0.2">
      <c r="E43" s="15"/>
    </row>
    <row r="44" spans="2:14" x14ac:dyDescent="0.2">
      <c r="E44" s="15"/>
    </row>
    <row r="46" spans="2:14" x14ac:dyDescent="0.2">
      <c r="G46" t="s">
        <v>76</v>
      </c>
      <c r="M46" s="13"/>
      <c r="N46" s="13"/>
    </row>
    <row r="47" spans="2:14" x14ac:dyDescent="0.2">
      <c r="B47" s="5" t="s">
        <v>57</v>
      </c>
      <c r="E47" s="30" t="s">
        <v>59</v>
      </c>
      <c r="F47" s="30" t="s">
        <v>58</v>
      </c>
      <c r="G47" s="27" t="s">
        <v>75</v>
      </c>
      <c r="M47" s="13"/>
      <c r="N47" s="13"/>
    </row>
    <row r="48" spans="2:14" x14ac:dyDescent="0.2">
      <c r="B48" s="32" t="s">
        <v>24</v>
      </c>
    </row>
    <row r="49" spans="2:12" x14ac:dyDescent="0.2">
      <c r="B49" t="s">
        <v>25</v>
      </c>
      <c r="E49" s="24">
        <v>51178</v>
      </c>
      <c r="F49" s="24">
        <v>51178</v>
      </c>
      <c r="G49" s="15">
        <v>0</v>
      </c>
    </row>
    <row r="50" spans="2:12" x14ac:dyDescent="0.2">
      <c r="B50" t="s">
        <v>26</v>
      </c>
      <c r="E50" s="24">
        <v>0</v>
      </c>
      <c r="F50" s="24">
        <v>0</v>
      </c>
      <c r="G50" s="15">
        <v>0</v>
      </c>
    </row>
    <row r="51" spans="2:12" x14ac:dyDescent="0.2">
      <c r="B51" t="s">
        <v>30</v>
      </c>
      <c r="E51" s="24">
        <v>156272</v>
      </c>
      <c r="F51" s="24">
        <v>156272</v>
      </c>
      <c r="G51" s="24">
        <f>F51</f>
        <v>156272</v>
      </c>
    </row>
    <row r="52" spans="2:12" x14ac:dyDescent="0.2">
      <c r="B52" t="s">
        <v>27</v>
      </c>
      <c r="E52" s="24">
        <v>35390</v>
      </c>
      <c r="F52" s="24">
        <v>35390</v>
      </c>
      <c r="G52" s="15">
        <v>0</v>
      </c>
    </row>
    <row r="53" spans="2:12" x14ac:dyDescent="0.2">
      <c r="B53" t="s">
        <v>32</v>
      </c>
      <c r="E53" s="24">
        <v>3618</v>
      </c>
      <c r="F53" s="24">
        <v>3618</v>
      </c>
      <c r="G53" s="15">
        <v>0</v>
      </c>
    </row>
    <row r="54" spans="2:12" x14ac:dyDescent="0.2">
      <c r="B54" t="s">
        <v>28</v>
      </c>
      <c r="E54" s="25">
        <v>15000</v>
      </c>
      <c r="F54" s="25">
        <v>15000</v>
      </c>
      <c r="G54" s="22">
        <v>0</v>
      </c>
      <c r="H54" s="13"/>
      <c r="I54" s="13"/>
      <c r="J54" s="13"/>
      <c r="K54" s="13"/>
      <c r="L54" s="13"/>
    </row>
    <row r="55" spans="2:12" x14ac:dyDescent="0.2">
      <c r="E55" s="24">
        <f>SUM(E49:E54)</f>
        <v>261458</v>
      </c>
      <c r="F55" s="24">
        <f>SUM(F49:F54)</f>
        <v>261458</v>
      </c>
      <c r="G55" s="15">
        <f>SUM(G49:G54)</f>
        <v>156272</v>
      </c>
      <c r="H55" s="13"/>
      <c r="I55" s="13"/>
      <c r="J55" s="13"/>
      <c r="K55" s="13"/>
      <c r="L55" s="13"/>
    </row>
    <row r="56" spans="2:12" x14ac:dyDescent="0.2">
      <c r="B56" t="s">
        <v>83</v>
      </c>
      <c r="E56" s="33">
        <v>-100</v>
      </c>
      <c r="F56" s="33">
        <v>-100</v>
      </c>
      <c r="G56" s="15"/>
      <c r="H56" s="13"/>
      <c r="I56" s="13"/>
      <c r="J56" s="13"/>
      <c r="K56" s="13"/>
      <c r="L56" s="13"/>
    </row>
    <row r="57" spans="2:12" x14ac:dyDescent="0.2">
      <c r="E57" s="36">
        <f>SUM(E55:E56)</f>
        <v>261358</v>
      </c>
      <c r="F57" s="36">
        <f>SUM(F55:F56)</f>
        <v>261358</v>
      </c>
      <c r="G57" s="15"/>
      <c r="H57" s="13"/>
      <c r="I57" s="13"/>
      <c r="J57" s="13"/>
      <c r="K57" s="13"/>
      <c r="L57" s="13"/>
    </row>
    <row r="58" spans="2:12" x14ac:dyDescent="0.2">
      <c r="E58" s="24"/>
      <c r="F58" s="24"/>
      <c r="G58" s="15"/>
      <c r="H58" s="13"/>
      <c r="I58" s="13"/>
      <c r="J58" s="13"/>
      <c r="K58" s="13"/>
      <c r="L58" s="13"/>
    </row>
    <row r="59" spans="2:12" x14ac:dyDescent="0.2">
      <c r="B59" s="30" t="s">
        <v>29</v>
      </c>
      <c r="E59" s="24"/>
      <c r="F59" s="24"/>
      <c r="G59" s="15"/>
      <c r="H59" s="13"/>
      <c r="I59" s="13"/>
      <c r="J59" s="13"/>
      <c r="K59" s="13"/>
      <c r="L59" s="13"/>
    </row>
    <row r="60" spans="2:12" x14ac:dyDescent="0.2">
      <c r="B60" t="s">
        <v>26</v>
      </c>
      <c r="E60" s="24">
        <v>0</v>
      </c>
      <c r="F60" s="24">
        <v>0</v>
      </c>
      <c r="G60" s="15">
        <v>0</v>
      </c>
      <c r="H60" s="13"/>
      <c r="I60" s="13"/>
      <c r="J60" s="13"/>
      <c r="K60" s="13"/>
      <c r="L60" s="13"/>
    </row>
    <row r="61" spans="2:12" x14ac:dyDescent="0.2">
      <c r="B61" t="s">
        <v>62</v>
      </c>
      <c r="E61" s="24">
        <v>2500</v>
      </c>
      <c r="F61" s="24">
        <v>2500</v>
      </c>
      <c r="G61" s="24">
        <v>0</v>
      </c>
      <c r="H61" s="13"/>
      <c r="I61" s="13"/>
      <c r="J61" s="13"/>
      <c r="K61" s="13"/>
      <c r="L61" s="13"/>
    </row>
    <row r="62" spans="2:12" x14ac:dyDescent="0.2">
      <c r="B62" t="s">
        <v>84</v>
      </c>
      <c r="E62" s="24">
        <v>20137</v>
      </c>
      <c r="F62" s="24">
        <v>20137</v>
      </c>
      <c r="G62" s="24">
        <v>0</v>
      </c>
      <c r="H62" s="13"/>
      <c r="I62" s="13"/>
      <c r="J62" s="13"/>
      <c r="K62" s="13"/>
      <c r="L62" s="13"/>
    </row>
    <row r="63" spans="2:12" x14ac:dyDescent="0.2">
      <c r="B63" t="s">
        <v>63</v>
      </c>
      <c r="E63" s="24">
        <v>15813</v>
      </c>
      <c r="F63" s="24">
        <v>15813</v>
      </c>
      <c r="G63" s="24">
        <v>0</v>
      </c>
      <c r="H63" s="13"/>
      <c r="I63" s="13"/>
      <c r="J63" s="13"/>
      <c r="K63" s="13"/>
      <c r="L63" s="13"/>
    </row>
    <row r="64" spans="2:12" x14ac:dyDescent="0.2">
      <c r="B64" t="s">
        <v>30</v>
      </c>
      <c r="E64" s="24">
        <v>325497</v>
      </c>
      <c r="F64" s="24">
        <v>325497</v>
      </c>
      <c r="G64" s="24">
        <f>F64</f>
        <v>325497</v>
      </c>
      <c r="H64" s="13"/>
      <c r="I64" s="13"/>
      <c r="J64" s="13"/>
      <c r="K64" s="13"/>
      <c r="L64" s="13"/>
    </row>
    <row r="65" spans="2:12" x14ac:dyDescent="0.2">
      <c r="B65" t="s">
        <v>31</v>
      </c>
      <c r="D65">
        <v>16003</v>
      </c>
      <c r="E65" s="24">
        <v>25142</v>
      </c>
      <c r="F65" s="24">
        <v>25142</v>
      </c>
      <c r="G65" s="15">
        <v>0</v>
      </c>
      <c r="H65" s="13"/>
      <c r="I65" s="13"/>
      <c r="J65" s="13"/>
      <c r="K65" s="13"/>
      <c r="L65" s="13"/>
    </row>
    <row r="66" spans="2:12" x14ac:dyDescent="0.2">
      <c r="B66" t="s">
        <v>71</v>
      </c>
      <c r="E66" s="24">
        <v>5434</v>
      </c>
      <c r="F66" s="24">
        <v>5434</v>
      </c>
      <c r="G66" s="15">
        <v>0</v>
      </c>
      <c r="H66" s="13"/>
      <c r="I66" s="13"/>
      <c r="J66" s="13"/>
      <c r="K66" s="13"/>
      <c r="L66" s="13"/>
    </row>
    <row r="67" spans="2:12" x14ac:dyDescent="0.2">
      <c r="B67" t="s">
        <v>34</v>
      </c>
      <c r="E67" s="24">
        <v>20000</v>
      </c>
      <c r="F67" s="24">
        <v>20000</v>
      </c>
      <c r="G67" s="15">
        <v>0</v>
      </c>
      <c r="H67" s="13"/>
      <c r="I67" s="13"/>
      <c r="J67" s="13"/>
      <c r="K67" s="13"/>
      <c r="L67" s="13"/>
    </row>
    <row r="68" spans="2:12" x14ac:dyDescent="0.2">
      <c r="B68" t="s">
        <v>33</v>
      </c>
      <c r="E68" s="25">
        <v>52000</v>
      </c>
      <c r="F68" s="25">
        <v>52000</v>
      </c>
      <c r="G68" s="22">
        <v>0</v>
      </c>
      <c r="H68" s="13"/>
      <c r="I68" s="13"/>
      <c r="J68" s="13"/>
      <c r="K68" s="13"/>
      <c r="L68" s="13"/>
    </row>
    <row r="69" spans="2:12" x14ac:dyDescent="0.2">
      <c r="E69" s="24">
        <f>SUM(E60:E68)</f>
        <v>466523</v>
      </c>
      <c r="F69" s="24">
        <f>SUM(F60:F68)</f>
        <v>466523</v>
      </c>
      <c r="G69" s="15">
        <f>SUM(G61:G68)</f>
        <v>325497</v>
      </c>
      <c r="H69" s="13"/>
      <c r="I69" s="13"/>
      <c r="J69" s="13"/>
      <c r="K69" s="13"/>
      <c r="L69" s="13"/>
    </row>
    <row r="70" spans="2:12" x14ac:dyDescent="0.2">
      <c r="B70" t="s">
        <v>79</v>
      </c>
      <c r="E70" s="33">
        <v>-3000</v>
      </c>
      <c r="F70" s="33">
        <v>-3000</v>
      </c>
      <c r="G70" s="15"/>
      <c r="H70" s="13"/>
      <c r="I70" s="13"/>
      <c r="J70" s="13"/>
      <c r="K70" s="13"/>
      <c r="L70" s="13"/>
    </row>
    <row r="71" spans="2:12" x14ac:dyDescent="0.2">
      <c r="E71" s="24">
        <f>SUM(E69:E70)</f>
        <v>463523</v>
      </c>
      <c r="F71" s="24">
        <f>SUM(F69:F70)</f>
        <v>463523</v>
      </c>
      <c r="G71" s="15"/>
      <c r="H71" s="13"/>
      <c r="I71" s="13"/>
      <c r="J71" s="13"/>
      <c r="K71" s="13"/>
      <c r="L71" s="13"/>
    </row>
    <row r="72" spans="2:12" x14ac:dyDescent="0.2">
      <c r="E72" s="24"/>
      <c r="F72" s="24"/>
      <c r="G72" s="15"/>
      <c r="H72" s="13"/>
      <c r="I72" s="13"/>
      <c r="J72" s="13"/>
      <c r="K72" s="13"/>
      <c r="L72" s="13"/>
    </row>
    <row r="73" spans="2:12" x14ac:dyDescent="0.2">
      <c r="B73" s="30" t="s">
        <v>35</v>
      </c>
      <c r="E73" s="24"/>
      <c r="F73" s="24"/>
      <c r="G73" s="24" t="s">
        <v>50</v>
      </c>
      <c r="H73" s="13"/>
      <c r="I73" s="13"/>
      <c r="J73" s="13"/>
      <c r="K73" s="13"/>
      <c r="L73" s="13"/>
    </row>
    <row r="74" spans="2:12" x14ac:dyDescent="0.2">
      <c r="B74" t="s">
        <v>30</v>
      </c>
      <c r="E74" s="25">
        <v>50711</v>
      </c>
      <c r="F74" s="25">
        <v>50711</v>
      </c>
      <c r="G74" s="25">
        <f>F74</f>
        <v>50711</v>
      </c>
      <c r="H74" s="13"/>
      <c r="I74" s="13"/>
      <c r="J74" s="13"/>
      <c r="K74" s="13"/>
      <c r="L74" s="13"/>
    </row>
    <row r="75" spans="2:12" x14ac:dyDescent="0.2">
      <c r="B75" s="13" t="s">
        <v>73</v>
      </c>
      <c r="C75" s="13"/>
      <c r="D75" s="13"/>
      <c r="E75" s="26">
        <f>E57+E71+E74</f>
        <v>775592</v>
      </c>
      <c r="F75" s="26">
        <f>F57+F71+F74</f>
        <v>775592</v>
      </c>
      <c r="G75" s="34">
        <f>(G55+G69+G74)</f>
        <v>532480</v>
      </c>
      <c r="H75" s="13"/>
      <c r="I75" s="13"/>
      <c r="J75" s="13"/>
      <c r="K75" s="13"/>
      <c r="L75" s="13"/>
    </row>
    <row r="76" spans="2:12" x14ac:dyDescent="0.2">
      <c r="E76" s="24"/>
      <c r="F76" s="24"/>
      <c r="G76" s="15"/>
    </row>
    <row r="77" spans="2:12" x14ac:dyDescent="0.2">
      <c r="B77" s="31" t="s">
        <v>56</v>
      </c>
      <c r="E77" s="24"/>
      <c r="F77" s="24"/>
      <c r="G77" s="15"/>
    </row>
    <row r="78" spans="2:12" x14ac:dyDescent="0.2">
      <c r="B78" s="31"/>
      <c r="C78">
        <v>5165</v>
      </c>
      <c r="E78" s="24">
        <v>15000</v>
      </c>
      <c r="F78" s="24">
        <v>15000</v>
      </c>
      <c r="G78" s="15"/>
    </row>
    <row r="79" spans="2:12" x14ac:dyDescent="0.2">
      <c r="B79" t="s">
        <v>37</v>
      </c>
      <c r="C79">
        <v>5170</v>
      </c>
      <c r="E79" s="24">
        <v>40000</v>
      </c>
      <c r="F79" s="24">
        <v>40000</v>
      </c>
      <c r="G79" s="15"/>
    </row>
    <row r="80" spans="2:12" x14ac:dyDescent="0.2">
      <c r="B80" t="s">
        <v>36</v>
      </c>
      <c r="C80">
        <v>5173</v>
      </c>
      <c r="E80" s="24">
        <v>20000</v>
      </c>
      <c r="F80" s="24">
        <v>20000</v>
      </c>
      <c r="G80" s="15"/>
    </row>
    <row r="81" spans="2:12" x14ac:dyDescent="0.2">
      <c r="B81" t="s">
        <v>38</v>
      </c>
      <c r="C81">
        <v>5175</v>
      </c>
      <c r="E81" s="24">
        <v>25490</v>
      </c>
      <c r="F81" s="24">
        <v>25490</v>
      </c>
      <c r="G81" s="15"/>
    </row>
    <row r="82" spans="2:12" x14ac:dyDescent="0.2">
      <c r="B82" t="s">
        <v>44</v>
      </c>
      <c r="C82">
        <v>5176</v>
      </c>
      <c r="E82" s="24">
        <v>25000</v>
      </c>
      <c r="F82" s="24">
        <v>25000</v>
      </c>
      <c r="G82" s="15"/>
    </row>
    <row r="83" spans="2:12" x14ac:dyDescent="0.2">
      <c r="B83" t="s">
        <v>39</v>
      </c>
      <c r="C83">
        <v>5181</v>
      </c>
      <c r="E83" s="24">
        <v>126259</v>
      </c>
      <c r="F83" s="24">
        <v>126259</v>
      </c>
      <c r="G83" s="15"/>
    </row>
    <row r="84" spans="2:12" x14ac:dyDescent="0.2">
      <c r="B84" t="s">
        <v>40</v>
      </c>
      <c r="C84">
        <v>5207</v>
      </c>
      <c r="E84" s="24">
        <v>96899</v>
      </c>
      <c r="F84" s="24">
        <v>96899</v>
      </c>
      <c r="G84" s="15"/>
    </row>
    <row r="85" spans="2:12" x14ac:dyDescent="0.2">
      <c r="B85" t="s">
        <v>41</v>
      </c>
      <c r="C85">
        <v>5278</v>
      </c>
      <c r="E85" s="24">
        <v>30000</v>
      </c>
      <c r="F85" s="24">
        <v>30000</v>
      </c>
      <c r="G85" s="15"/>
    </row>
    <row r="86" spans="2:12" x14ac:dyDescent="0.2">
      <c r="B86" t="s">
        <v>42</v>
      </c>
      <c r="C86">
        <v>5430</v>
      </c>
      <c r="E86" s="24">
        <v>25000</v>
      </c>
      <c r="F86" s="24">
        <v>25000</v>
      </c>
      <c r="G86" s="15"/>
    </row>
    <row r="87" spans="2:12" x14ac:dyDescent="0.2">
      <c r="B87" t="s">
        <v>43</v>
      </c>
      <c r="C87">
        <v>5564</v>
      </c>
      <c r="E87" s="24">
        <v>40000</v>
      </c>
      <c r="F87" s="24">
        <v>40000</v>
      </c>
      <c r="G87" s="15"/>
    </row>
    <row r="88" spans="2:12" x14ac:dyDescent="0.2">
      <c r="B88" t="s">
        <v>45</v>
      </c>
      <c r="C88">
        <v>5486</v>
      </c>
      <c r="E88" s="24">
        <v>10000</v>
      </c>
      <c r="F88" s="24">
        <v>10000</v>
      </c>
      <c r="G88" s="15"/>
    </row>
    <row r="89" spans="2:12" x14ac:dyDescent="0.2">
      <c r="B89" t="s">
        <v>46</v>
      </c>
      <c r="C89">
        <v>5706</v>
      </c>
      <c r="E89" s="24">
        <v>20000</v>
      </c>
      <c r="F89" s="24">
        <v>20000</v>
      </c>
      <c r="G89" s="15"/>
    </row>
    <row r="90" spans="2:12" x14ac:dyDescent="0.2">
      <c r="B90" t="s">
        <v>49</v>
      </c>
      <c r="C90">
        <v>5836</v>
      </c>
      <c r="E90" s="26">
        <v>25000</v>
      </c>
      <c r="F90" s="26">
        <v>25000</v>
      </c>
      <c r="G90" s="15"/>
    </row>
    <row r="91" spans="2:12" x14ac:dyDescent="0.2">
      <c r="B91" t="s">
        <v>47</v>
      </c>
      <c r="C91">
        <v>6053</v>
      </c>
      <c r="E91" s="24">
        <v>40000</v>
      </c>
      <c r="F91" s="24">
        <v>40000</v>
      </c>
      <c r="G91" s="15"/>
    </row>
    <row r="92" spans="2:12" x14ac:dyDescent="0.2">
      <c r="B92" t="s">
        <v>48</v>
      </c>
      <c r="C92">
        <v>6190</v>
      </c>
      <c r="E92" s="25">
        <v>15000</v>
      </c>
      <c r="F92" s="25">
        <v>15000</v>
      </c>
      <c r="G92" s="15"/>
      <c r="H92" s="13"/>
      <c r="I92" s="13"/>
      <c r="J92" s="13"/>
      <c r="K92" s="13"/>
      <c r="L92" s="13"/>
    </row>
    <row r="93" spans="2:12" x14ac:dyDescent="0.2">
      <c r="B93" t="s">
        <v>77</v>
      </c>
      <c r="E93" s="24">
        <f>SUM(E78:E92)</f>
        <v>553648</v>
      </c>
      <c r="F93" s="24">
        <f>SUM(F78:F92)</f>
        <v>553648</v>
      </c>
      <c r="G93" s="15"/>
      <c r="H93" s="13"/>
      <c r="I93" s="13"/>
      <c r="J93" s="13"/>
      <c r="K93" s="13"/>
      <c r="L93" s="13"/>
    </row>
    <row r="94" spans="2:12" x14ac:dyDescent="0.2">
      <c r="B94" t="s">
        <v>74</v>
      </c>
      <c r="E94" s="35">
        <f>(E51+E64+E74)*-1</f>
        <v>-532480</v>
      </c>
      <c r="F94" s="35">
        <f>(G75)*-1</f>
        <v>-532480</v>
      </c>
      <c r="G94" s="15"/>
    </row>
    <row r="95" spans="2:12" x14ac:dyDescent="0.2">
      <c r="B95" t="s">
        <v>80</v>
      </c>
      <c r="E95" s="33">
        <v>-21168</v>
      </c>
      <c r="F95" s="33">
        <v>-21168</v>
      </c>
    </row>
    <row r="96" spans="2:12" x14ac:dyDescent="0.2">
      <c r="B96" t="s">
        <v>78</v>
      </c>
      <c r="E96" s="36">
        <f>E93+E94+E95</f>
        <v>0</v>
      </c>
      <c r="F96" s="36">
        <f>F93+F94+F95</f>
        <v>0</v>
      </c>
    </row>
    <row r="97" spans="2:6" ht="15.75" x14ac:dyDescent="0.25">
      <c r="B97" s="41" t="s">
        <v>72</v>
      </c>
      <c r="E97" s="40">
        <f>E96+E75</f>
        <v>775592</v>
      </c>
      <c r="F97" s="40">
        <f>F96+F75</f>
        <v>775592</v>
      </c>
    </row>
    <row r="98" spans="2:6" x14ac:dyDescent="0.2">
      <c r="C98" s="38" t="s">
        <v>81</v>
      </c>
      <c r="E98" s="39">
        <f>E97*-0.0247</f>
        <v>-19157.1224</v>
      </c>
      <c r="F98" s="39">
        <f>F97*-0.0247</f>
        <v>-19157.1224</v>
      </c>
    </row>
    <row r="99" spans="2:6" x14ac:dyDescent="0.2">
      <c r="B99" t="s">
        <v>85</v>
      </c>
      <c r="E99" s="24">
        <f>E97+E98</f>
        <v>756434.87760000001</v>
      </c>
      <c r="F99" s="24">
        <f>F97+F98</f>
        <v>756434.87760000001</v>
      </c>
    </row>
    <row r="100" spans="2:6" x14ac:dyDescent="0.2">
      <c r="F100" s="24"/>
    </row>
    <row r="101" spans="2:6" x14ac:dyDescent="0.2">
      <c r="B101" t="s">
        <v>82</v>
      </c>
      <c r="E101" s="37">
        <f>E33+E34</f>
        <v>756357</v>
      </c>
      <c r="F101" s="37">
        <f>F33+F34</f>
        <v>756357</v>
      </c>
    </row>
    <row r="103" spans="2:6" x14ac:dyDescent="0.2">
      <c r="E103" s="24">
        <f>E99-E101</f>
        <v>77.877600000007078</v>
      </c>
      <c r="F103" s="24">
        <f>F99-F101</f>
        <v>77.877600000007078</v>
      </c>
    </row>
  </sheetData>
  <phoneticPr fontId="0" type="noConversion"/>
  <pageMargins left="0.25" right="0.25" top="0.5" bottom="0" header="0.5" footer="0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mcollin</dc:creator>
  <cp:lastModifiedBy>Jan Havlíček</cp:lastModifiedBy>
  <cp:lastPrinted>2001-12-13T23:14:00Z</cp:lastPrinted>
  <dcterms:created xsi:type="dcterms:W3CDTF">2001-11-30T21:27:32Z</dcterms:created>
  <dcterms:modified xsi:type="dcterms:W3CDTF">2023-09-10T12:29:39Z</dcterms:modified>
</cp:coreProperties>
</file>