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D772DB-DF26-489A-B044-28EB266DBAC5}" xr6:coauthVersionLast="47" xr6:coauthVersionMax="47" xr10:uidLastSave="{00000000-0000-0000-0000-000000000000}"/>
  <bookViews>
    <workbookView xWindow="-120" yWindow="-120" windowWidth="38640" windowHeight="15720" tabRatio="599"/>
  </bookViews>
  <sheets>
    <sheet name="Igncomb" sheetId="1" r:id="rId1"/>
    <sheet name="Attch#1" sheetId="16" r:id="rId2"/>
    <sheet name="Attch#1A" sheetId="17" r:id="rId3"/>
    <sheet name="Attch#1B" sheetId="18" r:id="rId4"/>
    <sheet name="Attch#1C" sheetId="19" r:id="rId5"/>
    <sheet name="Attch#2" sheetId="20" r:id="rId6"/>
    <sheet name="Attch#3" sheetId="21" r:id="rId7"/>
    <sheet name="Sheet3" sheetId="2" r:id="rId8"/>
    <sheet name="Sheet4" sheetId="3" r:id="rId9"/>
    <sheet name="Sheet5" sheetId="4" r:id="rId10"/>
    <sheet name="Sheet6" sheetId="5" r:id="rId11"/>
    <sheet name="Sheet7" sheetId="6" r:id="rId12"/>
    <sheet name="Sheet8" sheetId="7" r:id="rId13"/>
    <sheet name="Sheet9" sheetId="8" r:id="rId14"/>
    <sheet name="Sheet10" sheetId="9" r:id="rId15"/>
    <sheet name="Sheet11" sheetId="10" r:id="rId16"/>
    <sheet name="Sheet12" sheetId="11" r:id="rId17"/>
    <sheet name="Sheet13" sheetId="12" r:id="rId18"/>
    <sheet name="Sheet14" sheetId="13" r:id="rId19"/>
    <sheet name="Sheet15" sheetId="14" r:id="rId20"/>
    <sheet name="Sheet16" sheetId="15" r:id="rId21"/>
  </sheets>
  <calcPr calcId="0"/>
</workbook>
</file>

<file path=xl/calcChain.xml><?xml version="1.0" encoding="utf-8"?>
<calcChain xmlns="http://schemas.openxmlformats.org/spreadsheetml/2006/main">
  <c r="I7" i="16" l="1"/>
  <c r="Q7" i="16"/>
  <c r="I8" i="16"/>
  <c r="Q8" i="16"/>
  <c r="I9" i="16"/>
  <c r="Q9" i="16"/>
  <c r="G10" i="16"/>
  <c r="H10" i="16"/>
  <c r="I10" i="16"/>
  <c r="J10" i="16"/>
  <c r="K10" i="16"/>
  <c r="L10" i="16"/>
  <c r="N10" i="16"/>
  <c r="O10" i="16"/>
  <c r="P10" i="16"/>
  <c r="Q10" i="16"/>
  <c r="J14" i="16"/>
  <c r="P14" i="16"/>
  <c r="J15" i="16"/>
  <c r="P15" i="16"/>
  <c r="J16" i="16"/>
  <c r="P16" i="16"/>
  <c r="G17" i="16"/>
  <c r="H17" i="16"/>
  <c r="I17" i="16"/>
  <c r="J17" i="16"/>
  <c r="L17" i="16"/>
  <c r="M17" i="16"/>
  <c r="N17" i="16"/>
  <c r="O17" i="16"/>
  <c r="P17" i="16"/>
  <c r="J21" i="16"/>
  <c r="O21" i="16"/>
  <c r="J22" i="16"/>
  <c r="O22" i="16"/>
  <c r="J23" i="16"/>
  <c r="O23" i="16"/>
  <c r="G24" i="16"/>
  <c r="H24" i="16"/>
  <c r="I24" i="16"/>
  <c r="J24" i="16"/>
  <c r="L24" i="16"/>
  <c r="M24" i="16"/>
  <c r="N24" i="16"/>
  <c r="O24" i="16"/>
  <c r="I28" i="16"/>
  <c r="L28" i="16"/>
  <c r="M28" i="16"/>
  <c r="N28" i="16"/>
  <c r="I29" i="16"/>
  <c r="L29" i="16"/>
  <c r="M29" i="16"/>
  <c r="N29" i="16"/>
  <c r="I30" i="16"/>
  <c r="L30" i="16"/>
  <c r="M30" i="16"/>
  <c r="N30" i="16"/>
  <c r="G31" i="16"/>
  <c r="H31" i="16"/>
  <c r="I31" i="16"/>
  <c r="L31" i="16"/>
  <c r="M31" i="16"/>
  <c r="N31" i="16"/>
  <c r="H39" i="16"/>
  <c r="J39" i="16"/>
  <c r="K39" i="16"/>
  <c r="L39" i="16"/>
  <c r="M39" i="16"/>
  <c r="N39" i="16"/>
  <c r="O39" i="16"/>
  <c r="P39" i="16"/>
  <c r="Q39" i="16"/>
  <c r="R39" i="16"/>
  <c r="H40" i="16"/>
  <c r="J40" i="16"/>
  <c r="K40" i="16"/>
  <c r="L40" i="16"/>
  <c r="M40" i="16"/>
  <c r="N40" i="16"/>
  <c r="O40" i="16"/>
  <c r="P40" i="16"/>
  <c r="Q40" i="16"/>
  <c r="R40" i="16"/>
  <c r="H41" i="16"/>
  <c r="J41" i="16"/>
  <c r="K41" i="16"/>
  <c r="L41" i="16"/>
  <c r="M41" i="16"/>
  <c r="N41" i="16"/>
  <c r="O41" i="16"/>
  <c r="P41" i="16"/>
  <c r="Q41" i="16"/>
  <c r="R41" i="16"/>
  <c r="G42" i="16"/>
  <c r="H42" i="16"/>
  <c r="J42" i="16"/>
  <c r="K42" i="16"/>
  <c r="L42" i="16"/>
  <c r="M42" i="16"/>
  <c r="N42" i="16"/>
  <c r="O42" i="16"/>
  <c r="P42" i="16"/>
  <c r="Q42" i="16"/>
  <c r="R42" i="16"/>
  <c r="F7" i="17"/>
  <c r="G7" i="17"/>
  <c r="F9" i="17"/>
  <c r="G9" i="17"/>
  <c r="F11" i="17"/>
  <c r="G11" i="17"/>
  <c r="F13" i="17"/>
  <c r="G13" i="17"/>
  <c r="F15" i="17"/>
  <c r="G15" i="17"/>
  <c r="F17" i="17"/>
  <c r="G17" i="17"/>
  <c r="F19" i="17"/>
  <c r="G19" i="17"/>
  <c r="F21" i="17"/>
  <c r="G21" i="17"/>
  <c r="F23" i="17"/>
  <c r="G23" i="17"/>
  <c r="F25" i="17"/>
  <c r="G25" i="17"/>
  <c r="F27" i="17"/>
  <c r="G27" i="17"/>
  <c r="F29" i="17"/>
  <c r="G29" i="17"/>
  <c r="D32" i="17"/>
  <c r="F32" i="17"/>
  <c r="G32" i="17"/>
  <c r="F7" i="18"/>
  <c r="G7" i="18"/>
  <c r="F9" i="18"/>
  <c r="G9" i="18"/>
  <c r="F11" i="18"/>
  <c r="G11" i="18"/>
  <c r="F13" i="18"/>
  <c r="G13" i="18"/>
  <c r="F15" i="18"/>
  <c r="G15" i="18"/>
  <c r="F17" i="18"/>
  <c r="G17" i="18"/>
  <c r="F19" i="18"/>
  <c r="G19" i="18"/>
  <c r="F21" i="18"/>
  <c r="G21" i="18"/>
  <c r="F23" i="18"/>
  <c r="G23" i="18"/>
  <c r="F25" i="18"/>
  <c r="G25" i="18"/>
  <c r="F27" i="18"/>
  <c r="G27" i="18"/>
  <c r="F29" i="18"/>
  <c r="G29" i="18"/>
  <c r="D32" i="18"/>
  <c r="F32" i="18"/>
  <c r="G32" i="18"/>
  <c r="F7" i="19"/>
  <c r="G7" i="19"/>
  <c r="F9" i="19"/>
  <c r="G9" i="19"/>
  <c r="F11" i="19"/>
  <c r="G11" i="19"/>
  <c r="F13" i="19"/>
  <c r="G13" i="19"/>
  <c r="F15" i="19"/>
  <c r="G15" i="19"/>
  <c r="F17" i="19"/>
  <c r="G17" i="19"/>
  <c r="F19" i="19"/>
  <c r="G19" i="19"/>
  <c r="F21" i="19"/>
  <c r="G21" i="19"/>
  <c r="F23" i="19"/>
  <c r="G23" i="19"/>
  <c r="F25" i="19"/>
  <c r="G25" i="19"/>
  <c r="F27" i="19"/>
  <c r="G27" i="19"/>
  <c r="F29" i="19"/>
  <c r="G29" i="19"/>
  <c r="D32" i="19"/>
  <c r="F32" i="19"/>
  <c r="G32" i="19"/>
  <c r="I7" i="20"/>
  <c r="Q7" i="20"/>
  <c r="G8" i="20"/>
  <c r="H8" i="20"/>
  <c r="I8" i="20"/>
  <c r="J8" i="20"/>
  <c r="K8" i="20"/>
  <c r="L8" i="20"/>
  <c r="N8" i="20"/>
  <c r="O8" i="20"/>
  <c r="P8" i="20"/>
  <c r="Q8" i="20"/>
  <c r="J12" i="20"/>
  <c r="P12" i="20"/>
  <c r="G13" i="20"/>
  <c r="H13" i="20"/>
  <c r="I13" i="20"/>
  <c r="J13" i="20"/>
  <c r="L13" i="20"/>
  <c r="M13" i="20"/>
  <c r="N13" i="20"/>
  <c r="O13" i="20"/>
  <c r="P13" i="20"/>
  <c r="J17" i="20"/>
  <c r="O17" i="20"/>
  <c r="G18" i="20"/>
  <c r="H18" i="20"/>
  <c r="I18" i="20"/>
  <c r="J18" i="20"/>
  <c r="L18" i="20"/>
  <c r="M18" i="20"/>
  <c r="N18" i="20"/>
  <c r="O18" i="20"/>
  <c r="I22" i="20"/>
  <c r="L22" i="20"/>
  <c r="M22" i="20"/>
  <c r="N22" i="20"/>
  <c r="G23" i="20"/>
  <c r="H23" i="20"/>
  <c r="I23" i="20"/>
  <c r="L23" i="20"/>
  <c r="M23" i="20"/>
  <c r="N23" i="20"/>
  <c r="H31" i="20"/>
  <c r="J31" i="20"/>
  <c r="K31" i="20"/>
  <c r="P31" i="20"/>
  <c r="Q31" i="20"/>
  <c r="R31" i="20"/>
  <c r="G32" i="20"/>
  <c r="H32" i="20"/>
  <c r="J32" i="20"/>
  <c r="K32" i="20"/>
  <c r="L32" i="20"/>
  <c r="M32" i="20"/>
  <c r="N32" i="20"/>
  <c r="O32" i="20"/>
  <c r="P32" i="20"/>
  <c r="Q32" i="20"/>
  <c r="R32" i="20"/>
  <c r="I7" i="1"/>
  <c r="L7" i="1"/>
  <c r="Q7" i="1"/>
  <c r="I8" i="1"/>
  <c r="L8" i="1"/>
  <c r="Q8" i="1"/>
  <c r="G9" i="1"/>
  <c r="H9" i="1"/>
  <c r="I9" i="1"/>
  <c r="J9" i="1"/>
  <c r="K9" i="1"/>
  <c r="L9" i="1"/>
  <c r="N9" i="1"/>
  <c r="O9" i="1"/>
  <c r="P9" i="1"/>
  <c r="Q9" i="1"/>
  <c r="J13" i="1"/>
  <c r="P13" i="1"/>
  <c r="J14" i="1"/>
  <c r="G15" i="1"/>
  <c r="H15" i="1"/>
  <c r="I15" i="1"/>
  <c r="J15" i="1"/>
  <c r="L15" i="1"/>
  <c r="M15" i="1"/>
  <c r="N15" i="1"/>
  <c r="O15" i="1"/>
  <c r="P15" i="1"/>
  <c r="J19" i="1"/>
  <c r="O19" i="1"/>
  <c r="J20" i="1"/>
  <c r="O20" i="1"/>
  <c r="G21" i="1"/>
  <c r="H21" i="1"/>
  <c r="I21" i="1"/>
  <c r="J21" i="1"/>
  <c r="L21" i="1"/>
  <c r="M21" i="1"/>
  <c r="N21" i="1"/>
  <c r="O21" i="1"/>
  <c r="I25" i="1"/>
  <c r="L25" i="1"/>
  <c r="M25" i="1"/>
  <c r="N25" i="1"/>
  <c r="I26" i="1"/>
  <c r="L26" i="1"/>
  <c r="M26" i="1"/>
  <c r="N26" i="1"/>
  <c r="G27" i="1"/>
  <c r="H27" i="1"/>
  <c r="I27" i="1"/>
  <c r="L27" i="1"/>
  <c r="M27" i="1"/>
  <c r="N27" i="1"/>
  <c r="H35" i="1"/>
  <c r="J35" i="1"/>
  <c r="K35" i="1"/>
  <c r="L35" i="1"/>
  <c r="M35" i="1"/>
  <c r="N35" i="1"/>
  <c r="O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  <c r="R39" i="1"/>
</calcChain>
</file>

<file path=xl/sharedStrings.xml><?xml version="1.0" encoding="utf-8"?>
<sst xmlns="http://schemas.openxmlformats.org/spreadsheetml/2006/main" count="360" uniqueCount="117">
  <si>
    <t>TRANSWESTERN PIPELINE COMPANY - IGNACIO OPERATING BUDGET (COMBINED)</t>
  </si>
  <si>
    <t xml:space="preserve"> </t>
  </si>
  <si>
    <t>SALARIES AND WAGES - 000</t>
  </si>
  <si>
    <t xml:space="preserve">      EMPLOYEE EXPENSES - 050</t>
  </si>
  <si>
    <t>SALARIES</t>
  </si>
  <si>
    <t>TAXES/BENEFITS</t>
  </si>
  <si>
    <t xml:space="preserve">  TOTAL P/R</t>
  </si>
  <si>
    <t>STAFF ADDS</t>
  </si>
  <si>
    <t>2001 EMPL</t>
  </si>
  <si>
    <t>SMNR/SCHL</t>
  </si>
  <si>
    <t xml:space="preserve">  DUES</t>
  </si>
  <si>
    <t>BUSINESS</t>
  </si>
  <si>
    <t>TOTAL</t>
  </si>
  <si>
    <t>TRANSWESTERN OPERATIONS - ATTACHMENT #1</t>
  </si>
  <si>
    <t>GAS CONTROL - ATTACHMENT #2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</si>
  <si>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</si>
  <si>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</si>
  <si>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</si>
  <si>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</si>
  <si>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</si>
  <si>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</si>
  <si>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</si>
  <si>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</si>
  <si>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</si>
  <si>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</si>
  <si>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</si>
  <si>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</si>
  <si>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</si>
  <si>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</si>
  <si>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</si>
  <si>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</si>
  <si>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</si>
  <si>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</si>
  <si>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</si>
  <si>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</si>
  <si>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</si>
  <si>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</si>
  <si>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</si>
  <si>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</si>
  <si>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</si>
  <si>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</si>
  <si>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</si>
  <si>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</si>
  <si>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</si>
  <si>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</si>
  <si>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</si>
  <si>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</si>
  <si>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</si>
  <si>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</si>
  <si>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</si>
  <si>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</si>
  <si>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</si>
  <si>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>MARKET SERV. ATTCH #3</t>
  </si>
  <si>
    <t>TOTAL BUDGET:</t>
  </si>
  <si>
    <t xml:space="preserve">2002 O&amp;M BUDGET </t>
  </si>
  <si>
    <t>2002 EMPL</t>
  </si>
  <si>
    <t xml:space="preserve">TRANSWESTERN OPERATIONS (LA PLATA"A" STATION) 95% OF GROSS $ 235,030   </t>
  </si>
  <si>
    <t xml:space="preserve">TRANSWESTERN OPERATIONS (IGN. P/L COLORADO/NEW MEXICO) 82.6% OF GROSS $ 139,153  </t>
  </si>
  <si>
    <t xml:space="preserve">GAS CONTROL (LA PLATA "A"/IGN. P/L'S) 82.6% OF GROSS $ 33,770  </t>
  </si>
  <si>
    <t xml:space="preserve">NORTHWEST PIPELINE (TW OPS - LA PLATA "A" STATION ) 5% OF GROSS $ 12,370   </t>
  </si>
  <si>
    <t xml:space="preserve">NORTHWEST PIPELINE (TW OPS - IGN. P/L COLORADO/NEW MEXICO) 17.4% OF GROSS $ 29,314   </t>
  </si>
  <si>
    <t xml:space="preserve">NORTHWEST PIPELINE (GAS CONTROL - LA PLATA "A"/IGN. P/L'S) 17.4% OF GROSS $ 7,114 </t>
  </si>
  <si>
    <t xml:space="preserve">NORTHWEST PIPELINE (MARKET SERVICES - LA PLATA "A"/IGN. P/L'S) - FLAT RATE $ 24,336  </t>
  </si>
  <si>
    <t xml:space="preserve">TOTAL: $ 407,953     </t>
  </si>
  <si>
    <t xml:space="preserve">TOTAL:    $ 73,134  </t>
  </si>
  <si>
    <t>(15%) OVERHEAD:  $ 10,970</t>
  </si>
  <si>
    <t>GRAND TOTAL:        $84,104</t>
  </si>
  <si>
    <t>TRANSWESTERN PIPELINE COMPANY - IGNACIO OPERATING BUDGET</t>
  </si>
  <si>
    <t>ATTACHMENT #1</t>
  </si>
  <si>
    <t>LA PLATA "A" COMPRESSOR STATION</t>
  </si>
  <si>
    <t>COLORADO PIPELINE</t>
  </si>
  <si>
    <t>NEW MEXICO PIPELINE</t>
  </si>
  <si>
    <t>LA PLATA "A" COMPRESSOR</t>
  </si>
  <si>
    <t xml:space="preserve">      COLORADO PIPELINE</t>
  </si>
  <si>
    <t xml:space="preserve">     NEW MEXICO PIPELINE</t>
  </si>
  <si>
    <t>NOTE:  DOES NOT INCLUDE 15% OPERATOR'S DIRECT EMPLOYEE LABOR COSTS (OVERHEAD)</t>
  </si>
  <si>
    <t xml:space="preserve">TRANSWESTERN OPERATIONS (LA PLATA "A" STATION) 95.0% OF GROSS  $ 235,030 </t>
  </si>
  <si>
    <t xml:space="preserve">TRANSWESTERN OPERATIONS (IGNACIO P/L'S COLORADO/NEW MEXICO) 82.60% OF GROSS  $ 139,153  </t>
  </si>
  <si>
    <t xml:space="preserve">TOTAL TRANSWESTERN OPERATIONS  $ 374,183 </t>
  </si>
  <si>
    <t xml:space="preserve">NORTHWEST PIPELINE (LA PLATA "A" STATION) 5.0% OF GROSS  $ 12,370 </t>
  </si>
  <si>
    <t xml:space="preserve">NORTHWEST PIPELINE (IGNACIO P/L'S COLORADO/NEW MEXICO) 17.40% OF GROSS  $ 29,314 </t>
  </si>
  <si>
    <t xml:space="preserve">TOTAL NORTHWEST PIPELINE  $ 41,684 </t>
  </si>
  <si>
    <t>La Plata A Compressor Station - 2002</t>
  </si>
  <si>
    <t>ATTACHMENT #1A</t>
  </si>
  <si>
    <t>NORTHWEST</t>
  </si>
  <si>
    <t>TRANSWESTERN</t>
  </si>
  <si>
    <t>TW GROSS</t>
  </si>
  <si>
    <t>PIPELINE</t>
  </si>
  <si>
    <t>OPERATIONS</t>
  </si>
  <si>
    <t>SALARIES AND WAGES</t>
  </si>
  <si>
    <t>EMPLOYEE EXPENSES</t>
  </si>
  <si>
    <t>EQUIPMENT USE</t>
  </si>
  <si>
    <t>SUPPLIES AND EXPENSES</t>
  </si>
  <si>
    <t>ELECTRIC POWER</t>
  </si>
  <si>
    <t>ENVIRONMENTAL</t>
  </si>
  <si>
    <t>OUTSIDE SERVICES</t>
  </si>
  <si>
    <t>COMPUTER SERVICES</t>
  </si>
  <si>
    <t>PROJECTS</t>
  </si>
  <si>
    <t>TOTALS</t>
  </si>
  <si>
    <t>NOTE: DOES NOT INCLUDE 15% OPERATOR'S DIRECT EMP.  LABOR COSTS (OVERHEAD)</t>
  </si>
  <si>
    <t>Ignacio Colorado Pipeline - 2002</t>
  </si>
  <si>
    <t>ATTACHMENT #1B</t>
  </si>
  <si>
    <t>NOTE: DOES NOT INCLUDE 15% OPERATOR'S DIRECT EMP. LABOR COSTS (OVERHEAD)</t>
  </si>
  <si>
    <t>Ignacio New Mexico Pipeline - 2002</t>
  </si>
  <si>
    <t>ATTACHMENT #1C</t>
  </si>
  <si>
    <t>ATTACHMENT #2</t>
  </si>
  <si>
    <t>GAS CONTROL</t>
  </si>
  <si>
    <t>GAS CONTROL 82.6% OF GROSS  $ 33,770</t>
  </si>
  <si>
    <t>NORTHWEST PIPELINE 17.4% OF GROSS  $ 7,114</t>
  </si>
  <si>
    <t xml:space="preserve">NWPL / Transwestern </t>
  </si>
  <si>
    <t>ATTACHMENT #3</t>
  </si>
  <si>
    <t>2002 NWPL Budget Summary for La Plata/Ignacio</t>
  </si>
  <si>
    <t>Market Services</t>
  </si>
  <si>
    <t>2001 Market Services Budget (Flat Rate)</t>
  </si>
  <si>
    <t>Agreed Annual Increase</t>
  </si>
  <si>
    <t xml:space="preserve">X 3.5% </t>
  </si>
  <si>
    <t>2002 Market Services Budget (Flat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</si>
</sst>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164" formatCode="#,##0.0"/>
    <numFmt numFmtId="165" formatCode="&quot;$&quot;#,##0.00"/>
    <numFmt numFmtId="166" formatCode="&quot;$&quot;#,##0"/>
  </numFmts>
  <fonts count="13" x14ac:knownFonts="1"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quotePrefix="1" applyFont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3" fillId="0" borderId="0" xfId="0" applyFont="1"/>
    <xf numFmtId="0" fontId="4" fillId="0" borderId="0" xfId="0" applyFont="1"/>
    <xf numFmtId="4" fontId="2" fillId="0" borderId="0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2" xfId="0" applyNumberFormat="1" applyFont="1" applyBorder="1" applyAlignment="1">
      <alignment horizontal="center"/>
    </xf>
    <xf numFmtId="4" fontId="2" fillId="0" borderId="0" xfId="0" applyNumberFormat="1" applyFont="1"/>
    <xf numFmtId="0" fontId="5" fillId="0" borderId="0" xfId="0" applyFont="1"/>
    <xf numFmtId="3" fontId="5" fillId="0" borderId="0" xfId="0" applyNumberFormat="1" applyFont="1"/>
    <xf numFmtId="0" fontId="5" fillId="0" borderId="0" xfId="0" quotePrefix="1" applyFont="1" applyAlignment="1">
      <alignment horizontal="left"/>
    </xf>
    <xf numFmtId="3" fontId="0" fillId="0" borderId="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3" fontId="5" fillId="0" borderId="4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0" fontId="0" fillId="0" borderId="0" xfId="0" quotePrefix="1" applyAlignment="1">
      <alignment horizontal="lef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quotePrefix="1" applyBorder="1" applyAlignment="1">
      <alignment horizontal="left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10" fontId="1" fillId="0" borderId="0" xfId="0" applyNumberFormat="1" applyFont="1" applyAlignment="1">
      <alignment horizontal="center" vertical="center"/>
    </xf>
    <xf numFmtId="0" fontId="9" fillId="0" borderId="0" xfId="0" applyFont="1"/>
    <xf numFmtId="3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left"/>
    </xf>
    <xf numFmtId="0" fontId="10" fillId="0" borderId="0" xfId="0" applyFont="1"/>
    <xf numFmtId="3" fontId="10" fillId="0" borderId="0" xfId="0" applyNumberFormat="1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0" xfId="0" applyFont="1" applyBorder="1"/>
    <xf numFmtId="0" fontId="10" fillId="0" borderId="3" xfId="0" applyFont="1" applyBorder="1"/>
    <xf numFmtId="0" fontId="10" fillId="0" borderId="3" xfId="0" quotePrefix="1" applyFont="1" applyBorder="1" applyAlignment="1">
      <alignment horizontal="left"/>
    </xf>
    <xf numFmtId="3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/>
    <xf numFmtId="0" fontId="11" fillId="0" borderId="0" xfId="0" applyFont="1"/>
    <xf numFmtId="3" fontId="10" fillId="0" borderId="0" xfId="0" applyNumberFormat="1" applyFont="1" applyBorder="1" applyAlignment="1">
      <alignment horizontal="center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8" fontId="6" fillId="0" borderId="0" xfId="0" applyNumberFormat="1" applyFont="1"/>
    <xf numFmtId="6" fontId="6" fillId="0" borderId="0" xfId="0" applyNumberFormat="1" applyFont="1"/>
    <xf numFmtId="0" fontId="6" fillId="0" borderId="5" xfId="0" applyFont="1" applyBorder="1" applyAlignment="1">
      <alignment horizontal="right"/>
    </xf>
    <xf numFmtId="8" fontId="0" fillId="0" borderId="0" xfId="0" applyNumberFormat="1"/>
    <xf numFmtId="8" fontId="11" fillId="0" borderId="6" xfId="0" applyNumberFormat="1" applyFont="1" applyBorder="1"/>
    <xf numFmtId="8" fontId="10" fillId="0" borderId="7" xfId="0" applyNumberFormat="1" applyFont="1" applyBorder="1"/>
    <xf numFmtId="0" fontId="11" fillId="0" borderId="7" xfId="0" applyFont="1" applyBorder="1"/>
    <xf numFmtId="6" fontId="11" fillId="0" borderId="8" xfId="0" applyNumberFormat="1" applyFont="1" applyBorder="1"/>
    <xf numFmtId="6" fontId="0" fillId="0" borderId="0" xfId="0" applyNumberFormat="1"/>
    <xf numFmtId="0" fontId="6" fillId="0" borderId="0" xfId="0" applyFont="1" applyFill="1" applyAlignment="1">
      <alignment horizontal="center"/>
    </xf>
    <xf numFmtId="6" fontId="6" fillId="0" borderId="0" xfId="0" applyNumberFormat="1" applyFont="1" applyFill="1"/>
    <xf numFmtId="0" fontId="6" fillId="0" borderId="0" xfId="0" applyFont="1" applyAlignment="1">
      <alignment horizontal="right"/>
    </xf>
    <xf numFmtId="0" fontId="0" fillId="0" borderId="0" xfId="0" applyFill="1"/>
    <xf numFmtId="0" fontId="0" fillId="0" borderId="0" xfId="0" applyAlignment="1"/>
    <xf numFmtId="165" fontId="6" fillId="0" borderId="0" xfId="0" applyNumberFormat="1" applyFont="1" applyFill="1"/>
    <xf numFmtId="165" fontId="0" fillId="0" borderId="0" xfId="0" applyNumberFormat="1" applyFill="1"/>
    <xf numFmtId="0" fontId="6" fillId="0" borderId="0" xfId="0" applyFont="1" applyAlignment="1"/>
    <xf numFmtId="166" fontId="0" fillId="0" borderId="0" xfId="0" applyNumberFormat="1" applyBorder="1"/>
    <xf numFmtId="166" fontId="6" fillId="0" borderId="0" xfId="0" applyNumberFormat="1" applyFont="1"/>
    <xf numFmtId="0" fontId="12" fillId="0" borderId="0" xfId="0" applyFo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7"/>
  <sheetViews>
    <sheetView showGridLines="0" tabSelected="1" zoomScale="76" workbookViewId="0">
      <selection activeCell="A3" sqref="A3"/>
    </sheetView>
  </sheetViews>
  <sheetFormatPr defaultRowHeight="12.75" x14ac:dyDescent="0.2"/>
  <cols>
    <col min="1" max="1" width="9.140625" style="2"/>
    <col min="2" max="2" width="9.42578125" style="2" customWidth="1"/>
    <col min="3" max="6" width="9.140625" style="2"/>
    <col min="7" max="7" width="12.85546875" style="2" customWidth="1"/>
    <col min="8" max="8" width="9.7109375" style="2" customWidth="1"/>
    <col min="9" max="9" width="10.7109375" style="2" customWidth="1"/>
    <col min="10" max="10" width="10.42578125" style="2" customWidth="1"/>
    <col min="11" max="11" width="12.5703125" style="2" customWidth="1"/>
    <col min="12" max="12" width="12.140625" style="2" customWidth="1"/>
    <col min="13" max="13" width="15" style="2" customWidth="1"/>
    <col min="14" max="14" width="10.85546875" style="2" customWidth="1"/>
    <col min="15" max="15" width="9.140625" style="2"/>
    <col min="16" max="16" width="11.140625" style="2" customWidth="1"/>
    <col min="17" max="17" width="9.140625" style="2"/>
    <col min="18" max="18" width="9.5703125" style="2" customWidth="1"/>
    <col min="19" max="16384" width="9.140625" style="2"/>
  </cols>
  <sheetData>
    <row r="1" spans="1:17" s="20" customFormat="1" x14ac:dyDescent="0.2">
      <c r="A1" s="22" t="s">
        <v>0</v>
      </c>
    </row>
    <row r="2" spans="1:17" s="20" customFormat="1" x14ac:dyDescent="0.2">
      <c r="A2" s="22" t="s">
        <v>54</v>
      </c>
    </row>
    <row r="3" spans="1:17" x14ac:dyDescent="0.2">
      <c r="D3" s="3"/>
    </row>
    <row r="4" spans="1:17" x14ac:dyDescent="0.2">
      <c r="A4" s="2" t="s">
        <v>1</v>
      </c>
    </row>
    <row r="5" spans="1:17" x14ac:dyDescent="0.2">
      <c r="G5" s="4"/>
      <c r="H5" s="4"/>
      <c r="I5" s="5" t="s">
        <v>2</v>
      </c>
      <c r="J5" s="4"/>
      <c r="K5" s="4"/>
      <c r="L5" s="4"/>
      <c r="N5" s="2" t="s">
        <v>3</v>
      </c>
    </row>
    <row r="6" spans="1:17" ht="13.5" thickBot="1" x14ac:dyDescent="0.25">
      <c r="G6" s="6" t="s">
        <v>4</v>
      </c>
      <c r="H6" s="6" t="s">
        <v>5</v>
      </c>
      <c r="I6" s="6" t="s">
        <v>6</v>
      </c>
      <c r="J6" s="6" t="s">
        <v>8</v>
      </c>
      <c r="K6" s="6" t="s">
        <v>7</v>
      </c>
      <c r="L6" s="6" t="s">
        <v>55</v>
      </c>
      <c r="N6" s="7" t="s">
        <v>9</v>
      </c>
      <c r="O6" s="8" t="s">
        <v>10</v>
      </c>
      <c r="P6" s="7" t="s">
        <v>11</v>
      </c>
      <c r="Q6" s="7" t="s">
        <v>12</v>
      </c>
    </row>
    <row r="7" spans="1:17" ht="13.5" thickTop="1" x14ac:dyDescent="0.2">
      <c r="B7" s="2" t="s">
        <v>13</v>
      </c>
      <c r="G7" s="9">
        <v>110762</v>
      </c>
      <c r="H7" s="9">
        <v>34579</v>
      </c>
      <c r="I7" s="9">
        <f>(G7+H7)</f>
        <v>145341</v>
      </c>
      <c r="J7" s="24">
        <v>3</v>
      </c>
      <c r="K7" s="24">
        <v>0</v>
      </c>
      <c r="L7" s="24">
        <f>SUM(J7+K7)</f>
        <v>3</v>
      </c>
      <c r="M7" s="17"/>
      <c r="N7" s="10">
        <v>0</v>
      </c>
      <c r="O7" s="10">
        <v>0</v>
      </c>
      <c r="P7" s="10">
        <v>18848</v>
      </c>
      <c r="Q7" s="10">
        <f>SUM(N7:P7)</f>
        <v>18848</v>
      </c>
    </row>
    <row r="8" spans="1:17" ht="13.5" thickBot="1" x14ac:dyDescent="0.25">
      <c r="C8" s="2" t="s">
        <v>14</v>
      </c>
      <c r="G8" s="11">
        <v>29566</v>
      </c>
      <c r="H8" s="11">
        <v>7695</v>
      </c>
      <c r="I8" s="11">
        <f>(G8+H8)</f>
        <v>37261</v>
      </c>
      <c r="J8" s="26">
        <v>0.51</v>
      </c>
      <c r="K8" s="26">
        <v>0</v>
      </c>
      <c r="L8" s="26">
        <f>SUM(J8+K8)</f>
        <v>0.51</v>
      </c>
      <c r="M8" s="17"/>
      <c r="N8" s="11">
        <v>0</v>
      </c>
      <c r="O8" s="11">
        <v>0</v>
      </c>
      <c r="P8" s="11">
        <v>1553</v>
      </c>
      <c r="Q8" s="11">
        <f>SUM(N8:P8)</f>
        <v>1553</v>
      </c>
    </row>
    <row r="9" spans="1:17" ht="13.5" thickTop="1" x14ac:dyDescent="0.2">
      <c r="D9" s="2" t="s">
        <v>12</v>
      </c>
      <c r="F9" s="3"/>
      <c r="G9" s="10">
        <f>SUM(G7:G8)</f>
        <v>140328</v>
      </c>
      <c r="H9" s="10">
        <f>SUM(H7:H8)</f>
        <v>42274</v>
      </c>
      <c r="I9" s="10">
        <f>SUM(I7:I8)</f>
        <v>182602</v>
      </c>
      <c r="J9" s="25">
        <f>SUM(J7:J8)</f>
        <v>3.51</v>
      </c>
      <c r="K9" s="25">
        <f>SUM(K7:K8)</f>
        <v>0</v>
      </c>
      <c r="L9" s="24">
        <f>SUM(J9+K9)</f>
        <v>3.51</v>
      </c>
      <c r="M9" s="17"/>
      <c r="N9" s="10">
        <f>SUM(N7:N8)</f>
        <v>0</v>
      </c>
      <c r="O9" s="10">
        <f>SUM(O7:O8)</f>
        <v>0</v>
      </c>
      <c r="P9" s="10">
        <f>SUM(P7:P8)</f>
        <v>20401</v>
      </c>
      <c r="Q9" s="10">
        <f>SUM(Q7:Q8)</f>
        <v>20401</v>
      </c>
    </row>
    <row r="11" spans="1:17" x14ac:dyDescent="0.2">
      <c r="H11" s="12" t="s">
        <v>15</v>
      </c>
      <c r="L11" s="2" t="s">
        <v>16</v>
      </c>
    </row>
    <row r="12" spans="1:17" ht="13.5" thickBot="1" x14ac:dyDescent="0.25">
      <c r="G12" s="7" t="s">
        <v>17</v>
      </c>
      <c r="H12" s="7" t="s">
        <v>18</v>
      </c>
      <c r="I12" s="7" t="s">
        <v>19</v>
      </c>
      <c r="J12" s="7" t="s">
        <v>12</v>
      </c>
      <c r="K12" s="13"/>
      <c r="L12" s="7" t="s">
        <v>20</v>
      </c>
      <c r="M12" s="7" t="s">
        <v>21</v>
      </c>
      <c r="N12" s="7" t="s">
        <v>22</v>
      </c>
      <c r="O12" s="7" t="s">
        <v>23</v>
      </c>
      <c r="P12" s="7" t="s">
        <v>12</v>
      </c>
    </row>
    <row r="13" spans="1:17" ht="13.5" thickTop="1" x14ac:dyDescent="0.2">
      <c r="B13" s="2" t="s">
        <v>13</v>
      </c>
      <c r="G13" s="10">
        <v>0</v>
      </c>
      <c r="H13" s="10">
        <v>33262</v>
      </c>
      <c r="I13" s="10">
        <v>0</v>
      </c>
      <c r="J13" s="10">
        <f>SUM(G13:I13)</f>
        <v>33262</v>
      </c>
      <c r="K13" s="17"/>
      <c r="L13" s="10">
        <v>2217</v>
      </c>
      <c r="M13" s="10">
        <v>15521</v>
      </c>
      <c r="N13" s="10">
        <v>93133</v>
      </c>
      <c r="O13" s="10">
        <v>5543</v>
      </c>
      <c r="P13" s="10">
        <f>SUM(L13:O13)</f>
        <v>116414</v>
      </c>
      <c r="Q13" s="10"/>
    </row>
    <row r="14" spans="1:17" ht="13.5" thickBot="1" x14ac:dyDescent="0.25">
      <c r="C14" s="2" t="s">
        <v>14</v>
      </c>
      <c r="G14" s="11">
        <v>0</v>
      </c>
      <c r="H14" s="11">
        <v>0</v>
      </c>
      <c r="I14" s="11">
        <v>0</v>
      </c>
      <c r="J14" s="11">
        <f>SUM(G14:I14)</f>
        <v>0</v>
      </c>
      <c r="K14" s="17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5" thickTop="1" x14ac:dyDescent="0.2">
      <c r="D15" s="2" t="s">
        <v>12</v>
      </c>
      <c r="G15" s="10">
        <f>SUM(G13:G14)</f>
        <v>0</v>
      </c>
      <c r="H15" s="10">
        <f>SUM(H13:H14)</f>
        <v>33262</v>
      </c>
      <c r="I15" s="10">
        <f>SUM(I13:I14)</f>
        <v>0</v>
      </c>
      <c r="J15" s="10">
        <f>SUM(J13:J14)</f>
        <v>33262</v>
      </c>
      <c r="K15" s="17"/>
      <c r="L15" s="10">
        <f>SUM(L13:L14)</f>
        <v>2217</v>
      </c>
      <c r="M15" s="10">
        <f>SUM(M13:M14)</f>
        <v>15521</v>
      </c>
      <c r="N15" s="10">
        <f>SUM(N13:N14)</f>
        <v>93133</v>
      </c>
      <c r="O15" s="10">
        <f>SUM(O13:O14)</f>
        <v>5543</v>
      </c>
      <c r="P15" s="10">
        <f>SUM(P13:P14)</f>
        <v>116414</v>
      </c>
      <c r="Q15" s="10"/>
    </row>
    <row r="17" spans="2:16" x14ac:dyDescent="0.2">
      <c r="G17" s="2" t="s">
        <v>24</v>
      </c>
      <c r="L17" s="1" t="s">
        <v>25</v>
      </c>
    </row>
    <row r="18" spans="2:16" ht="13.5" thickBot="1" x14ac:dyDescent="0.25">
      <c r="G18" s="7" t="s">
        <v>26</v>
      </c>
      <c r="H18" s="7" t="s">
        <v>27</v>
      </c>
      <c r="I18" s="7" t="s">
        <v>22</v>
      </c>
      <c r="J18" s="7" t="s">
        <v>12</v>
      </c>
      <c r="L18" s="7" t="s">
        <v>28</v>
      </c>
      <c r="M18" s="7" t="s">
        <v>29</v>
      </c>
      <c r="N18" s="7" t="s">
        <v>22</v>
      </c>
      <c r="O18" s="7" t="s">
        <v>12</v>
      </c>
    </row>
    <row r="19" spans="2:16" ht="13.5" thickTop="1" x14ac:dyDescent="0.2">
      <c r="B19" s="2" t="s">
        <v>13</v>
      </c>
      <c r="G19" s="10">
        <v>0</v>
      </c>
      <c r="H19" s="10">
        <v>0</v>
      </c>
      <c r="I19" s="10">
        <v>79828</v>
      </c>
      <c r="J19" s="10">
        <f>SUM(G19:I19)</f>
        <v>79828</v>
      </c>
      <c r="K19" s="17"/>
      <c r="L19" s="10">
        <v>0</v>
      </c>
      <c r="M19" s="10">
        <v>0</v>
      </c>
      <c r="N19" s="10">
        <v>7759</v>
      </c>
      <c r="O19" s="10">
        <f>SUM(L19:N19)</f>
        <v>7759</v>
      </c>
      <c r="P19" s="10"/>
    </row>
    <row r="20" spans="2:16" ht="13.5" thickBot="1" x14ac:dyDescent="0.25">
      <c r="C20" s="2" t="s">
        <v>14</v>
      </c>
      <c r="G20" s="11">
        <v>0</v>
      </c>
      <c r="H20" s="11">
        <v>0</v>
      </c>
      <c r="I20" s="11">
        <v>0</v>
      </c>
      <c r="J20" s="11">
        <f>SUM(G20:I20)</f>
        <v>0</v>
      </c>
      <c r="K20" s="17"/>
      <c r="L20" s="11">
        <v>0</v>
      </c>
      <c r="M20" s="11">
        <v>0</v>
      </c>
      <c r="N20" s="11">
        <v>0</v>
      </c>
      <c r="O20" s="11">
        <f>SUM(L20:N20)</f>
        <v>0</v>
      </c>
      <c r="P20" s="10"/>
    </row>
    <row r="21" spans="2:16" ht="13.5" thickTop="1" x14ac:dyDescent="0.2">
      <c r="D21" s="2" t="s">
        <v>12</v>
      </c>
      <c r="G21" s="10">
        <f>SUM(G19:G20)</f>
        <v>0</v>
      </c>
      <c r="H21" s="10">
        <f>SUM(H19:H20)</f>
        <v>0</v>
      </c>
      <c r="I21" s="10">
        <f>SUM(I19:I20)</f>
        <v>79828</v>
      </c>
      <c r="J21" s="10">
        <f>SUM(J19:J20)</f>
        <v>79828</v>
      </c>
      <c r="K21" s="17"/>
      <c r="L21" s="10">
        <f>SUM(L19:L20)</f>
        <v>0</v>
      </c>
      <c r="M21" s="10">
        <f>SUM(M19:M20)</f>
        <v>0</v>
      </c>
      <c r="N21" s="10">
        <f>SUM(N19:N20)</f>
        <v>7759</v>
      </c>
      <c r="O21" s="10">
        <f>SUM(O19:O20)</f>
        <v>7759</v>
      </c>
      <c r="P21" s="10"/>
    </row>
    <row r="23" spans="2:16" x14ac:dyDescent="0.2">
      <c r="G23" s="1" t="s">
        <v>30</v>
      </c>
      <c r="L23" s="2" t="s">
        <v>12</v>
      </c>
      <c r="M23" s="1" t="s">
        <v>31</v>
      </c>
      <c r="N23" s="2" t="s">
        <v>32</v>
      </c>
    </row>
    <row r="24" spans="2:16" ht="13.5" thickBot="1" x14ac:dyDescent="0.25">
      <c r="G24" s="7" t="s">
        <v>33</v>
      </c>
      <c r="H24" s="7" t="s">
        <v>34</v>
      </c>
      <c r="I24" s="7" t="s">
        <v>12</v>
      </c>
      <c r="J24" s="13"/>
      <c r="K24" s="13"/>
      <c r="L24" s="6" t="s">
        <v>35</v>
      </c>
      <c r="M24" s="6" t="s">
        <v>36</v>
      </c>
      <c r="N24" s="6" t="s">
        <v>12</v>
      </c>
      <c r="O24" s="13"/>
    </row>
    <row r="25" spans="2:16" ht="13.5" thickTop="1" x14ac:dyDescent="0.2">
      <c r="B25" s="2" t="s">
        <v>13</v>
      </c>
      <c r="G25" s="10">
        <v>0</v>
      </c>
      <c r="H25" s="10">
        <v>14415</v>
      </c>
      <c r="I25" s="10">
        <f>SUM(G25:H25)</f>
        <v>14415</v>
      </c>
      <c r="J25" s="17"/>
      <c r="K25" s="17"/>
      <c r="L25" s="10">
        <f>I7</f>
        <v>145341</v>
      </c>
      <c r="M25" s="10">
        <f>Q35</f>
        <v>270526</v>
      </c>
      <c r="N25" s="10">
        <f>SUM(L25:M25)</f>
        <v>415867</v>
      </c>
      <c r="O25" s="10"/>
    </row>
    <row r="26" spans="2:16" ht="13.5" thickBot="1" x14ac:dyDescent="0.25">
      <c r="C26" s="2" t="s">
        <v>14</v>
      </c>
      <c r="G26" s="11">
        <v>0</v>
      </c>
      <c r="H26" s="11">
        <v>2070</v>
      </c>
      <c r="I26" s="11">
        <f>SUM(G26:H26)</f>
        <v>2070</v>
      </c>
      <c r="J26" s="17"/>
      <c r="K26" s="17"/>
      <c r="L26" s="11">
        <f>I8</f>
        <v>37261</v>
      </c>
      <c r="M26" s="11">
        <f>Q36</f>
        <v>3623</v>
      </c>
      <c r="N26" s="11">
        <f>SUM(L26:M26)</f>
        <v>40884</v>
      </c>
      <c r="O26" s="10"/>
    </row>
    <row r="27" spans="2:16" ht="13.5" thickTop="1" x14ac:dyDescent="0.2">
      <c r="D27" s="2" t="s">
        <v>12</v>
      </c>
      <c r="G27" s="10">
        <f>SUM(G25:G26)</f>
        <v>0</v>
      </c>
      <c r="H27" s="10">
        <f>SUM(H25:H26)</f>
        <v>16485</v>
      </c>
      <c r="I27" s="10">
        <f>SUM(I25:I26)</f>
        <v>16485</v>
      </c>
      <c r="J27" s="17"/>
      <c r="K27" s="17"/>
      <c r="L27" s="10">
        <f>SUM(L25:L26)</f>
        <v>182602</v>
      </c>
      <c r="M27" s="10">
        <f>SUM(M25:M26)</f>
        <v>274149</v>
      </c>
      <c r="N27" s="10">
        <f>SUM(N25:N26)</f>
        <v>456751</v>
      </c>
      <c r="O27" s="10"/>
    </row>
    <row r="28" spans="2:16" x14ac:dyDescent="0.2">
      <c r="L28"/>
      <c r="M28"/>
      <c r="N28"/>
    </row>
    <row r="29" spans="2:16" x14ac:dyDescent="0.2">
      <c r="H29" s="13"/>
      <c r="L29"/>
      <c r="M29"/>
      <c r="N29"/>
    </row>
    <row r="30" spans="2:16" x14ac:dyDescent="0.2">
      <c r="L30"/>
      <c r="M30"/>
      <c r="N30"/>
    </row>
    <row r="31" spans="2:16" ht="14.25" x14ac:dyDescent="0.2">
      <c r="H31" s="19" t="s">
        <v>1</v>
      </c>
      <c r="K31" s="14" t="s">
        <v>37</v>
      </c>
    </row>
    <row r="33" spans="1:18" x14ac:dyDescent="0.2">
      <c r="G33" s="2" t="s">
        <v>38</v>
      </c>
      <c r="J33" s="2" t="s">
        <v>4</v>
      </c>
      <c r="K33" s="2" t="s">
        <v>39</v>
      </c>
      <c r="L33" s="2" t="s">
        <v>40</v>
      </c>
      <c r="M33" s="2" t="s">
        <v>41</v>
      </c>
      <c r="N33" s="2" t="s">
        <v>42</v>
      </c>
      <c r="P33" s="2" t="s">
        <v>43</v>
      </c>
      <c r="Q33" s="2" t="s">
        <v>12</v>
      </c>
    </row>
    <row r="34" spans="1:18" ht="13.5" thickBot="1" x14ac:dyDescent="0.25">
      <c r="C34" s="2" t="s">
        <v>44</v>
      </c>
      <c r="G34" s="6" t="s">
        <v>45</v>
      </c>
      <c r="H34" s="6" t="s">
        <v>5</v>
      </c>
      <c r="I34" s="6" t="s">
        <v>1</v>
      </c>
      <c r="J34" s="6" t="s">
        <v>46</v>
      </c>
      <c r="K34" s="6" t="s">
        <v>47</v>
      </c>
      <c r="L34" s="6" t="s">
        <v>48</v>
      </c>
      <c r="M34" s="6" t="s">
        <v>47</v>
      </c>
      <c r="N34" s="6" t="s">
        <v>49</v>
      </c>
      <c r="O34" s="6" t="s">
        <v>50</v>
      </c>
      <c r="P34" s="6" t="s">
        <v>49</v>
      </c>
      <c r="Q34" s="6" t="s">
        <v>36</v>
      </c>
      <c r="R34" s="6" t="s">
        <v>12</v>
      </c>
    </row>
    <row r="35" spans="1:18" ht="13.5" thickTop="1" x14ac:dyDescent="0.2">
      <c r="B35" s="13" t="s">
        <v>13</v>
      </c>
      <c r="C35" s="13"/>
      <c r="D35" s="13"/>
      <c r="E35" s="13"/>
      <c r="F35" s="13"/>
      <c r="G35" s="16">
        <v>3</v>
      </c>
      <c r="H35" s="9">
        <f>H7</f>
        <v>34579</v>
      </c>
      <c r="I35" s="9" t="s">
        <v>1</v>
      </c>
      <c r="J35" s="9">
        <f>G7</f>
        <v>110762</v>
      </c>
      <c r="K35" s="9">
        <f>Q7</f>
        <v>18848</v>
      </c>
      <c r="L35" s="9">
        <f>J13</f>
        <v>33262</v>
      </c>
      <c r="M35" s="9">
        <f>P13</f>
        <v>116414</v>
      </c>
      <c r="N35" s="9">
        <f>J19</f>
        <v>79828</v>
      </c>
      <c r="O35" s="9">
        <f>O19</f>
        <v>7759</v>
      </c>
      <c r="P35" s="9">
        <f>I25</f>
        <v>14415</v>
      </c>
      <c r="Q35" s="9">
        <f>SUM(K35:P35)</f>
        <v>270526</v>
      </c>
      <c r="R35" s="9">
        <f>SUM(H35+J35+Q35)</f>
        <v>415867</v>
      </c>
    </row>
    <row r="36" spans="1:18" ht="13.5" thickBot="1" x14ac:dyDescent="0.25">
      <c r="C36" s="2" t="s">
        <v>14</v>
      </c>
      <c r="G36" s="18">
        <v>0.51</v>
      </c>
      <c r="H36" s="11">
        <f>H8</f>
        <v>7695</v>
      </c>
      <c r="I36" s="11" t="s">
        <v>1</v>
      </c>
      <c r="J36" s="11">
        <f>G8</f>
        <v>29566</v>
      </c>
      <c r="K36" s="11">
        <f>Q8</f>
        <v>1553</v>
      </c>
      <c r="L36" s="23">
        <v>0</v>
      </c>
      <c r="M36" s="11">
        <v>0</v>
      </c>
      <c r="N36" s="11">
        <v>0</v>
      </c>
      <c r="O36" s="11">
        <v>0</v>
      </c>
      <c r="P36" s="11">
        <f>I26</f>
        <v>2070</v>
      </c>
      <c r="Q36" s="11">
        <f>SUM(K36:P36)</f>
        <v>3623</v>
      </c>
      <c r="R36" s="11">
        <f>SUM(H36+J36+Q36)</f>
        <v>40884</v>
      </c>
    </row>
    <row r="37" spans="1:18" ht="12" customHeight="1" thickTop="1" x14ac:dyDescent="0.2">
      <c r="B37" s="2" t="s">
        <v>51</v>
      </c>
      <c r="G37" s="17">
        <f>SUM(G35:G36)</f>
        <v>3.51</v>
      </c>
      <c r="H37" s="10">
        <f>SUM(H35:H36)</f>
        <v>42274</v>
      </c>
      <c r="I37" s="10" t="s">
        <v>1</v>
      </c>
      <c r="J37" s="10">
        <f t="shared" ref="J37:R37" si="0">SUM(J35:J36)</f>
        <v>140328</v>
      </c>
      <c r="K37" s="10">
        <f t="shared" si="0"/>
        <v>20401</v>
      </c>
      <c r="L37" s="10">
        <f t="shared" si="0"/>
        <v>33262</v>
      </c>
      <c r="M37" s="10">
        <f t="shared" si="0"/>
        <v>116414</v>
      </c>
      <c r="N37" s="10">
        <f t="shared" si="0"/>
        <v>79828</v>
      </c>
      <c r="O37" s="10">
        <f t="shared" si="0"/>
        <v>7759</v>
      </c>
      <c r="P37" s="10">
        <f t="shared" si="0"/>
        <v>16485</v>
      </c>
      <c r="Q37" s="10">
        <f t="shared" si="0"/>
        <v>274149</v>
      </c>
      <c r="R37" s="10">
        <f t="shared" si="0"/>
        <v>456751</v>
      </c>
    </row>
    <row r="38" spans="1:18" ht="13.5" thickBot="1" x14ac:dyDescent="0.25">
      <c r="O38" s="20" t="s">
        <v>52</v>
      </c>
      <c r="P38" s="20"/>
      <c r="R38" s="28">
        <v>24336</v>
      </c>
    </row>
    <row r="39" spans="1:18" s="15" customFormat="1" ht="13.5" thickTop="1" x14ac:dyDescent="0.2">
      <c r="B39" s="15" t="s">
        <v>1</v>
      </c>
      <c r="O39" s="20"/>
      <c r="P39" s="20" t="s">
        <v>53</v>
      </c>
      <c r="R39" s="29">
        <f>SUM(R37:R38)</f>
        <v>481087</v>
      </c>
    </row>
    <row r="40" spans="1:18" s="20" customFormat="1" x14ac:dyDescent="0.2">
      <c r="B40" s="20" t="s">
        <v>56</v>
      </c>
      <c r="G40" s="21"/>
    </row>
    <row r="41" spans="1:18" s="20" customFormat="1" x14ac:dyDescent="0.2">
      <c r="B41" s="20" t="s">
        <v>57</v>
      </c>
    </row>
    <row r="42" spans="1:18" s="20" customFormat="1" x14ac:dyDescent="0.2">
      <c r="B42" s="20" t="s">
        <v>58</v>
      </c>
    </row>
    <row r="43" spans="1:18" s="20" customFormat="1" x14ac:dyDescent="0.2">
      <c r="B43"/>
    </row>
    <row r="44" spans="1:18" s="20" customFormat="1" x14ac:dyDescent="0.2">
      <c r="C44" s="20" t="s">
        <v>63</v>
      </c>
    </row>
    <row r="45" spans="1:18" s="20" customFormat="1" x14ac:dyDescent="0.2"/>
    <row r="46" spans="1:18" s="20" customFormat="1" x14ac:dyDescent="0.2">
      <c r="A46" s="22"/>
    </row>
    <row r="47" spans="1:18" s="20" customFormat="1" x14ac:dyDescent="0.2">
      <c r="A47" s="22"/>
      <c r="B47" s="20" t="s">
        <v>59</v>
      </c>
    </row>
    <row r="48" spans="1:18" s="20" customFormat="1" x14ac:dyDescent="0.2">
      <c r="B48" s="20" t="s">
        <v>60</v>
      </c>
    </row>
    <row r="49" spans="2:4" s="20" customFormat="1" x14ac:dyDescent="0.2">
      <c r="B49" s="20" t="s">
        <v>61</v>
      </c>
    </row>
    <row r="50" spans="2:4" s="20" customFormat="1" x14ac:dyDescent="0.2">
      <c r="B50" s="20" t="s">
        <v>62</v>
      </c>
    </row>
    <row r="51" spans="2:4" s="20" customFormat="1" x14ac:dyDescent="0.2">
      <c r="C51" s="20" t="s">
        <v>64</v>
      </c>
    </row>
    <row r="52" spans="2:4" s="20" customFormat="1" x14ac:dyDescent="0.2">
      <c r="B52" s="27" t="s">
        <v>65</v>
      </c>
      <c r="C52" s="27"/>
      <c r="D52" s="27"/>
    </row>
    <row r="53" spans="2:4" s="20" customFormat="1" x14ac:dyDescent="0.2">
      <c r="B53" s="20" t="s">
        <v>66</v>
      </c>
    </row>
    <row r="54" spans="2:4" s="20" customFormat="1" x14ac:dyDescent="0.2"/>
    <row r="55" spans="2:4" s="20" customFormat="1" x14ac:dyDescent="0.2"/>
    <row r="56" spans="2:4" s="20" customFormat="1" x14ac:dyDescent="0.2"/>
    <row r="57" spans="2:4" s="20" customFormat="1" x14ac:dyDescent="0.2"/>
  </sheetData>
  <printOptions gridLinesSet="0"/>
  <pageMargins left="0.25" right="0.3" top="0.46" bottom="0.45" header="0.27" footer="0.21"/>
  <pageSetup scale="71" orientation="landscape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55"/>
  <sheetViews>
    <sheetView showGridLines="0" zoomScale="75" workbookViewId="0">
      <selection activeCell="A4" sqref="A4"/>
    </sheetView>
  </sheetViews>
  <sheetFormatPr defaultRowHeight="12.75" x14ac:dyDescent="0.2"/>
  <cols>
    <col min="7" max="7" width="12.85546875" customWidth="1"/>
    <col min="8" max="8" width="16.5703125" customWidth="1"/>
    <col min="9" max="9" width="10.7109375" customWidth="1"/>
    <col min="10" max="10" width="10.42578125" customWidth="1"/>
    <col min="11" max="11" width="12.5703125" customWidth="1"/>
    <col min="12" max="12" width="12.140625" customWidth="1"/>
    <col min="13" max="13" width="15" customWidth="1"/>
    <col min="14" max="14" width="10.85546875" customWidth="1"/>
    <col min="16" max="16" width="11.140625" customWidth="1"/>
  </cols>
  <sheetData>
    <row r="1" spans="1:17" x14ac:dyDescent="0.2">
      <c r="A1" s="30" t="s">
        <v>67</v>
      </c>
    </row>
    <row r="2" spans="1:17" x14ac:dyDescent="0.2">
      <c r="A2" s="30" t="s">
        <v>54</v>
      </c>
    </row>
    <row r="3" spans="1:17" x14ac:dyDescent="0.2">
      <c r="A3" t="s">
        <v>68</v>
      </c>
      <c r="D3" s="31"/>
    </row>
    <row r="5" spans="1:17" x14ac:dyDescent="0.2">
      <c r="G5" s="32"/>
      <c r="H5" s="32"/>
      <c r="I5" s="33" t="s">
        <v>2</v>
      </c>
      <c r="J5" s="32"/>
      <c r="K5" s="32"/>
      <c r="L5" s="32"/>
      <c r="N5" t="s">
        <v>3</v>
      </c>
    </row>
    <row r="6" spans="1:17" ht="13.5" thickBot="1" x14ac:dyDescent="0.25">
      <c r="G6" s="34" t="s">
        <v>4</v>
      </c>
      <c r="H6" s="34" t="s">
        <v>5</v>
      </c>
      <c r="I6" s="34" t="s">
        <v>12</v>
      </c>
      <c r="J6" s="34" t="s">
        <v>8</v>
      </c>
      <c r="K6" s="34" t="s">
        <v>7</v>
      </c>
      <c r="L6" s="34" t="s">
        <v>55</v>
      </c>
      <c r="N6" s="35" t="s">
        <v>9</v>
      </c>
      <c r="O6" s="36" t="s">
        <v>10</v>
      </c>
      <c r="P6" s="35" t="s">
        <v>11</v>
      </c>
      <c r="Q6" s="35" t="s">
        <v>12</v>
      </c>
    </row>
    <row r="7" spans="1:17" ht="13.5" thickTop="1" x14ac:dyDescent="0.2">
      <c r="B7" t="s">
        <v>69</v>
      </c>
      <c r="G7" s="37">
        <v>75318</v>
      </c>
      <c r="H7" s="37">
        <v>23514</v>
      </c>
      <c r="I7" s="37">
        <f>G7+H7</f>
        <v>98832</v>
      </c>
      <c r="J7" s="38">
        <v>2</v>
      </c>
      <c r="K7" s="38">
        <v>0</v>
      </c>
      <c r="L7" s="38">
        <v>2</v>
      </c>
      <c r="M7" s="39"/>
      <c r="N7" s="39">
        <v>0</v>
      </c>
      <c r="O7" s="39">
        <v>0</v>
      </c>
      <c r="P7" s="39">
        <v>13305</v>
      </c>
      <c r="Q7" s="39">
        <f>SUM(N7:P7)</f>
        <v>13305</v>
      </c>
    </row>
    <row r="8" spans="1:17" x14ac:dyDescent="0.2">
      <c r="C8" t="s">
        <v>70</v>
      </c>
      <c r="G8" s="39">
        <v>19936</v>
      </c>
      <c r="H8" s="39">
        <v>6223</v>
      </c>
      <c r="I8" s="37">
        <f>G8+H8</f>
        <v>26159</v>
      </c>
      <c r="J8" s="40">
        <v>0.6</v>
      </c>
      <c r="K8" s="40">
        <v>0</v>
      </c>
      <c r="L8" s="40">
        <v>0.6</v>
      </c>
      <c r="M8" s="39"/>
      <c r="N8" s="39">
        <v>0</v>
      </c>
      <c r="O8" s="39">
        <v>0</v>
      </c>
      <c r="P8" s="39">
        <v>3326</v>
      </c>
      <c r="Q8" s="39">
        <f>SUM(N8:P8)</f>
        <v>3326</v>
      </c>
    </row>
    <row r="9" spans="1:17" ht="16.5" customHeight="1" thickBot="1" x14ac:dyDescent="0.25">
      <c r="C9" t="s">
        <v>71</v>
      </c>
      <c r="G9" s="23">
        <v>15508</v>
      </c>
      <c r="H9" s="23">
        <v>4842</v>
      </c>
      <c r="I9" s="23">
        <f>G9+H9</f>
        <v>20350</v>
      </c>
      <c r="J9" s="41">
        <v>0.4</v>
      </c>
      <c r="K9" s="41">
        <v>0</v>
      </c>
      <c r="L9" s="41">
        <v>0.4</v>
      </c>
      <c r="M9" s="39"/>
      <c r="N9" s="23">
        <v>0</v>
      </c>
      <c r="O9" s="23">
        <v>0</v>
      </c>
      <c r="P9" s="23">
        <v>2217</v>
      </c>
      <c r="Q9" s="23">
        <f>SUM(N9:P9)</f>
        <v>2217</v>
      </c>
    </row>
    <row r="10" spans="1:17" ht="13.5" thickTop="1" x14ac:dyDescent="0.2">
      <c r="D10" t="s">
        <v>12</v>
      </c>
      <c r="F10" s="31"/>
      <c r="G10" s="39">
        <f t="shared" ref="G10:L10" si="0">SUM(G7:G9)</f>
        <v>110762</v>
      </c>
      <c r="H10" s="39">
        <f t="shared" si="0"/>
        <v>34579</v>
      </c>
      <c r="I10" s="39">
        <f t="shared" si="0"/>
        <v>145341</v>
      </c>
      <c r="J10" s="40">
        <f t="shared" si="0"/>
        <v>3</v>
      </c>
      <c r="K10" s="40">
        <f t="shared" si="0"/>
        <v>0</v>
      </c>
      <c r="L10" s="40">
        <f t="shared" si="0"/>
        <v>3</v>
      </c>
      <c r="M10" s="39"/>
      <c r="N10" s="39">
        <f>SUM(N7:N9)</f>
        <v>0</v>
      </c>
      <c r="O10" s="39">
        <f>SUM(O7:O9)</f>
        <v>0</v>
      </c>
      <c r="P10" s="39">
        <f>SUM(P7:P9)</f>
        <v>18848</v>
      </c>
      <c r="Q10" s="39">
        <f>SUM(Q7:Q9)</f>
        <v>18848</v>
      </c>
    </row>
    <row r="12" spans="1:17" x14ac:dyDescent="0.2">
      <c r="H12" s="42" t="s">
        <v>15</v>
      </c>
      <c r="L12" t="s">
        <v>16</v>
      </c>
    </row>
    <row r="13" spans="1:17" ht="13.5" thickBot="1" x14ac:dyDescent="0.25">
      <c r="G13" s="35" t="s">
        <v>17</v>
      </c>
      <c r="H13" s="35" t="s">
        <v>18</v>
      </c>
      <c r="I13" s="35" t="s">
        <v>19</v>
      </c>
      <c r="J13" s="35" t="s">
        <v>12</v>
      </c>
      <c r="K13" s="43"/>
      <c r="L13" s="35" t="s">
        <v>20</v>
      </c>
      <c r="M13" s="35" t="s">
        <v>21</v>
      </c>
      <c r="N13" s="35" t="s">
        <v>22</v>
      </c>
      <c r="O13" s="35" t="s">
        <v>23</v>
      </c>
      <c r="P13" s="35" t="s">
        <v>12</v>
      </c>
    </row>
    <row r="14" spans="1:17" ht="13.5" thickTop="1" x14ac:dyDescent="0.2">
      <c r="B14" t="s">
        <v>69</v>
      </c>
      <c r="G14" s="39">
        <v>0</v>
      </c>
      <c r="H14" s="39">
        <v>22175</v>
      </c>
      <c r="I14" s="39">
        <v>0</v>
      </c>
      <c r="J14" s="39">
        <f>SUM(G14:I14)</f>
        <v>22175</v>
      </c>
      <c r="K14" s="39"/>
      <c r="L14" s="39">
        <v>2217</v>
      </c>
      <c r="M14" s="39">
        <v>11087</v>
      </c>
      <c r="N14" s="39">
        <v>44349</v>
      </c>
      <c r="O14" s="39">
        <v>5543</v>
      </c>
      <c r="P14" s="39">
        <f>SUM(L14:O14)</f>
        <v>63196</v>
      </c>
      <c r="Q14" s="39"/>
    </row>
    <row r="15" spans="1:17" x14ac:dyDescent="0.2">
      <c r="C15" t="s">
        <v>70</v>
      </c>
      <c r="G15" s="39">
        <v>0</v>
      </c>
      <c r="H15" s="39">
        <v>8870</v>
      </c>
      <c r="I15" s="39">
        <v>0</v>
      </c>
      <c r="J15" s="39">
        <f>SUM(G15:I15)</f>
        <v>8870</v>
      </c>
      <c r="K15" s="39"/>
      <c r="L15" s="39">
        <v>0</v>
      </c>
      <c r="M15" s="39">
        <v>2217</v>
      </c>
      <c r="N15" s="39">
        <v>26609</v>
      </c>
      <c r="O15" s="39">
        <v>0</v>
      </c>
      <c r="P15" s="39">
        <f>SUM(L15:O15)</f>
        <v>28826</v>
      </c>
      <c r="Q15" s="39"/>
    </row>
    <row r="16" spans="1:17" ht="14.25" customHeight="1" thickBot="1" x14ac:dyDescent="0.25">
      <c r="C16" t="s">
        <v>71</v>
      </c>
      <c r="G16" s="23">
        <v>0</v>
      </c>
      <c r="H16" s="23">
        <v>2217</v>
      </c>
      <c r="I16" s="23">
        <v>0</v>
      </c>
      <c r="J16" s="23">
        <f>SUM(G16:I16)</f>
        <v>2217</v>
      </c>
      <c r="K16" s="39"/>
      <c r="L16" s="23">
        <v>0</v>
      </c>
      <c r="M16" s="23">
        <v>2217</v>
      </c>
      <c r="N16" s="23">
        <v>22175</v>
      </c>
      <c r="O16" s="23">
        <v>0</v>
      </c>
      <c r="P16" s="23">
        <f>SUM(L16:O16)</f>
        <v>24392</v>
      </c>
      <c r="Q16" s="39"/>
    </row>
    <row r="17" spans="2:17" ht="13.5" thickTop="1" x14ac:dyDescent="0.2">
      <c r="D17" t="s">
        <v>12</v>
      </c>
      <c r="G17" s="39">
        <f>SUM(G14:G16)</f>
        <v>0</v>
      </c>
      <c r="H17" s="39">
        <f>SUM(H14:H16)</f>
        <v>33262</v>
      </c>
      <c r="I17" s="39">
        <f>SUM(I14:I16)</f>
        <v>0</v>
      </c>
      <c r="J17" s="39">
        <f>SUM(J14:J16)</f>
        <v>33262</v>
      </c>
      <c r="K17" s="39"/>
      <c r="L17" s="39">
        <f>SUM(L14:L16)</f>
        <v>2217</v>
      </c>
      <c r="M17" s="39">
        <f>SUM(M14:M16)</f>
        <v>15521</v>
      </c>
      <c r="N17" s="39">
        <f>SUM(N14:N16)</f>
        <v>93133</v>
      </c>
      <c r="O17" s="39">
        <f>SUM(O14:O16)</f>
        <v>5543</v>
      </c>
      <c r="P17" s="39">
        <f>SUM(P14:P16)</f>
        <v>116414</v>
      </c>
      <c r="Q17" s="39"/>
    </row>
    <row r="19" spans="2:17" x14ac:dyDescent="0.2">
      <c r="G19" t="s">
        <v>24</v>
      </c>
      <c r="L19" s="30" t="s">
        <v>25</v>
      </c>
    </row>
    <row r="20" spans="2:17" ht="13.5" thickBot="1" x14ac:dyDescent="0.25">
      <c r="G20" s="35" t="s">
        <v>26</v>
      </c>
      <c r="H20" s="35" t="s">
        <v>27</v>
      </c>
      <c r="I20" s="35" t="s">
        <v>22</v>
      </c>
      <c r="J20" s="35" t="s">
        <v>12</v>
      </c>
      <c r="L20" s="35" t="s">
        <v>28</v>
      </c>
      <c r="M20" s="35" t="s">
        <v>29</v>
      </c>
      <c r="N20" s="35" t="s">
        <v>22</v>
      </c>
      <c r="O20" s="35" t="s">
        <v>12</v>
      </c>
    </row>
    <row r="21" spans="2:17" ht="13.5" thickTop="1" x14ac:dyDescent="0.2">
      <c r="B21" t="s">
        <v>69</v>
      </c>
      <c r="G21" s="39">
        <v>0</v>
      </c>
      <c r="H21" s="39">
        <v>0</v>
      </c>
      <c r="I21" s="39">
        <v>35479</v>
      </c>
      <c r="J21" s="39">
        <f>SUM(G21:I21)</f>
        <v>35479</v>
      </c>
      <c r="K21" s="39"/>
      <c r="L21" s="39">
        <v>0</v>
      </c>
      <c r="M21" s="39">
        <v>0</v>
      </c>
      <c r="N21" s="39">
        <v>5543</v>
      </c>
      <c r="O21" s="39">
        <f>SUM(L21:N21)</f>
        <v>5543</v>
      </c>
      <c r="P21" s="39"/>
    </row>
    <row r="22" spans="2:17" x14ac:dyDescent="0.2">
      <c r="C22" t="s">
        <v>70</v>
      </c>
      <c r="G22" s="39">
        <v>0</v>
      </c>
      <c r="H22" s="39">
        <v>0</v>
      </c>
      <c r="I22" s="39">
        <v>24392</v>
      </c>
      <c r="J22" s="39">
        <f>SUM(G22:I22)</f>
        <v>24392</v>
      </c>
      <c r="K22" s="39"/>
      <c r="L22" s="39">
        <v>0</v>
      </c>
      <c r="M22" s="39">
        <v>0</v>
      </c>
      <c r="N22" s="39">
        <v>1108</v>
      </c>
      <c r="O22" s="39">
        <f>SUM(L22:N22)</f>
        <v>1108</v>
      </c>
      <c r="P22" s="39"/>
    </row>
    <row r="23" spans="2:17" ht="16.5" customHeight="1" thickBot="1" x14ac:dyDescent="0.25">
      <c r="C23" t="s">
        <v>71</v>
      </c>
      <c r="G23" s="23">
        <v>0</v>
      </c>
      <c r="H23" s="23">
        <v>0</v>
      </c>
      <c r="I23" s="23">
        <v>19957</v>
      </c>
      <c r="J23" s="23">
        <f>SUM(G23:I23)</f>
        <v>19957</v>
      </c>
      <c r="K23" s="39"/>
      <c r="L23" s="23">
        <v>0</v>
      </c>
      <c r="M23" s="23">
        <v>0</v>
      </c>
      <c r="N23" s="23">
        <v>1108</v>
      </c>
      <c r="O23" s="23">
        <f>SUM(L23:N23)</f>
        <v>1108</v>
      </c>
      <c r="P23" s="39"/>
    </row>
    <row r="24" spans="2:17" ht="13.5" thickTop="1" x14ac:dyDescent="0.2">
      <c r="D24" t="s">
        <v>12</v>
      </c>
      <c r="G24" s="39">
        <f>SUM(G21:G23)</f>
        <v>0</v>
      </c>
      <c r="H24" s="39">
        <f>SUM(H21:H23)</f>
        <v>0</v>
      </c>
      <c r="I24" s="39">
        <f>SUM(I21:I23)</f>
        <v>79828</v>
      </c>
      <c r="J24" s="39">
        <f>SUM(J21:J23)</f>
        <v>79828</v>
      </c>
      <c r="K24" s="39"/>
      <c r="L24" s="39">
        <f>SUM(L21:L23)</f>
        <v>0</v>
      </c>
      <c r="M24" s="39">
        <f>SUM(M21:M23)</f>
        <v>0</v>
      </c>
      <c r="N24" s="39">
        <f>SUM(N21:N23)</f>
        <v>7759</v>
      </c>
      <c r="O24" s="39">
        <f>SUM(O21:O23)</f>
        <v>7759</v>
      </c>
      <c r="P24" s="39"/>
    </row>
    <row r="26" spans="2:17" x14ac:dyDescent="0.2">
      <c r="G26" s="30" t="s">
        <v>30</v>
      </c>
      <c r="L26" t="s">
        <v>12</v>
      </c>
      <c r="M26" s="30" t="s">
        <v>31</v>
      </c>
      <c r="N26" t="s">
        <v>32</v>
      </c>
    </row>
    <row r="27" spans="2:17" ht="13.5" thickBot="1" x14ac:dyDescent="0.25">
      <c r="G27" s="35" t="s">
        <v>33</v>
      </c>
      <c r="H27" s="35" t="s">
        <v>34</v>
      </c>
      <c r="I27" s="35" t="s">
        <v>12</v>
      </c>
      <c r="J27" s="43"/>
      <c r="K27" s="43"/>
      <c r="L27" s="34" t="s">
        <v>35</v>
      </c>
      <c r="M27" s="34" t="s">
        <v>36</v>
      </c>
      <c r="N27" s="34" t="s">
        <v>12</v>
      </c>
      <c r="O27" s="43"/>
    </row>
    <row r="28" spans="2:17" ht="13.5" thickTop="1" x14ac:dyDescent="0.2">
      <c r="B28" t="s">
        <v>69</v>
      </c>
      <c r="G28" s="39">
        <v>0</v>
      </c>
      <c r="H28" s="39">
        <v>8870</v>
      </c>
      <c r="I28" s="39">
        <f>SUM(G28:H28)</f>
        <v>8870</v>
      </c>
      <c r="J28" s="39"/>
      <c r="K28" s="39"/>
      <c r="L28" s="39">
        <f>I7</f>
        <v>98832</v>
      </c>
      <c r="M28" s="39">
        <f>Q39</f>
        <v>148568</v>
      </c>
      <c r="N28" s="39">
        <f>SUM(L28+M28)</f>
        <v>247400</v>
      </c>
      <c r="O28" s="39"/>
    </row>
    <row r="29" spans="2:17" x14ac:dyDescent="0.2">
      <c r="C29" t="s">
        <v>70</v>
      </c>
      <c r="G29" s="39">
        <v>0</v>
      </c>
      <c r="H29" s="39">
        <v>3328</v>
      </c>
      <c r="I29" s="39">
        <f>SUM(G29:H29)</f>
        <v>3328</v>
      </c>
      <c r="J29" s="39"/>
      <c r="K29" s="39"/>
      <c r="L29" s="39">
        <f>I8</f>
        <v>26159</v>
      </c>
      <c r="M29" s="39">
        <f>Q40</f>
        <v>69850</v>
      </c>
      <c r="N29" s="39">
        <f>SUM(L29:M29)</f>
        <v>96009</v>
      </c>
      <c r="O29" s="39"/>
    </row>
    <row r="30" spans="2:17" ht="13.5" customHeight="1" thickBot="1" x14ac:dyDescent="0.25">
      <c r="C30" t="s">
        <v>71</v>
      </c>
      <c r="G30" s="23">
        <v>0</v>
      </c>
      <c r="H30" s="23">
        <v>2217</v>
      </c>
      <c r="I30" s="23">
        <f>SUM(G30:H30)</f>
        <v>2217</v>
      </c>
      <c r="J30" s="37"/>
      <c r="K30" s="37"/>
      <c r="L30" s="23">
        <f>I9</f>
        <v>20350</v>
      </c>
      <c r="M30" s="23">
        <f>Q41</f>
        <v>52108</v>
      </c>
      <c r="N30" s="23">
        <f>SUM(L30:M30)</f>
        <v>72458</v>
      </c>
      <c r="O30" s="37"/>
    </row>
    <row r="31" spans="2:17" ht="13.5" thickTop="1" x14ac:dyDescent="0.2">
      <c r="D31" t="s">
        <v>12</v>
      </c>
      <c r="G31" s="39">
        <f>SUM(G28:G30)</f>
        <v>0</v>
      </c>
      <c r="H31" s="39">
        <f>SUM(H28:H30)</f>
        <v>14415</v>
      </c>
      <c r="I31" s="39">
        <f>SUM(I28:I30)</f>
        <v>14415</v>
      </c>
      <c r="J31" s="39"/>
      <c r="K31" s="39"/>
      <c r="L31" s="39">
        <f>SUM(L28:L30)</f>
        <v>145341</v>
      </c>
      <c r="M31" s="39">
        <f>SUM(M28:M30)</f>
        <v>270526</v>
      </c>
      <c r="N31" s="39">
        <f>SUM(N28:N30)</f>
        <v>415867</v>
      </c>
      <c r="O31" s="39"/>
    </row>
    <row r="34" spans="1:18" ht="15" x14ac:dyDescent="0.25">
      <c r="E34" s="31" t="s">
        <v>1</v>
      </c>
      <c r="G34" s="31" t="s">
        <v>1</v>
      </c>
      <c r="K34" s="44" t="s">
        <v>37</v>
      </c>
    </row>
    <row r="37" spans="1:18" x14ac:dyDescent="0.2">
      <c r="G37" t="s">
        <v>38</v>
      </c>
      <c r="J37" t="s">
        <v>4</v>
      </c>
      <c r="K37" t="s">
        <v>39</v>
      </c>
      <c r="L37" t="s">
        <v>40</v>
      </c>
      <c r="M37" t="s">
        <v>41</v>
      </c>
      <c r="N37" t="s">
        <v>42</v>
      </c>
      <c r="P37" t="s">
        <v>43</v>
      </c>
      <c r="Q37" t="s">
        <v>12</v>
      </c>
    </row>
    <row r="38" spans="1:18" ht="13.5" thickBot="1" x14ac:dyDescent="0.25">
      <c r="C38" t="s">
        <v>44</v>
      </c>
      <c r="G38" s="34" t="s">
        <v>45</v>
      </c>
      <c r="H38" s="34" t="s">
        <v>5</v>
      </c>
      <c r="I38" s="34" t="s">
        <v>1</v>
      </c>
      <c r="J38" s="34" t="s">
        <v>46</v>
      </c>
      <c r="K38" s="34" t="s">
        <v>47</v>
      </c>
      <c r="L38" s="34" t="s">
        <v>48</v>
      </c>
      <c r="M38" s="34" t="s">
        <v>47</v>
      </c>
      <c r="N38" s="34" t="s">
        <v>49</v>
      </c>
      <c r="O38" s="34" t="s">
        <v>50</v>
      </c>
      <c r="P38" s="34" t="s">
        <v>49</v>
      </c>
      <c r="Q38" s="34" t="s">
        <v>36</v>
      </c>
      <c r="R38" s="34" t="s">
        <v>12</v>
      </c>
    </row>
    <row r="39" spans="1:18" ht="13.5" thickTop="1" x14ac:dyDescent="0.2">
      <c r="B39" s="43" t="s">
        <v>72</v>
      </c>
      <c r="C39" s="43"/>
      <c r="D39" s="43"/>
      <c r="E39" s="43"/>
      <c r="F39" s="43"/>
      <c r="G39" s="38">
        <v>2</v>
      </c>
      <c r="H39" s="37">
        <f>H7</f>
        <v>23514</v>
      </c>
      <c r="I39" s="37" t="s">
        <v>1</v>
      </c>
      <c r="J39" s="37">
        <f>G7</f>
        <v>75318</v>
      </c>
      <c r="K39" s="37">
        <f>Q7</f>
        <v>13305</v>
      </c>
      <c r="L39" s="37">
        <f>J14</f>
        <v>22175</v>
      </c>
      <c r="M39" s="37">
        <f>P14</f>
        <v>63196</v>
      </c>
      <c r="N39" s="37">
        <f>J21</f>
        <v>35479</v>
      </c>
      <c r="O39" s="37">
        <f>O21</f>
        <v>5543</v>
      </c>
      <c r="P39" s="37">
        <f>I28</f>
        <v>8870</v>
      </c>
      <c r="Q39" s="37">
        <f>SUM(K39:P39)</f>
        <v>148568</v>
      </c>
      <c r="R39" s="37">
        <f>SUM(H39+J39+Q39)</f>
        <v>247400</v>
      </c>
    </row>
    <row r="40" spans="1:18" x14ac:dyDescent="0.2">
      <c r="B40" t="s">
        <v>73</v>
      </c>
      <c r="G40" s="40">
        <v>0.6</v>
      </c>
      <c r="H40" s="39">
        <f>H8</f>
        <v>6223</v>
      </c>
      <c r="I40" s="39" t="s">
        <v>1</v>
      </c>
      <c r="J40" s="37">
        <f>G8</f>
        <v>19936</v>
      </c>
      <c r="K40" s="39">
        <f>Q8</f>
        <v>3326</v>
      </c>
      <c r="L40" s="39">
        <f>J15</f>
        <v>8870</v>
      </c>
      <c r="M40" s="39">
        <f>P15</f>
        <v>28826</v>
      </c>
      <c r="N40" s="39">
        <f>J22</f>
        <v>24392</v>
      </c>
      <c r="O40" s="39">
        <f>O22</f>
        <v>1108</v>
      </c>
      <c r="P40" s="39">
        <f>I29</f>
        <v>3328</v>
      </c>
      <c r="Q40" s="37">
        <f>SUM(K40:P40)</f>
        <v>69850</v>
      </c>
      <c r="R40" s="37">
        <f>SUM(H40+J40+Q40)</f>
        <v>96009</v>
      </c>
    </row>
    <row r="41" spans="1:18" ht="13.5" thickBot="1" x14ac:dyDescent="0.25">
      <c r="B41" t="s">
        <v>74</v>
      </c>
      <c r="G41" s="41">
        <v>0.4</v>
      </c>
      <c r="H41" s="23">
        <f>H9</f>
        <v>4842</v>
      </c>
      <c r="I41" s="23" t="s">
        <v>1</v>
      </c>
      <c r="J41" s="23">
        <f>G9</f>
        <v>15508</v>
      </c>
      <c r="K41" s="23">
        <f>Q9</f>
        <v>2217</v>
      </c>
      <c r="L41" s="23">
        <f>J16</f>
        <v>2217</v>
      </c>
      <c r="M41" s="23">
        <f>P16</f>
        <v>24392</v>
      </c>
      <c r="N41" s="23">
        <f>J23</f>
        <v>19957</v>
      </c>
      <c r="O41" s="23">
        <f>O23</f>
        <v>1108</v>
      </c>
      <c r="P41" s="23">
        <f>I30</f>
        <v>2217</v>
      </c>
      <c r="Q41" s="23">
        <f>SUM(K41:P41)</f>
        <v>52108</v>
      </c>
      <c r="R41" s="23">
        <f>SUM(H41+J41+Q41)</f>
        <v>72458</v>
      </c>
    </row>
    <row r="42" spans="1:18" ht="13.5" customHeight="1" thickTop="1" x14ac:dyDescent="0.2">
      <c r="B42" t="s">
        <v>51</v>
      </c>
      <c r="G42" s="40">
        <f>SUM(G39:G41)</f>
        <v>3</v>
      </c>
      <c r="H42" s="39">
        <f>SUM(H39:H41)</f>
        <v>34579</v>
      </c>
      <c r="I42" s="39" t="s">
        <v>1</v>
      </c>
      <c r="J42" s="39">
        <f t="shared" ref="J42:R42" si="1">SUM(J39:J41)</f>
        <v>110762</v>
      </c>
      <c r="K42" s="39">
        <f t="shared" si="1"/>
        <v>18848</v>
      </c>
      <c r="L42" s="39">
        <f t="shared" si="1"/>
        <v>33262</v>
      </c>
      <c r="M42" s="39">
        <f t="shared" si="1"/>
        <v>116414</v>
      </c>
      <c r="N42" s="39">
        <f t="shared" si="1"/>
        <v>79828</v>
      </c>
      <c r="O42" s="39">
        <f t="shared" si="1"/>
        <v>7759</v>
      </c>
      <c r="P42" s="39">
        <f t="shared" si="1"/>
        <v>14415</v>
      </c>
      <c r="Q42" s="39">
        <f t="shared" si="1"/>
        <v>270526</v>
      </c>
      <c r="R42" s="39">
        <f t="shared" si="1"/>
        <v>415867</v>
      </c>
    </row>
    <row r="44" spans="1:18" s="45" customFormat="1" x14ac:dyDescent="0.2">
      <c r="A44" s="45" t="s">
        <v>75</v>
      </c>
    </row>
    <row r="45" spans="1:18" s="45" customFormat="1" x14ac:dyDescent="0.2"/>
    <row r="46" spans="1:18" s="45" customFormat="1" x14ac:dyDescent="0.2">
      <c r="A46" s="45" t="s">
        <v>76</v>
      </c>
    </row>
    <row r="47" spans="1:18" s="45" customFormat="1" x14ac:dyDescent="0.2">
      <c r="A47" s="46" t="s">
        <v>77</v>
      </c>
    </row>
    <row r="48" spans="1:18" x14ac:dyDescent="0.2">
      <c r="A48" s="46" t="s">
        <v>78</v>
      </c>
    </row>
    <row r="50" spans="1:1" s="45" customFormat="1" x14ac:dyDescent="0.2">
      <c r="A50" s="45" t="s">
        <v>79</v>
      </c>
    </row>
    <row r="51" spans="1:1" s="45" customFormat="1" x14ac:dyDescent="0.2">
      <c r="A51" s="45" t="s">
        <v>80</v>
      </c>
    </row>
    <row r="52" spans="1:1" s="45" customFormat="1" x14ac:dyDescent="0.2">
      <c r="A52" s="45" t="s">
        <v>81</v>
      </c>
    </row>
    <row r="53" spans="1:1" s="45" customFormat="1" x14ac:dyDescent="0.2"/>
    <row r="54" spans="1:1" s="45" customFormat="1" x14ac:dyDescent="0.2"/>
    <row r="55" spans="1:1" s="45" customFormat="1" x14ac:dyDescent="0.2"/>
  </sheetData>
  <printOptions gridLinesSet="0"/>
  <pageMargins left="0.75" right="0.75" top="1" bottom="1" header="0.5" footer="0.5"/>
  <pageSetup scale="62" orientation="landscape" horizontalDpi="4294967292" r:id="rId1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"/>
    </sheetView>
  </sheetViews>
  <sheetFormatPr defaultRowHeight="12.75" x14ac:dyDescent="0.2"/>
  <cols>
    <col min="4" max="4" width="11.28515625" customWidth="1"/>
    <col min="5" max="5" width="9.28515625" style="45" customWidth="1"/>
    <col min="6" max="6" width="12.7109375" style="45" customWidth="1"/>
    <col min="7" max="7" width="12" style="45" customWidth="1"/>
  </cols>
  <sheetData>
    <row r="1" spans="1:7" x14ac:dyDescent="0.2">
      <c r="B1" s="47"/>
      <c r="C1" s="47" t="s">
        <v>82</v>
      </c>
      <c r="D1" s="47"/>
    </row>
    <row r="2" spans="1:7" x14ac:dyDescent="0.2">
      <c r="C2" s="45" t="s">
        <v>83</v>
      </c>
    </row>
    <row r="3" spans="1:7" x14ac:dyDescent="0.2">
      <c r="C3" s="45"/>
      <c r="F3" s="48">
        <v>5.0000000000000001E-4</v>
      </c>
      <c r="G3" s="48">
        <v>9.4999999999999998E-3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E5" s="47"/>
      <c r="F5" s="49" t="s">
        <v>87</v>
      </c>
      <c r="G5" s="49" t="s">
        <v>88</v>
      </c>
    </row>
    <row r="7" spans="1:7" x14ac:dyDescent="0.2">
      <c r="A7" s="45" t="s">
        <v>89</v>
      </c>
      <c r="D7" s="50">
        <v>75318</v>
      </c>
      <c r="F7" s="50">
        <f>SUM(D7*0.05)</f>
        <v>3765.9</v>
      </c>
      <c r="G7" s="50">
        <f>SUM(D7-F7)</f>
        <v>71552.100000000006</v>
      </c>
    </row>
    <row r="8" spans="1:7" x14ac:dyDescent="0.2">
      <c r="D8" s="45"/>
      <c r="G8" s="50"/>
    </row>
    <row r="9" spans="1:7" x14ac:dyDescent="0.2">
      <c r="A9" s="45" t="s">
        <v>5</v>
      </c>
      <c r="D9" s="50">
        <v>23514</v>
      </c>
      <c r="F9" s="50">
        <f>SUM(D9*0.05)</f>
        <v>1175.7</v>
      </c>
      <c r="G9" s="50">
        <f>SUM(D9-F9)</f>
        <v>22338.3</v>
      </c>
    </row>
    <row r="10" spans="1:7" x14ac:dyDescent="0.2">
      <c r="D10" s="45"/>
      <c r="G10" s="50"/>
    </row>
    <row r="11" spans="1:7" x14ac:dyDescent="0.2">
      <c r="A11" s="45" t="s">
        <v>90</v>
      </c>
      <c r="D11" s="50">
        <v>13305</v>
      </c>
      <c r="F11" s="50">
        <f>SUM(D11*0.05)</f>
        <v>665.25</v>
      </c>
      <c r="G11" s="50">
        <f>SUM(D11-F11)</f>
        <v>12639.75</v>
      </c>
    </row>
    <row r="12" spans="1:7" x14ac:dyDescent="0.2">
      <c r="D12" s="45"/>
      <c r="G12" s="50"/>
    </row>
    <row r="13" spans="1:7" x14ac:dyDescent="0.2">
      <c r="A13" s="45" t="s">
        <v>91</v>
      </c>
      <c r="D13" s="50">
        <v>22175</v>
      </c>
      <c r="F13" s="50">
        <f>SUM(D13*0.05)</f>
        <v>1108.75</v>
      </c>
      <c r="G13" s="50">
        <f>SUM(D13-F13)</f>
        <v>21066.25</v>
      </c>
    </row>
    <row r="14" spans="1:7" x14ac:dyDescent="0.2">
      <c r="D14" s="45"/>
      <c r="G14" s="50"/>
    </row>
    <row r="15" spans="1:7" x14ac:dyDescent="0.2">
      <c r="A15" s="45" t="s">
        <v>92</v>
      </c>
      <c r="D15" s="50">
        <v>44349</v>
      </c>
      <c r="F15" s="50">
        <f>SUM(D15*0.05)</f>
        <v>2217.4500000000003</v>
      </c>
      <c r="G15" s="50">
        <f>SUM(D15-F15)</f>
        <v>42131.55</v>
      </c>
    </row>
    <row r="16" spans="1:7" x14ac:dyDescent="0.2">
      <c r="D16" s="45"/>
      <c r="G16" s="50"/>
    </row>
    <row r="17" spans="1:7" x14ac:dyDescent="0.2">
      <c r="A17" s="45" t="s">
        <v>20</v>
      </c>
      <c r="D17" s="50">
        <v>2217</v>
      </c>
      <c r="F17" s="50">
        <f>SUM(D17*0.05)</f>
        <v>110.85000000000001</v>
      </c>
      <c r="G17" s="50">
        <f>SUM(D17-F17)</f>
        <v>2106.15</v>
      </c>
    </row>
    <row r="18" spans="1:7" x14ac:dyDescent="0.2">
      <c r="D18" s="45"/>
      <c r="G18" s="50"/>
    </row>
    <row r="19" spans="1:7" x14ac:dyDescent="0.2">
      <c r="A19" s="45" t="s">
        <v>93</v>
      </c>
      <c r="D19" s="50">
        <v>11087</v>
      </c>
      <c r="F19" s="50">
        <f>SUM(D19*0.05)</f>
        <v>554.35</v>
      </c>
      <c r="G19" s="50">
        <f>SUM(D19-F19)</f>
        <v>10532.65</v>
      </c>
    </row>
    <row r="20" spans="1:7" x14ac:dyDescent="0.2">
      <c r="D20" s="45"/>
      <c r="G20" s="50"/>
    </row>
    <row r="21" spans="1:7" x14ac:dyDescent="0.2">
      <c r="A21" s="45" t="s">
        <v>94</v>
      </c>
      <c r="D21" s="50">
        <v>5543</v>
      </c>
      <c r="F21" s="50">
        <f>SUM(D21*0.05)</f>
        <v>277.15000000000003</v>
      </c>
      <c r="G21" s="50">
        <f>SUM(D21-F21)</f>
        <v>5265.85</v>
      </c>
    </row>
    <row r="22" spans="1:7" x14ac:dyDescent="0.2">
      <c r="D22" s="45"/>
      <c r="G22" s="50"/>
    </row>
    <row r="23" spans="1:7" x14ac:dyDescent="0.2">
      <c r="A23" s="45" t="s">
        <v>95</v>
      </c>
      <c r="D23" s="50">
        <v>35479</v>
      </c>
      <c r="F23" s="50">
        <f>SUM(D23*0.05)</f>
        <v>1773.95</v>
      </c>
      <c r="G23" s="50">
        <f>SUM(D23-F23)</f>
        <v>33705.050000000003</v>
      </c>
    </row>
    <row r="24" spans="1:7" x14ac:dyDescent="0.2">
      <c r="D24" s="45"/>
      <c r="G24" s="50"/>
    </row>
    <row r="25" spans="1:7" x14ac:dyDescent="0.2">
      <c r="A25" s="45" t="s">
        <v>50</v>
      </c>
      <c r="D25" s="50">
        <v>5543</v>
      </c>
      <c r="F25" s="50">
        <f>SUM(D25*0.05)</f>
        <v>277.15000000000003</v>
      </c>
      <c r="G25" s="50">
        <f>SUM(D25-F25)</f>
        <v>5265.85</v>
      </c>
    </row>
    <row r="26" spans="1:7" x14ac:dyDescent="0.2">
      <c r="D26" s="45"/>
      <c r="G26" s="50"/>
    </row>
    <row r="27" spans="1:7" x14ac:dyDescent="0.2">
      <c r="A27" s="45" t="s">
        <v>96</v>
      </c>
      <c r="D27" s="50">
        <v>8870</v>
      </c>
      <c r="F27" s="50">
        <f>SUM(D27*0.05)</f>
        <v>443.5</v>
      </c>
      <c r="G27" s="50">
        <f>SUM(D27-F27)</f>
        <v>8426.5</v>
      </c>
    </row>
    <row r="28" spans="1:7" x14ac:dyDescent="0.2">
      <c r="D28" s="45"/>
      <c r="G28" s="50"/>
    </row>
    <row r="29" spans="1:7" x14ac:dyDescent="0.2">
      <c r="A29" s="45" t="s">
        <v>97</v>
      </c>
      <c r="D29" s="45">
        <v>0</v>
      </c>
      <c r="F29" s="50">
        <f>SUM(D29*0.05)</f>
        <v>0</v>
      </c>
      <c r="G29" s="50">
        <f>SUM(D29-F29)</f>
        <v>0</v>
      </c>
    </row>
    <row r="30" spans="1:7" x14ac:dyDescent="0.2">
      <c r="D30" s="45"/>
      <c r="G30" s="50"/>
    </row>
    <row r="31" spans="1:7" x14ac:dyDescent="0.2">
      <c r="D31" s="45"/>
      <c r="G31" s="50"/>
    </row>
    <row r="32" spans="1:7" x14ac:dyDescent="0.2">
      <c r="A32" s="45" t="s">
        <v>98</v>
      </c>
      <c r="D32" s="50">
        <f>SUM(D7:D31)</f>
        <v>247400</v>
      </c>
      <c r="F32" s="50">
        <f>SUM(D32*0.05)</f>
        <v>12370</v>
      </c>
      <c r="G32" s="50">
        <f>SUM(D32-F32)</f>
        <v>235030</v>
      </c>
    </row>
    <row r="34" spans="1:1" x14ac:dyDescent="0.2">
      <c r="A34" s="45" t="s">
        <v>99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1.28515625" customWidth="1"/>
    <col min="5" max="5" width="9.140625" style="45"/>
    <col min="6" max="6" width="13" style="45" customWidth="1"/>
    <col min="7" max="7" width="15" customWidth="1"/>
  </cols>
  <sheetData>
    <row r="1" spans="1:7" x14ac:dyDescent="0.2">
      <c r="C1" s="47" t="s">
        <v>100</v>
      </c>
      <c r="D1" s="47"/>
    </row>
    <row r="2" spans="1:7" x14ac:dyDescent="0.2">
      <c r="C2" s="45" t="s">
        <v>101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7" t="s">
        <v>87</v>
      </c>
      <c r="G5" s="47" t="s">
        <v>88</v>
      </c>
    </row>
    <row r="7" spans="1:7" x14ac:dyDescent="0.2">
      <c r="A7" s="45" t="s">
        <v>89</v>
      </c>
      <c r="D7" s="50">
        <v>19936</v>
      </c>
      <c r="F7" s="50">
        <f>SUM(D7*0.174)</f>
        <v>3468.8639999999996</v>
      </c>
      <c r="G7" s="50">
        <f>SUM(D7-F7)</f>
        <v>16467.135999999999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6223</v>
      </c>
      <c r="F9" s="50">
        <f>SUM(D9*0.174)</f>
        <v>1082.8019999999999</v>
      </c>
      <c r="G9" s="50">
        <f>SUM(D9-F9)</f>
        <v>5140.1980000000003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3326</v>
      </c>
      <c r="F11" s="50">
        <f>SUM(D11*0.174)</f>
        <v>578.72399999999993</v>
      </c>
      <c r="G11" s="50">
        <f>SUM(D11-F11)</f>
        <v>2747.2759999999998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8870</v>
      </c>
      <c r="E13" s="45" t="s">
        <v>1</v>
      </c>
      <c r="F13" s="50">
        <f>SUM(D13*0.174)</f>
        <v>1543.3799999999999</v>
      </c>
      <c r="G13" s="50">
        <f>SUM(D13-F13)</f>
        <v>7326.62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26609</v>
      </c>
      <c r="F15" s="50">
        <f>SUM(D15*0.174)</f>
        <v>4629.9659999999994</v>
      </c>
      <c r="G15" s="50">
        <f>SUM(D15-F15)</f>
        <v>21979.034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24392</v>
      </c>
      <c r="F23" s="50">
        <f>SUM(D23*0.174)</f>
        <v>4244.2079999999996</v>
      </c>
      <c r="G23" s="50">
        <f>SUM(D23-F23)</f>
        <v>20147.792000000001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3328</v>
      </c>
      <c r="F27" s="50">
        <f>SUM(D27*0.174)</f>
        <v>579.072</v>
      </c>
      <c r="G27" s="50">
        <f>SUM(D27-F27)</f>
        <v>2748.9279999999999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96009</v>
      </c>
      <c r="F32" s="50">
        <f>SUM(D32*0.174)</f>
        <v>16705.565999999999</v>
      </c>
      <c r="G32" s="50">
        <f>SUM(D32-F32)</f>
        <v>79303.434000000008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2.75" x14ac:dyDescent="0.2"/>
  <cols>
    <col min="4" max="4" width="12.42578125" customWidth="1"/>
    <col min="5" max="5" width="9.140625" style="45"/>
    <col min="6" max="6" width="13" style="45" customWidth="1"/>
    <col min="7" max="7" width="14.85546875" customWidth="1"/>
  </cols>
  <sheetData>
    <row r="1" spans="1:7" x14ac:dyDescent="0.2">
      <c r="C1" s="47" t="s">
        <v>103</v>
      </c>
      <c r="D1" s="47"/>
    </row>
    <row r="2" spans="1:7" x14ac:dyDescent="0.2">
      <c r="C2" s="45" t="s">
        <v>104</v>
      </c>
    </row>
    <row r="3" spans="1:7" x14ac:dyDescent="0.2">
      <c r="F3" s="51">
        <v>0.17399999999999999</v>
      </c>
      <c r="G3" s="51">
        <v>0.82599999999999996</v>
      </c>
    </row>
    <row r="4" spans="1:7" x14ac:dyDescent="0.2">
      <c r="F4" s="45" t="s">
        <v>84</v>
      </c>
      <c r="G4" s="45" t="s">
        <v>85</v>
      </c>
    </row>
    <row r="5" spans="1:7" x14ac:dyDescent="0.2">
      <c r="D5" s="47" t="s">
        <v>86</v>
      </c>
      <c r="F5" s="49" t="s">
        <v>87</v>
      </c>
      <c r="G5" s="47" t="s">
        <v>88</v>
      </c>
    </row>
    <row r="7" spans="1:7" x14ac:dyDescent="0.2">
      <c r="A7" s="45" t="s">
        <v>89</v>
      </c>
      <c r="D7" s="50">
        <v>15508</v>
      </c>
      <c r="F7" s="50">
        <f>SUM(D7*0.174)</f>
        <v>2698.3919999999998</v>
      </c>
      <c r="G7" s="50">
        <f>SUM(D7-F7)</f>
        <v>12809.608</v>
      </c>
    </row>
    <row r="8" spans="1:7" x14ac:dyDescent="0.2">
      <c r="D8" s="45"/>
      <c r="F8" s="50"/>
      <c r="G8" s="50"/>
    </row>
    <row r="9" spans="1:7" x14ac:dyDescent="0.2">
      <c r="A9" s="45" t="s">
        <v>5</v>
      </c>
      <c r="D9" s="50">
        <v>4842</v>
      </c>
      <c r="F9" s="50">
        <f>SUM(D9*0.174)</f>
        <v>842.50799999999992</v>
      </c>
      <c r="G9" s="50">
        <f>SUM(D9-F9)</f>
        <v>3999.4920000000002</v>
      </c>
    </row>
    <row r="10" spans="1:7" x14ac:dyDescent="0.2">
      <c r="D10" s="45"/>
      <c r="F10" s="50"/>
      <c r="G10" s="50"/>
    </row>
    <row r="11" spans="1:7" x14ac:dyDescent="0.2">
      <c r="A11" s="45" t="s">
        <v>90</v>
      </c>
      <c r="D11" s="50">
        <v>2217</v>
      </c>
      <c r="E11" s="45" t="s">
        <v>1</v>
      </c>
      <c r="F11" s="50">
        <f>SUM(D11*0.174)</f>
        <v>385.75799999999998</v>
      </c>
      <c r="G11" s="50">
        <f>SUM(D11-F11)</f>
        <v>1831.242</v>
      </c>
    </row>
    <row r="12" spans="1:7" x14ac:dyDescent="0.2">
      <c r="D12" s="45"/>
      <c r="F12" s="50"/>
      <c r="G12" s="50"/>
    </row>
    <row r="13" spans="1:7" x14ac:dyDescent="0.2">
      <c r="A13" s="45" t="s">
        <v>91</v>
      </c>
      <c r="D13" s="50">
        <v>2217</v>
      </c>
      <c r="F13" s="50">
        <f>SUM(D13*0.174)</f>
        <v>385.75799999999998</v>
      </c>
      <c r="G13" s="50">
        <f>SUM(D13-F13)</f>
        <v>1831.242</v>
      </c>
    </row>
    <row r="14" spans="1:7" x14ac:dyDescent="0.2">
      <c r="D14" s="45"/>
      <c r="F14" s="50"/>
      <c r="G14" s="50"/>
    </row>
    <row r="15" spans="1:7" x14ac:dyDescent="0.2">
      <c r="A15" s="45" t="s">
        <v>92</v>
      </c>
      <c r="D15" s="50">
        <v>22175</v>
      </c>
      <c r="F15" s="50">
        <f>SUM(D15*0.174)</f>
        <v>3858.45</v>
      </c>
      <c r="G15" s="50">
        <f>SUM(D15-F15)</f>
        <v>18316.55</v>
      </c>
    </row>
    <row r="16" spans="1:7" x14ac:dyDescent="0.2">
      <c r="D16" s="45"/>
      <c r="F16" s="50"/>
      <c r="G16" s="50"/>
    </row>
    <row r="17" spans="1:7" x14ac:dyDescent="0.2">
      <c r="A17" s="45" t="s">
        <v>20</v>
      </c>
      <c r="D17" s="45">
        <v>0</v>
      </c>
      <c r="F17" s="50">
        <f>SUM(D17*0.174)</f>
        <v>0</v>
      </c>
      <c r="G17" s="50">
        <f>SUM(D17-F17)</f>
        <v>0</v>
      </c>
    </row>
    <row r="18" spans="1:7" x14ac:dyDescent="0.2">
      <c r="D18" s="45"/>
      <c r="F18" s="50"/>
      <c r="G18" s="50"/>
    </row>
    <row r="19" spans="1:7" x14ac:dyDescent="0.2">
      <c r="A19" s="45" t="s">
        <v>93</v>
      </c>
      <c r="D19" s="50">
        <v>2217</v>
      </c>
      <c r="F19" s="50">
        <f>SUM(D19*0.174)</f>
        <v>385.75799999999998</v>
      </c>
      <c r="G19" s="50">
        <f>SUM(D19-F19)</f>
        <v>1831.242</v>
      </c>
    </row>
    <row r="20" spans="1:7" x14ac:dyDescent="0.2">
      <c r="D20" s="45"/>
      <c r="F20" s="50"/>
      <c r="G20" s="50"/>
    </row>
    <row r="21" spans="1:7" x14ac:dyDescent="0.2">
      <c r="A21" s="45" t="s">
        <v>94</v>
      </c>
      <c r="D21" s="45">
        <v>0</v>
      </c>
      <c r="F21" s="50">
        <f>SUM(D21*0.174)</f>
        <v>0</v>
      </c>
      <c r="G21" s="50">
        <f>SUM(D21-F21)</f>
        <v>0</v>
      </c>
    </row>
    <row r="22" spans="1:7" x14ac:dyDescent="0.2">
      <c r="D22" s="45"/>
      <c r="F22" s="50"/>
      <c r="G22" s="50"/>
    </row>
    <row r="23" spans="1:7" x14ac:dyDescent="0.2">
      <c r="A23" s="45" t="s">
        <v>95</v>
      </c>
      <c r="D23" s="50">
        <v>19957</v>
      </c>
      <c r="F23" s="50">
        <f>SUM(D23*0.174)</f>
        <v>3472.5179999999996</v>
      </c>
      <c r="G23" s="50">
        <f>SUM(D23-F23)</f>
        <v>16484.482</v>
      </c>
    </row>
    <row r="24" spans="1:7" x14ac:dyDescent="0.2">
      <c r="D24" s="45"/>
      <c r="F24" s="50"/>
      <c r="G24" s="50"/>
    </row>
    <row r="25" spans="1:7" x14ac:dyDescent="0.2">
      <c r="A25" s="45" t="s">
        <v>50</v>
      </c>
      <c r="D25" s="50">
        <v>1108</v>
      </c>
      <c r="F25" s="50">
        <f>SUM(D25*0.174)</f>
        <v>192.79199999999997</v>
      </c>
      <c r="G25" s="50">
        <f>SUM(D25-F25)</f>
        <v>915.20800000000008</v>
      </c>
    </row>
    <row r="26" spans="1:7" x14ac:dyDescent="0.2">
      <c r="D26" s="45"/>
      <c r="F26" s="50"/>
      <c r="G26" s="50"/>
    </row>
    <row r="27" spans="1:7" x14ac:dyDescent="0.2">
      <c r="A27" s="45" t="s">
        <v>96</v>
      </c>
      <c r="D27" s="50">
        <v>2217</v>
      </c>
      <c r="F27" s="50">
        <f>SUM(D27*0.174)</f>
        <v>385.75799999999998</v>
      </c>
      <c r="G27" s="50">
        <f>SUM(D27-F27)</f>
        <v>1831.242</v>
      </c>
    </row>
    <row r="28" spans="1:7" x14ac:dyDescent="0.2">
      <c r="D28" s="45"/>
      <c r="F28" s="50"/>
      <c r="G28" s="50"/>
    </row>
    <row r="29" spans="1:7" x14ac:dyDescent="0.2">
      <c r="A29" s="45" t="s">
        <v>97</v>
      </c>
      <c r="D29" s="45">
        <v>0</v>
      </c>
      <c r="F29" s="50">
        <f>SUM(D29*0.174)</f>
        <v>0</v>
      </c>
      <c r="G29" s="50">
        <f>SUM(D29-F29)</f>
        <v>0</v>
      </c>
    </row>
    <row r="30" spans="1:7" x14ac:dyDescent="0.2">
      <c r="D30" s="45"/>
      <c r="F30" s="50"/>
      <c r="G30" s="50"/>
    </row>
    <row r="31" spans="1:7" x14ac:dyDescent="0.2">
      <c r="D31" s="45"/>
      <c r="F31" s="50"/>
      <c r="G31" s="50"/>
    </row>
    <row r="32" spans="1:7" x14ac:dyDescent="0.2">
      <c r="A32" s="45" t="s">
        <v>98</v>
      </c>
      <c r="D32" s="50">
        <f>SUM(D7:D31)</f>
        <v>72458</v>
      </c>
      <c r="F32" s="50">
        <f>SUM(D32*0.174)</f>
        <v>12607.691999999999</v>
      </c>
      <c r="G32" s="50">
        <f>SUM(D32-F32)</f>
        <v>59850.308000000005</v>
      </c>
    </row>
    <row r="34" spans="1:1" x14ac:dyDescent="0.2">
      <c r="A34" s="45" t="s">
        <v>102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A4" sqref="A4"/>
    </sheetView>
  </sheetViews>
  <sheetFormatPr defaultColWidth="11.5703125" defaultRowHeight="15" x14ac:dyDescent="0.2"/>
  <cols>
    <col min="1" max="1" width="5.42578125" style="53" customWidth="1"/>
    <col min="2" max="2" width="4.140625" style="53" customWidth="1"/>
    <col min="3" max="4" width="11.5703125" style="53" customWidth="1"/>
    <col min="5" max="5" width="4.5703125" style="53" customWidth="1"/>
    <col min="6" max="6" width="3" style="53" customWidth="1"/>
    <col min="7" max="7" width="14.5703125" style="53" customWidth="1"/>
    <col min="8" max="8" width="18.7109375" style="53" customWidth="1"/>
    <col min="9" max="10" width="11.5703125" style="53" customWidth="1"/>
    <col min="11" max="11" width="14.140625" style="53" customWidth="1"/>
    <col min="12" max="12" width="13.5703125" style="53" customWidth="1"/>
    <col min="13" max="13" width="18.28515625" style="53" customWidth="1"/>
    <col min="14" max="14" width="14.140625" style="53" customWidth="1"/>
    <col min="15" max="15" width="11.5703125" style="53" customWidth="1"/>
    <col min="16" max="16" width="13.28515625" style="53" customWidth="1"/>
    <col min="17" max="16384" width="11.5703125" style="53"/>
  </cols>
  <sheetData>
    <row r="1" spans="1:17" x14ac:dyDescent="0.2">
      <c r="A1" s="52" t="s">
        <v>67</v>
      </c>
    </row>
    <row r="2" spans="1:17" x14ac:dyDescent="0.2">
      <c r="A2" s="52" t="s">
        <v>54</v>
      </c>
    </row>
    <row r="3" spans="1:17" x14ac:dyDescent="0.2">
      <c r="A3" s="53" t="s">
        <v>105</v>
      </c>
      <c r="D3" s="54"/>
    </row>
    <row r="5" spans="1:17" x14ac:dyDescent="0.2">
      <c r="G5" s="55"/>
      <c r="H5" s="55"/>
      <c r="I5" s="56" t="s">
        <v>2</v>
      </c>
      <c r="J5" s="55"/>
      <c r="K5" s="55"/>
      <c r="L5" s="55"/>
      <c r="N5" s="53" t="s">
        <v>3</v>
      </c>
    </row>
    <row r="6" spans="1:17" ht="15.75" thickBot="1" x14ac:dyDescent="0.25">
      <c r="G6" s="57" t="s">
        <v>4</v>
      </c>
      <c r="H6" s="57" t="s">
        <v>5</v>
      </c>
      <c r="I6" s="57" t="s">
        <v>12</v>
      </c>
      <c r="J6" s="57" t="s">
        <v>8</v>
      </c>
      <c r="K6" s="57" t="s">
        <v>7</v>
      </c>
      <c r="L6" s="57" t="s">
        <v>55</v>
      </c>
      <c r="N6" s="58" t="s">
        <v>9</v>
      </c>
      <c r="O6" s="59" t="s">
        <v>10</v>
      </c>
      <c r="P6" s="58" t="s">
        <v>11</v>
      </c>
      <c r="Q6" s="58" t="s">
        <v>12</v>
      </c>
    </row>
    <row r="7" spans="1:17" ht="14.25" customHeight="1" thickTop="1" thickBot="1" x14ac:dyDescent="0.25">
      <c r="C7" s="53" t="s">
        <v>106</v>
      </c>
      <c r="G7" s="60">
        <v>29566</v>
      </c>
      <c r="H7" s="60">
        <v>7695</v>
      </c>
      <c r="I7" s="60">
        <f>G7+H7</f>
        <v>37261</v>
      </c>
      <c r="J7" s="61">
        <v>0.51</v>
      </c>
      <c r="K7" s="60">
        <v>0</v>
      </c>
      <c r="L7" s="61">
        <v>0.51</v>
      </c>
      <c r="M7" s="62"/>
      <c r="N7" s="60">
        <v>0</v>
      </c>
      <c r="O7" s="60">
        <v>0</v>
      </c>
      <c r="P7" s="60">
        <v>1553</v>
      </c>
      <c r="Q7" s="60">
        <f>SUM(N7:P7)</f>
        <v>1553</v>
      </c>
    </row>
    <row r="8" spans="1:17" ht="15.75" thickTop="1" x14ac:dyDescent="0.2">
      <c r="D8" s="53" t="s">
        <v>12</v>
      </c>
      <c r="F8" s="54"/>
      <c r="G8" s="62">
        <f>SUM(G7:G7)</f>
        <v>29566</v>
      </c>
      <c r="H8" s="62">
        <f>SUM(H7:H7)</f>
        <v>7695</v>
      </c>
      <c r="I8" s="62">
        <f>SUM(I7:I7)</f>
        <v>37261</v>
      </c>
      <c r="J8" s="63">
        <f>J7</f>
        <v>0.51</v>
      </c>
      <c r="K8" s="62">
        <f>SUM(K7:K7)</f>
        <v>0</v>
      </c>
      <c r="L8" s="63">
        <f>SUM(L7:L7)</f>
        <v>0.51</v>
      </c>
      <c r="M8" s="62"/>
      <c r="N8" s="62">
        <f>SUM(N7:N7)</f>
        <v>0</v>
      </c>
      <c r="O8" s="62">
        <f>SUM(O7:O7)</f>
        <v>0</v>
      </c>
      <c r="P8" s="62">
        <f>SUM(P7:P7)</f>
        <v>1553</v>
      </c>
      <c r="Q8" s="62">
        <f>SUM(Q7:Q7)</f>
        <v>1553</v>
      </c>
    </row>
    <row r="10" spans="1:17" x14ac:dyDescent="0.2">
      <c r="H10" s="64" t="s">
        <v>15</v>
      </c>
      <c r="L10" s="53" t="s">
        <v>16</v>
      </c>
    </row>
    <row r="11" spans="1:17" ht="15.75" thickBot="1" x14ac:dyDescent="0.25">
      <c r="G11" s="58" t="s">
        <v>17</v>
      </c>
      <c r="H11" s="58" t="s">
        <v>18</v>
      </c>
      <c r="I11" s="58" t="s">
        <v>19</v>
      </c>
      <c r="J11" s="58" t="s">
        <v>12</v>
      </c>
      <c r="K11" s="57"/>
      <c r="L11" s="58" t="s">
        <v>20</v>
      </c>
      <c r="M11" s="58" t="s">
        <v>21</v>
      </c>
      <c r="N11" s="58" t="s">
        <v>22</v>
      </c>
      <c r="O11" s="58" t="s">
        <v>23</v>
      </c>
      <c r="P11" s="58" t="s">
        <v>12</v>
      </c>
    </row>
    <row r="12" spans="1:17" ht="15.75" thickTop="1" x14ac:dyDescent="0.2">
      <c r="C12" s="53" t="s">
        <v>106</v>
      </c>
      <c r="G12" s="62">
        <v>0</v>
      </c>
      <c r="H12" s="62">
        <v>0</v>
      </c>
      <c r="I12" s="62">
        <v>0</v>
      </c>
      <c r="J12" s="62">
        <f>SUM(G12:I12)</f>
        <v>0</v>
      </c>
      <c r="K12" s="62"/>
      <c r="L12" s="62">
        <v>0</v>
      </c>
      <c r="M12" s="62">
        <v>0</v>
      </c>
      <c r="N12" s="62">
        <v>0</v>
      </c>
      <c r="O12" s="62">
        <v>0</v>
      </c>
      <c r="P12" s="62">
        <f>SUM(L12:O12)</f>
        <v>0</v>
      </c>
      <c r="Q12" s="62"/>
    </row>
    <row r="13" spans="1:17" x14ac:dyDescent="0.2">
      <c r="D13" s="53" t="s">
        <v>12</v>
      </c>
      <c r="G13" s="62">
        <f>SUM(G12:G12)</f>
        <v>0</v>
      </c>
      <c r="H13" s="62">
        <f>SUM(H12:H12)</f>
        <v>0</v>
      </c>
      <c r="I13" s="62">
        <f>SUM(I12:I12)</f>
        <v>0</v>
      </c>
      <c r="J13" s="62">
        <f>SUM(J12:J12)</f>
        <v>0</v>
      </c>
      <c r="K13" s="62"/>
      <c r="L13" s="62">
        <f>SUM(L12:L12)</f>
        <v>0</v>
      </c>
      <c r="M13" s="62">
        <f>SUM(M12:M12)</f>
        <v>0</v>
      </c>
      <c r="N13" s="62">
        <f>SUM(N12:N12)</f>
        <v>0</v>
      </c>
      <c r="O13" s="62">
        <f>SUM(O12:O12)</f>
        <v>0</v>
      </c>
      <c r="P13" s="62">
        <f>SUM(P12:P12)</f>
        <v>0</v>
      </c>
      <c r="Q13" s="62"/>
    </row>
    <row r="15" spans="1:17" x14ac:dyDescent="0.2">
      <c r="G15" s="53" t="s">
        <v>24</v>
      </c>
      <c r="L15" s="52" t="s">
        <v>25</v>
      </c>
    </row>
    <row r="16" spans="1:17" ht="15.75" thickBot="1" x14ac:dyDescent="0.25">
      <c r="G16" s="58" t="s">
        <v>26</v>
      </c>
      <c r="H16" s="58" t="s">
        <v>27</v>
      </c>
      <c r="I16" s="58" t="s">
        <v>22</v>
      </c>
      <c r="J16" s="58" t="s">
        <v>12</v>
      </c>
      <c r="L16" s="58" t="s">
        <v>28</v>
      </c>
      <c r="M16" s="58" t="s">
        <v>29</v>
      </c>
      <c r="N16" s="58" t="s">
        <v>22</v>
      </c>
      <c r="O16" s="58" t="s">
        <v>12</v>
      </c>
    </row>
    <row r="17" spans="2:18" ht="15.75" thickTop="1" x14ac:dyDescent="0.2">
      <c r="C17" s="53" t="s">
        <v>106</v>
      </c>
      <c r="G17" s="62">
        <v>0</v>
      </c>
      <c r="H17" s="62">
        <v>0</v>
      </c>
      <c r="I17" s="62">
        <v>0</v>
      </c>
      <c r="J17" s="62">
        <f>SUM(G17:I17)</f>
        <v>0</v>
      </c>
      <c r="K17" s="62"/>
      <c r="L17" s="62">
        <v>0</v>
      </c>
      <c r="M17" s="62">
        <v>0</v>
      </c>
      <c r="N17" s="62">
        <v>0</v>
      </c>
      <c r="O17" s="62">
        <f>SUM(L17:N17)</f>
        <v>0</v>
      </c>
      <c r="P17" s="62"/>
    </row>
    <row r="18" spans="2:18" x14ac:dyDescent="0.2">
      <c r="D18" s="53" t="s">
        <v>12</v>
      </c>
      <c r="G18" s="62">
        <f>SUM(G17:G17)</f>
        <v>0</v>
      </c>
      <c r="H18" s="62">
        <f>SUM(H17:H17)</f>
        <v>0</v>
      </c>
      <c r="I18" s="62">
        <f>SUM(I17:I17)</f>
        <v>0</v>
      </c>
      <c r="J18" s="62">
        <f>SUM(J17:J17)</f>
        <v>0</v>
      </c>
      <c r="K18" s="62"/>
      <c r="L18" s="62">
        <f>SUM(L17:L17)</f>
        <v>0</v>
      </c>
      <c r="M18" s="62">
        <f>SUM(M17:M17)</f>
        <v>0</v>
      </c>
      <c r="N18" s="62">
        <f>SUM(N17:N17)</f>
        <v>0</v>
      </c>
      <c r="O18" s="62">
        <f>SUM(O17:O17)</f>
        <v>0</v>
      </c>
      <c r="P18" s="62"/>
    </row>
    <row r="20" spans="2:18" x14ac:dyDescent="0.2">
      <c r="G20" s="52" t="s">
        <v>30</v>
      </c>
      <c r="L20" s="53" t="s">
        <v>12</v>
      </c>
      <c r="M20" s="52" t="s">
        <v>31</v>
      </c>
      <c r="N20" s="53" t="s">
        <v>32</v>
      </c>
    </row>
    <row r="21" spans="2:18" ht="15.75" thickBot="1" x14ac:dyDescent="0.25">
      <c r="G21" s="58" t="s">
        <v>33</v>
      </c>
      <c r="H21" s="58" t="s">
        <v>34</v>
      </c>
      <c r="I21" s="58" t="s">
        <v>12</v>
      </c>
      <c r="J21" s="57"/>
      <c r="K21" s="57"/>
      <c r="L21" s="65" t="s">
        <v>35</v>
      </c>
      <c r="M21" s="65" t="s">
        <v>36</v>
      </c>
      <c r="N21" s="65" t="s">
        <v>12</v>
      </c>
      <c r="O21" s="57"/>
    </row>
    <row r="22" spans="2:18" ht="15.75" thickTop="1" x14ac:dyDescent="0.2">
      <c r="C22" s="53" t="s">
        <v>106</v>
      </c>
      <c r="G22" s="62">
        <v>0</v>
      </c>
      <c r="H22" s="62">
        <v>2070</v>
      </c>
      <c r="I22" s="62">
        <f>SUM(G22:H22)</f>
        <v>2070</v>
      </c>
      <c r="J22" s="62"/>
      <c r="K22" s="62"/>
      <c r="L22" s="62">
        <f>I7</f>
        <v>37261</v>
      </c>
      <c r="M22" s="62">
        <f>Q31</f>
        <v>3623</v>
      </c>
      <c r="N22" s="62">
        <f>SUM(L22+M22)</f>
        <v>40884</v>
      </c>
      <c r="O22" s="62"/>
    </row>
    <row r="23" spans="2:18" x14ac:dyDescent="0.2">
      <c r="D23" s="53" t="s">
        <v>12</v>
      </c>
      <c r="G23" s="62">
        <f>SUM(G22:G22)</f>
        <v>0</v>
      </c>
      <c r="H23" s="62">
        <f>SUM(H22:H22)</f>
        <v>2070</v>
      </c>
      <c r="I23" s="62">
        <f>SUM(I22:I22)</f>
        <v>2070</v>
      </c>
      <c r="J23" s="62"/>
      <c r="K23" s="62"/>
      <c r="L23" s="62">
        <f>SUM(L22:L22)</f>
        <v>37261</v>
      </c>
      <c r="M23" s="62">
        <f>SUM(M22:M22)</f>
        <v>3623</v>
      </c>
      <c r="N23" s="62">
        <f>SUM(N22:N22)</f>
        <v>40884</v>
      </c>
      <c r="O23" s="62"/>
    </row>
    <row r="26" spans="2:18" ht="15.75" x14ac:dyDescent="0.25">
      <c r="E26" s="54" t="s">
        <v>1</v>
      </c>
      <c r="G26" s="54" t="s">
        <v>1</v>
      </c>
      <c r="K26" s="66" t="s">
        <v>37</v>
      </c>
    </row>
    <row r="29" spans="2:18" x14ac:dyDescent="0.2">
      <c r="G29" s="53" t="s">
        <v>38</v>
      </c>
      <c r="J29" s="53" t="s">
        <v>4</v>
      </c>
      <c r="K29" s="53" t="s">
        <v>39</v>
      </c>
      <c r="L29" s="53" t="s">
        <v>40</v>
      </c>
      <c r="M29" s="53" t="s">
        <v>41</v>
      </c>
      <c r="N29" s="53" t="s">
        <v>42</v>
      </c>
      <c r="P29" s="53" t="s">
        <v>43</v>
      </c>
      <c r="Q29" s="53" t="s">
        <v>12</v>
      </c>
    </row>
    <row r="30" spans="2:18" ht="15.75" thickBot="1" x14ac:dyDescent="0.25">
      <c r="C30" s="53" t="s">
        <v>44</v>
      </c>
      <c r="G30" s="65" t="s">
        <v>45</v>
      </c>
      <c r="H30" s="65" t="s">
        <v>5</v>
      </c>
      <c r="I30" s="65" t="s">
        <v>1</v>
      </c>
      <c r="J30" s="65" t="s">
        <v>46</v>
      </c>
      <c r="K30" s="65" t="s">
        <v>47</v>
      </c>
      <c r="L30" s="65" t="s">
        <v>48</v>
      </c>
      <c r="M30" s="65" t="s">
        <v>47</v>
      </c>
      <c r="N30" s="65" t="s">
        <v>49</v>
      </c>
      <c r="O30" s="65" t="s">
        <v>50</v>
      </c>
      <c r="P30" s="65" t="s">
        <v>49</v>
      </c>
      <c r="Q30" s="65" t="s">
        <v>36</v>
      </c>
      <c r="R30" s="65" t="s">
        <v>12</v>
      </c>
    </row>
    <row r="31" spans="2:18" ht="15.75" thickTop="1" x14ac:dyDescent="0.2">
      <c r="B31" s="53" t="s">
        <v>106</v>
      </c>
      <c r="C31" s="57"/>
      <c r="D31" s="57"/>
      <c r="E31" s="57"/>
      <c r="F31" s="57"/>
      <c r="G31" s="63">
        <v>0.51</v>
      </c>
      <c r="H31" s="67">
        <f>H7</f>
        <v>7695</v>
      </c>
      <c r="I31" s="67" t="s">
        <v>1</v>
      </c>
      <c r="J31" s="67">
        <f>G7</f>
        <v>29566</v>
      </c>
      <c r="K31" s="67">
        <f>P7</f>
        <v>1553</v>
      </c>
      <c r="L31" s="67">
        <v>0</v>
      </c>
      <c r="M31" s="67">
        <v>0</v>
      </c>
      <c r="N31" s="67">
        <v>0</v>
      </c>
      <c r="O31" s="67">
        <v>0</v>
      </c>
      <c r="P31" s="67">
        <f>H23</f>
        <v>2070</v>
      </c>
      <c r="Q31" s="67">
        <f>SUM(K31:P31)</f>
        <v>3623</v>
      </c>
      <c r="R31" s="67">
        <f>SUM(H31:P31)</f>
        <v>40884</v>
      </c>
    </row>
    <row r="32" spans="2:18" ht="13.5" customHeight="1" x14ac:dyDescent="0.2">
      <c r="B32" s="53" t="s">
        <v>51</v>
      </c>
      <c r="G32" s="63">
        <f>G31</f>
        <v>0.51</v>
      </c>
      <c r="H32" s="62">
        <f>SUM(H31:H31)</f>
        <v>7695</v>
      </c>
      <c r="I32" s="62" t="s">
        <v>1</v>
      </c>
      <c r="J32" s="62">
        <f t="shared" ref="J32:R32" si="0">SUM(J31:J31)</f>
        <v>29566</v>
      </c>
      <c r="K32" s="62">
        <f t="shared" si="0"/>
        <v>1553</v>
      </c>
      <c r="L32" s="62">
        <f t="shared" si="0"/>
        <v>0</v>
      </c>
      <c r="M32" s="62">
        <f t="shared" si="0"/>
        <v>0</v>
      </c>
      <c r="N32" s="62">
        <f t="shared" si="0"/>
        <v>0</v>
      </c>
      <c r="O32" s="62">
        <f t="shared" si="0"/>
        <v>0</v>
      </c>
      <c r="P32" s="62">
        <f t="shared" si="0"/>
        <v>2070</v>
      </c>
      <c r="Q32" s="62">
        <f t="shared" si="0"/>
        <v>3623</v>
      </c>
      <c r="R32" s="62">
        <f t="shared" si="0"/>
        <v>40884</v>
      </c>
    </row>
    <row r="33" spans="1:18" ht="13.5" customHeight="1" x14ac:dyDescent="0.2"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ht="13.5" customHeight="1" x14ac:dyDescent="0.2"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6" spans="1:18" s="66" customFormat="1" ht="15.75" x14ac:dyDescent="0.25">
      <c r="A36" s="66" t="s">
        <v>75</v>
      </c>
    </row>
    <row r="37" spans="1:18" s="66" customFormat="1" ht="15.75" x14ac:dyDescent="0.25"/>
    <row r="38" spans="1:18" s="66" customFormat="1" ht="15.75" x14ac:dyDescent="0.25">
      <c r="A38" s="66" t="s">
        <v>107</v>
      </c>
    </row>
    <row r="39" spans="1:18" s="66" customFormat="1" ht="15.75" x14ac:dyDescent="0.25"/>
    <row r="40" spans="1:18" s="66" customFormat="1" ht="15.75" x14ac:dyDescent="0.25">
      <c r="A40" s="66" t="s">
        <v>108</v>
      </c>
    </row>
    <row r="41" spans="1:18" s="66" customFormat="1" ht="15.75" x14ac:dyDescent="0.25"/>
  </sheetData>
  <pageMargins left="0.75" right="0.75" top="1" bottom="1" header="0.5" footer="0.5"/>
  <pageSetup scale="59" orientation="landscape" r:id="rId1"/>
  <headerFooter alignWithMargins="0"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18.7109375" customWidth="1"/>
    <col min="3" max="3" width="14.28515625" customWidth="1"/>
    <col min="4" max="4" width="16.140625" customWidth="1"/>
    <col min="5" max="5" width="14.42578125" customWidth="1"/>
    <col min="6" max="6" width="12.7109375" customWidth="1"/>
    <col min="7" max="7" width="3.28515625" customWidth="1"/>
    <col min="8" max="8" width="15.42578125" customWidth="1"/>
    <col min="9" max="9" width="11" customWidth="1"/>
    <col min="10" max="10" width="9.7109375" customWidth="1"/>
    <col min="11" max="11" width="13.42578125" customWidth="1"/>
    <col min="12" max="12" width="10.140625" customWidth="1"/>
  </cols>
  <sheetData>
    <row r="1" spans="2:11" x14ac:dyDescent="0.2">
      <c r="B1" s="68"/>
      <c r="E1" s="42"/>
      <c r="F1" s="69" t="s">
        <v>109</v>
      </c>
      <c r="G1" s="42"/>
      <c r="H1" s="42"/>
    </row>
    <row r="2" spans="2:11" x14ac:dyDescent="0.2">
      <c r="B2" s="70" t="s">
        <v>110</v>
      </c>
      <c r="F2" s="69" t="s">
        <v>111</v>
      </c>
      <c r="G2" s="42"/>
      <c r="H2" s="42"/>
    </row>
    <row r="3" spans="2:11" x14ac:dyDescent="0.2">
      <c r="E3" s="42"/>
      <c r="F3" s="69" t="s">
        <v>112</v>
      </c>
      <c r="G3" s="42"/>
      <c r="H3" s="42"/>
    </row>
    <row r="4" spans="2:11" x14ac:dyDescent="0.2">
      <c r="B4" s="42"/>
    </row>
    <row r="5" spans="2:11" x14ac:dyDescent="0.2">
      <c r="C5" s="71"/>
    </row>
    <row r="6" spans="2:11" x14ac:dyDescent="0.2">
      <c r="C6" s="71"/>
    </row>
    <row r="7" spans="2:11" x14ac:dyDescent="0.2">
      <c r="C7" s="71"/>
    </row>
    <row r="8" spans="2:11" x14ac:dyDescent="0.2">
      <c r="C8" s="72" t="s">
        <v>113</v>
      </c>
      <c r="D8" s="71"/>
      <c r="F8" s="72">
        <v>23513</v>
      </c>
      <c r="I8" s="72"/>
    </row>
    <row r="9" spans="2:11" ht="13.5" thickBot="1" x14ac:dyDescent="0.25">
      <c r="C9" s="71"/>
      <c r="D9" s="71" t="s">
        <v>114</v>
      </c>
      <c r="F9" s="73" t="s">
        <v>115</v>
      </c>
    </row>
    <row r="10" spans="2:11" ht="13.5" thickBot="1" x14ac:dyDescent="0.25">
      <c r="C10" s="71"/>
      <c r="D10" s="74"/>
    </row>
    <row r="11" spans="2:11" ht="17.25" thickTop="1" thickBot="1" x14ac:dyDescent="0.3">
      <c r="C11" s="75" t="s">
        <v>116</v>
      </c>
      <c r="D11" s="76"/>
      <c r="E11" s="77"/>
      <c r="F11" s="78">
        <v>24336</v>
      </c>
    </row>
    <row r="12" spans="2:11" ht="13.5" thickTop="1" x14ac:dyDescent="0.2">
      <c r="C12" s="71"/>
      <c r="D12" s="74"/>
    </row>
    <row r="13" spans="2:11" x14ac:dyDescent="0.2">
      <c r="C13" s="72"/>
      <c r="D13" s="71"/>
      <c r="F13" s="79"/>
    </row>
    <row r="14" spans="2:11" x14ac:dyDescent="0.2">
      <c r="C14" s="80"/>
      <c r="D14" s="81"/>
      <c r="E14" s="82"/>
      <c r="F14" s="72"/>
      <c r="H14" s="80"/>
      <c r="I14" s="83"/>
      <c r="K14" s="83"/>
    </row>
    <row r="15" spans="2:11" x14ac:dyDescent="0.2">
      <c r="C15" s="84"/>
      <c r="E15" s="82"/>
      <c r="F15" s="72"/>
      <c r="K15" s="83"/>
    </row>
    <row r="16" spans="2:11" x14ac:dyDescent="0.2">
      <c r="D16" s="72"/>
      <c r="I16" s="72"/>
      <c r="K16" s="85"/>
    </row>
    <row r="17" spans="2:12" x14ac:dyDescent="0.2">
      <c r="D17" s="72"/>
      <c r="I17" s="72"/>
      <c r="K17" s="86"/>
    </row>
    <row r="18" spans="2:12" x14ac:dyDescent="0.2">
      <c r="D18" s="72"/>
      <c r="E18" s="83"/>
      <c r="F18" s="83"/>
      <c r="G18" s="83"/>
      <c r="H18" s="83"/>
      <c r="I18" s="81"/>
      <c r="K18" s="85"/>
    </row>
    <row r="19" spans="2:12" x14ac:dyDescent="0.2">
      <c r="C19" s="83"/>
      <c r="D19" s="83"/>
      <c r="E19" s="70"/>
      <c r="H19" s="86"/>
      <c r="I19" s="83"/>
      <c r="J19" s="83"/>
      <c r="K19" s="83"/>
    </row>
    <row r="21" spans="2:12" x14ac:dyDescent="0.2">
      <c r="B21" s="70"/>
    </row>
    <row r="22" spans="2:12" x14ac:dyDescent="0.2">
      <c r="B22" s="87"/>
    </row>
    <row r="23" spans="2:12" x14ac:dyDescent="0.2">
      <c r="B23" s="87"/>
    </row>
    <row r="24" spans="2:12" x14ac:dyDescent="0.2">
      <c r="B24" s="87"/>
    </row>
    <row r="25" spans="2:12" x14ac:dyDescent="0.2">
      <c r="B25" s="87"/>
    </row>
    <row r="26" spans="2:12" x14ac:dyDescent="0.2">
      <c r="E26" s="82"/>
      <c r="F26" s="72"/>
      <c r="K26" s="83"/>
    </row>
    <row r="27" spans="2:12" x14ac:dyDescent="0.2">
      <c r="I27" s="72"/>
      <c r="K27" s="85"/>
    </row>
    <row r="28" spans="2:12" x14ac:dyDescent="0.2">
      <c r="I28" s="72"/>
      <c r="K28" s="86"/>
      <c r="L28" s="88"/>
    </row>
    <row r="29" spans="2:12" x14ac:dyDescent="0.2">
      <c r="B29" s="70"/>
      <c r="F29" s="79"/>
      <c r="K29" s="70"/>
      <c r="L29" s="89"/>
    </row>
    <row r="30" spans="2:12" x14ac:dyDescent="0.2">
      <c r="B30" s="70"/>
      <c r="E30" s="82"/>
      <c r="F30" s="72"/>
      <c r="K30" s="70"/>
      <c r="L30" s="89"/>
    </row>
    <row r="31" spans="2:12" x14ac:dyDescent="0.2">
      <c r="B31" s="70"/>
      <c r="E31" s="82"/>
      <c r="F31" s="72"/>
      <c r="K31" s="70"/>
      <c r="L31" s="89"/>
    </row>
    <row r="32" spans="2:12" x14ac:dyDescent="0.2">
      <c r="B32" s="70"/>
      <c r="K32" s="70"/>
      <c r="L32" s="89"/>
    </row>
    <row r="33" spans="2:11" x14ac:dyDescent="0.2">
      <c r="B33" s="90"/>
    </row>
    <row r="34" spans="2:11" x14ac:dyDescent="0.2">
      <c r="B34" s="91"/>
      <c r="C34" s="83"/>
      <c r="D34" s="83"/>
      <c r="E34" s="83"/>
      <c r="F34" s="83"/>
      <c r="G34" s="83"/>
      <c r="H34" s="83"/>
      <c r="I34" s="83"/>
      <c r="J34" s="83"/>
      <c r="K34" s="83"/>
    </row>
    <row r="35" spans="2:11" x14ac:dyDescent="0.2">
      <c r="E35" s="70"/>
    </row>
    <row r="36" spans="2:11" x14ac:dyDescent="0.2">
      <c r="C36" s="72"/>
      <c r="D36" s="71"/>
      <c r="I36" s="72"/>
    </row>
    <row r="37" spans="2:11" x14ac:dyDescent="0.2">
      <c r="C37" s="72"/>
      <c r="D37" s="74"/>
    </row>
    <row r="38" spans="2:11" x14ac:dyDescent="0.2">
      <c r="C38" s="72"/>
      <c r="D38" s="71"/>
    </row>
    <row r="39" spans="2:11" x14ac:dyDescent="0.2">
      <c r="C39" s="72"/>
      <c r="D39" s="71"/>
    </row>
    <row r="40" spans="2:11" x14ac:dyDescent="0.2">
      <c r="D40" s="71"/>
    </row>
    <row r="41" spans="2:11" x14ac:dyDescent="0.2">
      <c r="C41" s="72"/>
      <c r="D41" s="74"/>
    </row>
    <row r="42" spans="2:11" x14ac:dyDescent="0.2">
      <c r="C42" s="72"/>
      <c r="D42" s="71"/>
    </row>
    <row r="43" spans="2:11" x14ac:dyDescent="0.2">
      <c r="C43" s="72"/>
    </row>
  </sheetData>
  <pageMargins left="0.5" right="0.75" top="1" bottom="1" header="0.5" footer="0.5"/>
  <pageSetup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Igncomb</vt:lpstr>
      <vt:lpstr>Attch#1</vt:lpstr>
      <vt:lpstr>Attch#1A</vt:lpstr>
      <vt:lpstr>Attch#1B</vt:lpstr>
      <vt:lpstr>Attch#1C</vt:lpstr>
      <vt:lpstr>Attch#2</vt:lpstr>
      <vt:lpstr>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2001-08-22T15:57:44Z</cp:lastPrinted>
  <dcterms:created xsi:type="dcterms:W3CDTF">1998-10-15T16:42:29Z</dcterms:created>
  <dcterms:modified xsi:type="dcterms:W3CDTF">2023-09-10T13:05:40Z</dcterms:modified>
</cp:coreProperties>
</file>