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86C20E-CA94-457F-9616-3C89AAF53151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<sst xmlns="http://schemas.openxmlformats.org/spreadsheetml/2006/main" count="354" uniqueCount="122">
  <si>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</si>
  <si>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</si>
  <si>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</si>
  <si>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</si>
  <si>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</si>
  <si>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</si>
  <si>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</si>
  <si>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</si>
  <si>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</si>
  <si>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</si>
  <si>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</si>
  <si>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</si>
  <si>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</si>
  <si>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</si>
  <si>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</si>
  <si>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</si>
  <si>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</si>
  <si>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</si>
  <si>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</si>
  <si>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</si>
  <si>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</si>
  <si>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</si>
  <si>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</si>
  <si>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</si>
  <si>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</si>
  <si>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</si>
  <si>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</si>
  <si>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</si>
  <si>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</si>
  <si>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</si>
  <si>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</si>
  <si>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</si>
  <si>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</si>
  <si>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</si>
  <si>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</si>
  <si>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</si>
  <si>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</si>
  <si>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</si>
  <si>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</si>
  <si>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</si>
  <si>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</si>
  <si>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</si>
  <si>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</si>
  <si>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</si>
  <si>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</si>
  <si>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</si>
  <si>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</si>
  <si>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</si>
  <si>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</si>
  <si>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</si>
  <si>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</si>
  <si>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</si>
  <si>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</si>
  <si>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</si>
  <si>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</si>
  <si>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</si>
  <si>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</si>
  <si>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</si>
  <si>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</si>
  <si>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</si>
  <si>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</si>
  <si>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</si>
  <si>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</si>
  <si>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</si>
  <si>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</si>
  <si>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</si>
  <si>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</si>
  <si>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</si>
  <si>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</si>
  <si>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</si>
  <si>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</si>
  <si>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</si>
  <si>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</si>
  <si>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</si>
  <si>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</si>
  <si>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</si>
  <si>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</si>
  <si>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</si>
  <si>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</si>
  <si>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</si>
  <si>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</si>
  <si>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</si>
  <si>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</si>
  <si>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</si>
  <si>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</si>
  <si>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</si>
  <si>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</si>
  <si>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</si>
  <si>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</si>
  <si>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</si>
  <si>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</si>
  <si>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</si>
  <si>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</si>
  <si>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</si>
  <si>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</si>
  <si>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</si>
  <si>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</si>
  <si>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</si>
  <si>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</si>
  <si>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</si>
  <si>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</si>
  <si>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</si>
  <si>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</si>
  <si>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</si>
  <si>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</si>
  <si>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</si>
  <si>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</si>
  <si>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</si>
  <si>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111099</t>
  </si>
  <si>
    <t>Scott</t>
  </si>
  <si>
    <t>Susan</t>
  </si>
  <si>
    <t>Analyst</t>
  </si>
  <si>
    <t>453-57-1734</t>
  </si>
  <si>
    <t>3276c</t>
  </si>
  <si>
    <t>P</t>
  </si>
  <si>
    <t>Austin - Recruiting</t>
  </si>
  <si>
    <t>Austin - Recruiting (Lodging)</t>
  </si>
  <si>
    <t>Austin - Recruiting (transport from airport to hotel)</t>
  </si>
  <si>
    <t>C</t>
  </si>
  <si>
    <t>Austin - Recruiting (transport from hotel to airport)</t>
  </si>
  <si>
    <t>Parking at Hobby Airport</t>
  </si>
  <si>
    <t>52004500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</si>
</sst>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263EA116-2896-EC3C-B714-C689DC3E9A82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1C7B80D9-47EE-063B-7A07-59D14B02FE1E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2ACB0A5-1C5F-8E64-FB70-4B2A4A872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0C9EBD1C-CA1B-B43B-E2D3-1792D5E9B10F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7FE0C835-0CD6-003B-B983-28E337823314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08AC8871-0936-8062-7F53-76E690C529CB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F581BB84-836A-D00D-88A2-CFC9ACC07419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49AFFE49-F2D8-787E-B8C4-49B6ED739A3B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AED8B03C-925D-75D6-F4A7-FD7EF071EC68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F4B5DE00-3547-BADC-8F4A-1E8CB8D76588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83A03C67-4E2E-77BB-68F6-15C9D1F59CEB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F60042E6-251F-0BD1-C9BC-1661B1A8247E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7F5AFEE3-A5B5-59EE-F927-62FEE54F6F15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5EB2FE6D-3478-4B21-6C30-FC456F9F8FB3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9C99FA58-9B52-DF9F-96E4-8247A6366E98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51656F06-BF4D-DE9D-1C39-B2CA71AF92AA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4FBAF1FD-E8F5-80FD-5084-1157366823D2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1E1332FC-7F4F-B832-386C-E465260E4976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39A8491F-18C4-11F3-5B5D-87607D6758CF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CA747543-7453-AF8A-1B6A-E9CB7B4DF00D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44D8CAF5-BDC5-53C9-90CB-D44F3E51712A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86E98AB2-1293-2FE0-BF4B-293D57A09CD6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10B1AE41-03D9-8D1E-BBA4-37AAB9871210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E28B7CB6-5DC7-2E18-1995-57BA3B3E22B7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AEDCCC1A-0014-94E1-B65E-391AF942C6D0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BC23F6B1-7CBE-F889-CAF0-40AA5B746004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C500B70D-8867-A6BC-0905-11C6A867632F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52358BE0-A68F-CE0B-9ED1-829B20F18C07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7B7D8F89-FDFB-770B-461A-BDE3C47C706A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D25DF49D-C51B-12EA-2495-826F5DC7A62F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776791BD-D33F-46E1-4545-35A3FB583C85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8FBCA910-5C95-2A71-AB02-6AB3B61C6AB6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AAE91BC4-13E9-BA89-3558-EB5CF132B5E1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CDF5EBC4-3656-4011-F62C-971C0A31B735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29203E82-7525-1258-CC8F-69DD2D38F2C7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1" t="s">
        <v>102</v>
      </c>
      <c r="F2" s="392"/>
      <c r="G2" s="386"/>
      <c r="H2" s="393" t="s">
        <v>103</v>
      </c>
      <c r="I2" s="391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89">
        <f>'Short Form'!C29</f>
        <v>0</v>
      </c>
      <c r="E3" s="389"/>
      <c r="F3" s="389"/>
      <c r="G3" s="389"/>
      <c r="H3" s="389">
        <f>'Short Form'!G29</f>
        <v>0</v>
      </c>
      <c r="I3" s="389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89">
        <f>'Short Form'!C30</f>
        <v>0</v>
      </c>
      <c r="E4" s="389"/>
      <c r="F4" s="389"/>
      <c r="G4" s="389"/>
      <c r="H4" s="389">
        <f>'Short Form'!G30</f>
        <v>0</v>
      </c>
      <c r="I4" s="389"/>
      <c r="J4" s="364"/>
      <c r="K4" s="364"/>
    </row>
    <row r="5" spans="1:11" ht="16.5" customHeight="1" x14ac:dyDescent="0.25">
      <c r="A5" s="292">
        <f>'Short Form'!N42</f>
        <v>0</v>
      </c>
      <c r="B5" s="293">
        <f>'Short Form'!A44</f>
        <v>0</v>
      </c>
      <c r="C5" s="293">
        <f>'Short Form'!B44</f>
        <v>0</v>
      </c>
      <c r="D5" s="389">
        <f>'Short Form'!C44</f>
        <v>0</v>
      </c>
      <c r="E5" s="389"/>
      <c r="F5" s="389"/>
      <c r="G5" s="389"/>
      <c r="H5" s="389">
        <f>'Short Form'!G44</f>
        <v>0</v>
      </c>
      <c r="I5" s="389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4"/>
      <c r="K6" s="364"/>
    </row>
    <row r="7" spans="1:11" ht="16.5" customHeight="1" x14ac:dyDescent="0.25">
      <c r="A7" s="292">
        <f>'Travel Form'!O49</f>
        <v>409.01</v>
      </c>
      <c r="B7" s="293" t="str">
        <f>'Travel Form'!B49</f>
        <v>52004500</v>
      </c>
      <c r="C7" s="293">
        <f>'Travel Form'!C49</f>
        <v>0</v>
      </c>
      <c r="D7" s="389">
        <f>'Travel Form'!D49:G49</f>
        <v>0</v>
      </c>
      <c r="E7" s="389"/>
      <c r="F7" s="389"/>
      <c r="G7" s="389"/>
      <c r="H7" s="389">
        <f>'Travel Form'!H49:I49</f>
        <v>0</v>
      </c>
      <c r="I7" s="389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89">
        <f>'Meals and Ent Sup'!D49</f>
        <v>0</v>
      </c>
      <c r="E13" s="389"/>
      <c r="F13" s="389"/>
      <c r="G13" s="389"/>
      <c r="H13" s="389">
        <f>'Meals and Ent Sup'!H49</f>
        <v>0</v>
      </c>
      <c r="I13" s="389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90">
        <f>'Misc. Exp. Sup'!D49</f>
        <v>0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89">
        <f>'Misc. Exp. Sup'!D51</f>
        <v>0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89">
        <f>'Misc. Exp. Sup'!D53</f>
        <v>0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8"/>
      <c r="K42" s="368"/>
    </row>
    <row r="43" spans="1:11" ht="16.5" customHeight="1" x14ac:dyDescent="0.2">
      <c r="A43" s="370">
        <f>SUM(A3:A42)</f>
        <v>409.01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75" workbookViewId="0">
      <selection activeCell="A11" sqref="A11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36803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/>
      <c r="B8" s="291"/>
      <c r="C8" s="291"/>
      <c r="D8" s="173"/>
      <c r="E8" s="191" t="s">
        <v>113</v>
      </c>
      <c r="F8" s="172"/>
      <c r="G8" s="192"/>
      <c r="H8" s="172"/>
      <c r="I8" s="172"/>
      <c r="J8" s="190"/>
      <c r="K8" s="270"/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/>
      <c r="B29" s="299"/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0</v>
      </c>
    </row>
    <row r="30" spans="1:64" ht="24" customHeight="1" x14ac:dyDescent="0.2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9"/>
      <c r="M34" s="196"/>
      <c r="N34" s="189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0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">
      <c r="A44" s="299"/>
      <c r="B44" s="299"/>
      <c r="C44" s="395"/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0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409.01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409.01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409.01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Scott</v>
      </c>
      <c r="B62" s="250" t="str">
        <f>IF(ISBLANK($E$6),TRIM(" "),$E$6)</f>
        <v>Susan</v>
      </c>
      <c r="C62" s="295" t="str">
        <f>TEXT(IF(ISBLANK($N$2),"      ",$N$2),"000000")</f>
        <v>111099</v>
      </c>
      <c r="D62" s="110" t="str">
        <f>TEXT($K$6,"###-##-####")</f>
        <v>453-57-1734</v>
      </c>
      <c r="E62" s="251" t="str">
        <f>TEXT($N$52,"######0.00")</f>
        <v>409.01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/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4" zoomScale="80" workbookViewId="0">
      <selection activeCell="C49" sqref="C49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Scott</v>
      </c>
      <c r="B5" s="121"/>
      <c r="C5" s="121"/>
      <c r="D5" s="121"/>
      <c r="E5" s="253" t="str">
        <f>'Short Form'!E6</f>
        <v>Susan</v>
      </c>
      <c r="F5" s="121"/>
      <c r="G5" s="121"/>
      <c r="H5" s="178" t="str">
        <f>'Short Form'!H6</f>
        <v>Analyst</v>
      </c>
      <c r="I5" s="177"/>
      <c r="J5" s="179"/>
      <c r="K5" s="116" t="str">
        <f>'Short Form'!K6</f>
        <v>453-57-1734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61</v>
      </c>
      <c r="B12" s="148">
        <v>36772</v>
      </c>
      <c r="C12" s="137" t="s">
        <v>115</v>
      </c>
      <c r="D12" s="166"/>
      <c r="E12" s="166"/>
      <c r="F12" s="166"/>
      <c r="G12" s="167"/>
      <c r="H12" s="166"/>
      <c r="I12" s="168"/>
      <c r="J12" s="166"/>
      <c r="K12" s="166"/>
      <c r="L12" s="255" t="s">
        <v>114</v>
      </c>
      <c r="M12" s="260">
        <v>188</v>
      </c>
      <c r="N12" s="258"/>
      <c r="O12" s="189">
        <f t="shared" ref="O12:O27" si="0">IF(N12=" ",M12*1,M12*N12)</f>
        <v>188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61</v>
      </c>
      <c r="B13" s="148">
        <v>36772</v>
      </c>
      <c r="C13" s="124" t="s">
        <v>116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157.01</v>
      </c>
      <c r="N13" s="258"/>
      <c r="O13" s="189">
        <f t="shared" si="0"/>
        <v>157.01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61</v>
      </c>
      <c r="B14" s="148">
        <v>36772</v>
      </c>
      <c r="C14" s="124" t="s">
        <v>117</v>
      </c>
      <c r="D14" s="166"/>
      <c r="E14" s="166"/>
      <c r="F14" s="166"/>
      <c r="G14" s="167"/>
      <c r="H14" s="166"/>
      <c r="I14" s="166"/>
      <c r="J14" s="166"/>
      <c r="K14" s="166"/>
      <c r="L14" s="255" t="s">
        <v>118</v>
      </c>
      <c r="M14" s="260">
        <v>27</v>
      </c>
      <c r="N14" s="258"/>
      <c r="O14" s="189">
        <f t="shared" si="0"/>
        <v>27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 t="s">
        <v>61</v>
      </c>
      <c r="B15" s="148">
        <v>36773</v>
      </c>
      <c r="C15" s="124" t="s">
        <v>119</v>
      </c>
      <c r="D15" s="166"/>
      <c r="E15" s="166"/>
      <c r="F15" s="166"/>
      <c r="G15" s="167"/>
      <c r="H15" s="166"/>
      <c r="I15" s="166"/>
      <c r="J15" s="166"/>
      <c r="K15" s="166"/>
      <c r="L15" s="255" t="s">
        <v>118</v>
      </c>
      <c r="M15" s="260">
        <v>24</v>
      </c>
      <c r="N15" s="258"/>
      <c r="O15" s="189">
        <f t="shared" si="0"/>
        <v>24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 t="s">
        <v>61</v>
      </c>
      <c r="B16" s="148">
        <v>36773</v>
      </c>
      <c r="C16" s="124" t="s">
        <v>120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13</v>
      </c>
      <c r="N16" s="258"/>
      <c r="O16" s="189">
        <f t="shared" si="0"/>
        <v>13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409.01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61</v>
      </c>
      <c r="B49" s="340" t="s">
        <v>121</v>
      </c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409.01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409.01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Scott</v>
      </c>
      <c r="B5" s="121"/>
      <c r="C5" s="121"/>
      <c r="D5" s="121"/>
      <c r="E5" s="254" t="str">
        <f>'Short Form'!E6</f>
        <v>Susan</v>
      </c>
      <c r="F5" s="121"/>
      <c r="G5" s="121"/>
      <c r="H5" s="178" t="str">
        <f>'Short Form'!H6</f>
        <v>Analyst</v>
      </c>
      <c r="I5" s="121"/>
      <c r="J5" s="121"/>
      <c r="K5" s="19"/>
      <c r="L5" s="144" t="str">
        <f>'Short Form'!K6</f>
        <v>453-57-1734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Scott</v>
      </c>
      <c r="B5" s="121"/>
      <c r="C5" s="121"/>
      <c r="D5" s="121"/>
      <c r="E5" s="253" t="str">
        <f>'Short Form'!E6</f>
        <v>Susan</v>
      </c>
      <c r="F5" s="172"/>
      <c r="G5" s="121"/>
      <c r="H5" s="178" t="str">
        <f>'Short Form'!H6</f>
        <v>Analyst</v>
      </c>
      <c r="I5" s="177"/>
      <c r="J5" s="179"/>
      <c r="K5" s="116" t="str">
        <f>'Short Form'!K6</f>
        <v>453-57-1734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Scott</v>
      </c>
      <c r="B5" s="121"/>
      <c r="C5" s="121"/>
      <c r="D5" s="121"/>
      <c r="E5" s="253" t="str">
        <f>'Short Form'!E6</f>
        <v>Susan</v>
      </c>
      <c r="F5" s="121"/>
      <c r="G5" s="121"/>
      <c r="H5" s="178" t="str">
        <f>'Short Form'!H6</f>
        <v>Analyst</v>
      </c>
      <c r="I5" s="177"/>
      <c r="J5" s="179"/>
      <c r="K5" s="116" t="str">
        <f>'Short Form'!K6</f>
        <v>453-57-1734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Scott</v>
      </c>
      <c r="B5" s="121"/>
      <c r="C5" s="121"/>
      <c r="D5" s="121"/>
      <c r="E5" s="254" t="str">
        <f>'Short Form'!E6</f>
        <v>Susan</v>
      </c>
      <c r="F5" s="121"/>
      <c r="G5" s="121"/>
      <c r="H5" s="178" t="str">
        <f>'Short Form'!H6</f>
        <v>Analyst</v>
      </c>
      <c r="I5" s="121"/>
      <c r="J5" s="121"/>
      <c r="K5" s="19"/>
      <c r="L5" s="144" t="str">
        <f>'Short Form'!K6</f>
        <v>453-57-1734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Scott</v>
      </c>
      <c r="B5" s="121"/>
      <c r="C5" s="121"/>
      <c r="D5" s="121"/>
      <c r="E5" s="253" t="str">
        <f>'Short Form'!E6</f>
        <v>Susan</v>
      </c>
      <c r="F5" s="172"/>
      <c r="G5" s="121"/>
      <c r="H5" s="178" t="str">
        <f>'Short Form'!H6</f>
        <v>Analyst</v>
      </c>
      <c r="I5" s="177"/>
      <c r="J5" s="179"/>
      <c r="K5" s="116" t="str">
        <f>'Short Form'!K6</f>
        <v>453-57-1734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1999-07-29T21:02:10Z</cp:lastPrinted>
  <dcterms:created xsi:type="dcterms:W3CDTF">1997-11-03T17:34:07Z</dcterms:created>
  <dcterms:modified xsi:type="dcterms:W3CDTF">2023-09-10T13:11:21Z</dcterms:modified>
</cp:coreProperties>
</file>