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B64BB4-9CCC-4318-89E1-12DFC8C26CC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C29" i="1"/>
  <c r="E29" i="1"/>
  <c r="A37" i="1"/>
  <c r="C41" i="1"/>
  <c r="E41" i="1"/>
  <c r="A49" i="1"/>
</calcChain>
</file>

<file path=xl/sharedStrings.xml><?xml version="1.0" encoding="utf-8"?>
<sst xmlns="http://schemas.openxmlformats.org/spreadsheetml/2006/main" count="65" uniqueCount="39">
  <si>
    <t>Effect of Demand Charges on Customer's Average Rate</t>
  </si>
  <si>
    <t xml:space="preserve">           As a Function of Customer Load Factors</t>
  </si>
  <si>
    <t>50/50</t>
  </si>
  <si>
    <t>Increase Due</t>
  </si>
  <si>
    <t>SFV</t>
  </si>
  <si>
    <t>United</t>
  </si>
  <si>
    <t>Volumetric</t>
  </si>
  <si>
    <t>Load</t>
  </si>
  <si>
    <t>to SFV Rate</t>
  </si>
  <si>
    <t>to United Rate</t>
  </si>
  <si>
    <t xml:space="preserve">Demand </t>
  </si>
  <si>
    <t>Average</t>
  </si>
  <si>
    <t>Factor</t>
  </si>
  <si>
    <t>Design</t>
  </si>
  <si>
    <t>50/50 Design</t>
  </si>
  <si>
    <t>Charge</t>
  </si>
  <si>
    <t>Rate</t>
  </si>
  <si>
    <t>$/dth</t>
  </si>
  <si>
    <t>$/dth-day</t>
  </si>
  <si>
    <t>Notes:</t>
  </si>
  <si>
    <t>Load Factor</t>
  </si>
  <si>
    <t>load factor = avg dth/peak dth</t>
  </si>
  <si>
    <t>demand charge is based on peak dth</t>
  </si>
  <si>
    <t>SFV Rate Design</t>
  </si>
  <si>
    <t>daily/dth</t>
  </si>
  <si>
    <t>monthly/dth</t>
  </si>
  <si>
    <t>$73.7 million/(3500 mmcfd x 1016 btu/cf x 365 day x .79))</t>
  </si>
  <si>
    <t>&gt;</t>
  </si>
  <si>
    <t>Assume that customer's peak usage is 1000 dth.  If the</t>
  </si>
  <si>
    <t xml:space="preserve">customer's load factor is 50 percent, then its average daily </t>
  </si>
  <si>
    <t>usage is 500 dth.  Cost of the 1000 dth of capacity is $71.88</t>
  </si>
  <si>
    <t>Avg Rate under SFV</t>
  </si>
  <si>
    <t xml:space="preserve">per day or $2,186.24 per month and average daily cost per </t>
  </si>
  <si>
    <t>dth of usage is $71.88/500 dth = $0.1438/dth.</t>
  </si>
  <si>
    <t>United Rate Design</t>
  </si>
  <si>
    <t>$73.7 million/(3500 mmcfd x 1020 btu/cf x 365 day x .79))</t>
  </si>
  <si>
    <t>usage is 500 dth.  Cost of the 1000 dth of capacity is $35.94</t>
  </si>
  <si>
    <t xml:space="preserve">per day or $1,093.12 per month and average daily cost per </t>
  </si>
  <si>
    <t>dth of usage is $35.94/500 dth = $0.07188/dth.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</si>
</sst>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sz val="10"/>
      <name val="Book Antiqua"/>
      <family val="1"/>
    </font>
    <font>
      <sz val="14"/>
      <name val="Book Antiqua"/>
      <family val="1"/>
    </font>
    <font>
      <strike/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2" applyFont="1"/>
    <xf numFmtId="0" fontId="3" fillId="0" borderId="0" xfId="2" applyFont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 applyAlignment="1">
      <alignment horizontal="right"/>
    </xf>
    <xf numFmtId="43" fontId="2" fillId="0" borderId="0" xfId="1" applyFont="1" applyAlignment="1">
      <alignment horizontal="left"/>
    </xf>
    <xf numFmtId="9" fontId="2" fillId="0" borderId="0" xfId="3" applyFont="1"/>
    <xf numFmtId="167" fontId="2" fillId="0" borderId="0" xfId="1" applyNumberFormat="1" applyFont="1"/>
    <xf numFmtId="167" fontId="2" fillId="0" borderId="0" xfId="2" applyNumberFormat="1" applyFont="1"/>
    <xf numFmtId="0" fontId="4" fillId="0" borderId="0" xfId="2" applyFont="1" applyAlignment="1">
      <alignment horizontal="right"/>
    </xf>
    <xf numFmtId="0" fontId="2" fillId="0" borderId="0" xfId="2" quotePrefix="1" applyFont="1" applyAlignment="1">
      <alignment horizontal="right"/>
    </xf>
  </cellXfs>
  <cellStyles count="4">
    <cellStyle name="Comma" xfId="1" builtinId="3"/>
    <cellStyle name="Normal" xfId="0" builtinId="0"/>
    <cellStyle name="Normal_Load Factor Effect on Rate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707182320442"/>
          <c:y val="0.10837438423645321"/>
          <c:w val="0.72928176795580113"/>
          <c:h val="0.6798029556650245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F0-4485-96D5-34D8027CE9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EF0-4485-96D5-34D8027CE9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F0-4485-96D5-34D8027CE9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EF0-4485-96D5-34D8027CE9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F0-4485-96D5-34D8027CE9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F0-4485-96D5-34D8027CE9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F0-4485-96D5-34D8027CE9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F0-4485-96D5-34D8027CE9A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F0-4485-96D5-34D8027CE9A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795580110497238"/>
                  <c:y val="0.23645320197044334"/>
                </c:manualLayout>
              </c:layout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Book Antiqua"/>
                        <a:ea typeface="Book Antiqua"/>
                        <a:cs typeface="Book Antiqua"/>
                      </a:defRPr>
                    </a:pPr>
                    <a:r>
                      <a:rPr lang="en-US"/>
                      <a:t>SFV Rate Design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EF0-4485-96D5-34D8027CE9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Sheet1!$A$10:$A$19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Sheet1!$B$10:$B$19</c:f>
              <c:numCache>
                <c:formatCode>0%</c:formatCode>
                <c:ptCount val="10"/>
                <c:pt idx="0">
                  <c:v>0</c:v>
                </c:pt>
                <c:pt idx="1">
                  <c:v>0.11111111111111106</c:v>
                </c:pt>
                <c:pt idx="2">
                  <c:v>0.24999999999999992</c:v>
                </c:pt>
                <c:pt idx="3">
                  <c:v>0.42857142857142871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2.3333333333333335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F0-4485-96D5-34D8027CE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EF0-4485-96D5-34D8027CE9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EF0-4485-96D5-34D8027CE9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EF0-4485-96D5-34D8027CE9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EF0-4485-96D5-34D8027CE9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EF0-4485-96D5-34D8027CE9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F0-4485-96D5-34D8027CE9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EF0-4485-96D5-34D8027CE9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F0-4485-96D5-34D8027CE9A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7624309392265189"/>
                  <c:y val="0.70443349753694584"/>
                </c:manualLayout>
              </c:layout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Book Antiqua"/>
                        <a:ea typeface="Book Antiqua"/>
                        <a:cs typeface="Book Antiqua"/>
                      </a:defRPr>
                    </a:pPr>
                    <a:r>
                      <a:rPr lang="en-US"/>
                      <a:t> 50/50 Dmd/Vol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EF0-4485-96D5-34D8027CE9A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F0-4485-96D5-34D8027CE9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Sheet1!$A$10:$A$19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Sheet1!$C$10:$C$19</c:f>
              <c:numCache>
                <c:formatCode>0%</c:formatCode>
                <c:ptCount val="10"/>
                <c:pt idx="0">
                  <c:v>0</c:v>
                </c:pt>
                <c:pt idx="1">
                  <c:v>5.5555555555555532E-2</c:v>
                </c:pt>
                <c:pt idx="2">
                  <c:v>0.12499999999999996</c:v>
                </c:pt>
                <c:pt idx="3">
                  <c:v>0.21428571428571436</c:v>
                </c:pt>
                <c:pt idx="4">
                  <c:v>0.33333333333333337</c:v>
                </c:pt>
                <c:pt idx="5">
                  <c:v>0.5</c:v>
                </c:pt>
                <c:pt idx="6">
                  <c:v>0.74999999999999967</c:v>
                </c:pt>
                <c:pt idx="7">
                  <c:v>1.1666666666666665</c:v>
                </c:pt>
                <c:pt idx="8">
                  <c:v>1.9999999999999996</c:v>
                </c:pt>
                <c:pt idx="9">
                  <c:v>4.4999999999999991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F0-4485-96D5-34D8027CE9A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smooth val="0"/>
        <c:axId val="2062869551"/>
        <c:axId val="1"/>
      </c:lineChart>
      <c:catAx>
        <c:axId val="206286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Load Factor</a:t>
                </a:r>
              </a:p>
            </c:rich>
          </c:tx>
          <c:layout>
            <c:manualLayout>
              <c:xMode val="edge"/>
              <c:yMode val="edge"/>
              <c:x val="0.74309392265193375"/>
              <c:y val="0.9014778325123152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Incr in Avg Rate</a:t>
                </a:r>
              </a:p>
            </c:rich>
          </c:tx>
          <c:layout>
            <c:manualLayout>
              <c:xMode val="edge"/>
              <c:yMode val="edge"/>
              <c:x val="5.5248618784530384E-2"/>
              <c:y val="0.236453201970443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2062869551"/>
        <c:crosses val="autoZero"/>
        <c:crossBetween val="between"/>
        <c:majorUnit val="2"/>
        <c:minorUnit val="0.4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21</xdr:row>
      <xdr:rowOff>38100</xdr:rowOff>
    </xdr:from>
    <xdr:to>
      <xdr:col>11</xdr:col>
      <xdr:colOff>381000</xdr:colOff>
      <xdr:row>32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99FAEBA-6857-BF4D-39BE-ADF65B0F3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14" workbookViewId="0">
      <selection activeCell="I20" sqref="I20"/>
    </sheetView>
  </sheetViews>
  <sheetFormatPr defaultRowHeight="13.5" x14ac:dyDescent="0.25"/>
  <cols>
    <col min="1" max="1" width="10.85546875" style="3" customWidth="1"/>
    <col min="2" max="2" width="11.140625" style="1" customWidth="1"/>
    <col min="3" max="3" width="12" style="1" customWidth="1"/>
    <col min="4" max="4" width="11.140625" style="1" customWidth="1"/>
    <col min="5" max="5" width="11" style="1" customWidth="1"/>
    <col min="6" max="6" width="11.42578125" style="1" customWidth="1"/>
    <col min="7" max="7" width="11.140625" style="1" customWidth="1"/>
    <col min="8" max="8" width="12.140625" style="1" customWidth="1"/>
    <col min="9" max="9" width="13.140625" style="1" customWidth="1"/>
    <col min="10" max="16384" width="9.140625" style="1"/>
  </cols>
  <sheetData>
    <row r="1" spans="1:9" ht="18.75" x14ac:dyDescent="0.3">
      <c r="A1" s="1"/>
      <c r="C1" s="2" t="s">
        <v>0</v>
      </c>
    </row>
    <row r="2" spans="1:9" ht="18.75" x14ac:dyDescent="0.3">
      <c r="A2" s="1"/>
      <c r="C2" s="2" t="s">
        <v>1</v>
      </c>
    </row>
    <row r="4" spans="1:9" x14ac:dyDescent="0.25">
      <c r="F4" s="10" t="s">
        <v>2</v>
      </c>
      <c r="G4" s="10" t="s">
        <v>2</v>
      </c>
      <c r="H4" s="10" t="s">
        <v>2</v>
      </c>
    </row>
    <row r="5" spans="1:9" x14ac:dyDescent="0.25">
      <c r="B5" s="4" t="s">
        <v>3</v>
      </c>
      <c r="C5" s="4" t="s">
        <v>3</v>
      </c>
      <c r="D5" s="4" t="s">
        <v>4</v>
      </c>
      <c r="E5" s="4" t="s">
        <v>4</v>
      </c>
      <c r="F5" s="9" t="s">
        <v>5</v>
      </c>
      <c r="G5" s="9" t="s">
        <v>5</v>
      </c>
      <c r="H5" s="9" t="s">
        <v>5</v>
      </c>
      <c r="I5" s="4" t="s">
        <v>6</v>
      </c>
    </row>
    <row r="6" spans="1:9" x14ac:dyDescent="0.25">
      <c r="A6" s="3" t="s">
        <v>7</v>
      </c>
      <c r="B6" s="4" t="s">
        <v>8</v>
      </c>
      <c r="C6" s="9" t="s">
        <v>9</v>
      </c>
      <c r="D6" s="4" t="s">
        <v>10</v>
      </c>
      <c r="E6" s="4" t="s">
        <v>11</v>
      </c>
      <c r="F6" s="4" t="s">
        <v>10</v>
      </c>
      <c r="G6" s="4" t="s">
        <v>6</v>
      </c>
      <c r="H6" s="4" t="s">
        <v>11</v>
      </c>
      <c r="I6" s="4" t="s">
        <v>11</v>
      </c>
    </row>
    <row r="7" spans="1:9" x14ac:dyDescent="0.25">
      <c r="A7" s="3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4" t="s">
        <v>15</v>
      </c>
      <c r="G7" s="4" t="s">
        <v>15</v>
      </c>
      <c r="H7" s="4" t="s">
        <v>16</v>
      </c>
      <c r="I7" s="4" t="s">
        <v>16</v>
      </c>
    </row>
    <row r="8" spans="1:9" x14ac:dyDescent="0.25">
      <c r="B8" s="4" t="s">
        <v>17</v>
      </c>
      <c r="C8" s="4" t="s">
        <v>17</v>
      </c>
      <c r="D8" s="4" t="s">
        <v>18</v>
      </c>
      <c r="E8" s="4" t="s">
        <v>17</v>
      </c>
      <c r="F8" s="4" t="s">
        <v>18</v>
      </c>
      <c r="G8" s="4" t="s">
        <v>17</v>
      </c>
      <c r="H8" s="4" t="s">
        <v>17</v>
      </c>
      <c r="I8" s="4" t="s">
        <v>17</v>
      </c>
    </row>
    <row r="10" spans="1:9" x14ac:dyDescent="0.25">
      <c r="A10" s="5">
        <v>1</v>
      </c>
      <c r="B10" s="6">
        <f>(E10-I10)/I10</f>
        <v>0</v>
      </c>
      <c r="C10" s="6">
        <f>(H10-I10)/I10</f>
        <v>0</v>
      </c>
      <c r="D10" s="7">
        <f t="shared" ref="D10:D19" si="0">$C$29</f>
        <v>7.1876311108761831E-2</v>
      </c>
      <c r="E10" s="7">
        <f t="shared" ref="E10:E19" si="1">D10/A10</f>
        <v>7.1876311108761831E-2</v>
      </c>
      <c r="F10" s="8">
        <f>D10*0.5</f>
        <v>3.5938155554380916E-2</v>
      </c>
      <c r="G10" s="8">
        <f>F10</f>
        <v>3.5938155554380916E-2</v>
      </c>
      <c r="H10" s="7">
        <f t="shared" ref="H10:H19" si="2">SUM(G10,F10/A10)</f>
        <v>7.1876311108761831E-2</v>
      </c>
      <c r="I10" s="8">
        <f>D10</f>
        <v>7.1876311108761831E-2</v>
      </c>
    </row>
    <row r="11" spans="1:9" x14ac:dyDescent="0.25">
      <c r="A11" s="5">
        <v>0.9</v>
      </c>
      <c r="B11" s="6">
        <f t="shared" ref="B11:B19" si="3">(E11-I11)/I11</f>
        <v>0.11111111111111106</v>
      </c>
      <c r="C11" s="6">
        <f t="shared" ref="C11:C19" si="4">(H11-I11)/I11</f>
        <v>5.5555555555555532E-2</v>
      </c>
      <c r="D11" s="7">
        <f t="shared" si="0"/>
        <v>7.1876311108761831E-2</v>
      </c>
      <c r="E11" s="7">
        <f t="shared" si="1"/>
        <v>7.9862567898624254E-2</v>
      </c>
      <c r="F11" s="8">
        <f t="shared" ref="F11:F19" si="5">D11*0.5</f>
        <v>3.5938155554380916E-2</v>
      </c>
      <c r="G11" s="8">
        <f t="shared" ref="G11:G19" si="6">F11</f>
        <v>3.5938155554380916E-2</v>
      </c>
      <c r="H11" s="7">
        <f t="shared" si="2"/>
        <v>7.5869439503693042E-2</v>
      </c>
      <c r="I11" s="8">
        <f t="shared" ref="I11:I19" si="7">D11</f>
        <v>7.1876311108761831E-2</v>
      </c>
    </row>
    <row r="12" spans="1:9" x14ac:dyDescent="0.25">
      <c r="A12" s="5">
        <v>0.8</v>
      </c>
      <c r="B12" s="6">
        <f t="shared" si="3"/>
        <v>0.24999999999999992</v>
      </c>
      <c r="C12" s="6">
        <f t="shared" si="4"/>
        <v>0.12499999999999996</v>
      </c>
      <c r="D12" s="7">
        <f t="shared" si="0"/>
        <v>7.1876311108761831E-2</v>
      </c>
      <c r="E12" s="7">
        <f t="shared" si="1"/>
        <v>8.9845388885952282E-2</v>
      </c>
      <c r="F12" s="8">
        <f t="shared" si="5"/>
        <v>3.5938155554380916E-2</v>
      </c>
      <c r="G12" s="8">
        <f t="shared" si="6"/>
        <v>3.5938155554380916E-2</v>
      </c>
      <c r="H12" s="7">
        <f t="shared" si="2"/>
        <v>8.0860849997357057E-2</v>
      </c>
      <c r="I12" s="8">
        <f t="shared" si="7"/>
        <v>7.1876311108761831E-2</v>
      </c>
    </row>
    <row r="13" spans="1:9" x14ac:dyDescent="0.25">
      <c r="A13" s="5">
        <v>0.7</v>
      </c>
      <c r="B13" s="6">
        <f t="shared" si="3"/>
        <v>0.42857142857142871</v>
      </c>
      <c r="C13" s="6">
        <f t="shared" si="4"/>
        <v>0.21428571428571436</v>
      </c>
      <c r="D13" s="7">
        <f t="shared" si="0"/>
        <v>7.1876311108761831E-2</v>
      </c>
      <c r="E13" s="7">
        <f t="shared" si="1"/>
        <v>0.10268044444108834</v>
      </c>
      <c r="F13" s="8">
        <f t="shared" si="5"/>
        <v>3.5938155554380916E-2</v>
      </c>
      <c r="G13" s="8">
        <f t="shared" si="6"/>
        <v>3.5938155554380916E-2</v>
      </c>
      <c r="H13" s="7">
        <f t="shared" si="2"/>
        <v>8.7278377774925087E-2</v>
      </c>
      <c r="I13" s="8">
        <f t="shared" si="7"/>
        <v>7.1876311108761831E-2</v>
      </c>
    </row>
    <row r="14" spans="1:9" x14ac:dyDescent="0.25">
      <c r="A14" s="5">
        <v>0.6</v>
      </c>
      <c r="B14" s="6">
        <f t="shared" si="3"/>
        <v>0.66666666666666674</v>
      </c>
      <c r="C14" s="6">
        <f t="shared" si="4"/>
        <v>0.33333333333333337</v>
      </c>
      <c r="D14" s="7">
        <f t="shared" si="0"/>
        <v>7.1876311108761831E-2</v>
      </c>
      <c r="E14" s="7">
        <f t="shared" si="1"/>
        <v>0.11979385184793639</v>
      </c>
      <c r="F14" s="8">
        <f t="shared" si="5"/>
        <v>3.5938155554380916E-2</v>
      </c>
      <c r="G14" s="8">
        <f t="shared" si="6"/>
        <v>3.5938155554380916E-2</v>
      </c>
      <c r="H14" s="7">
        <f t="shared" si="2"/>
        <v>9.5835081478349113E-2</v>
      </c>
      <c r="I14" s="8">
        <f t="shared" si="7"/>
        <v>7.1876311108761831E-2</v>
      </c>
    </row>
    <row r="15" spans="1:9" x14ac:dyDescent="0.25">
      <c r="A15" s="5">
        <v>0.5</v>
      </c>
      <c r="B15" s="6">
        <f t="shared" si="3"/>
        <v>1</v>
      </c>
      <c r="C15" s="6">
        <f t="shared" si="4"/>
        <v>0.5</v>
      </c>
      <c r="D15" s="7">
        <f t="shared" si="0"/>
        <v>7.1876311108761831E-2</v>
      </c>
      <c r="E15" s="7">
        <f t="shared" si="1"/>
        <v>0.14375262221752366</v>
      </c>
      <c r="F15" s="8">
        <f t="shared" si="5"/>
        <v>3.5938155554380916E-2</v>
      </c>
      <c r="G15" s="8">
        <f t="shared" si="6"/>
        <v>3.5938155554380916E-2</v>
      </c>
      <c r="H15" s="7">
        <f t="shared" si="2"/>
        <v>0.10781446666314275</v>
      </c>
      <c r="I15" s="8">
        <f t="shared" si="7"/>
        <v>7.1876311108761831E-2</v>
      </c>
    </row>
    <row r="16" spans="1:9" x14ac:dyDescent="0.25">
      <c r="A16" s="5">
        <v>0.4</v>
      </c>
      <c r="B16" s="6">
        <f t="shared" si="3"/>
        <v>1.4999999999999998</v>
      </c>
      <c r="C16" s="6">
        <f t="shared" si="4"/>
        <v>0.74999999999999967</v>
      </c>
      <c r="D16" s="7">
        <f t="shared" si="0"/>
        <v>7.1876311108761831E-2</v>
      </c>
      <c r="E16" s="7">
        <f t="shared" si="1"/>
        <v>0.17969077777190456</v>
      </c>
      <c r="F16" s="8">
        <f t="shared" si="5"/>
        <v>3.5938155554380916E-2</v>
      </c>
      <c r="G16" s="8">
        <f t="shared" si="6"/>
        <v>3.5938155554380916E-2</v>
      </c>
      <c r="H16" s="7">
        <f t="shared" si="2"/>
        <v>0.12578354444033318</v>
      </c>
      <c r="I16" s="8">
        <f t="shared" si="7"/>
        <v>7.1876311108761831E-2</v>
      </c>
    </row>
    <row r="17" spans="1:9" x14ac:dyDescent="0.25">
      <c r="A17" s="5">
        <v>0.3</v>
      </c>
      <c r="B17" s="6">
        <f t="shared" si="3"/>
        <v>2.3333333333333335</v>
      </c>
      <c r="C17" s="6">
        <f t="shared" si="4"/>
        <v>1.1666666666666665</v>
      </c>
      <c r="D17" s="7">
        <f t="shared" si="0"/>
        <v>7.1876311108761831E-2</v>
      </c>
      <c r="E17" s="7">
        <f t="shared" si="1"/>
        <v>0.23958770369587279</v>
      </c>
      <c r="F17" s="8">
        <f t="shared" si="5"/>
        <v>3.5938155554380916E-2</v>
      </c>
      <c r="G17" s="8">
        <f t="shared" si="6"/>
        <v>3.5938155554380916E-2</v>
      </c>
      <c r="H17" s="7">
        <f t="shared" si="2"/>
        <v>0.1557320074023173</v>
      </c>
      <c r="I17" s="8">
        <f t="shared" si="7"/>
        <v>7.1876311108761831E-2</v>
      </c>
    </row>
    <row r="18" spans="1:9" x14ac:dyDescent="0.25">
      <c r="A18" s="5">
        <v>0.2</v>
      </c>
      <c r="B18" s="6">
        <f t="shared" si="3"/>
        <v>4</v>
      </c>
      <c r="C18" s="6">
        <f t="shared" si="4"/>
        <v>1.9999999999999996</v>
      </c>
      <c r="D18" s="7">
        <f t="shared" si="0"/>
        <v>7.1876311108761831E-2</v>
      </c>
      <c r="E18" s="7">
        <f t="shared" si="1"/>
        <v>0.35938155554380913</v>
      </c>
      <c r="F18" s="8">
        <f t="shared" si="5"/>
        <v>3.5938155554380916E-2</v>
      </c>
      <c r="G18" s="8">
        <f t="shared" si="6"/>
        <v>3.5938155554380916E-2</v>
      </c>
      <c r="H18" s="7">
        <f t="shared" si="2"/>
        <v>0.21562893332628547</v>
      </c>
      <c r="I18" s="8">
        <f t="shared" si="7"/>
        <v>7.1876311108761831E-2</v>
      </c>
    </row>
    <row r="19" spans="1:9" x14ac:dyDescent="0.25">
      <c r="A19" s="5">
        <v>0.1</v>
      </c>
      <c r="B19" s="6">
        <f t="shared" si="3"/>
        <v>9</v>
      </c>
      <c r="C19" s="6">
        <f t="shared" si="4"/>
        <v>4.4999999999999991</v>
      </c>
      <c r="D19" s="7">
        <f t="shared" si="0"/>
        <v>7.1876311108761831E-2</v>
      </c>
      <c r="E19" s="7">
        <f t="shared" si="1"/>
        <v>0.71876311108761826</v>
      </c>
      <c r="F19" s="8">
        <f t="shared" si="5"/>
        <v>3.5938155554380916E-2</v>
      </c>
      <c r="G19" s="8">
        <f t="shared" si="6"/>
        <v>3.5938155554380916E-2</v>
      </c>
      <c r="H19" s="7">
        <f t="shared" si="2"/>
        <v>0.39531971109819003</v>
      </c>
      <c r="I19" s="8">
        <f t="shared" si="7"/>
        <v>7.1876311108761831E-2</v>
      </c>
    </row>
    <row r="23" spans="1:9" x14ac:dyDescent="0.25">
      <c r="A23" s="3" t="s">
        <v>19</v>
      </c>
    </row>
    <row r="25" spans="1:9" x14ac:dyDescent="0.25">
      <c r="A25" s="1" t="s">
        <v>20</v>
      </c>
      <c r="C25" s="1" t="s">
        <v>21</v>
      </c>
    </row>
    <row r="26" spans="1:9" x14ac:dyDescent="0.25">
      <c r="A26" s="1"/>
      <c r="C26" s="1" t="s">
        <v>22</v>
      </c>
    </row>
    <row r="27" spans="1:9" x14ac:dyDescent="0.25">
      <c r="A27" s="1"/>
    </row>
    <row r="28" spans="1:9" x14ac:dyDescent="0.25">
      <c r="A28" s="1" t="s">
        <v>23</v>
      </c>
      <c r="C28" s="4" t="s">
        <v>24</v>
      </c>
      <c r="D28" s="4"/>
      <c r="E28" s="3" t="s">
        <v>25</v>
      </c>
    </row>
    <row r="29" spans="1:9" x14ac:dyDescent="0.25">
      <c r="A29" s="1"/>
      <c r="C29" s="1">
        <f>73700000/(3500*1016*365*0.79)</f>
        <v>7.1876311108761831E-2</v>
      </c>
      <c r="E29" s="1">
        <f>C29*365/12</f>
        <v>2.1862377962248392</v>
      </c>
    </row>
    <row r="30" spans="1:9" x14ac:dyDescent="0.25">
      <c r="A30" s="1"/>
    </row>
    <row r="31" spans="1:9" x14ac:dyDescent="0.25">
      <c r="A31" s="1"/>
      <c r="C31" s="1" t="s">
        <v>26</v>
      </c>
    </row>
    <row r="32" spans="1:9" x14ac:dyDescent="0.25">
      <c r="A32" s="1"/>
    </row>
    <row r="33" spans="1:5" x14ac:dyDescent="0.25">
      <c r="A33" s="1"/>
      <c r="B33" s="4" t="s">
        <v>27</v>
      </c>
      <c r="C33" s="1" t="s">
        <v>28</v>
      </c>
    </row>
    <row r="34" spans="1:5" x14ac:dyDescent="0.25">
      <c r="A34" s="1"/>
      <c r="B34" s="4"/>
      <c r="C34" s="1" t="s">
        <v>29</v>
      </c>
    </row>
    <row r="35" spans="1:5" x14ac:dyDescent="0.25">
      <c r="A35" s="1"/>
      <c r="C35" s="1" t="s">
        <v>30</v>
      </c>
    </row>
    <row r="36" spans="1:5" x14ac:dyDescent="0.25">
      <c r="A36" s="1" t="s">
        <v>31</v>
      </c>
      <c r="C36" s="1" t="s">
        <v>32</v>
      </c>
    </row>
    <row r="37" spans="1:5" x14ac:dyDescent="0.25">
      <c r="A37" s="7">
        <f>C29*1000/500</f>
        <v>0.14375262221752366</v>
      </c>
      <c r="C37" s="1" t="s">
        <v>33</v>
      </c>
    </row>
    <row r="40" spans="1:5" x14ac:dyDescent="0.25">
      <c r="A40" s="3" t="s">
        <v>34</v>
      </c>
      <c r="C40" s="4" t="s">
        <v>24</v>
      </c>
      <c r="D40" s="4"/>
      <c r="E40" s="3" t="s">
        <v>25</v>
      </c>
    </row>
    <row r="41" spans="1:5" x14ac:dyDescent="0.25">
      <c r="C41" s="1">
        <f>73700000*0.5/(3500*1016*365*0.79)</f>
        <v>3.5938155554380916E-2</v>
      </c>
      <c r="E41" s="1">
        <f>C41*365/12</f>
        <v>1.0931188981124196</v>
      </c>
    </row>
    <row r="43" spans="1:5" x14ac:dyDescent="0.25">
      <c r="A43" s="1"/>
      <c r="C43" s="1" t="s">
        <v>35</v>
      </c>
    </row>
    <row r="44" spans="1:5" x14ac:dyDescent="0.25">
      <c r="A44" s="1"/>
    </row>
    <row r="45" spans="1:5" x14ac:dyDescent="0.25">
      <c r="A45" s="1"/>
      <c r="B45" s="4" t="s">
        <v>27</v>
      </c>
      <c r="C45" s="1" t="s">
        <v>28</v>
      </c>
    </row>
    <row r="46" spans="1:5" x14ac:dyDescent="0.25">
      <c r="A46" s="1"/>
      <c r="B46" s="4"/>
      <c r="C46" s="1" t="s">
        <v>29</v>
      </c>
    </row>
    <row r="47" spans="1:5" x14ac:dyDescent="0.25">
      <c r="A47" s="1"/>
      <c r="C47" s="1" t="s">
        <v>36</v>
      </c>
    </row>
    <row r="48" spans="1:5" x14ac:dyDescent="0.25">
      <c r="A48" s="1" t="s">
        <v>31</v>
      </c>
      <c r="C48" s="1" t="s">
        <v>37</v>
      </c>
    </row>
    <row r="49" spans="1:3" x14ac:dyDescent="0.25">
      <c r="A49" s="7">
        <f>C41*1000/500</f>
        <v>7.1876311108761831E-2</v>
      </c>
      <c r="C49" s="1" t="s">
        <v>38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Barkovich &amp; Yap,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E.  Yap</dc:creator>
  <cp:lastModifiedBy>Jan Havlíček</cp:lastModifiedBy>
  <dcterms:created xsi:type="dcterms:W3CDTF">2000-06-19T17:03:16Z</dcterms:created>
  <dcterms:modified xsi:type="dcterms:W3CDTF">2023-09-10T13:11:52Z</dcterms:modified>
</cp:coreProperties>
</file>