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BF79DB-FF2B-480B-AB8D-8399E8A0A7A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M2" i="2" l="1"/>
  <c r="N2" i="2"/>
  <c r="M5" i="2"/>
  <c r="N5" i="2"/>
  <c r="T5" i="2"/>
  <c r="U5" i="2"/>
  <c r="V5" i="2"/>
  <c r="Z5" i="2"/>
  <c r="AA5" i="2"/>
  <c r="AB5" i="2"/>
  <c r="AC5" i="2"/>
  <c r="AD5" i="2"/>
  <c r="AE5" i="2"/>
  <c r="AF5" i="2"/>
  <c r="AG5" i="2"/>
  <c r="M6" i="2"/>
  <c r="N6" i="2"/>
  <c r="T6" i="2"/>
  <c r="U6" i="2"/>
  <c r="V6" i="2"/>
  <c r="Z6" i="2"/>
  <c r="AA6" i="2"/>
  <c r="AB6" i="2"/>
  <c r="AC6" i="2"/>
  <c r="AD6" i="2"/>
  <c r="AE6" i="2"/>
  <c r="AF6" i="2"/>
  <c r="AG6" i="2"/>
  <c r="M7" i="2"/>
  <c r="N7" i="2"/>
  <c r="T7" i="2"/>
  <c r="U7" i="2"/>
  <c r="V7" i="2"/>
  <c r="Z7" i="2"/>
  <c r="AA7" i="2"/>
  <c r="AB7" i="2"/>
  <c r="AC7" i="2"/>
  <c r="AD7" i="2"/>
  <c r="AE7" i="2"/>
  <c r="AF7" i="2"/>
  <c r="AG7" i="2"/>
  <c r="AF8" i="2"/>
  <c r="AG8" i="2"/>
  <c r="M9" i="2"/>
  <c r="N9" i="2"/>
  <c r="AI9" i="2"/>
  <c r="AJ9" i="2"/>
  <c r="AK9" i="2"/>
  <c r="AO9" i="2"/>
  <c r="AP9" i="2"/>
  <c r="AQ9" i="2"/>
  <c r="AR9" i="2"/>
  <c r="AS9" i="2"/>
  <c r="AT9" i="2"/>
  <c r="AU9" i="2"/>
  <c r="AV9" i="2"/>
  <c r="AW9" i="2"/>
  <c r="AX9" i="2"/>
  <c r="M10" i="2"/>
  <c r="N10" i="2"/>
  <c r="AI10" i="2"/>
  <c r="AJ10" i="2"/>
  <c r="AK10" i="2"/>
  <c r="AO10" i="2"/>
  <c r="AP10" i="2"/>
  <c r="AQ10" i="2"/>
  <c r="AR10" i="2"/>
  <c r="AS10" i="2"/>
  <c r="AT10" i="2"/>
  <c r="AU10" i="2"/>
  <c r="AV10" i="2"/>
  <c r="AW10" i="2"/>
  <c r="AX10" i="2"/>
  <c r="M11" i="2"/>
  <c r="N11" i="2"/>
  <c r="AI11" i="2"/>
  <c r="AJ11" i="2"/>
  <c r="AK11" i="2"/>
  <c r="AO11" i="2"/>
  <c r="AP11" i="2"/>
  <c r="AQ11" i="2"/>
  <c r="AR11" i="2"/>
  <c r="AS11" i="2"/>
  <c r="AT11" i="2"/>
  <c r="AU11" i="2"/>
  <c r="AV11" i="2"/>
  <c r="AW11" i="2"/>
  <c r="AX11" i="2"/>
  <c r="AW12" i="2"/>
  <c r="AX12" i="2"/>
  <c r="M13" i="2"/>
  <c r="N13" i="2"/>
  <c r="AI13" i="2"/>
  <c r="AJ13" i="2"/>
  <c r="AK13" i="2"/>
  <c r="AO13" i="2"/>
  <c r="AP13" i="2"/>
  <c r="AQ13" i="2"/>
  <c r="AR13" i="2"/>
  <c r="AS13" i="2"/>
  <c r="AT13" i="2"/>
  <c r="AU13" i="2"/>
  <c r="AV13" i="2"/>
  <c r="AW13" i="2"/>
  <c r="AX13" i="2"/>
  <c r="M14" i="2"/>
  <c r="N14" i="2"/>
  <c r="AI14" i="2"/>
  <c r="AJ14" i="2"/>
  <c r="AK14" i="2"/>
  <c r="AO14" i="2"/>
  <c r="AP14" i="2"/>
  <c r="AQ14" i="2"/>
  <c r="AR14" i="2"/>
  <c r="AS14" i="2"/>
  <c r="AT14" i="2"/>
  <c r="AU14" i="2"/>
  <c r="AV14" i="2"/>
  <c r="AW14" i="2"/>
  <c r="AX14" i="2"/>
  <c r="M15" i="2"/>
  <c r="N15" i="2"/>
  <c r="AI15" i="2"/>
  <c r="AJ15" i="2"/>
  <c r="AK15" i="2"/>
  <c r="AO15" i="2"/>
  <c r="AP15" i="2"/>
  <c r="AQ15" i="2"/>
  <c r="AR15" i="2"/>
  <c r="AS15" i="2"/>
  <c r="AT15" i="2"/>
  <c r="AU15" i="2"/>
  <c r="AV15" i="2"/>
  <c r="AW15" i="2"/>
  <c r="AX15" i="2"/>
  <c r="AW16" i="2"/>
  <c r="AX16" i="2"/>
  <c r="M17" i="2"/>
  <c r="N17" i="2"/>
  <c r="T17" i="2"/>
  <c r="U17" i="2"/>
  <c r="V17" i="2"/>
  <c r="Z17" i="2"/>
  <c r="AA17" i="2"/>
  <c r="AB17" i="2"/>
  <c r="AC17" i="2"/>
  <c r="AD17" i="2"/>
  <c r="AE17" i="2"/>
  <c r="AF17" i="2"/>
  <c r="AG17" i="2"/>
  <c r="M18" i="2"/>
  <c r="N18" i="2"/>
  <c r="T18" i="2"/>
  <c r="U18" i="2"/>
  <c r="V18" i="2"/>
  <c r="Z18" i="2"/>
  <c r="AA18" i="2"/>
  <c r="AB18" i="2"/>
  <c r="AC18" i="2"/>
  <c r="AD18" i="2"/>
  <c r="AE18" i="2"/>
  <c r="AF18" i="2"/>
  <c r="AG18" i="2"/>
  <c r="M19" i="2"/>
  <c r="N19" i="2"/>
  <c r="T19" i="2"/>
  <c r="U19" i="2"/>
  <c r="V19" i="2"/>
  <c r="Z19" i="2"/>
  <c r="AA19" i="2"/>
  <c r="AB19" i="2"/>
  <c r="AC19" i="2"/>
  <c r="AD19" i="2"/>
  <c r="AE19" i="2"/>
  <c r="AF19" i="2"/>
  <c r="AG19" i="2"/>
  <c r="AF20" i="2"/>
  <c r="AG20" i="2"/>
  <c r="M21" i="2"/>
  <c r="N21" i="2"/>
  <c r="T21" i="2"/>
  <c r="U21" i="2"/>
  <c r="V21" i="2"/>
  <c r="Z21" i="2"/>
  <c r="AA21" i="2"/>
  <c r="AB21" i="2"/>
  <c r="AC21" i="2"/>
  <c r="AD21" i="2"/>
  <c r="AE21" i="2"/>
  <c r="AF21" i="2"/>
  <c r="AG21" i="2"/>
  <c r="M22" i="2"/>
  <c r="N22" i="2"/>
  <c r="T22" i="2"/>
  <c r="U22" i="2"/>
  <c r="V22" i="2"/>
  <c r="Z22" i="2"/>
  <c r="AA22" i="2"/>
  <c r="AB22" i="2"/>
  <c r="AC22" i="2"/>
  <c r="AD22" i="2"/>
  <c r="AE22" i="2"/>
  <c r="AF22" i="2"/>
  <c r="AG22" i="2"/>
  <c r="M23" i="2"/>
  <c r="N23" i="2"/>
  <c r="T23" i="2"/>
  <c r="U23" i="2"/>
  <c r="V23" i="2"/>
  <c r="Z23" i="2"/>
  <c r="AA23" i="2"/>
  <c r="AB23" i="2"/>
  <c r="AC23" i="2"/>
  <c r="AD23" i="2"/>
  <c r="AE23" i="2"/>
  <c r="AF23" i="2"/>
  <c r="AG23" i="2"/>
  <c r="AF24" i="2"/>
  <c r="AG24" i="2"/>
  <c r="M25" i="2"/>
  <c r="N25" i="2"/>
  <c r="T25" i="2"/>
  <c r="U25" i="2"/>
  <c r="V25" i="2"/>
  <c r="Z25" i="2"/>
  <c r="AA25" i="2"/>
  <c r="AB25" i="2"/>
  <c r="AC25" i="2"/>
  <c r="AD25" i="2"/>
  <c r="AE25" i="2"/>
  <c r="AF25" i="2"/>
  <c r="AG25" i="2"/>
  <c r="M26" i="2"/>
  <c r="N26" i="2"/>
  <c r="T26" i="2"/>
  <c r="U26" i="2"/>
  <c r="V26" i="2"/>
  <c r="Z26" i="2"/>
  <c r="AA26" i="2"/>
  <c r="AB26" i="2"/>
  <c r="AC26" i="2"/>
  <c r="AD26" i="2"/>
  <c r="AE26" i="2"/>
  <c r="AF26" i="2"/>
  <c r="AG26" i="2"/>
  <c r="M27" i="2"/>
  <c r="N27" i="2"/>
  <c r="T27" i="2"/>
  <c r="U27" i="2"/>
  <c r="V27" i="2"/>
  <c r="Z27" i="2"/>
  <c r="AA27" i="2"/>
  <c r="AB27" i="2"/>
  <c r="AC27" i="2"/>
  <c r="AD27" i="2"/>
  <c r="AE27" i="2"/>
  <c r="AF27" i="2"/>
  <c r="AG27" i="2"/>
  <c r="AF28" i="2"/>
  <c r="AG28" i="2"/>
  <c r="M29" i="2"/>
  <c r="N29" i="2"/>
  <c r="M30" i="2"/>
  <c r="N30" i="2"/>
  <c r="M31" i="2"/>
  <c r="N31" i="2"/>
  <c r="M32" i="2"/>
  <c r="N32" i="2"/>
  <c r="M33" i="2"/>
  <c r="N33" i="2"/>
  <c r="M34" i="2"/>
  <c r="N34" i="2"/>
</calcChain>
</file>

<file path=xl/sharedStrings.xml><?xml version="1.0" encoding="utf-8"?>
<sst xmlns="http://schemas.openxmlformats.org/spreadsheetml/2006/main" count="262" uniqueCount="88">
  <si>
    <t>ENA</t>
  </si>
  <si>
    <t>BUYS</t>
  </si>
  <si>
    <t>SELLS</t>
  </si>
  <si>
    <t>CALL</t>
  </si>
  <si>
    <t>PUT</t>
  </si>
  <si>
    <t>POSITION</t>
  </si>
  <si>
    <t>BEG DATE</t>
  </si>
  <si>
    <t>END DATE</t>
  </si>
  <si>
    <t>STRIKE</t>
  </si>
  <si>
    <t>OPTION</t>
  </si>
  <si>
    <t>COLLAR</t>
  </si>
  <si>
    <t>CALL SPREAD</t>
  </si>
  <si>
    <t>COLLARTION</t>
  </si>
  <si>
    <t>VOLUME</t>
  </si>
  <si>
    <t>(financed by ENA purchase of collartion)</t>
  </si>
  <si>
    <t>(expires 4/20/00)</t>
  </si>
  <si>
    <t>PRICE</t>
  </si>
  <si>
    <t>VOLATILITY</t>
  </si>
  <si>
    <t>HSC BASIS</t>
  </si>
  <si>
    <t>BID</t>
  </si>
  <si>
    <t>MID</t>
  </si>
  <si>
    <t>OFFER</t>
  </si>
  <si>
    <t>DISCOUNT</t>
  </si>
  <si>
    <t>FACTOR</t>
  </si>
  <si>
    <t>COST OF</t>
  </si>
  <si>
    <t>FUNDS</t>
  </si>
  <si>
    <t>DELIVERY</t>
  </si>
  <si>
    <t>MONTH</t>
  </si>
  <si>
    <t xml:space="preserve">Larry, </t>
  </si>
  <si>
    <t>I need to show the actual calculations.  Sheet 2 shows you how I applied the Black-scholes for Nymex options.  I do not know how to adjust for HSC options.</t>
  </si>
  <si>
    <t>Total</t>
  </si>
  <si>
    <t>CALCULATIONS</t>
  </si>
  <si>
    <t>Call/</t>
  </si>
  <si>
    <t>Opt</t>
  </si>
  <si>
    <t>Option</t>
  </si>
  <si>
    <t>Monthly</t>
  </si>
  <si>
    <t>Stike</t>
  </si>
  <si>
    <t>Discount</t>
  </si>
  <si>
    <t>Mid</t>
  </si>
  <si>
    <t>Premium</t>
  </si>
  <si>
    <t>Cash</t>
  </si>
  <si>
    <t>Delta</t>
  </si>
  <si>
    <t>Discounted</t>
  </si>
  <si>
    <t>Counterparty</t>
  </si>
  <si>
    <t>Deal Num</t>
  </si>
  <si>
    <t>Pub Code</t>
  </si>
  <si>
    <t>Put</t>
  </si>
  <si>
    <t>Type</t>
  </si>
  <si>
    <t>Period</t>
  </si>
  <si>
    <t>Expiry</t>
  </si>
  <si>
    <t>Option Qty</t>
  </si>
  <si>
    <t>Price</t>
  </si>
  <si>
    <t>Factor</t>
  </si>
  <si>
    <t>Vol</t>
  </si>
  <si>
    <t>Value</t>
  </si>
  <si>
    <t>Flows</t>
  </si>
  <si>
    <t>CALLS</t>
  </si>
  <si>
    <t>DTE</t>
  </si>
  <si>
    <t>TIME</t>
  </si>
  <si>
    <t>SP</t>
  </si>
  <si>
    <t>Pf</t>
  </si>
  <si>
    <t>R</t>
  </si>
  <si>
    <t>d1</t>
  </si>
  <si>
    <t>Norm(d1)</t>
  </si>
  <si>
    <t>d2</t>
  </si>
  <si>
    <t>Norm(d2)</t>
  </si>
  <si>
    <t>N(d1)</t>
  </si>
  <si>
    <t>N(d2)</t>
  </si>
  <si>
    <t>PUTS</t>
  </si>
  <si>
    <t>1-N(d1)</t>
  </si>
  <si>
    <t>1-N(d2)</t>
  </si>
  <si>
    <t>MICHAELPETCOR</t>
  </si>
  <si>
    <t>EQ7378.3</t>
  </si>
  <si>
    <t>IF-HPL/SHPCHAN</t>
  </si>
  <si>
    <t>C</t>
  </si>
  <si>
    <t>EUR</t>
  </si>
  <si>
    <t>Call</t>
  </si>
  <si>
    <t>EQ7378.4</t>
  </si>
  <si>
    <t>P</t>
  </si>
  <si>
    <t>ER5647.5</t>
  </si>
  <si>
    <t>ER5647.6</t>
  </si>
  <si>
    <t>EX6175.3</t>
  </si>
  <si>
    <t>EX6175.4</t>
  </si>
  <si>
    <t>EX6175</t>
  </si>
  <si>
    <t>Collartion</t>
  </si>
  <si>
    <t>2.40 C / 2.10 P</t>
  </si>
  <si>
    <t>DEAL #</t>
  </si>
  <si>
    <t>We need this information for a court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</si>
</sst>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6" formatCode="0.0000"/>
    <numFmt numFmtId="177" formatCode="0.000"/>
    <numFmt numFmtId="178" formatCode="0.000%"/>
    <numFmt numFmtId="179" formatCode="&quot;$&quot;#,##0"/>
    <numFmt numFmtId="180" formatCode="_(&quot;$&quot;* #,##0.0000_);_(&quot;$&quot;* \(#,##0.0000\);_(&quot;$&quot;* &quot;-&quot;??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u/>
      <sz val="14"/>
      <color indexed="9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  <font>
      <sz val="10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17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left"/>
    </xf>
    <xf numFmtId="2" fontId="0" fillId="0" borderId="0" xfId="0" applyNumberFormat="1"/>
    <xf numFmtId="166" fontId="2" fillId="2" borderId="1" xfId="1" applyNumberFormat="1" applyFont="1" applyFill="1" applyBorder="1"/>
    <xf numFmtId="166" fontId="0" fillId="0" borderId="0" xfId="1" applyNumberFormat="1" applyFont="1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0" fontId="0" fillId="0" borderId="0" xfId="3" applyNumberFormat="1" applyFont="1"/>
    <xf numFmtId="10" fontId="0" fillId="0" borderId="0" xfId="3" applyNumberFormat="1" applyFont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76" fontId="0" fillId="0" borderId="0" xfId="0" applyNumberFormat="1"/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2" fillId="2" borderId="5" xfId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0" fillId="0" borderId="0" xfId="0" applyFill="1"/>
    <xf numFmtId="14" fontId="3" fillId="0" borderId="0" xfId="0" applyNumberFormat="1" applyFont="1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79" fontId="3" fillId="0" borderId="0" xfId="0" applyNumberFormat="1" applyFont="1"/>
    <xf numFmtId="179" fontId="3" fillId="0" borderId="0" xfId="2" applyNumberFormat="1" applyFont="1" applyAlignment="1">
      <alignment vertical="top" wrapText="1"/>
    </xf>
    <xf numFmtId="44" fontId="3" fillId="0" borderId="0" xfId="2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4" fontId="3" fillId="0" borderId="0" xfId="0" applyNumberFormat="1" applyFont="1"/>
    <xf numFmtId="177" fontId="3" fillId="0" borderId="10" xfId="0" applyNumberFormat="1" applyFont="1" applyBorder="1"/>
    <xf numFmtId="178" fontId="4" fillId="3" borderId="11" xfId="2" applyNumberFormat="1" applyFont="1" applyFill="1" applyBorder="1" applyAlignment="1">
      <alignment horizontal="center" vertical="top"/>
    </xf>
    <xf numFmtId="179" fontId="4" fillId="3" borderId="12" xfId="2" applyNumberFormat="1" applyFont="1" applyFill="1" applyBorder="1" applyAlignment="1">
      <alignment horizontal="center" vertical="top"/>
    </xf>
    <xf numFmtId="179" fontId="4" fillId="3" borderId="13" xfId="2" applyNumberFormat="1" applyFont="1" applyFill="1" applyBorder="1" applyAlignment="1">
      <alignment horizontal="center" vertical="top" wrapText="1"/>
    </xf>
    <xf numFmtId="179" fontId="4" fillId="3" borderId="0" xfId="2" applyNumberFormat="1" applyFont="1" applyFill="1" applyBorder="1" applyAlignment="1">
      <alignment horizontal="center" vertical="top" wrapText="1"/>
    </xf>
    <xf numFmtId="179" fontId="4" fillId="0" borderId="0" xfId="2" applyNumberFormat="1" applyFont="1" applyFill="1" applyBorder="1" applyAlignment="1">
      <alignment horizontal="center" vertical="top" wrapText="1"/>
    </xf>
    <xf numFmtId="44" fontId="4" fillId="4" borderId="14" xfId="2" applyFont="1" applyFill="1" applyBorder="1" applyAlignment="1">
      <alignment horizontal="center" vertical="top"/>
    </xf>
    <xf numFmtId="177" fontId="4" fillId="4" borderId="14" xfId="2" applyNumberFormat="1" applyFont="1" applyFill="1" applyBorder="1" applyAlignment="1">
      <alignment horizontal="center" vertical="top"/>
    </xf>
    <xf numFmtId="177" fontId="4" fillId="4" borderId="15" xfId="2" applyNumberFormat="1" applyFont="1" applyFill="1" applyBorder="1" applyAlignment="1">
      <alignment horizontal="center" vertical="top"/>
    </xf>
    <xf numFmtId="178" fontId="4" fillId="4" borderId="15" xfId="2" applyNumberFormat="1" applyFont="1" applyFill="1" applyBorder="1" applyAlignment="1">
      <alignment horizontal="center" vertical="top"/>
    </xf>
    <xf numFmtId="179" fontId="4" fillId="4" borderId="15" xfId="2" applyNumberFormat="1" applyFont="1" applyFill="1" applyBorder="1" applyAlignment="1">
      <alignment horizontal="center" vertical="top"/>
    </xf>
    <xf numFmtId="179" fontId="4" fillId="4" borderId="0" xfId="2" applyNumberFormat="1" applyFont="1" applyFill="1" applyBorder="1" applyAlignment="1">
      <alignment horizontal="center" vertical="top"/>
    </xf>
    <xf numFmtId="179" fontId="4" fillId="0" borderId="0" xfId="2" applyNumberFormat="1" applyFont="1" applyFill="1" applyBorder="1" applyAlignment="1">
      <alignment horizontal="center" vertical="top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44" fontId="4" fillId="4" borderId="16" xfId="2" applyFont="1" applyFill="1" applyBorder="1" applyAlignment="1">
      <alignment horizontal="center" vertical="top"/>
    </xf>
    <xf numFmtId="177" fontId="4" fillId="4" borderId="16" xfId="2" applyNumberFormat="1" applyFont="1" applyFill="1" applyBorder="1" applyAlignment="1">
      <alignment horizontal="center" vertical="top"/>
    </xf>
    <xf numFmtId="178" fontId="4" fillId="4" borderId="16" xfId="2" applyNumberFormat="1" applyFont="1" applyFill="1" applyBorder="1" applyAlignment="1">
      <alignment horizontal="center" vertical="top"/>
    </xf>
    <xf numFmtId="179" fontId="4" fillId="4" borderId="16" xfId="2" applyNumberFormat="1" applyFont="1" applyFill="1" applyBorder="1" applyAlignment="1">
      <alignment horizontal="center" vertical="top"/>
    </xf>
    <xf numFmtId="44" fontId="4" fillId="0" borderId="0" xfId="2" applyFont="1" applyFill="1" applyBorder="1" applyAlignment="1">
      <alignment horizontal="center" vertical="top" wrapText="1"/>
    </xf>
    <xf numFmtId="37" fontId="4" fillId="0" borderId="0" xfId="2" applyNumberFormat="1" applyFont="1" applyFill="1" applyBorder="1" applyAlignment="1">
      <alignment horizontal="center" vertical="top" wrapText="1"/>
    </xf>
    <xf numFmtId="0" fontId="4" fillId="5" borderId="0" xfId="0" applyFont="1" applyFill="1" applyAlignment="1">
      <alignment vertical="top" wrapText="1"/>
    </xf>
    <xf numFmtId="0" fontId="6" fillId="0" borderId="0" xfId="0" applyFont="1" applyBorder="1"/>
    <xf numFmtId="14" fontId="6" fillId="0" borderId="0" xfId="0" applyNumberFormat="1" applyFont="1" applyBorder="1"/>
    <xf numFmtId="3" fontId="6" fillId="0" borderId="0" xfId="0" applyNumberFormat="1" applyFont="1" applyBorder="1"/>
    <xf numFmtId="177" fontId="6" fillId="0" borderId="0" xfId="0" applyNumberFormat="1" applyFont="1" applyBorder="1"/>
    <xf numFmtId="0" fontId="4" fillId="5" borderId="0" xfId="0" applyFont="1" applyFill="1" applyBorder="1" applyAlignment="1">
      <alignment horizontal="center" vertical="top" wrapText="1"/>
    </xf>
    <xf numFmtId="0" fontId="8" fillId="5" borderId="0" xfId="0" applyFont="1" applyFill="1" applyBorder="1" applyAlignment="1">
      <alignment vertical="top" wrapText="1"/>
    </xf>
    <xf numFmtId="0" fontId="8" fillId="5" borderId="0" xfId="0" applyFont="1" applyFill="1" applyAlignment="1">
      <alignment vertical="top" wrapText="1"/>
    </xf>
    <xf numFmtId="2" fontId="3" fillId="0" borderId="0" xfId="0" applyNumberFormat="1" applyFont="1"/>
    <xf numFmtId="10" fontId="3" fillId="0" borderId="0" xfId="3" applyNumberFormat="1" applyFont="1" applyBorder="1"/>
    <xf numFmtId="180" fontId="0" fillId="0" borderId="0" xfId="0" applyNumberFormat="1" applyAlignment="1">
      <alignment horizontal="center"/>
    </xf>
    <xf numFmtId="176" fontId="3" fillId="6" borderId="0" xfId="2" applyNumberFormat="1" applyFont="1" applyFill="1" applyAlignment="1">
      <alignment vertical="top" wrapText="1"/>
    </xf>
    <xf numFmtId="176" fontId="3" fillId="0" borderId="0" xfId="2" applyNumberFormat="1" applyFont="1" applyAlignment="1">
      <alignment vertical="top" wrapText="1"/>
    </xf>
    <xf numFmtId="176" fontId="3" fillId="6" borderId="0" xfId="0" applyNumberFormat="1" applyFont="1" applyFill="1" applyAlignment="1">
      <alignment vertical="top" wrapText="1"/>
    </xf>
    <xf numFmtId="176" fontId="3" fillId="6" borderId="0" xfId="0" applyNumberFormat="1" applyFont="1" applyFill="1" applyBorder="1" applyAlignment="1">
      <alignment vertical="top" wrapText="1"/>
    </xf>
    <xf numFmtId="176" fontId="3" fillId="6" borderId="0" xfId="0" applyNumberFormat="1" applyFont="1" applyFill="1" applyBorder="1"/>
    <xf numFmtId="176" fontId="3" fillId="0" borderId="0" xfId="0" applyNumberFormat="1" applyFont="1" applyBorder="1"/>
    <xf numFmtId="0" fontId="3" fillId="0" borderId="0" xfId="0" applyNumberFormat="1" applyFont="1" applyBorder="1"/>
    <xf numFmtId="176" fontId="3" fillId="0" borderId="0" xfId="2" applyNumberFormat="1" applyFont="1" applyFill="1" applyAlignment="1">
      <alignment vertical="top" wrapText="1"/>
    </xf>
    <xf numFmtId="176" fontId="3" fillId="0" borderId="0" xfId="0" applyNumberFormat="1" applyFont="1" applyFill="1" applyAlignment="1">
      <alignment vertical="top" wrapText="1"/>
    </xf>
    <xf numFmtId="176" fontId="3" fillId="0" borderId="0" xfId="0" applyNumberFormat="1" applyFont="1" applyFill="1" applyBorder="1" applyAlignment="1">
      <alignment vertical="top" wrapText="1"/>
    </xf>
    <xf numFmtId="176" fontId="3" fillId="0" borderId="0" xfId="0" applyNumberFormat="1" applyFont="1" applyFill="1" applyBorder="1"/>
    <xf numFmtId="44" fontId="3" fillId="0" borderId="0" xfId="2" applyNumberFormat="1" applyFont="1" applyAlignment="1">
      <alignment vertical="top" wrapText="1"/>
    </xf>
    <xf numFmtId="37" fontId="3" fillId="0" borderId="0" xfId="2" applyNumberFormat="1" applyFont="1" applyAlignment="1">
      <alignment vertical="top" wrapText="1"/>
    </xf>
    <xf numFmtId="14" fontId="3" fillId="0" borderId="0" xfId="0" applyNumberFormat="1" applyFont="1" applyBorder="1"/>
    <xf numFmtId="177" fontId="3" fillId="0" borderId="0" xfId="0" applyNumberFormat="1" applyFont="1" applyBorder="1"/>
    <xf numFmtId="3" fontId="3" fillId="0" borderId="0" xfId="0" quotePrefix="1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43" fontId="3" fillId="0" borderId="0" xfId="1" applyFont="1"/>
    <xf numFmtId="0" fontId="3" fillId="0" borderId="0" xfId="0" applyFont="1" applyBorder="1"/>
    <xf numFmtId="44" fontId="3" fillId="7" borderId="0" xfId="2" applyFont="1" applyFill="1" applyAlignment="1">
      <alignment vertical="top" wrapText="1"/>
    </xf>
    <xf numFmtId="179" fontId="5" fillId="7" borderId="0" xfId="2" applyNumberFormat="1" applyFont="1" applyFill="1" applyBorder="1" applyAlignment="1">
      <alignment horizontal="left" vertical="top"/>
    </xf>
    <xf numFmtId="179" fontId="4" fillId="7" borderId="0" xfId="2" applyNumberFormat="1" applyFont="1" applyFill="1" applyBorder="1" applyAlignment="1">
      <alignment horizontal="center" vertical="top"/>
    </xf>
    <xf numFmtId="44" fontId="3" fillId="7" borderId="0" xfId="2" applyNumberFormat="1" applyFont="1" applyFill="1" applyAlignment="1">
      <alignment vertical="top" wrapText="1"/>
    </xf>
    <xf numFmtId="179" fontId="7" fillId="7" borderId="0" xfId="2" applyNumberFormat="1" applyFont="1" applyFill="1" applyBorder="1" applyAlignment="1">
      <alignment horizontal="center" vertical="top"/>
    </xf>
    <xf numFmtId="37" fontId="3" fillId="7" borderId="0" xfId="2" applyNumberFormat="1" applyFont="1" applyFill="1" applyAlignment="1">
      <alignment vertical="top" wrapText="1"/>
    </xf>
    <xf numFmtId="44" fontId="3" fillId="7" borderId="0" xfId="2" applyFont="1" applyFill="1" applyBorder="1" applyAlignment="1">
      <alignment vertical="top" wrapText="1"/>
    </xf>
    <xf numFmtId="37" fontId="3" fillId="7" borderId="0" xfId="2" applyNumberFormat="1" applyFont="1" applyFill="1" applyBorder="1" applyAlignment="1">
      <alignment vertical="top" wrapText="1"/>
    </xf>
    <xf numFmtId="0" fontId="7" fillId="7" borderId="0" xfId="0" applyFont="1" applyFill="1" applyAlignment="1">
      <alignment vertical="top" wrapText="1"/>
    </xf>
    <xf numFmtId="176" fontId="9" fillId="7" borderId="0" xfId="0" applyNumberFormat="1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/>
  </sheetViews>
  <sheetFormatPr defaultRowHeight="12.75" x14ac:dyDescent="0.2"/>
  <cols>
    <col min="1" max="1" width="10.7109375" style="24" customWidth="1"/>
    <col min="2" max="2" width="19.140625" bestFit="1" customWidth="1"/>
    <col min="3" max="3" width="10.85546875" customWidth="1"/>
    <col min="4" max="4" width="10.140625" customWidth="1"/>
    <col min="5" max="5" width="11.7109375" customWidth="1"/>
    <col min="6" max="6" width="12.85546875" customWidth="1"/>
    <col min="7" max="7" width="10.42578125" customWidth="1"/>
    <col min="8" max="8" width="10.7109375" style="4" customWidth="1"/>
    <col min="9" max="9" width="11.28515625" style="8" bestFit="1" customWidth="1"/>
    <col min="10" max="10" width="12.5703125" customWidth="1"/>
    <col min="11" max="11" width="13.5703125" customWidth="1"/>
    <col min="12" max="12" width="13.28515625" style="24" customWidth="1"/>
    <col min="13" max="13" width="12.85546875" style="24" customWidth="1"/>
    <col min="14" max="16384" width="9.140625" style="24"/>
  </cols>
  <sheetData>
    <row r="1" spans="1:11" x14ac:dyDescent="0.2">
      <c r="A1" t="s">
        <v>28</v>
      </c>
    </row>
    <row r="2" spans="1:11" x14ac:dyDescent="0.2">
      <c r="A2" t="s">
        <v>29</v>
      </c>
    </row>
    <row r="3" spans="1:11" x14ac:dyDescent="0.2">
      <c r="A3" s="24" t="s">
        <v>87</v>
      </c>
    </row>
    <row r="4" spans="1:11" s="23" customFormat="1" ht="26.25" customHeight="1" x14ac:dyDescent="0.2">
      <c r="A4" s="3" t="s">
        <v>86</v>
      </c>
      <c r="B4" s="3"/>
      <c r="C4" s="3"/>
      <c r="D4" s="3" t="s">
        <v>5</v>
      </c>
      <c r="E4" s="3" t="s">
        <v>6</v>
      </c>
      <c r="F4" s="3" t="s">
        <v>7</v>
      </c>
      <c r="G4" s="3" t="s">
        <v>8</v>
      </c>
      <c r="H4" s="5" t="s">
        <v>9</v>
      </c>
      <c r="I4" s="7" t="s">
        <v>13</v>
      </c>
      <c r="J4" s="22"/>
      <c r="K4" s="22"/>
    </row>
    <row r="5" spans="1:11" customFormat="1" x14ac:dyDescent="0.2">
      <c r="A5" t="s">
        <v>72</v>
      </c>
      <c r="B5" s="1" t="s">
        <v>10</v>
      </c>
      <c r="C5" t="s">
        <v>0</v>
      </c>
      <c r="D5" t="s">
        <v>2</v>
      </c>
      <c r="E5" s="2">
        <v>36557</v>
      </c>
      <c r="F5" s="2">
        <v>36617</v>
      </c>
      <c r="G5">
        <v>2.38</v>
      </c>
      <c r="H5" s="4" t="s">
        <v>3</v>
      </c>
      <c r="I5" s="8">
        <v>300000</v>
      </c>
    </row>
    <row r="6" spans="1:11" customFormat="1" x14ac:dyDescent="0.2">
      <c r="A6" t="s">
        <v>77</v>
      </c>
      <c r="D6" t="s">
        <v>1</v>
      </c>
      <c r="E6" s="2">
        <v>36557</v>
      </c>
      <c r="F6" s="2">
        <v>36617</v>
      </c>
      <c r="G6">
        <v>2.15</v>
      </c>
      <c r="H6" s="4" t="s">
        <v>4</v>
      </c>
      <c r="I6" s="8">
        <v>300000</v>
      </c>
    </row>
    <row r="7" spans="1:11" customFormat="1" x14ac:dyDescent="0.2">
      <c r="H7" s="4"/>
      <c r="I7" s="8"/>
    </row>
    <row r="8" spans="1:11" customFormat="1" x14ac:dyDescent="0.2">
      <c r="A8" t="s">
        <v>79</v>
      </c>
      <c r="B8" s="1" t="s">
        <v>10</v>
      </c>
      <c r="C8" t="s">
        <v>0</v>
      </c>
      <c r="D8" t="s">
        <v>2</v>
      </c>
      <c r="E8" s="2">
        <v>36557</v>
      </c>
      <c r="F8" s="2">
        <v>36617</v>
      </c>
      <c r="G8">
        <v>2.3849999999999998</v>
      </c>
      <c r="H8" s="4" t="s">
        <v>3</v>
      </c>
      <c r="I8" s="8">
        <v>150000</v>
      </c>
    </row>
    <row r="9" spans="1:11" customFormat="1" x14ac:dyDescent="0.2">
      <c r="A9" t="s">
        <v>80</v>
      </c>
      <c r="D9" t="s">
        <v>1</v>
      </c>
      <c r="E9" s="2">
        <v>36557</v>
      </c>
      <c r="F9" s="2">
        <v>36617</v>
      </c>
      <c r="G9" s="6">
        <v>2</v>
      </c>
      <c r="H9" s="4" t="s">
        <v>4</v>
      </c>
      <c r="I9" s="8">
        <v>150000</v>
      </c>
    </row>
    <row r="10" spans="1:11" customFormat="1" x14ac:dyDescent="0.2">
      <c r="H10" s="4"/>
      <c r="I10" s="8"/>
    </row>
    <row r="11" spans="1:11" customFormat="1" x14ac:dyDescent="0.2">
      <c r="A11" t="s">
        <v>82</v>
      </c>
      <c r="B11" s="1" t="s">
        <v>11</v>
      </c>
      <c r="C11" t="s">
        <v>0</v>
      </c>
      <c r="D11" t="s">
        <v>2</v>
      </c>
      <c r="E11" s="2">
        <v>36557</v>
      </c>
      <c r="F11" s="2">
        <v>36617</v>
      </c>
      <c r="G11">
        <v>2.3849999999999998</v>
      </c>
      <c r="H11" s="4" t="s">
        <v>3</v>
      </c>
      <c r="I11" s="8">
        <v>150000</v>
      </c>
    </row>
    <row r="12" spans="1:11" customFormat="1" ht="38.25" x14ac:dyDescent="0.2">
      <c r="A12" t="s">
        <v>81</v>
      </c>
      <c r="B12" s="9" t="s">
        <v>14</v>
      </c>
      <c r="D12" t="s">
        <v>1</v>
      </c>
      <c r="E12" s="2">
        <v>36557</v>
      </c>
      <c r="F12" s="2">
        <v>36617</v>
      </c>
      <c r="G12">
        <v>2.2200000000000002</v>
      </c>
      <c r="H12" s="4" t="s">
        <v>3</v>
      </c>
      <c r="I12" s="8">
        <v>150000</v>
      </c>
    </row>
    <row r="13" spans="1:11" customFormat="1" x14ac:dyDescent="0.2">
      <c r="H13" s="4"/>
      <c r="I13" s="8"/>
    </row>
    <row r="14" spans="1:11" customFormat="1" x14ac:dyDescent="0.2">
      <c r="B14" s="1" t="s">
        <v>12</v>
      </c>
      <c r="C14" t="s">
        <v>0</v>
      </c>
      <c r="D14" t="s">
        <v>2</v>
      </c>
      <c r="E14" s="2">
        <v>36647</v>
      </c>
      <c r="F14" s="2">
        <v>36800</v>
      </c>
      <c r="G14" s="6">
        <v>2.4</v>
      </c>
      <c r="H14" s="4" t="s">
        <v>3</v>
      </c>
      <c r="I14" s="8">
        <v>150000</v>
      </c>
    </row>
    <row r="15" spans="1:11" customFormat="1" x14ac:dyDescent="0.2">
      <c r="B15" t="s">
        <v>15</v>
      </c>
      <c r="D15" t="s">
        <v>1</v>
      </c>
      <c r="E15" s="2">
        <v>36647</v>
      </c>
      <c r="F15" s="2">
        <v>36800</v>
      </c>
      <c r="G15" s="6">
        <v>2.1</v>
      </c>
      <c r="H15" s="4" t="s">
        <v>4</v>
      </c>
      <c r="I15" s="8">
        <v>150000</v>
      </c>
    </row>
    <row r="16" spans="1:11" customFormat="1" x14ac:dyDescent="0.2">
      <c r="H16" s="4"/>
      <c r="I16" s="8"/>
    </row>
    <row r="17" spans="1:11" customFormat="1" x14ac:dyDescent="0.2">
      <c r="H17" s="4"/>
      <c r="I17" s="8"/>
    </row>
    <row r="18" spans="1:11" customFormat="1" ht="13.5" thickBot="1" x14ac:dyDescent="0.25">
      <c r="H18" s="4"/>
      <c r="I18" s="8"/>
    </row>
    <row r="19" spans="1:11" s="23" customFormat="1" x14ac:dyDescent="0.2">
      <c r="A19" s="15" t="s">
        <v>26</v>
      </c>
      <c r="B19" s="98" t="s">
        <v>16</v>
      </c>
      <c r="C19" s="99"/>
      <c r="D19" s="100"/>
      <c r="E19" s="98" t="s">
        <v>17</v>
      </c>
      <c r="F19" s="99"/>
      <c r="G19" s="99"/>
      <c r="H19" s="21" t="s">
        <v>18</v>
      </c>
      <c r="I19" s="19" t="s">
        <v>24</v>
      </c>
      <c r="J19" s="15" t="s">
        <v>22</v>
      </c>
    </row>
    <row r="20" spans="1:11" s="23" customFormat="1" ht="13.5" thickBot="1" x14ac:dyDescent="0.25">
      <c r="A20" s="16" t="s">
        <v>27</v>
      </c>
      <c r="B20" s="10" t="s">
        <v>19</v>
      </c>
      <c r="C20" s="11" t="s">
        <v>20</v>
      </c>
      <c r="D20" s="12" t="s">
        <v>21</v>
      </c>
      <c r="E20" s="10" t="s">
        <v>19</v>
      </c>
      <c r="F20" s="11" t="s">
        <v>20</v>
      </c>
      <c r="G20" s="18" t="s">
        <v>21</v>
      </c>
      <c r="H20" s="16" t="s">
        <v>20</v>
      </c>
      <c r="I20" s="20" t="s">
        <v>25</v>
      </c>
      <c r="J20" s="16" t="s">
        <v>23</v>
      </c>
    </row>
    <row r="21" spans="1:11" x14ac:dyDescent="0.2">
      <c r="A21" s="2">
        <v>36557</v>
      </c>
      <c r="B21">
        <v>2.3780000000000001</v>
      </c>
      <c r="C21">
        <v>2.383</v>
      </c>
      <c r="D21">
        <v>2.3880000000000003</v>
      </c>
      <c r="E21" s="13">
        <v>0.54249999999999998</v>
      </c>
      <c r="F21" s="13">
        <v>0.55000000000000004</v>
      </c>
      <c r="G21" s="14">
        <v>0.5575</v>
      </c>
      <c r="H21" s="17">
        <v>2.5000000000000001E-3</v>
      </c>
      <c r="I21" s="17">
        <v>5.8575532836019004E-2</v>
      </c>
      <c r="J21" s="17">
        <v>0.99778950199084449</v>
      </c>
      <c r="K21" s="24"/>
    </row>
    <row r="22" spans="1:11" x14ac:dyDescent="0.2">
      <c r="A22" s="2">
        <v>36586</v>
      </c>
      <c r="B22">
        <v>2.4009999999999998</v>
      </c>
      <c r="C22">
        <v>2.4060000000000001</v>
      </c>
      <c r="D22">
        <v>2.411</v>
      </c>
      <c r="E22" s="13">
        <v>0.46250000000000002</v>
      </c>
      <c r="F22" s="13">
        <v>0.47</v>
      </c>
      <c r="G22" s="14">
        <v>0.47749999999999998</v>
      </c>
      <c r="H22" s="17">
        <v>2.5000000000000001E-3</v>
      </c>
      <c r="I22" s="17">
        <v>5.9901890315589013E-2</v>
      </c>
      <c r="J22" s="17">
        <v>0.993075526745679</v>
      </c>
      <c r="K22" s="24"/>
    </row>
    <row r="23" spans="1:11" x14ac:dyDescent="0.2">
      <c r="A23" s="2">
        <v>36617</v>
      </c>
      <c r="B23">
        <v>2.4140000000000001</v>
      </c>
      <c r="C23">
        <v>2.419</v>
      </c>
      <c r="D23">
        <v>2.4239999999999999</v>
      </c>
      <c r="E23" s="13">
        <v>0.38250000000000001</v>
      </c>
      <c r="F23" s="13">
        <v>0.39</v>
      </c>
      <c r="G23" s="14">
        <v>0.39750000000000002</v>
      </c>
      <c r="H23" s="17">
        <v>5.0000000000000001E-3</v>
      </c>
      <c r="I23" s="17">
        <v>6.1003996070087996E-2</v>
      </c>
      <c r="J23" s="17">
        <v>0.987899090872838</v>
      </c>
      <c r="K23" s="24"/>
    </row>
    <row r="24" spans="1:11" x14ac:dyDescent="0.2">
      <c r="A24" s="2">
        <v>36647</v>
      </c>
      <c r="B24">
        <v>2.427</v>
      </c>
      <c r="C24">
        <v>2.4320000000000004</v>
      </c>
      <c r="D24">
        <v>2.4370000000000003</v>
      </c>
      <c r="E24" s="13">
        <v>0.32750000000000001</v>
      </c>
      <c r="F24" s="13">
        <v>0.33500000000000002</v>
      </c>
      <c r="G24" s="14">
        <v>0.34250000000000003</v>
      </c>
      <c r="H24" s="17">
        <v>0.01</v>
      </c>
      <c r="I24" s="17">
        <v>6.1801629038096023E-2</v>
      </c>
      <c r="J24" s="17">
        <v>0.98281854483511599</v>
      </c>
      <c r="K24" s="24"/>
    </row>
    <row r="25" spans="1:11" x14ac:dyDescent="0.2">
      <c r="A25" s="2">
        <v>36678</v>
      </c>
      <c r="B25">
        <v>2.4420000000000002</v>
      </c>
      <c r="C25">
        <v>2.4470000000000001</v>
      </c>
      <c r="D25">
        <v>2.4520000000000004</v>
      </c>
      <c r="E25" s="13">
        <v>0.30499999999999999</v>
      </c>
      <c r="F25" s="13">
        <v>0.3125</v>
      </c>
      <c r="G25" s="14">
        <v>0.32</v>
      </c>
      <c r="H25" s="17">
        <v>1.4999999999999999E-2</v>
      </c>
      <c r="I25" s="17">
        <v>6.2239065902091002E-2</v>
      </c>
      <c r="J25" s="17">
        <v>0.97760117417863723</v>
      </c>
      <c r="K25" s="24"/>
    </row>
    <row r="26" spans="1:11" x14ac:dyDescent="0.2">
      <c r="A26" s="2">
        <v>36708</v>
      </c>
      <c r="B26">
        <v>2.4580000000000002</v>
      </c>
      <c r="C26">
        <v>2.4630000000000001</v>
      </c>
      <c r="D26">
        <v>2.468</v>
      </c>
      <c r="E26" s="13">
        <v>0.29249999999999998</v>
      </c>
      <c r="F26" s="13">
        <v>0.3</v>
      </c>
      <c r="G26" s="14">
        <v>0.3075</v>
      </c>
      <c r="H26" s="17">
        <v>1.7500000000000002E-2</v>
      </c>
      <c r="I26" s="17">
        <v>6.2839745285687018E-2</v>
      </c>
      <c r="J26" s="17">
        <v>0.97243628289026118</v>
      </c>
      <c r="K26" s="24"/>
    </row>
    <row r="27" spans="1:11" x14ac:dyDescent="0.2">
      <c r="A27" s="2">
        <v>36739</v>
      </c>
      <c r="B27">
        <v>2.4750000000000001</v>
      </c>
      <c r="C27">
        <v>2.48</v>
      </c>
      <c r="D27">
        <v>2.4849999999999999</v>
      </c>
      <c r="E27" s="13">
        <v>0.28999999999999998</v>
      </c>
      <c r="F27" s="13">
        <v>0.29749999999999999</v>
      </c>
      <c r="G27" s="14">
        <v>0.30499999999999999</v>
      </c>
      <c r="H27" s="17">
        <v>0.02</v>
      </c>
      <c r="I27" s="17">
        <v>6.3434484725949009E-2</v>
      </c>
      <c r="J27" s="17">
        <v>0.96704383429418561</v>
      </c>
      <c r="K27" s="24"/>
    </row>
    <row r="28" spans="1:11" x14ac:dyDescent="0.2">
      <c r="A28" s="2">
        <v>36770</v>
      </c>
      <c r="B28">
        <v>2.488</v>
      </c>
      <c r="C28">
        <v>2.4930000000000003</v>
      </c>
      <c r="D28">
        <v>2.4980000000000002</v>
      </c>
      <c r="E28" s="13">
        <v>0.28749999999999998</v>
      </c>
      <c r="F28" s="13">
        <v>0.29499999999999998</v>
      </c>
      <c r="G28" s="14">
        <v>0.30249999999999999</v>
      </c>
      <c r="H28" s="17">
        <v>1.2500000000000001E-2</v>
      </c>
      <c r="I28" s="17">
        <v>6.4029224283541034E-2</v>
      </c>
      <c r="J28" s="17">
        <v>0.96158727673566891</v>
      </c>
      <c r="K28" s="24"/>
    </row>
    <row r="29" spans="1:11" x14ac:dyDescent="0.2">
      <c r="A29" s="2">
        <v>36800</v>
      </c>
      <c r="B29">
        <v>2.5059999999999998</v>
      </c>
      <c r="C29">
        <v>2.5110000000000001</v>
      </c>
      <c r="D29">
        <v>2.516</v>
      </c>
      <c r="E29" s="13">
        <v>0.28999999999999998</v>
      </c>
      <c r="F29" s="13">
        <v>0.29749999999999999</v>
      </c>
      <c r="G29" s="14">
        <v>0.30499999999999999</v>
      </c>
      <c r="H29" s="17">
        <v>7.4999999999999997E-3</v>
      </c>
      <c r="I29" s="17">
        <v>6.4574007956619009E-2</v>
      </c>
      <c r="J29" s="17">
        <v>0.95626713398158714</v>
      </c>
      <c r="K29" s="24"/>
    </row>
  </sheetData>
  <mergeCells count="2">
    <mergeCell ref="B19:D19"/>
    <mergeCell ref="E19:G19"/>
  </mergeCells>
  <pageMargins left="0.75" right="0.75" top="1" bottom="1" header="0.5" footer="0.5"/>
  <pageSetup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171"/>
  <sheetViews>
    <sheetView workbookViewId="0"/>
  </sheetViews>
  <sheetFormatPr defaultColWidth="38.5703125" defaultRowHeight="12.75" x14ac:dyDescent="0.2"/>
  <cols>
    <col min="1" max="1" width="20.85546875" style="26" customWidth="1"/>
    <col min="2" max="2" width="12.7109375" style="26" customWidth="1"/>
    <col min="3" max="3" width="18.7109375" style="26" customWidth="1"/>
    <col min="4" max="4" width="8.42578125" style="27" customWidth="1"/>
    <col min="5" max="5" width="6.7109375" style="26" customWidth="1"/>
    <col min="6" max="6" width="10.7109375" style="27" customWidth="1"/>
    <col min="7" max="7" width="14.7109375" style="27" customWidth="1"/>
    <col min="8" max="8" width="12.7109375" style="28" customWidth="1"/>
    <col min="9" max="9" width="11.42578125" style="29" customWidth="1"/>
    <col min="10" max="10" width="10.5703125" style="83" customWidth="1"/>
    <col min="11" max="11" width="8.7109375" style="30" customWidth="1"/>
    <col min="12" max="12" width="12.7109375" style="32" hidden="1" customWidth="1"/>
    <col min="13" max="13" width="10.28515625" style="33" bestFit="1" customWidth="1"/>
    <col min="14" max="14" width="16.7109375" style="33" hidden="1" customWidth="1"/>
    <col min="15" max="15" width="6.140625" style="33" hidden="1" customWidth="1"/>
    <col min="16" max="16" width="5.85546875" style="33" hidden="1" customWidth="1"/>
    <col min="17" max="17" width="7.140625" style="33" customWidth="1"/>
    <col min="18" max="18" width="4.28515625" style="88" customWidth="1"/>
    <col min="19" max="19" width="7" style="33" customWidth="1"/>
    <col min="20" max="20" width="7.28515625" style="33" customWidth="1"/>
    <col min="21" max="21" width="6.28515625" style="81" customWidth="1"/>
    <col min="22" max="22" width="11.85546875" style="34" customWidth="1"/>
    <col min="23" max="26" width="5.7109375" style="35" customWidth="1"/>
    <col min="27" max="27" width="8.42578125" style="35" customWidth="1"/>
    <col min="28" max="28" width="6.28515625" style="35" customWidth="1"/>
    <col min="29" max="29" width="8.42578125" style="35" customWidth="1"/>
    <col min="30" max="31" width="5.7109375" style="35" customWidth="1"/>
    <col min="32" max="32" width="8.28515625" style="35" customWidth="1"/>
    <col min="33" max="33" width="10.42578125" style="35" hidden="1" customWidth="1"/>
    <col min="34" max="34" width="5.5703125" style="35" customWidth="1"/>
    <col min="35" max="35" width="9.7109375" style="35" customWidth="1"/>
    <col min="36" max="41" width="5.7109375" style="35" customWidth="1"/>
    <col min="42" max="42" width="8.42578125" style="35" customWidth="1"/>
    <col min="43" max="43" width="5.7109375" style="35" customWidth="1"/>
    <col min="44" max="44" width="8.42578125" style="35" customWidth="1"/>
    <col min="45" max="45" width="5.7109375" style="35" customWidth="1"/>
    <col min="46" max="46" width="6.85546875" style="35" customWidth="1"/>
    <col min="47" max="47" width="5.7109375" style="35" customWidth="1"/>
    <col min="48" max="48" width="6.85546875" style="35" customWidth="1"/>
    <col min="49" max="49" width="8" style="35" customWidth="1"/>
    <col min="50" max="50" width="10.42578125" style="35" hidden="1" customWidth="1"/>
    <col min="51" max="54" width="18.7109375" style="35" customWidth="1"/>
    <col min="55" max="55" width="12.5703125" style="35" customWidth="1"/>
    <col min="56" max="81" width="18.7109375" style="35" customWidth="1"/>
    <col min="82" max="83" width="12.5703125" style="35" customWidth="1"/>
    <col min="84" max="103" width="38.5703125" style="35" customWidth="1"/>
    <col min="104" max="16384" width="38.5703125" style="34"/>
  </cols>
  <sheetData>
    <row r="1" spans="1:103" ht="13.5" thickBot="1" x14ac:dyDescent="0.25">
      <c r="A1" s="25">
        <v>36543</v>
      </c>
      <c r="J1" s="29"/>
      <c r="S1" s="88"/>
      <c r="T1" s="88"/>
      <c r="U1" s="93"/>
    </row>
    <row r="2" spans="1:103" ht="19.5" thickBot="1" x14ac:dyDescent="0.25">
      <c r="H2" s="36"/>
      <c r="J2" s="37"/>
      <c r="K2" s="38" t="s">
        <v>30</v>
      </c>
      <c r="L2" s="39"/>
      <c r="M2" s="40">
        <f>SUM(M5:M65536)</f>
        <v>-289162.88279194746</v>
      </c>
      <c r="N2" s="41">
        <f>SUM(N5:N65536)</f>
        <v>-294210</v>
      </c>
      <c r="O2" s="41"/>
      <c r="P2" s="42"/>
      <c r="Q2" s="42"/>
      <c r="R2" s="89" t="s">
        <v>31</v>
      </c>
      <c r="S2" s="88"/>
      <c r="T2" s="93"/>
      <c r="U2" s="93"/>
    </row>
    <row r="3" spans="1:103" x14ac:dyDescent="0.2">
      <c r="A3" s="43"/>
      <c r="B3" s="43"/>
      <c r="C3" s="43"/>
      <c r="D3" s="43" t="s">
        <v>32</v>
      </c>
      <c r="E3" s="43" t="s">
        <v>33</v>
      </c>
      <c r="F3" s="43"/>
      <c r="G3" s="43" t="s">
        <v>34</v>
      </c>
      <c r="H3" s="43" t="s">
        <v>35</v>
      </c>
      <c r="I3" s="44" t="s">
        <v>36</v>
      </c>
      <c r="J3" s="45" t="s">
        <v>37</v>
      </c>
      <c r="K3" s="46" t="s">
        <v>38</v>
      </c>
      <c r="L3" s="47" t="s">
        <v>39</v>
      </c>
      <c r="M3" s="47" t="s">
        <v>40</v>
      </c>
      <c r="N3" s="48"/>
      <c r="O3" s="48"/>
      <c r="P3" s="49"/>
      <c r="Q3" s="49"/>
      <c r="R3" s="90"/>
      <c r="S3" s="90"/>
      <c r="T3" s="94"/>
      <c r="U3" s="95"/>
      <c r="AD3" s="50" t="s">
        <v>41</v>
      </c>
      <c r="AG3" s="51" t="s">
        <v>42</v>
      </c>
      <c r="AS3" s="50" t="s">
        <v>41</v>
      </c>
      <c r="AX3" s="51" t="s">
        <v>42</v>
      </c>
    </row>
    <row r="4" spans="1:103" s="65" customFormat="1" ht="12.75" customHeight="1" x14ac:dyDescent="0.2">
      <c r="A4" s="52" t="s">
        <v>43</v>
      </c>
      <c r="B4" s="52" t="s">
        <v>44</v>
      </c>
      <c r="C4" s="52" t="s">
        <v>45</v>
      </c>
      <c r="D4" s="52" t="s">
        <v>46</v>
      </c>
      <c r="E4" s="52" t="s">
        <v>47</v>
      </c>
      <c r="F4" s="52" t="s">
        <v>48</v>
      </c>
      <c r="G4" s="52" t="s">
        <v>49</v>
      </c>
      <c r="H4" s="52" t="s">
        <v>50</v>
      </c>
      <c r="I4" s="53" t="s">
        <v>51</v>
      </c>
      <c r="J4" s="53" t="s">
        <v>52</v>
      </c>
      <c r="K4" s="54" t="s">
        <v>53</v>
      </c>
      <c r="L4" s="55" t="s">
        <v>54</v>
      </c>
      <c r="M4" s="55" t="s">
        <v>55</v>
      </c>
      <c r="N4" s="48"/>
      <c r="O4" s="48"/>
      <c r="P4" s="49"/>
      <c r="Q4" s="49"/>
      <c r="R4" s="90"/>
      <c r="S4" s="92" t="s">
        <v>56</v>
      </c>
      <c r="T4" s="56" t="s">
        <v>57</v>
      </c>
      <c r="U4" s="57" t="s">
        <v>58</v>
      </c>
      <c r="V4" s="58" t="s">
        <v>17</v>
      </c>
      <c r="W4" s="59" t="s">
        <v>59</v>
      </c>
      <c r="X4" s="59" t="s">
        <v>60</v>
      </c>
      <c r="Y4" s="59" t="s">
        <v>61</v>
      </c>
      <c r="Z4" s="59" t="s">
        <v>62</v>
      </c>
      <c r="AA4" s="60" t="s">
        <v>63</v>
      </c>
      <c r="AB4" s="60" t="s">
        <v>64</v>
      </c>
      <c r="AC4" s="60" t="s">
        <v>65</v>
      </c>
      <c r="AD4" s="61" t="s">
        <v>66</v>
      </c>
      <c r="AE4" s="62" t="s">
        <v>67</v>
      </c>
      <c r="AF4" s="62" t="s">
        <v>54</v>
      </c>
      <c r="AG4" s="63" t="s">
        <v>54</v>
      </c>
      <c r="AH4" s="96" t="s">
        <v>68</v>
      </c>
      <c r="AI4" s="56" t="s">
        <v>57</v>
      </c>
      <c r="AJ4" s="57" t="s">
        <v>58</v>
      </c>
      <c r="AK4" s="58" t="s">
        <v>17</v>
      </c>
      <c r="AL4" s="59" t="s">
        <v>59</v>
      </c>
      <c r="AM4" s="59" t="s">
        <v>60</v>
      </c>
      <c r="AN4" s="59" t="s">
        <v>61</v>
      </c>
      <c r="AO4" s="59" t="s">
        <v>62</v>
      </c>
      <c r="AP4" s="60" t="s">
        <v>63</v>
      </c>
      <c r="AQ4" s="60" t="s">
        <v>64</v>
      </c>
      <c r="AR4" s="60" t="s">
        <v>65</v>
      </c>
      <c r="AS4" s="61" t="s">
        <v>66</v>
      </c>
      <c r="AT4" s="61" t="s">
        <v>69</v>
      </c>
      <c r="AU4" s="62" t="s">
        <v>67</v>
      </c>
      <c r="AV4" s="62" t="s">
        <v>70</v>
      </c>
      <c r="AW4" s="62" t="s">
        <v>54</v>
      </c>
      <c r="AX4" s="63" t="s">
        <v>54</v>
      </c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</row>
    <row r="5" spans="1:103" x14ac:dyDescent="0.2">
      <c r="A5" s="66" t="s">
        <v>71</v>
      </c>
      <c r="B5" s="66" t="s">
        <v>72</v>
      </c>
      <c r="C5" s="66" t="s">
        <v>73</v>
      </c>
      <c r="D5" s="27" t="s">
        <v>74</v>
      </c>
      <c r="E5" s="66" t="s">
        <v>75</v>
      </c>
      <c r="F5" s="27">
        <v>36557</v>
      </c>
      <c r="G5" s="27">
        <v>36552</v>
      </c>
      <c r="H5" s="28">
        <v>-300000</v>
      </c>
      <c r="I5" s="29">
        <v>2.3800001000000002</v>
      </c>
      <c r="J5" s="67">
        <v>0.99778950199084449</v>
      </c>
      <c r="K5" s="30">
        <v>0.55000000000000004</v>
      </c>
      <c r="L5" s="68">
        <v>0.1457</v>
      </c>
      <c r="M5" s="33">
        <f>AF5*H5</f>
        <v>-26733.92985604468</v>
      </c>
      <c r="N5" s="33">
        <f>L5*H5</f>
        <v>-43710</v>
      </c>
      <c r="S5" s="33" t="s">
        <v>76</v>
      </c>
      <c r="T5" s="69">
        <f>$G5-$A$1+1</f>
        <v>10</v>
      </c>
      <c r="U5" s="70">
        <f>T5/365.25</f>
        <v>2.7378507871321012E-2</v>
      </c>
      <c r="V5" s="71">
        <f>K5</f>
        <v>0.55000000000000004</v>
      </c>
      <c r="W5" s="72">
        <v>2.38</v>
      </c>
      <c r="X5" s="73">
        <v>2.3855</v>
      </c>
      <c r="Y5" s="73">
        <v>5.86</v>
      </c>
      <c r="Z5" s="74">
        <f>(LN(X5/W5)+0.5*V5^2*U5)/(V5*SQRT(U5))</f>
        <v>7.0866689818823492E-2</v>
      </c>
      <c r="AA5" s="74">
        <f>NORMSDIST(ABS(Z5))</f>
        <v>0.52824814258359254</v>
      </c>
      <c r="AB5" s="74">
        <f>Z5-V5*SQRT(U5)</f>
        <v>-2.0138796999689859E-2</v>
      </c>
      <c r="AC5" s="74">
        <f>NORMSDIST(ABS(AB5))</f>
        <v>0.50803371490049576</v>
      </c>
      <c r="AD5" s="74">
        <f>IF(Z5&lt;0, (1-AA5),AA5)</f>
        <v>0.52824814258359254</v>
      </c>
      <c r="AE5" s="74">
        <f>IF(AB5&lt;0, (1-AC5),AC5)</f>
        <v>0.49196628509950424</v>
      </c>
      <c r="AF5" s="74">
        <f>EXP(-Y5*U5/100)*(X5*AD5 -W5*AE5)</f>
        <v>8.9113099520148939E-2</v>
      </c>
      <c r="AG5" s="75">
        <f>AF5*J5</f>
        <v>8.8916115191069969E-2</v>
      </c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</row>
    <row r="6" spans="1:103" x14ac:dyDescent="0.2">
      <c r="A6" s="66" t="s">
        <v>71</v>
      </c>
      <c r="B6" s="66" t="s">
        <v>72</v>
      </c>
      <c r="C6" s="66" t="s">
        <v>73</v>
      </c>
      <c r="D6" s="27" t="s">
        <v>74</v>
      </c>
      <c r="E6" s="66" t="s">
        <v>75</v>
      </c>
      <c r="F6" s="27">
        <v>36586</v>
      </c>
      <c r="G6" s="27">
        <v>36581</v>
      </c>
      <c r="H6" s="28">
        <v>-300000</v>
      </c>
      <c r="I6" s="29">
        <v>2.3800001000000002</v>
      </c>
      <c r="J6" s="67">
        <v>0.993075526745679</v>
      </c>
      <c r="K6" s="30">
        <v>0.47</v>
      </c>
      <c r="L6" s="68">
        <v>0.1457</v>
      </c>
      <c r="M6" s="33">
        <f>AF6*H6</f>
        <v>-48063.564147576413</v>
      </c>
      <c r="N6" s="33">
        <f>L6*H6</f>
        <v>-43710</v>
      </c>
      <c r="S6" s="33" t="s">
        <v>76</v>
      </c>
      <c r="T6" s="69">
        <f>$G6-$A$1+1</f>
        <v>39</v>
      </c>
      <c r="U6" s="70">
        <f>T6/365.25</f>
        <v>0.10677618069815195</v>
      </c>
      <c r="V6" s="71">
        <f>K6</f>
        <v>0.47</v>
      </c>
      <c r="W6" s="72">
        <v>2.38</v>
      </c>
      <c r="X6" s="73">
        <v>2.4085000000000001</v>
      </c>
      <c r="Y6" s="73">
        <v>5.99</v>
      </c>
      <c r="Z6" s="74">
        <f>(LN(X6/W6)+0.5*V6^2*U6)/(V6*SQRT(U6))</f>
        <v>0.15429787411642662</v>
      </c>
      <c r="AA6" s="74">
        <f>NORMSDIST(ABS(Z6))</f>
        <v>0.56131257865759787</v>
      </c>
      <c r="AB6" s="74">
        <f>Z6-V6*SQRT(U6)</f>
        <v>7.1773765268412504E-4</v>
      </c>
      <c r="AC6" s="74">
        <f>NORMSDIST(ABS(AB6))</f>
        <v>0.50028633747766849</v>
      </c>
      <c r="AD6" s="74">
        <f>IF(Z6&lt;0, (1-AA6),AA6)</f>
        <v>0.56131257865759787</v>
      </c>
      <c r="AE6" s="74">
        <f>IF(AB6&lt;0, (1-AC6),AC6)</f>
        <v>0.50028633747766849</v>
      </c>
      <c r="AF6" s="74">
        <f>EXP(-Y6*U6/100)*(X6*AD6 -W6*AE6)</f>
        <v>0.16021188049192137</v>
      </c>
      <c r="AG6" s="75">
        <f>AF6*J6</f>
        <v>0.15910249761043058</v>
      </c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</row>
    <row r="7" spans="1:103" x14ac:dyDescent="0.2">
      <c r="A7" s="66" t="s">
        <v>71</v>
      </c>
      <c r="B7" s="66" t="s">
        <v>72</v>
      </c>
      <c r="C7" s="66" t="s">
        <v>73</v>
      </c>
      <c r="D7" s="27" t="s">
        <v>74</v>
      </c>
      <c r="E7" s="66" t="s">
        <v>75</v>
      </c>
      <c r="F7" s="27">
        <v>36617</v>
      </c>
      <c r="G7" s="27">
        <v>36614</v>
      </c>
      <c r="H7" s="28">
        <v>-300000</v>
      </c>
      <c r="I7" s="29">
        <v>2.3800001000000002</v>
      </c>
      <c r="J7" s="67">
        <v>0.987899090872838</v>
      </c>
      <c r="K7" s="30">
        <v>0.39</v>
      </c>
      <c r="L7" s="68">
        <v>0.1457</v>
      </c>
      <c r="M7" s="33">
        <f>AF7*H7</f>
        <v>-55916.955447912696</v>
      </c>
      <c r="N7" s="33">
        <f>L7*H7</f>
        <v>-43710</v>
      </c>
      <c r="S7" s="33" t="s">
        <v>76</v>
      </c>
      <c r="T7" s="69">
        <f>$G7-$A$1+1</f>
        <v>72</v>
      </c>
      <c r="U7" s="70">
        <f>T7/365.25</f>
        <v>0.1971252566735113</v>
      </c>
      <c r="V7" s="71">
        <f>K7</f>
        <v>0.39</v>
      </c>
      <c r="W7" s="72">
        <v>2.38</v>
      </c>
      <c r="X7" s="73">
        <v>2.4239999999999999</v>
      </c>
      <c r="Y7" s="73">
        <v>6.1</v>
      </c>
      <c r="Z7" s="74">
        <f>(LN(X7/W7)+0.5*V7^2*U7)/(V7*SQRT(U7))</f>
        <v>0.19237043184134411</v>
      </c>
      <c r="AA7" s="74">
        <f>NORMSDIST(ABS(Z7))</f>
        <v>0.57627395761085531</v>
      </c>
      <c r="AB7" s="74">
        <f>Z7-V7*SQRT(U7)</f>
        <v>1.9215150258479696E-2</v>
      </c>
      <c r="AC7" s="74">
        <f>NORMSDIST(ABS(AB7))</f>
        <v>0.50766530309068569</v>
      </c>
      <c r="AD7" s="74">
        <f>IF(Z7&lt;0, (1-AA7),AA7)</f>
        <v>0.57627395761085531</v>
      </c>
      <c r="AE7" s="74">
        <f>IF(AB7&lt;0, (1-AC7),AC7)</f>
        <v>0.50766530309068569</v>
      </c>
      <c r="AF7" s="74">
        <f>EXP(-Y7*U7/100)*(X7*AD7 -W7*AE7)</f>
        <v>0.18638985149304232</v>
      </c>
      <c r="AG7" s="75">
        <f>AF7*J7</f>
        <v>0.1841343648378998</v>
      </c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</row>
    <row r="8" spans="1:103" x14ac:dyDescent="0.2">
      <c r="A8" s="66"/>
      <c r="B8" s="66"/>
      <c r="C8" s="66"/>
      <c r="E8" s="66"/>
      <c r="J8" s="67"/>
      <c r="T8" s="76"/>
      <c r="U8" s="76"/>
      <c r="V8" s="77"/>
      <c r="W8" s="78"/>
      <c r="X8" s="79"/>
      <c r="Y8" s="79"/>
      <c r="Z8" s="79"/>
      <c r="AA8" s="79"/>
      <c r="AB8" s="79"/>
      <c r="AC8" s="79"/>
      <c r="AD8" s="79"/>
      <c r="AF8" s="97">
        <f>AVERAGE(AF5:AF7)</f>
        <v>0.14523827716837087</v>
      </c>
      <c r="AG8" s="79">
        <f>AVERAGE(AG5:AG7)</f>
        <v>0.14405099254646678</v>
      </c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</row>
    <row r="9" spans="1:103" x14ac:dyDescent="0.2">
      <c r="A9" s="66" t="s">
        <v>71</v>
      </c>
      <c r="B9" s="66" t="s">
        <v>77</v>
      </c>
      <c r="C9" s="66" t="s">
        <v>73</v>
      </c>
      <c r="D9" s="27" t="s">
        <v>78</v>
      </c>
      <c r="E9" s="66" t="s">
        <v>75</v>
      </c>
      <c r="F9" s="27">
        <v>36557</v>
      </c>
      <c r="G9" s="27">
        <v>36552</v>
      </c>
      <c r="H9" s="28">
        <v>300000</v>
      </c>
      <c r="I9" s="29">
        <v>2.1500001000000002</v>
      </c>
      <c r="J9" s="67">
        <v>0.99778950199084449</v>
      </c>
      <c r="K9" s="30">
        <v>0.55000000000000004</v>
      </c>
      <c r="L9" s="68">
        <v>3.5999999999999997E-2</v>
      </c>
      <c r="M9" s="80">
        <f>AW9*H9</f>
        <v>3892.0917786978757</v>
      </c>
      <c r="N9" s="33">
        <f>L9*H9</f>
        <v>10800</v>
      </c>
      <c r="O9" s="80"/>
      <c r="P9" s="80"/>
      <c r="Q9" s="80"/>
      <c r="R9" s="91"/>
      <c r="T9" s="76"/>
      <c r="U9" s="76"/>
      <c r="V9" s="77"/>
      <c r="W9" s="78"/>
      <c r="X9" s="79"/>
      <c r="Y9" s="79"/>
      <c r="Z9" s="74"/>
      <c r="AA9" s="74"/>
      <c r="AB9" s="74"/>
      <c r="AC9" s="74"/>
      <c r="AD9" s="74"/>
      <c r="AE9" s="74"/>
      <c r="AF9" s="74"/>
      <c r="AG9" s="75"/>
      <c r="AH9" s="33" t="s">
        <v>46</v>
      </c>
      <c r="AI9" s="69">
        <f>$G5-$A$1+1</f>
        <v>10</v>
      </c>
      <c r="AJ9" s="70">
        <f>AI9/365.25</f>
        <v>2.7378507871321012E-2</v>
      </c>
      <c r="AK9" s="71">
        <f>K9</f>
        <v>0.55000000000000004</v>
      </c>
      <c r="AL9" s="72">
        <v>2.15</v>
      </c>
      <c r="AM9" s="73">
        <v>2.3855</v>
      </c>
      <c r="AN9" s="73">
        <v>5.86</v>
      </c>
      <c r="AO9" s="74">
        <f>(LN(AM9/AL9)+0.5*AK9^2*AJ9)/(AK9*SQRT(AJ9))</f>
        <v>1.1876416129230936</v>
      </c>
      <c r="AP9" s="74">
        <f>NORMSDIST(ABS(AO9))</f>
        <v>0.88251262219842652</v>
      </c>
      <c r="AQ9" s="74">
        <f>AO9-AK9*SQRT(AJ9)</f>
        <v>1.0966361261045803</v>
      </c>
      <c r="AR9" s="74">
        <f>NORMSDIST(ABS(AQ9))</f>
        <v>0.8635997161075033</v>
      </c>
      <c r="AS9" s="74">
        <f>IF(AO9&lt;0, (1-AP9),AP9)</f>
        <v>0.88251262219842652</v>
      </c>
      <c r="AT9" s="74">
        <f>1-AS9</f>
        <v>0.11748737780157348</v>
      </c>
      <c r="AU9" s="74">
        <f>IF(AQ9&lt;0, (1-AR9),AR9)</f>
        <v>0.8635997161075033</v>
      </c>
      <c r="AV9" s="74">
        <f>1-AU9</f>
        <v>0.1364002838924967</v>
      </c>
      <c r="AW9" s="74">
        <f>AL9*EXP(-AN9*AJ9/100)*(AV9) - AM9*EXP(-AN9*AJ9/100)*(AT9)</f>
        <v>1.2973639262326253E-2</v>
      </c>
      <c r="AX9" s="75">
        <f>AW9*J9</f>
        <v>1.294496105856538E-2</v>
      </c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</row>
    <row r="10" spans="1:103" x14ac:dyDescent="0.2">
      <c r="A10" s="66" t="s">
        <v>71</v>
      </c>
      <c r="B10" s="66" t="s">
        <v>77</v>
      </c>
      <c r="C10" s="66" t="s">
        <v>73</v>
      </c>
      <c r="D10" s="27" t="s">
        <v>78</v>
      </c>
      <c r="E10" s="66" t="s">
        <v>75</v>
      </c>
      <c r="F10" s="27">
        <v>36586</v>
      </c>
      <c r="G10" s="27">
        <v>36581</v>
      </c>
      <c r="H10" s="28">
        <v>300000</v>
      </c>
      <c r="I10" s="29">
        <v>2.1500001000000002</v>
      </c>
      <c r="J10" s="67">
        <v>0.993075526745679</v>
      </c>
      <c r="K10" s="30">
        <v>0.47</v>
      </c>
      <c r="L10" s="68">
        <v>3.5999999999999997E-2</v>
      </c>
      <c r="M10" s="80">
        <f>AW10*H10</f>
        <v>13896.250942922799</v>
      </c>
      <c r="N10" s="33">
        <f>L10*H10</f>
        <v>10800</v>
      </c>
      <c r="O10" s="80"/>
      <c r="P10" s="80"/>
      <c r="Q10" s="80"/>
      <c r="R10" s="91"/>
      <c r="X10" s="82"/>
      <c r="Y10" s="75"/>
      <c r="Z10" s="75"/>
      <c r="AA10" s="75"/>
      <c r="AB10" s="75"/>
      <c r="AC10" s="75"/>
      <c r="AD10" s="75"/>
      <c r="AE10" s="75"/>
      <c r="AF10" s="75"/>
      <c r="AG10" s="75"/>
      <c r="AH10" s="33" t="s">
        <v>46</v>
      </c>
      <c r="AI10" s="69">
        <f>$G6-$A$1+1</f>
        <v>39</v>
      </c>
      <c r="AJ10" s="70">
        <f>AI10/365.25</f>
        <v>0.10677618069815195</v>
      </c>
      <c r="AK10" s="71">
        <f>K10</f>
        <v>0.47</v>
      </c>
      <c r="AL10" s="72">
        <v>2.15</v>
      </c>
      <c r="AM10" s="73">
        <v>2.4085000000000001</v>
      </c>
      <c r="AN10" s="73">
        <v>5.99</v>
      </c>
      <c r="AO10" s="74">
        <f>(LN(AM10/AL10)+0.5*AK10^2*AJ10)/(AK10*SQRT(AJ10))</f>
        <v>0.81605432181827764</v>
      </c>
      <c r="AP10" s="74">
        <f>NORMSDIST(ABS(AO10))</f>
        <v>0.79276552705756875</v>
      </c>
      <c r="AQ10" s="74">
        <f>AO10-AK10*SQRT(AJ10)</f>
        <v>0.66247418535453517</v>
      </c>
      <c r="AR10" s="74">
        <f>NORMSDIST(ABS(AQ10))</f>
        <v>0.74616638272596325</v>
      </c>
      <c r="AS10" s="74">
        <f>IF(AO10&lt;0, (1-AP10),AP10)</f>
        <v>0.79276552705756875</v>
      </c>
      <c r="AT10" s="74">
        <f>1-AS10</f>
        <v>0.20723447294243125</v>
      </c>
      <c r="AU10" s="74">
        <f>IF(AQ10&lt;0, (1-AR10),AR10)</f>
        <v>0.74616638272596325</v>
      </c>
      <c r="AV10" s="74">
        <f>1-AU10</f>
        <v>0.25383361727403675</v>
      </c>
      <c r="AW10" s="74">
        <f>AL10*EXP(-AN10*AJ10/100)*(AV10) - AM10*EXP(-AN10*AJ10/100)*(AT10)</f>
        <v>4.6320836476409333E-2</v>
      </c>
      <c r="AX10" s="75">
        <f>AW10*J10</f>
        <v>4.6000089083110658E-2</v>
      </c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</row>
    <row r="11" spans="1:103" x14ac:dyDescent="0.2">
      <c r="A11" s="66" t="s">
        <v>71</v>
      </c>
      <c r="B11" s="66" t="s">
        <v>77</v>
      </c>
      <c r="C11" s="66" t="s">
        <v>73</v>
      </c>
      <c r="D11" s="27" t="s">
        <v>78</v>
      </c>
      <c r="E11" s="66" t="s">
        <v>75</v>
      </c>
      <c r="F11" s="27">
        <v>36617</v>
      </c>
      <c r="G11" s="27">
        <v>36614</v>
      </c>
      <c r="H11" s="28">
        <v>300000</v>
      </c>
      <c r="I11" s="29">
        <v>2.1500001000000002</v>
      </c>
      <c r="J11" s="67">
        <v>0.987899090872838</v>
      </c>
      <c r="K11" s="30">
        <v>0.39</v>
      </c>
      <c r="L11" s="68">
        <v>3.5999999999999997E-2</v>
      </c>
      <c r="M11" s="80">
        <f>AW11*H11</f>
        <v>16912.46177981377</v>
      </c>
      <c r="N11" s="33">
        <f>L11*H11</f>
        <v>10800</v>
      </c>
      <c r="O11" s="80"/>
      <c r="P11" s="80"/>
      <c r="Q11" s="80"/>
      <c r="R11" s="91"/>
      <c r="X11" s="82"/>
      <c r="Y11" s="75"/>
      <c r="Z11" s="75"/>
      <c r="AA11" s="75"/>
      <c r="AB11" s="75"/>
      <c r="AC11" s="75"/>
      <c r="AD11" s="75"/>
      <c r="AE11" s="75"/>
      <c r="AF11" s="75"/>
      <c r="AG11" s="75"/>
      <c r="AH11" s="33" t="s">
        <v>46</v>
      </c>
      <c r="AI11" s="69">
        <f>$G7-$A$1+1</f>
        <v>72</v>
      </c>
      <c r="AJ11" s="70">
        <f>AI11/365.25</f>
        <v>0.1971252566735113</v>
      </c>
      <c r="AK11" s="71">
        <f>K11</f>
        <v>0.39</v>
      </c>
      <c r="AL11" s="72">
        <v>2.15</v>
      </c>
      <c r="AM11" s="73">
        <v>2.4239999999999999</v>
      </c>
      <c r="AN11" s="73">
        <v>6.1</v>
      </c>
      <c r="AO11" s="74">
        <f>(LN(AM11/AL11)+0.5*AK11^2*AJ11)/(AK11*SQRT(AJ11))</f>
        <v>0.77931554038644513</v>
      </c>
      <c r="AP11" s="74">
        <f>NORMSDIST(ABS(AO11))</f>
        <v>0.78210313745848448</v>
      </c>
      <c r="AQ11" s="74">
        <f>AO11-AK11*SQRT(AJ11)</f>
        <v>0.60616025880358071</v>
      </c>
      <c r="AR11" s="74">
        <f>NORMSDIST(ABS(AQ11))</f>
        <v>0.72779588509403248</v>
      </c>
      <c r="AS11" s="74">
        <f>IF(AO11&lt;0, (1-AP11),AP11)</f>
        <v>0.78210313745848448</v>
      </c>
      <c r="AT11" s="74">
        <f>1-AS11</f>
        <v>0.21789686254151552</v>
      </c>
      <c r="AU11" s="74">
        <f>IF(AQ11&lt;0, (1-AR11),AR11)</f>
        <v>0.72779588509403248</v>
      </c>
      <c r="AV11" s="74">
        <f>1-AU11</f>
        <v>0.27220411490596752</v>
      </c>
      <c r="AW11" s="74">
        <f>AL11*EXP(-AN11*AJ11/100)*(AV11) - AM11*EXP(-AN11*AJ11/100)*(AT11)</f>
        <v>5.6374872599379233E-2</v>
      </c>
      <c r="AX11" s="75">
        <f>AW11*J11</f>
        <v>5.5692685388998811E-2</v>
      </c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</row>
    <row r="12" spans="1:103" x14ac:dyDescent="0.2">
      <c r="A12" s="66"/>
      <c r="B12" s="66"/>
      <c r="C12" s="66"/>
      <c r="E12" s="66"/>
      <c r="J12" s="67"/>
      <c r="X12" s="82"/>
      <c r="Y12" s="75"/>
      <c r="Z12" s="75"/>
      <c r="AA12" s="75"/>
      <c r="AB12" s="75"/>
      <c r="AC12" s="75"/>
      <c r="AD12" s="75"/>
      <c r="AE12" s="75"/>
      <c r="AF12" s="75"/>
      <c r="AG12" s="75"/>
      <c r="AH12" s="33"/>
      <c r="AI12" s="76"/>
      <c r="AJ12" s="76"/>
      <c r="AK12" s="77"/>
      <c r="AL12" s="78"/>
      <c r="AM12" s="79"/>
      <c r="AN12" s="79"/>
      <c r="AO12" s="74"/>
      <c r="AP12" s="74"/>
      <c r="AQ12" s="74"/>
      <c r="AR12" s="74"/>
      <c r="AS12" s="74"/>
      <c r="AT12" s="74"/>
      <c r="AU12" s="74"/>
      <c r="AW12" s="97">
        <f>AVERAGE(AW9:AW11)</f>
        <v>3.8556449446038275E-2</v>
      </c>
      <c r="AX12" s="79">
        <f>AVERAGE(AX9:AX11)</f>
        <v>3.821257851022495E-2</v>
      </c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</row>
    <row r="13" spans="1:103" x14ac:dyDescent="0.2">
      <c r="A13" s="66" t="s">
        <v>71</v>
      </c>
      <c r="B13" s="66" t="s">
        <v>79</v>
      </c>
      <c r="C13" s="66" t="s">
        <v>73</v>
      </c>
      <c r="D13" s="27" t="s">
        <v>78</v>
      </c>
      <c r="E13" s="66" t="s">
        <v>75</v>
      </c>
      <c r="F13" s="27">
        <v>36557</v>
      </c>
      <c r="G13" s="27">
        <v>36552</v>
      </c>
      <c r="H13" s="28">
        <v>150000</v>
      </c>
      <c r="I13" s="29">
        <v>2</v>
      </c>
      <c r="J13" s="67">
        <v>0.99778950199084449</v>
      </c>
      <c r="K13" s="30">
        <v>0.55000000000000004</v>
      </c>
      <c r="L13" s="68">
        <v>1.3899999999999999E-2</v>
      </c>
      <c r="M13" s="80">
        <f>AW13*H13</f>
        <v>298.65764483734648</v>
      </c>
      <c r="N13" s="33">
        <f>L13*H13</f>
        <v>2085</v>
      </c>
      <c r="O13" s="80"/>
      <c r="P13" s="80"/>
      <c r="Q13" s="80"/>
      <c r="R13" s="91"/>
      <c r="X13" s="82"/>
      <c r="Y13" s="75"/>
      <c r="Z13" s="75"/>
      <c r="AA13" s="75"/>
      <c r="AB13" s="75"/>
      <c r="AC13" s="75"/>
      <c r="AD13" s="75"/>
      <c r="AE13" s="75"/>
      <c r="AF13" s="75"/>
      <c r="AG13" s="75"/>
      <c r="AH13" s="33" t="s">
        <v>46</v>
      </c>
      <c r="AI13" s="69">
        <f>$G13-$A$1+1</f>
        <v>10</v>
      </c>
      <c r="AJ13" s="70">
        <f>AI13/365.25</f>
        <v>2.7378507871321012E-2</v>
      </c>
      <c r="AK13" s="71">
        <f>K13</f>
        <v>0.55000000000000004</v>
      </c>
      <c r="AL13" s="72">
        <v>2</v>
      </c>
      <c r="AM13" s="73">
        <v>2.3855</v>
      </c>
      <c r="AN13" s="73">
        <v>5.86</v>
      </c>
      <c r="AO13" s="74">
        <f>(LN(AM13/AL13)+0.5*AK13^2*AJ13)/(AK13*SQRT(AJ13))</f>
        <v>1.9823262424757131</v>
      </c>
      <c r="AP13" s="74">
        <f>NORMSDIST(ABS(AO13))</f>
        <v>0.97627870075972445</v>
      </c>
      <c r="AQ13" s="74">
        <f>AO13-AK13*SQRT(AJ13)</f>
        <v>1.8913207556571998</v>
      </c>
      <c r="AR13" s="74">
        <f>NORMSDIST(ABS(AQ13))</f>
        <v>0.97070929636469216</v>
      </c>
      <c r="AS13" s="74">
        <f>IF(AO13&lt;0, (1-AP13),AP13)</f>
        <v>0.97627870075972445</v>
      </c>
      <c r="AT13" s="74">
        <f>1-AS13</f>
        <v>2.3721299240275551E-2</v>
      </c>
      <c r="AU13" s="74">
        <f>IF(AQ13&lt;0, (1-AR13),AR13)</f>
        <v>0.97070929636469216</v>
      </c>
      <c r="AV13" s="74">
        <f>1-AU13</f>
        <v>2.9290703635307835E-2</v>
      </c>
      <c r="AW13" s="74">
        <f>AL13*EXP(-AN13*AJ13/100)*(AV13) - AM13*EXP(-AN13*AJ13/100)*(AT13)</f>
        <v>1.9910509655823097E-3</v>
      </c>
      <c r="AX13" s="75">
        <f>AW13*J13</f>
        <v>1.9866497513867628E-3</v>
      </c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</row>
    <row r="14" spans="1:103" x14ac:dyDescent="0.2">
      <c r="A14" s="66" t="s">
        <v>71</v>
      </c>
      <c r="B14" s="66" t="s">
        <v>79</v>
      </c>
      <c r="C14" s="66" t="s">
        <v>73</v>
      </c>
      <c r="D14" s="27" t="s">
        <v>78</v>
      </c>
      <c r="E14" s="66" t="s">
        <v>75</v>
      </c>
      <c r="F14" s="27">
        <v>36586</v>
      </c>
      <c r="G14" s="27">
        <v>36581</v>
      </c>
      <c r="H14" s="28">
        <v>150000</v>
      </c>
      <c r="I14" s="29">
        <v>2</v>
      </c>
      <c r="J14" s="67">
        <v>0.993075526745679</v>
      </c>
      <c r="K14" s="30">
        <v>0.47</v>
      </c>
      <c r="L14" s="68">
        <v>1.3899999999999999E-2</v>
      </c>
      <c r="M14" s="80">
        <f>AW14*H14</f>
        <v>2754.7550805948313</v>
      </c>
      <c r="N14" s="33">
        <f>L14*H14</f>
        <v>2085</v>
      </c>
      <c r="O14" s="80"/>
      <c r="P14" s="80"/>
      <c r="Q14" s="80"/>
      <c r="R14" s="91"/>
      <c r="X14" s="82"/>
      <c r="Y14" s="75"/>
      <c r="Z14" s="75"/>
      <c r="AA14" s="75"/>
      <c r="AB14" s="75"/>
      <c r="AC14" s="75"/>
      <c r="AD14" s="75"/>
      <c r="AE14" s="75"/>
      <c r="AF14" s="75"/>
      <c r="AG14" s="75"/>
      <c r="AH14" s="33" t="s">
        <v>46</v>
      </c>
      <c r="AI14" s="69">
        <f>$G14-$A$1+1</f>
        <v>39</v>
      </c>
      <c r="AJ14" s="70">
        <f>AI14/365.25</f>
        <v>0.10677618069815195</v>
      </c>
      <c r="AK14" s="71">
        <f>K14</f>
        <v>0.47</v>
      </c>
      <c r="AL14" s="72">
        <v>2</v>
      </c>
      <c r="AM14" s="73">
        <v>2.4085000000000001</v>
      </c>
      <c r="AN14" s="73">
        <v>5.99</v>
      </c>
      <c r="AO14" s="74">
        <f>(LN(AM14/AL14)+0.5*AK14^2*AJ14)/(AK14*SQRT(AJ14))</f>
        <v>1.2869528588611832</v>
      </c>
      <c r="AP14" s="74">
        <f>NORMSDIST(ABS(AO14))</f>
        <v>0.90094457472012623</v>
      </c>
      <c r="AQ14" s="74">
        <f>AO14-AK14*SQRT(AJ14)</f>
        <v>1.1333727223974406</v>
      </c>
      <c r="AR14" s="74">
        <f>NORMSDIST(ABS(AQ14))</f>
        <v>0.87147106855581535</v>
      </c>
      <c r="AS14" s="74">
        <f>IF(AO14&lt;0, (1-AP14),AP14)</f>
        <v>0.90094457472012623</v>
      </c>
      <c r="AT14" s="74">
        <f>1-AS14</f>
        <v>9.9055425279873766E-2</v>
      </c>
      <c r="AU14" s="74">
        <f>IF(AQ14&lt;0, (1-AR14),AR14)</f>
        <v>0.87147106855581535</v>
      </c>
      <c r="AV14" s="74">
        <f>1-AU14</f>
        <v>0.12852893144418465</v>
      </c>
      <c r="AW14" s="74">
        <f>AL14*EXP(-AN14*AJ14/100)*(AV14) - AM14*EXP(-AN14*AJ14/100)*(AT14)</f>
        <v>1.8365033870632208E-2</v>
      </c>
      <c r="AX14" s="75">
        <f>AW14*J14</f>
        <v>1.8237865684780315E-2</v>
      </c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</row>
    <row r="15" spans="1:103" x14ac:dyDescent="0.2">
      <c r="A15" s="66" t="s">
        <v>71</v>
      </c>
      <c r="B15" s="66" t="s">
        <v>79</v>
      </c>
      <c r="C15" s="66" t="s">
        <v>73</v>
      </c>
      <c r="D15" s="27" t="s">
        <v>78</v>
      </c>
      <c r="E15" s="66" t="s">
        <v>75</v>
      </c>
      <c r="F15" s="27">
        <v>36617</v>
      </c>
      <c r="G15" s="27">
        <v>36614</v>
      </c>
      <c r="H15" s="28">
        <v>150000</v>
      </c>
      <c r="I15" s="29">
        <v>2</v>
      </c>
      <c r="J15" s="67">
        <v>0.987899090872838</v>
      </c>
      <c r="K15" s="30">
        <v>0.39</v>
      </c>
      <c r="L15" s="68">
        <v>1.3899999999999999E-2</v>
      </c>
      <c r="M15" s="80">
        <f>AW15*H15</f>
        <v>3788.9090320251394</v>
      </c>
      <c r="N15" s="33">
        <f>L15*H15</f>
        <v>2085</v>
      </c>
      <c r="O15" s="80"/>
      <c r="P15" s="80"/>
      <c r="Q15" s="80"/>
      <c r="R15" s="91"/>
      <c r="X15" s="82"/>
      <c r="Y15" s="75"/>
      <c r="Z15" s="75"/>
      <c r="AA15" s="75"/>
      <c r="AB15" s="75"/>
      <c r="AC15" s="75"/>
      <c r="AD15" s="75"/>
      <c r="AE15" s="75"/>
      <c r="AF15" s="75"/>
      <c r="AG15" s="75"/>
      <c r="AH15" s="33" t="s">
        <v>46</v>
      </c>
      <c r="AI15" s="69">
        <f>$G15-$A$1+1</f>
        <v>72</v>
      </c>
      <c r="AJ15" s="70">
        <f>AI15/365.25</f>
        <v>0.1971252566735113</v>
      </c>
      <c r="AK15" s="71">
        <f>K15</f>
        <v>0.39</v>
      </c>
      <c r="AL15" s="72">
        <v>2</v>
      </c>
      <c r="AM15" s="73">
        <v>2.4239999999999999</v>
      </c>
      <c r="AN15" s="73">
        <v>6.1</v>
      </c>
      <c r="AO15" s="74">
        <f>(LN(AM15/AL15)+0.5*AK15^2*AJ15)/(AK15*SQRT(AJ15))</f>
        <v>1.1969791595294554</v>
      </c>
      <c r="AP15" s="74">
        <f>NORMSDIST(ABS(AO15))</f>
        <v>0.88434259995418363</v>
      </c>
      <c r="AQ15" s="74">
        <f>AO15-AK15*SQRT(AJ15)</f>
        <v>1.0238238779465911</v>
      </c>
      <c r="AR15" s="74">
        <f>NORMSDIST(ABS(AQ15))</f>
        <v>0.84704075005846113</v>
      </c>
      <c r="AS15" s="74">
        <f>IF(AO15&lt;0, (1-AP15),AP15)</f>
        <v>0.88434259995418363</v>
      </c>
      <c r="AT15" s="74">
        <f>1-AS15</f>
        <v>0.11565740004581637</v>
      </c>
      <c r="AU15" s="74">
        <f>IF(AQ15&lt;0, (1-AR15),AR15)</f>
        <v>0.84704075005846113</v>
      </c>
      <c r="AV15" s="74">
        <f>1-AU15</f>
        <v>0.15295924994153887</v>
      </c>
      <c r="AW15" s="74">
        <f>AL15*EXP(-AN15*AJ15/100)*(AV15) - AM15*EXP(-AN15*AJ15/100)*(AT15)</f>
        <v>2.5259393546834263E-2</v>
      </c>
      <c r="AX15" s="75">
        <f>AW15*J15</f>
        <v>2.4953731920916801E-2</v>
      </c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</row>
    <row r="16" spans="1:103" x14ac:dyDescent="0.2">
      <c r="A16" s="66"/>
      <c r="B16" s="66"/>
      <c r="C16" s="66"/>
      <c r="E16" s="66"/>
      <c r="J16" s="67"/>
      <c r="X16" s="82"/>
      <c r="Y16" s="75"/>
      <c r="Z16" s="75"/>
      <c r="AA16" s="75"/>
      <c r="AB16" s="75"/>
      <c r="AC16" s="75"/>
      <c r="AD16" s="75"/>
      <c r="AE16" s="75"/>
      <c r="AF16" s="75"/>
      <c r="AG16" s="75"/>
      <c r="AH16" s="33"/>
      <c r="AI16" s="76"/>
      <c r="AJ16" s="76"/>
      <c r="AK16" s="77"/>
      <c r="AL16" s="78"/>
      <c r="AM16" s="79"/>
      <c r="AN16" s="79"/>
      <c r="AO16" s="74"/>
      <c r="AP16" s="74"/>
      <c r="AQ16" s="74"/>
      <c r="AR16" s="74"/>
      <c r="AS16" s="74"/>
      <c r="AT16" s="74"/>
      <c r="AU16" s="74"/>
      <c r="AW16" s="97">
        <f>AVERAGE(AW13:AW15)</f>
        <v>1.5205159461016261E-2</v>
      </c>
      <c r="AX16" s="79">
        <f>AVERAGE(AX13:AX15)</f>
        <v>1.5059415785694627E-2</v>
      </c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</row>
    <row r="17" spans="1:103" x14ac:dyDescent="0.2">
      <c r="A17" s="66" t="s">
        <v>71</v>
      </c>
      <c r="B17" s="66" t="s">
        <v>80</v>
      </c>
      <c r="C17" s="66" t="s">
        <v>73</v>
      </c>
      <c r="D17" s="27" t="s">
        <v>74</v>
      </c>
      <c r="E17" s="66" t="s">
        <v>75</v>
      </c>
      <c r="F17" s="27">
        <v>36557</v>
      </c>
      <c r="G17" s="27">
        <v>36552</v>
      </c>
      <c r="H17" s="28">
        <v>-150000</v>
      </c>
      <c r="I17" s="29">
        <v>2.3849999999999998</v>
      </c>
      <c r="J17" s="67">
        <v>0.99778950199084449</v>
      </c>
      <c r="K17" s="30">
        <v>0.55000000000000004</v>
      </c>
      <c r="L17" s="68">
        <v>0.14319999999999999</v>
      </c>
      <c r="M17" s="33">
        <f>AF17*H17</f>
        <v>-13002.033295073526</v>
      </c>
      <c r="N17" s="33">
        <f>L17*H17</f>
        <v>-21480</v>
      </c>
      <c r="S17" s="33" t="s">
        <v>76</v>
      </c>
      <c r="T17" s="69">
        <f>$G17-$A$1+1</f>
        <v>10</v>
      </c>
      <c r="U17" s="70">
        <f>T17/365.25</f>
        <v>2.7378507871321012E-2</v>
      </c>
      <c r="V17" s="71">
        <f>K17</f>
        <v>0.55000000000000004</v>
      </c>
      <c r="W17" s="72">
        <v>2.3849999999999998</v>
      </c>
      <c r="X17" s="73">
        <v>2.3855</v>
      </c>
      <c r="Y17" s="73">
        <v>5.86</v>
      </c>
      <c r="Z17" s="74">
        <f>(LN(X17/W17)+0.5*V17^2*U17)/(V17*SQRT(U17))</f>
        <v>4.7806138963177279E-2</v>
      </c>
      <c r="AA17" s="74">
        <f>NORMSDIST(ABS(Z17))</f>
        <v>0.51906469458419546</v>
      </c>
      <c r="AB17" s="74">
        <f>Z17-V17*SQRT(U17)</f>
        <v>-4.3199347855336072E-2</v>
      </c>
      <c r="AC17" s="74">
        <f>NORMSDIST(ABS(AB17))</f>
        <v>0.51722875166392535</v>
      </c>
      <c r="AD17" s="74">
        <f>IF(Z17&lt;0, (1-AA17),AA17)</f>
        <v>0.51906469458419546</v>
      </c>
      <c r="AE17" s="74">
        <f>IF(AB17&lt;0, (1-AC17),AC17)</f>
        <v>0.48277124833607465</v>
      </c>
      <c r="AF17" s="74">
        <f>EXP(-Y17*U17/100)*(X17*AD17 -W17*AE17)</f>
        <v>8.6680221967156842E-2</v>
      </c>
      <c r="AG17" s="75">
        <f>AF17*J17</f>
        <v>8.6488615509065281E-2</v>
      </c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</row>
    <row r="18" spans="1:103" x14ac:dyDescent="0.2">
      <c r="A18" s="66" t="s">
        <v>71</v>
      </c>
      <c r="B18" s="66" t="s">
        <v>80</v>
      </c>
      <c r="C18" s="66" t="s">
        <v>73</v>
      </c>
      <c r="D18" s="27" t="s">
        <v>74</v>
      </c>
      <c r="E18" s="66" t="s">
        <v>75</v>
      </c>
      <c r="F18" s="27">
        <v>36586</v>
      </c>
      <c r="G18" s="27">
        <v>36581</v>
      </c>
      <c r="H18" s="28">
        <v>-150000</v>
      </c>
      <c r="I18" s="29">
        <v>2.3849999999999998</v>
      </c>
      <c r="J18" s="67">
        <v>0.993075526745679</v>
      </c>
      <c r="K18" s="30">
        <v>0.47</v>
      </c>
      <c r="L18" s="68">
        <v>0.14319999999999999</v>
      </c>
      <c r="M18" s="33">
        <f>AF18*H18</f>
        <v>-23661.006319459102</v>
      </c>
      <c r="N18" s="33">
        <f>L18*H18</f>
        <v>-21480</v>
      </c>
      <c r="S18" s="33" t="s">
        <v>76</v>
      </c>
      <c r="T18" s="69">
        <f>$G18-$A$1+1</f>
        <v>39</v>
      </c>
      <c r="U18" s="70">
        <f>T18/365.25</f>
        <v>0.10677618069815195</v>
      </c>
      <c r="V18" s="71">
        <f>K18</f>
        <v>0.47</v>
      </c>
      <c r="W18" s="72">
        <v>2.3849999999999998</v>
      </c>
      <c r="X18" s="73">
        <v>2.4085000000000001</v>
      </c>
      <c r="Y18" s="73">
        <v>5.99</v>
      </c>
      <c r="Z18" s="74">
        <f>(LN(X18/W18)+0.5*V18^2*U18)/(V18*SQRT(U18))</f>
        <v>0.14063310792176537</v>
      </c>
      <c r="AA18" s="74">
        <f>NORMSDIST(ABS(Z18))</f>
        <v>0.55592013134203389</v>
      </c>
      <c r="AB18" s="74">
        <f>Z18-V18*SQRT(U18)</f>
        <v>-1.2947028541977129E-2</v>
      </c>
      <c r="AC18" s="74">
        <f>NORMSDIST(ABS(AB18))</f>
        <v>0.50516500105660223</v>
      </c>
      <c r="AD18" s="74">
        <f>IF(Z18&lt;0, (1-AA18),AA18)</f>
        <v>0.55592013134203389</v>
      </c>
      <c r="AE18" s="74">
        <f>IF(AB18&lt;0, (1-AC18),AC18)</f>
        <v>0.49483499894339777</v>
      </c>
      <c r="AF18" s="74">
        <f>EXP(-Y18*U18/100)*(X18*AD18 -W18*AE18)</f>
        <v>0.15774004212972734</v>
      </c>
      <c r="AG18" s="75">
        <f>AF18*J18</f>
        <v>0.15664777542686456</v>
      </c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</row>
    <row r="19" spans="1:103" x14ac:dyDescent="0.2">
      <c r="A19" s="66" t="s">
        <v>71</v>
      </c>
      <c r="B19" s="66" t="s">
        <v>80</v>
      </c>
      <c r="C19" s="66" t="s">
        <v>73</v>
      </c>
      <c r="D19" s="27" t="s">
        <v>74</v>
      </c>
      <c r="E19" s="66" t="s">
        <v>75</v>
      </c>
      <c r="F19" s="27">
        <v>36617</v>
      </c>
      <c r="G19" s="27">
        <v>36614</v>
      </c>
      <c r="H19" s="28">
        <v>-150000</v>
      </c>
      <c r="I19" s="29">
        <v>2.3849999999999998</v>
      </c>
      <c r="J19" s="67">
        <v>0.987899090872838</v>
      </c>
      <c r="K19" s="30">
        <v>0.39</v>
      </c>
      <c r="L19" s="68">
        <v>0.14319999999999999</v>
      </c>
      <c r="M19" s="33">
        <f>AF19*H19</f>
        <v>-27584.083033798579</v>
      </c>
      <c r="N19" s="33">
        <f>L19*H19</f>
        <v>-21480</v>
      </c>
      <c r="S19" s="33" t="s">
        <v>76</v>
      </c>
      <c r="T19" s="69">
        <f>$G19-$A$1+1</f>
        <v>72</v>
      </c>
      <c r="U19" s="70">
        <f>T19/365.25</f>
        <v>0.1971252566735113</v>
      </c>
      <c r="V19" s="71">
        <f>K19</f>
        <v>0.39</v>
      </c>
      <c r="W19" s="72">
        <v>2.3849999999999998</v>
      </c>
      <c r="X19" s="73">
        <v>2.4239999999999999</v>
      </c>
      <c r="Y19" s="73">
        <v>6.1</v>
      </c>
      <c r="Z19" s="74">
        <f>(LN(X19/W19)+0.5*V19^2*U19)/(V19*SQRT(U19))</f>
        <v>0.18025046277232762</v>
      </c>
      <c r="AA19" s="74">
        <f>NORMSDIST(ABS(Z19))</f>
        <v>0.5715220214193133</v>
      </c>
      <c r="AB19" s="74">
        <f>Z19-V19*SQRT(U19)</f>
        <v>7.0951811894632011E-3</v>
      </c>
      <c r="AC19" s="74">
        <f>NORMSDIST(ABS(AB19))</f>
        <v>0.50283056053656039</v>
      </c>
      <c r="AD19" s="74">
        <f>IF(Z19&lt;0, (1-AA19),AA19)</f>
        <v>0.5715220214193133</v>
      </c>
      <c r="AE19" s="74">
        <f>IF(AB19&lt;0, (1-AC19),AC19)</f>
        <v>0.50283056053656039</v>
      </c>
      <c r="AF19" s="74">
        <f>EXP(-Y19*U19/100)*(X19*AD19 -W19*AE19)</f>
        <v>0.18389388689199052</v>
      </c>
      <c r="AG19" s="75">
        <f>AF19*J19</f>
        <v>0.18166860367766993</v>
      </c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</row>
    <row r="20" spans="1:103" x14ac:dyDescent="0.2">
      <c r="A20" s="66"/>
      <c r="B20" s="66"/>
      <c r="C20" s="66"/>
      <c r="E20" s="66"/>
      <c r="J20" s="67"/>
      <c r="T20" s="76"/>
      <c r="U20" s="76"/>
      <c r="V20" s="77"/>
      <c r="W20" s="78"/>
      <c r="X20" s="79"/>
      <c r="Y20" s="79"/>
      <c r="Z20" s="74"/>
      <c r="AA20" s="74"/>
      <c r="AB20" s="74"/>
      <c r="AC20" s="74"/>
      <c r="AD20" s="74"/>
      <c r="AF20" s="97">
        <f>AVERAGE(AF17:AF19)</f>
        <v>0.14277138366295825</v>
      </c>
      <c r="AG20" s="79">
        <f>AVERAGE(AG17:AG19)</f>
        <v>0.14160166487119993</v>
      </c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</row>
    <row r="21" spans="1:103" x14ac:dyDescent="0.2">
      <c r="A21" s="66" t="s">
        <v>71</v>
      </c>
      <c r="B21" s="66" t="s">
        <v>81</v>
      </c>
      <c r="C21" s="66" t="s">
        <v>73</v>
      </c>
      <c r="D21" s="27" t="s">
        <v>74</v>
      </c>
      <c r="E21" s="66" t="s">
        <v>75</v>
      </c>
      <c r="F21" s="27">
        <v>36557</v>
      </c>
      <c r="G21" s="27">
        <v>36552</v>
      </c>
      <c r="H21" s="28">
        <v>150000</v>
      </c>
      <c r="I21" s="29">
        <v>2.2200001</v>
      </c>
      <c r="J21" s="67">
        <v>0.99778950199084449</v>
      </c>
      <c r="K21" s="30">
        <v>0.55000000000000004</v>
      </c>
      <c r="L21" s="68">
        <v>0.23810000000000001</v>
      </c>
      <c r="M21" s="33">
        <f>AF21*H21</f>
        <v>28619.385100635027</v>
      </c>
      <c r="N21" s="33">
        <f>L21*H21</f>
        <v>35715</v>
      </c>
      <c r="S21" s="33" t="s">
        <v>76</v>
      </c>
      <c r="T21" s="69">
        <f>$G21-$A$1+1</f>
        <v>10</v>
      </c>
      <c r="U21" s="70">
        <f>T21/365.25</f>
        <v>2.7378507871321012E-2</v>
      </c>
      <c r="V21" s="71">
        <f>K21</f>
        <v>0.55000000000000004</v>
      </c>
      <c r="W21" s="72">
        <v>2.2200000000000002</v>
      </c>
      <c r="X21" s="73">
        <v>2.3855</v>
      </c>
      <c r="Y21" s="73">
        <v>5.86</v>
      </c>
      <c r="Z21" s="74">
        <f>(LN(X21/W21)+0.5*V21^2*U21)/(V21*SQRT(U21))</f>
        <v>0.83558202987277796</v>
      </c>
      <c r="AA21" s="74">
        <f>NORMSDIST(ABS(Z21))</f>
        <v>0.79830501462955716</v>
      </c>
      <c r="AB21" s="74">
        <f>Z21-V21*SQRT(U21)</f>
        <v>0.74457654305426457</v>
      </c>
      <c r="AC21" s="74">
        <f>NORMSDIST(ABS(AB21))</f>
        <v>0.77173619675877292</v>
      </c>
      <c r="AD21" s="74">
        <f>IF(Z21&lt;0, (1-AA21),AA21)</f>
        <v>0.79830501462955716</v>
      </c>
      <c r="AE21" s="74">
        <f>IF(AB21&lt;0, (1-AC21),AC21)</f>
        <v>0.77173619675877292</v>
      </c>
      <c r="AF21" s="74">
        <f>EXP(-Y21*U21/100)*(X21*AD21 -W21*AE21)</f>
        <v>0.19079590067090019</v>
      </c>
      <c r="AG21" s="75">
        <f>AF21*J21</f>
        <v>0.19037414671231212</v>
      </c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</row>
    <row r="22" spans="1:103" x14ac:dyDescent="0.2">
      <c r="A22" s="66" t="s">
        <v>71</v>
      </c>
      <c r="B22" s="66" t="s">
        <v>81</v>
      </c>
      <c r="C22" s="66" t="s">
        <v>73</v>
      </c>
      <c r="D22" s="27" t="s">
        <v>74</v>
      </c>
      <c r="E22" s="66" t="s">
        <v>75</v>
      </c>
      <c r="F22" s="27">
        <v>36586</v>
      </c>
      <c r="G22" s="27">
        <v>36581</v>
      </c>
      <c r="H22" s="28">
        <v>150000</v>
      </c>
      <c r="I22" s="29">
        <v>2.2200001</v>
      </c>
      <c r="J22" s="67">
        <v>0.993075526745679</v>
      </c>
      <c r="K22" s="30">
        <v>0.47</v>
      </c>
      <c r="L22" s="68">
        <v>0.23810000000000001</v>
      </c>
      <c r="M22" s="33">
        <f>AF22*H22</f>
        <v>38057.001904172757</v>
      </c>
      <c r="N22" s="33">
        <f>L22*H22</f>
        <v>35715</v>
      </c>
      <c r="S22" s="33" t="s">
        <v>76</v>
      </c>
      <c r="T22" s="69">
        <f>$G22-$A$1+1</f>
        <v>39</v>
      </c>
      <c r="U22" s="70">
        <f>T22/365.25</f>
        <v>0.10677618069815195</v>
      </c>
      <c r="V22" s="71">
        <f>K22</f>
        <v>0.47</v>
      </c>
      <c r="W22" s="72">
        <v>2.2200000000000002</v>
      </c>
      <c r="X22" s="73">
        <v>2.4085000000000001</v>
      </c>
      <c r="Y22" s="73">
        <v>5.99</v>
      </c>
      <c r="Z22" s="74">
        <f>(LN(X22/W22)+0.5*V22^2*U22)/(V22*SQRT(U22))</f>
        <v>0.60743780094299682</v>
      </c>
      <c r="AA22" s="74">
        <f>NORMSDIST(ABS(Z22))</f>
        <v>0.72821985107739606</v>
      </c>
      <c r="AB22" s="74">
        <f>Z22-V22*SQRT(U22)</f>
        <v>0.45385766447925435</v>
      </c>
      <c r="AC22" s="74">
        <f>NORMSDIST(ABS(AB22))</f>
        <v>0.67503434295365783</v>
      </c>
      <c r="AD22" s="74">
        <f>IF(Z22&lt;0, (1-AA22),AA22)</f>
        <v>0.72821985107739606</v>
      </c>
      <c r="AE22" s="74">
        <f>IF(AB22&lt;0, (1-AC22),AC22)</f>
        <v>0.67503434295365783</v>
      </c>
      <c r="AF22" s="74">
        <f>EXP(-Y22*U22/100)*(X22*AD22 -W22*AE22)</f>
        <v>0.25371334602781836</v>
      </c>
      <c r="AG22" s="75">
        <f>AF22*J22</f>
        <v>0.25195651474898445</v>
      </c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</row>
    <row r="23" spans="1:103" x14ac:dyDescent="0.2">
      <c r="A23" s="66" t="s">
        <v>71</v>
      </c>
      <c r="B23" s="66" t="s">
        <v>81</v>
      </c>
      <c r="C23" s="66" t="s">
        <v>73</v>
      </c>
      <c r="D23" s="27" t="s">
        <v>74</v>
      </c>
      <c r="E23" s="66" t="s">
        <v>75</v>
      </c>
      <c r="F23" s="27">
        <v>36617</v>
      </c>
      <c r="G23" s="27">
        <v>36614</v>
      </c>
      <c r="H23" s="28">
        <v>150000</v>
      </c>
      <c r="I23" s="29">
        <v>2.2200001</v>
      </c>
      <c r="J23" s="67">
        <v>0.987899090872838</v>
      </c>
      <c r="K23" s="30">
        <v>0.39</v>
      </c>
      <c r="L23" s="68">
        <v>0.23810000000000001</v>
      </c>
      <c r="M23" s="33">
        <f>AF23*H23</f>
        <v>41846.206982598436</v>
      </c>
      <c r="N23" s="33">
        <f>L23*H23</f>
        <v>35715</v>
      </c>
      <c r="S23" s="33" t="s">
        <v>76</v>
      </c>
      <c r="T23" s="69">
        <f>$G23-$A$1+1</f>
        <v>72</v>
      </c>
      <c r="U23" s="70">
        <f>T23/365.25</f>
        <v>0.1971252566735113</v>
      </c>
      <c r="V23" s="71">
        <f>K23</f>
        <v>0.39</v>
      </c>
      <c r="W23" s="72">
        <v>2.2200000000000002</v>
      </c>
      <c r="X23" s="73">
        <v>2.4239999999999999</v>
      </c>
      <c r="Y23" s="73">
        <v>6.1</v>
      </c>
      <c r="Z23" s="74">
        <f>(LN(X23/W23)+0.5*V23^2*U23)/(V23*SQRT(U23))</f>
        <v>0.5942830455544349</v>
      </c>
      <c r="AA23" s="74">
        <f>NORMSDIST(ABS(Z23))</f>
        <v>0.72383864246565799</v>
      </c>
      <c r="AB23" s="74">
        <f>Z23-V23*SQRT(U23)</f>
        <v>0.42112776397157048</v>
      </c>
      <c r="AC23" s="74">
        <f>NORMSDIST(ABS(AB23))</f>
        <v>0.66316907009135939</v>
      </c>
      <c r="AD23" s="74">
        <f>IF(Z23&lt;0, (1-AA23),AA23)</f>
        <v>0.72383864246565799</v>
      </c>
      <c r="AE23" s="74">
        <f>IF(AB23&lt;0, (1-AC23),AC23)</f>
        <v>0.66316907009135939</v>
      </c>
      <c r="AF23" s="74">
        <f>EXP(-Y23*U23/100)*(X23*AD23 -W23*AE23)</f>
        <v>0.27897471321732292</v>
      </c>
      <c r="AG23" s="75">
        <f>AF23*J23</f>
        <v>0.27559886556390401</v>
      </c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</row>
    <row r="24" spans="1:103" x14ac:dyDescent="0.2">
      <c r="A24" s="66"/>
      <c r="B24" s="66"/>
      <c r="C24" s="66"/>
      <c r="E24" s="66"/>
      <c r="J24" s="67"/>
      <c r="L24" s="68"/>
      <c r="T24" s="76"/>
      <c r="U24" s="76"/>
      <c r="V24" s="77"/>
      <c r="W24" s="78"/>
      <c r="X24" s="79"/>
      <c r="Y24" s="79"/>
      <c r="Z24" s="74"/>
      <c r="AA24" s="74"/>
      <c r="AB24" s="74"/>
      <c r="AC24" s="74"/>
      <c r="AD24" s="74"/>
      <c r="AF24" s="97">
        <f>AVERAGE(AF21:AF23)</f>
        <v>0.24116131997201382</v>
      </c>
      <c r="AG24" s="79">
        <f>AVERAGE(AG21:AG23)</f>
        <v>0.23930984234173355</v>
      </c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</row>
    <row r="25" spans="1:103" x14ac:dyDescent="0.2">
      <c r="A25" s="66" t="s">
        <v>71</v>
      </c>
      <c r="B25" s="66" t="s">
        <v>82</v>
      </c>
      <c r="C25" s="66" t="s">
        <v>73</v>
      </c>
      <c r="D25" s="27" t="s">
        <v>74</v>
      </c>
      <c r="E25" s="66" t="s">
        <v>75</v>
      </c>
      <c r="F25" s="27">
        <v>36557</v>
      </c>
      <c r="G25" s="27">
        <v>36552</v>
      </c>
      <c r="H25" s="28">
        <v>-150000</v>
      </c>
      <c r="I25" s="29">
        <v>2.3850001000000001</v>
      </c>
      <c r="J25" s="67">
        <v>0.99778950199084449</v>
      </c>
      <c r="K25" s="30">
        <v>0.55000000000000004</v>
      </c>
      <c r="L25" s="68">
        <v>0.14319999999999999</v>
      </c>
      <c r="M25" s="33">
        <f>AF25*H25</f>
        <v>-13006.455073551659</v>
      </c>
      <c r="N25" s="33">
        <f>L25*H25</f>
        <v>-21480</v>
      </c>
      <c r="S25" s="33" t="s">
        <v>76</v>
      </c>
      <c r="T25" s="69">
        <f>$G25-$A$1+1</f>
        <v>10</v>
      </c>
      <c r="U25" s="70">
        <f>T25/365</f>
        <v>2.7397260273972601E-2</v>
      </c>
      <c r="V25" s="71">
        <f>K25</f>
        <v>0.55000000000000004</v>
      </c>
      <c r="W25" s="72">
        <v>2.3849999999999998</v>
      </c>
      <c r="X25" s="73">
        <v>2.3855</v>
      </c>
      <c r="Y25" s="73">
        <v>5.86</v>
      </c>
      <c r="Z25" s="74">
        <f>(LN(X25/W25)+0.5*V25^2*U25)/(V25*SQRT(U25))</f>
        <v>4.7820930997948867E-2</v>
      </c>
      <c r="AA25" s="74">
        <f>NORMSDIST(ABS(Z25))</f>
        <v>0.5190705890174333</v>
      </c>
      <c r="AB25" s="74">
        <f>Z25-V25*SQRT(U25)</f>
        <v>-4.3215716748311615E-2</v>
      </c>
      <c r="AC25" s="74">
        <f>NORMSDIST(ABS(AB25))</f>
        <v>0.51723527582449869</v>
      </c>
      <c r="AD25" s="74">
        <f>IF(Z25&lt;0, (1-AA25),AA25)</f>
        <v>0.5190705890174333</v>
      </c>
      <c r="AE25" s="74">
        <f>IF(AB25&lt;0, (1-AC25),AC25)</f>
        <v>0.48276472417550131</v>
      </c>
      <c r="AF25" s="74">
        <f>EXP(-Y25*U25/100)*(X25*AD25 -W25*AE25)</f>
        <v>8.6709700490344391E-2</v>
      </c>
      <c r="AG25" s="75">
        <f>AF25*J25</f>
        <v>8.6518028870036012E-2</v>
      </c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</row>
    <row r="26" spans="1:103" x14ac:dyDescent="0.2">
      <c r="A26" s="66" t="s">
        <v>71</v>
      </c>
      <c r="B26" s="66" t="s">
        <v>82</v>
      </c>
      <c r="C26" s="66" t="s">
        <v>73</v>
      </c>
      <c r="D26" s="27" t="s">
        <v>74</v>
      </c>
      <c r="E26" s="66" t="s">
        <v>75</v>
      </c>
      <c r="F26" s="27">
        <v>36586</v>
      </c>
      <c r="G26" s="27">
        <v>36581</v>
      </c>
      <c r="H26" s="28">
        <v>-150000</v>
      </c>
      <c r="I26" s="29">
        <v>2.3850001000000001</v>
      </c>
      <c r="J26" s="67">
        <v>0.993075526745679</v>
      </c>
      <c r="K26" s="30">
        <v>0.47</v>
      </c>
      <c r="L26" s="68">
        <v>0.14319999999999999</v>
      </c>
      <c r="M26" s="33">
        <f>AF26*H26</f>
        <v>-23668.359478680621</v>
      </c>
      <c r="N26" s="33">
        <f>L26*H26</f>
        <v>-21480</v>
      </c>
      <c r="S26" s="33" t="s">
        <v>76</v>
      </c>
      <c r="T26" s="69">
        <f>$G26-$A$1+1</f>
        <v>39</v>
      </c>
      <c r="U26" s="70">
        <f>T26/365</f>
        <v>0.10684931506849316</v>
      </c>
      <c r="V26" s="71">
        <f>K26</f>
        <v>0.47</v>
      </c>
      <c r="W26" s="72">
        <v>2.3849999999999998</v>
      </c>
      <c r="X26" s="73">
        <v>2.4085000000000001</v>
      </c>
      <c r="Y26" s="73">
        <v>5.99</v>
      </c>
      <c r="Z26" s="74">
        <f>(LN(X26/W26)+0.5*V26^2*U26)/(V26*SQRT(U26))</f>
        <v>0.14063754855924238</v>
      </c>
      <c r="AA26" s="74">
        <f>NORMSDIST(ABS(Z26))</f>
        <v>0.55592188546339827</v>
      </c>
      <c r="AB26" s="74">
        <f>Z26-V26*SQRT(U26)</f>
        <v>-1.2995174838574597E-2</v>
      </c>
      <c r="AC26" s="74">
        <f>NORMSDIST(ABS(AB26))</f>
        <v>0.50518420712345735</v>
      </c>
      <c r="AD26" s="74">
        <f>IF(Z26&lt;0, (1-AA26),AA26)</f>
        <v>0.55592188546339827</v>
      </c>
      <c r="AE26" s="74">
        <f>IF(AB26&lt;0, (1-AC26),AC26)</f>
        <v>0.49481579287654265</v>
      </c>
      <c r="AF26" s="74">
        <f>EXP(-Y26*U26/100)*(X26*AD26 -W26*AE26)</f>
        <v>0.15778906319120414</v>
      </c>
      <c r="AG26" s="75">
        <f>AF26*J26</f>
        <v>0.15669645704331228</v>
      </c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</row>
    <row r="27" spans="1:103" x14ac:dyDescent="0.2">
      <c r="A27" s="66" t="s">
        <v>71</v>
      </c>
      <c r="B27" s="66" t="s">
        <v>82</v>
      </c>
      <c r="C27" s="66" t="s">
        <v>73</v>
      </c>
      <c r="D27" s="27" t="s">
        <v>74</v>
      </c>
      <c r="E27" s="66" t="s">
        <v>75</v>
      </c>
      <c r="F27" s="27">
        <v>36617</v>
      </c>
      <c r="G27" s="27">
        <v>36614</v>
      </c>
      <c r="H27" s="28">
        <v>-150000</v>
      </c>
      <c r="I27" s="29">
        <v>2.3850001000000001</v>
      </c>
      <c r="J27" s="67">
        <v>0.987899090872838</v>
      </c>
      <c r="K27" s="30">
        <v>0.39</v>
      </c>
      <c r="L27" s="68">
        <v>0.14319999999999999</v>
      </c>
      <c r="M27" s="33">
        <f>AF27*H27</f>
        <v>-27592.216386148189</v>
      </c>
      <c r="N27" s="33">
        <f>L27*H27</f>
        <v>-21480</v>
      </c>
      <c r="S27" s="33" t="s">
        <v>76</v>
      </c>
      <c r="T27" s="69">
        <f>$G27-$A$1+1</f>
        <v>72</v>
      </c>
      <c r="U27" s="70">
        <f>T27/365</f>
        <v>0.19726027397260273</v>
      </c>
      <c r="V27" s="71">
        <f>K27</f>
        <v>0.39</v>
      </c>
      <c r="W27" s="72">
        <v>2.3849999999999998</v>
      </c>
      <c r="X27" s="73">
        <v>2.4239999999999999</v>
      </c>
      <c r="Y27" s="73">
        <v>6.1</v>
      </c>
      <c r="Z27" s="74">
        <f>(LN(X27/W27)+0.5*V27^2*U27)/(V27*SQRT(U27))</f>
        <v>0.18024804431037492</v>
      </c>
      <c r="AA27" s="74">
        <f>NORMSDIST(ABS(Z27))</f>
        <v>0.57152107214146719</v>
      </c>
      <c r="AB27" s="74">
        <f>Z27-V27*SQRT(U27)</f>
        <v>7.0334731241352699E-3</v>
      </c>
      <c r="AC27" s="74">
        <f>NORMSDIST(ABS(AB27))</f>
        <v>0.50280594306106252</v>
      </c>
      <c r="AD27" s="74">
        <f>IF(Z27&lt;0, (1-AA27),AA27)</f>
        <v>0.57152107214146719</v>
      </c>
      <c r="AE27" s="74">
        <f>IF(AB27&lt;0, (1-AC27),AC27)</f>
        <v>0.50280594306106252</v>
      </c>
      <c r="AF27" s="74">
        <f>EXP(-Y27*U27/100)*(X27*AD27 -W27*AE27)</f>
        <v>0.18394810924098792</v>
      </c>
      <c r="AG27" s="75">
        <f>AF27*J27</f>
        <v>0.18172216988694945</v>
      </c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</row>
    <row r="28" spans="1:103" x14ac:dyDescent="0.2">
      <c r="A28" s="66"/>
      <c r="B28" s="66"/>
      <c r="C28" s="66"/>
      <c r="E28" s="66"/>
      <c r="T28" s="76"/>
      <c r="U28" s="76"/>
      <c r="V28" s="77"/>
      <c r="W28" s="78"/>
      <c r="X28" s="79"/>
      <c r="Y28" s="79"/>
      <c r="Z28" s="74"/>
      <c r="AA28" s="74"/>
      <c r="AB28" s="74"/>
      <c r="AC28" s="74"/>
      <c r="AD28" s="74"/>
      <c r="AF28" s="97">
        <f>AVERAGE(AF25:AF27)</f>
        <v>0.14281562430751216</v>
      </c>
      <c r="AG28" s="79">
        <f>AVERAGE(AG25:AG27)</f>
        <v>0.14164555193343256</v>
      </c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</row>
    <row r="29" spans="1:103" x14ac:dyDescent="0.2">
      <c r="A29" s="66" t="s">
        <v>71</v>
      </c>
      <c r="B29" s="66" t="s">
        <v>83</v>
      </c>
      <c r="C29" s="66" t="s">
        <v>73</v>
      </c>
      <c r="D29" s="27" t="s">
        <v>84</v>
      </c>
      <c r="E29" s="66" t="s">
        <v>75</v>
      </c>
      <c r="F29" s="27">
        <v>36647</v>
      </c>
      <c r="G29" s="27">
        <v>36636</v>
      </c>
      <c r="H29" s="84">
        <v>-150000</v>
      </c>
      <c r="I29" s="85" t="s">
        <v>85</v>
      </c>
      <c r="J29" s="67">
        <v>0.98281854483511599</v>
      </c>
      <c r="K29" s="30">
        <v>0.55000000000000004</v>
      </c>
      <c r="L29" s="68">
        <v>0.2</v>
      </c>
      <c r="M29" s="33">
        <f t="shared" ref="M29:M34" si="0">L29*H29</f>
        <v>-30000</v>
      </c>
      <c r="N29" s="33">
        <f t="shared" ref="N29:N34" si="1">L29*H29</f>
        <v>-30000</v>
      </c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</row>
    <row r="30" spans="1:103" x14ac:dyDescent="0.2">
      <c r="A30" s="66" t="s">
        <v>71</v>
      </c>
      <c r="B30" s="66" t="s">
        <v>83</v>
      </c>
      <c r="C30" s="66" t="s">
        <v>73</v>
      </c>
      <c r="D30" s="27" t="s">
        <v>84</v>
      </c>
      <c r="E30" s="66" t="s">
        <v>75</v>
      </c>
      <c r="F30" s="27">
        <v>36678</v>
      </c>
      <c r="G30" s="27">
        <v>36636</v>
      </c>
      <c r="H30" s="84">
        <v>-150000</v>
      </c>
      <c r="I30" s="85" t="s">
        <v>85</v>
      </c>
      <c r="J30" s="67">
        <v>0.97760117417863723</v>
      </c>
      <c r="K30" s="30">
        <v>0.47</v>
      </c>
      <c r="L30" s="68">
        <v>0.2</v>
      </c>
      <c r="M30" s="33">
        <f t="shared" si="0"/>
        <v>-30000</v>
      </c>
      <c r="N30" s="33">
        <f t="shared" si="1"/>
        <v>-30000</v>
      </c>
      <c r="X30" s="82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</row>
    <row r="31" spans="1:103" x14ac:dyDescent="0.2">
      <c r="A31" s="66" t="s">
        <v>71</v>
      </c>
      <c r="B31" s="66" t="s">
        <v>83</v>
      </c>
      <c r="C31" s="66" t="s">
        <v>73</v>
      </c>
      <c r="D31" s="27" t="s">
        <v>84</v>
      </c>
      <c r="E31" s="66" t="s">
        <v>75</v>
      </c>
      <c r="F31" s="27">
        <v>36708</v>
      </c>
      <c r="G31" s="27">
        <v>36636</v>
      </c>
      <c r="H31" s="84">
        <v>-150000</v>
      </c>
      <c r="I31" s="85" t="s">
        <v>85</v>
      </c>
      <c r="J31" s="67">
        <v>0.97243628289026118</v>
      </c>
      <c r="K31" s="30">
        <v>0.39</v>
      </c>
      <c r="L31" s="68">
        <v>0.2</v>
      </c>
      <c r="M31" s="33">
        <f t="shared" si="0"/>
        <v>-30000</v>
      </c>
      <c r="N31" s="33">
        <f t="shared" si="1"/>
        <v>-30000</v>
      </c>
      <c r="X31" s="82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</row>
    <row r="32" spans="1:103" x14ac:dyDescent="0.2">
      <c r="A32" s="66" t="s">
        <v>71</v>
      </c>
      <c r="B32" s="66" t="s">
        <v>83</v>
      </c>
      <c r="C32" s="66" t="s">
        <v>73</v>
      </c>
      <c r="D32" s="27" t="s">
        <v>84</v>
      </c>
      <c r="E32" s="66" t="s">
        <v>75</v>
      </c>
      <c r="F32" s="27">
        <v>36739</v>
      </c>
      <c r="G32" s="27">
        <v>36636</v>
      </c>
      <c r="H32" s="84">
        <v>-150000</v>
      </c>
      <c r="I32" s="85" t="s">
        <v>85</v>
      </c>
      <c r="J32" s="67">
        <v>0.96704383429418561</v>
      </c>
      <c r="K32" s="30">
        <v>0.55000000000000004</v>
      </c>
      <c r="L32" s="68">
        <v>0.2</v>
      </c>
      <c r="M32" s="33">
        <f t="shared" si="0"/>
        <v>-30000</v>
      </c>
      <c r="N32" s="33">
        <f t="shared" si="1"/>
        <v>-30000</v>
      </c>
      <c r="X32" s="82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</row>
    <row r="33" spans="1:83" x14ac:dyDescent="0.2">
      <c r="A33" s="66" t="s">
        <v>71</v>
      </c>
      <c r="B33" s="66" t="s">
        <v>83</v>
      </c>
      <c r="C33" s="66" t="s">
        <v>73</v>
      </c>
      <c r="D33" s="27" t="s">
        <v>84</v>
      </c>
      <c r="E33" s="66" t="s">
        <v>75</v>
      </c>
      <c r="F33" s="27">
        <v>36770</v>
      </c>
      <c r="G33" s="27">
        <v>36636</v>
      </c>
      <c r="H33" s="84">
        <v>-150000</v>
      </c>
      <c r="I33" s="85" t="s">
        <v>85</v>
      </c>
      <c r="J33" s="67">
        <v>0.96158727673566891</v>
      </c>
      <c r="K33" s="30">
        <v>0.47</v>
      </c>
      <c r="L33" s="68">
        <v>0.2</v>
      </c>
      <c r="M33" s="33">
        <f t="shared" si="0"/>
        <v>-30000</v>
      </c>
      <c r="N33" s="33">
        <f t="shared" si="1"/>
        <v>-30000</v>
      </c>
      <c r="X33" s="82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</row>
    <row r="34" spans="1:83" x14ac:dyDescent="0.2">
      <c r="A34" s="66" t="s">
        <v>71</v>
      </c>
      <c r="B34" s="66" t="s">
        <v>83</v>
      </c>
      <c r="C34" s="66" t="s">
        <v>73</v>
      </c>
      <c r="D34" s="27" t="s">
        <v>84</v>
      </c>
      <c r="E34" s="66" t="s">
        <v>75</v>
      </c>
      <c r="F34" s="27">
        <v>36800</v>
      </c>
      <c r="G34" s="27">
        <v>36636</v>
      </c>
      <c r="H34" s="84">
        <v>-150000</v>
      </c>
      <c r="I34" s="85" t="s">
        <v>85</v>
      </c>
      <c r="J34" s="67">
        <v>0.95626713398158714</v>
      </c>
      <c r="K34" s="30">
        <v>0.39</v>
      </c>
      <c r="L34" s="68">
        <v>0.2</v>
      </c>
      <c r="M34" s="33">
        <f t="shared" si="0"/>
        <v>-30000</v>
      </c>
      <c r="N34" s="33">
        <f t="shared" si="1"/>
        <v>-30000</v>
      </c>
      <c r="X34" s="82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</row>
    <row r="35" spans="1:83" x14ac:dyDescent="0.2">
      <c r="A35" s="66"/>
      <c r="B35" s="66"/>
      <c r="C35" s="66"/>
      <c r="E35" s="66"/>
      <c r="X35" s="82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</row>
    <row r="36" spans="1:83" x14ac:dyDescent="0.2">
      <c r="A36" s="66"/>
      <c r="B36" s="66"/>
      <c r="C36" s="66"/>
      <c r="E36" s="66"/>
      <c r="M36" s="31"/>
      <c r="X36" s="82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</row>
    <row r="37" spans="1:83" x14ac:dyDescent="0.2">
      <c r="A37" s="66"/>
      <c r="B37" s="66"/>
      <c r="C37" s="66"/>
      <c r="E37" s="66"/>
      <c r="M37" s="31"/>
      <c r="X37" s="82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</row>
    <row r="38" spans="1:83" x14ac:dyDescent="0.2">
      <c r="A38" s="66"/>
      <c r="B38" s="66"/>
      <c r="C38" s="66"/>
      <c r="E38" s="66"/>
      <c r="I38" s="86"/>
      <c r="M38" s="31"/>
      <c r="X38" s="82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</row>
    <row r="39" spans="1:83" x14ac:dyDescent="0.2">
      <c r="A39" s="66"/>
      <c r="B39" s="66"/>
      <c r="C39" s="66"/>
      <c r="E39" s="66"/>
      <c r="M39" s="31"/>
      <c r="X39" s="82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</row>
    <row r="40" spans="1:83" x14ac:dyDescent="0.2">
      <c r="A40" s="66"/>
      <c r="B40" s="66"/>
      <c r="C40" s="66"/>
      <c r="E40" s="66"/>
      <c r="M40" s="31"/>
      <c r="X40" s="82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</row>
    <row r="41" spans="1:83" x14ac:dyDescent="0.2">
      <c r="A41" s="66"/>
      <c r="B41" s="66"/>
      <c r="C41" s="66"/>
      <c r="E41" s="66"/>
      <c r="M41" s="31"/>
      <c r="X41" s="82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</row>
    <row r="42" spans="1:83" x14ac:dyDescent="0.2">
      <c r="A42" s="66"/>
      <c r="B42" s="66"/>
      <c r="C42" s="66"/>
      <c r="E42" s="66"/>
      <c r="X42" s="82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</row>
    <row r="43" spans="1:83" x14ac:dyDescent="0.2">
      <c r="A43" s="66"/>
      <c r="B43" s="66"/>
      <c r="C43" s="66"/>
      <c r="E43" s="66"/>
      <c r="X43" s="82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</row>
    <row r="44" spans="1:83" x14ac:dyDescent="0.2">
      <c r="A44" s="66"/>
      <c r="B44" s="66"/>
      <c r="C44" s="66"/>
      <c r="E44" s="66"/>
      <c r="X44" s="82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</row>
    <row r="45" spans="1:83" x14ac:dyDescent="0.2">
      <c r="A45" s="66"/>
      <c r="B45" s="66"/>
      <c r="C45" s="66"/>
      <c r="E45" s="66"/>
      <c r="X45" s="82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</row>
    <row r="46" spans="1:83" x14ac:dyDescent="0.2">
      <c r="A46" s="66"/>
      <c r="B46" s="66"/>
      <c r="C46" s="66"/>
      <c r="E46" s="66"/>
      <c r="X46" s="82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</row>
    <row r="47" spans="1:83" x14ac:dyDescent="0.2">
      <c r="A47" s="66"/>
      <c r="B47" s="66"/>
      <c r="C47" s="66"/>
      <c r="E47" s="66"/>
      <c r="X47" s="82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</row>
    <row r="48" spans="1:83" x14ac:dyDescent="0.2">
      <c r="A48" s="66"/>
      <c r="B48" s="66"/>
      <c r="C48" s="66"/>
      <c r="E48" s="66"/>
      <c r="X48" s="82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</row>
    <row r="49" spans="1:83" x14ac:dyDescent="0.2">
      <c r="A49" s="66"/>
      <c r="B49" s="66"/>
      <c r="C49" s="66"/>
      <c r="E49" s="66"/>
      <c r="X49" s="82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</row>
    <row r="50" spans="1:83" x14ac:dyDescent="0.2">
      <c r="A50" s="66"/>
      <c r="B50" s="66"/>
      <c r="C50" s="66"/>
      <c r="E50" s="66"/>
      <c r="X50" s="82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</row>
    <row r="51" spans="1:83" x14ac:dyDescent="0.2">
      <c r="A51" s="66"/>
      <c r="B51" s="66"/>
      <c r="C51" s="66"/>
      <c r="E51" s="66"/>
      <c r="X51" s="82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</row>
    <row r="52" spans="1:83" x14ac:dyDescent="0.2">
      <c r="A52" s="66"/>
      <c r="B52" s="66"/>
      <c r="C52" s="66"/>
      <c r="E52" s="66"/>
      <c r="X52" s="82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</row>
    <row r="53" spans="1:83" x14ac:dyDescent="0.2">
      <c r="A53" s="66"/>
      <c r="B53" s="66"/>
      <c r="C53" s="66"/>
      <c r="E53" s="66"/>
      <c r="X53" s="82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</row>
    <row r="54" spans="1:83" x14ac:dyDescent="0.2">
      <c r="A54" s="66"/>
      <c r="B54" s="66"/>
      <c r="C54" s="66"/>
      <c r="E54" s="66"/>
      <c r="X54" s="82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</row>
    <row r="55" spans="1:83" x14ac:dyDescent="0.2">
      <c r="A55" s="66"/>
      <c r="B55" s="66"/>
      <c r="C55" s="66"/>
      <c r="E55" s="66"/>
      <c r="X55" s="82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</row>
    <row r="56" spans="1:83" x14ac:dyDescent="0.2">
      <c r="A56" s="66"/>
      <c r="B56" s="66"/>
      <c r="C56" s="66"/>
      <c r="E56" s="66"/>
      <c r="X56" s="82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</row>
    <row r="57" spans="1:83" x14ac:dyDescent="0.2">
      <c r="A57" s="66"/>
      <c r="B57" s="66"/>
      <c r="C57" s="66"/>
      <c r="E57" s="66"/>
      <c r="X57" s="82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</row>
    <row r="58" spans="1:83" x14ac:dyDescent="0.2">
      <c r="A58" s="66"/>
      <c r="B58" s="66"/>
      <c r="C58" s="66"/>
      <c r="E58" s="66"/>
      <c r="X58" s="82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</row>
    <row r="59" spans="1:83" x14ac:dyDescent="0.2">
      <c r="A59" s="66"/>
      <c r="B59" s="66"/>
      <c r="C59" s="66"/>
      <c r="E59" s="66"/>
      <c r="X59" s="82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</row>
    <row r="60" spans="1:83" x14ac:dyDescent="0.2">
      <c r="A60" s="66"/>
      <c r="B60" s="66"/>
      <c r="C60" s="66"/>
      <c r="E60" s="66"/>
      <c r="X60" s="82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</row>
    <row r="61" spans="1:83" x14ac:dyDescent="0.2">
      <c r="A61" s="66"/>
      <c r="B61" s="66"/>
      <c r="C61" s="66"/>
      <c r="E61" s="66"/>
      <c r="X61" s="82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</row>
    <row r="62" spans="1:83" x14ac:dyDescent="0.2">
      <c r="A62" s="66"/>
      <c r="B62" s="66"/>
      <c r="C62" s="66"/>
      <c r="E62" s="66"/>
      <c r="X62" s="82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</row>
    <row r="63" spans="1:83" x14ac:dyDescent="0.2">
      <c r="A63" s="66"/>
      <c r="B63" s="66"/>
      <c r="C63" s="66"/>
      <c r="E63" s="66"/>
      <c r="X63" s="82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</row>
    <row r="64" spans="1:83" x14ac:dyDescent="0.2">
      <c r="A64" s="66"/>
      <c r="B64" s="66"/>
      <c r="C64" s="66"/>
      <c r="E64" s="66"/>
      <c r="X64" s="82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</row>
    <row r="65" spans="1:83" x14ac:dyDescent="0.2">
      <c r="A65" s="66"/>
      <c r="B65" s="66"/>
      <c r="C65" s="66"/>
      <c r="E65" s="66"/>
      <c r="X65" s="82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</row>
    <row r="66" spans="1:83" x14ac:dyDescent="0.2">
      <c r="A66" s="66"/>
      <c r="B66" s="66"/>
      <c r="C66" s="66"/>
      <c r="E66" s="66"/>
      <c r="X66" s="82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</row>
    <row r="67" spans="1:83" x14ac:dyDescent="0.2">
      <c r="A67" s="66"/>
      <c r="B67" s="66"/>
      <c r="C67" s="66"/>
      <c r="E67" s="66"/>
      <c r="X67" s="82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</row>
    <row r="68" spans="1:83" x14ac:dyDescent="0.2">
      <c r="A68" s="66"/>
      <c r="B68" s="66"/>
      <c r="C68" s="66"/>
      <c r="E68" s="66"/>
      <c r="X68" s="82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</row>
    <row r="69" spans="1:83" x14ac:dyDescent="0.2">
      <c r="A69" s="66"/>
      <c r="B69" s="66"/>
      <c r="C69" s="66"/>
      <c r="E69" s="66"/>
      <c r="X69" s="82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</row>
    <row r="70" spans="1:83" x14ac:dyDescent="0.2">
      <c r="A70" s="66"/>
      <c r="B70" s="66"/>
      <c r="C70" s="66"/>
      <c r="E70" s="66"/>
      <c r="X70" s="82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</row>
    <row r="71" spans="1:83" x14ac:dyDescent="0.2">
      <c r="A71" s="66"/>
      <c r="B71" s="66"/>
      <c r="C71" s="66"/>
      <c r="E71" s="66"/>
      <c r="X71" s="82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</row>
    <row r="72" spans="1:83" x14ac:dyDescent="0.2">
      <c r="A72" s="66"/>
      <c r="B72" s="66"/>
      <c r="C72" s="66"/>
      <c r="E72" s="66"/>
      <c r="X72" s="82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</row>
    <row r="73" spans="1:83" x14ac:dyDescent="0.2">
      <c r="A73" s="66"/>
      <c r="B73" s="66"/>
      <c r="C73" s="66"/>
      <c r="E73" s="66"/>
      <c r="X73" s="82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</row>
    <row r="74" spans="1:83" x14ac:dyDescent="0.2">
      <c r="A74" s="66"/>
      <c r="B74" s="66"/>
      <c r="C74" s="66"/>
      <c r="E74" s="66"/>
      <c r="X74" s="82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</row>
    <row r="75" spans="1:83" x14ac:dyDescent="0.2">
      <c r="A75" s="66"/>
      <c r="B75" s="66"/>
      <c r="C75" s="66"/>
      <c r="E75" s="66"/>
      <c r="X75" s="82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</row>
    <row r="76" spans="1:83" x14ac:dyDescent="0.2">
      <c r="A76" s="66"/>
      <c r="B76" s="66"/>
      <c r="C76" s="66"/>
      <c r="E76" s="66"/>
      <c r="X76" s="82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</row>
    <row r="77" spans="1:83" x14ac:dyDescent="0.2">
      <c r="A77" s="66"/>
      <c r="B77" s="66"/>
      <c r="C77" s="66"/>
      <c r="E77" s="66"/>
      <c r="X77" s="82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</row>
    <row r="78" spans="1:83" x14ac:dyDescent="0.2">
      <c r="A78" s="66"/>
      <c r="B78" s="66"/>
      <c r="C78" s="66"/>
      <c r="E78" s="66"/>
      <c r="X78" s="82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</row>
    <row r="79" spans="1:83" x14ac:dyDescent="0.2">
      <c r="A79" s="66"/>
      <c r="B79" s="66"/>
      <c r="C79" s="66"/>
      <c r="E79" s="66"/>
      <c r="X79" s="82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</row>
    <row r="80" spans="1:83" x14ac:dyDescent="0.2">
      <c r="A80" s="66"/>
      <c r="B80" s="66"/>
      <c r="C80" s="66"/>
      <c r="E80" s="66"/>
      <c r="X80" s="82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</row>
    <row r="81" spans="1:83" x14ac:dyDescent="0.2">
      <c r="A81" s="66"/>
      <c r="B81" s="66"/>
      <c r="C81" s="66"/>
      <c r="E81" s="66"/>
      <c r="X81" s="82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</row>
    <row r="82" spans="1:83" x14ac:dyDescent="0.2">
      <c r="A82" s="66"/>
      <c r="B82" s="66"/>
      <c r="C82" s="66"/>
      <c r="E82" s="66"/>
      <c r="X82" s="82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</row>
    <row r="83" spans="1:83" x14ac:dyDescent="0.2">
      <c r="A83" s="66"/>
      <c r="B83" s="66"/>
      <c r="C83" s="66"/>
      <c r="E83" s="66"/>
      <c r="X83" s="82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</row>
    <row r="84" spans="1:83" x14ac:dyDescent="0.2">
      <c r="A84" s="66"/>
      <c r="B84" s="66"/>
      <c r="C84" s="66"/>
      <c r="E84" s="66"/>
      <c r="X84" s="82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</row>
    <row r="85" spans="1:83" x14ac:dyDescent="0.2">
      <c r="A85" s="66"/>
      <c r="B85" s="66"/>
      <c r="C85" s="66"/>
      <c r="E85" s="66"/>
      <c r="X85" s="82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</row>
    <row r="86" spans="1:83" x14ac:dyDescent="0.2">
      <c r="A86" s="66"/>
      <c r="B86" s="66"/>
      <c r="C86" s="66"/>
      <c r="E86" s="66"/>
      <c r="X86" s="82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</row>
    <row r="87" spans="1:83" x14ac:dyDescent="0.2">
      <c r="A87" s="66"/>
      <c r="B87" s="66"/>
      <c r="C87" s="66"/>
      <c r="E87" s="66"/>
      <c r="X87" s="82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</row>
    <row r="88" spans="1:83" x14ac:dyDescent="0.2">
      <c r="A88" s="66"/>
      <c r="B88" s="66"/>
      <c r="C88" s="66"/>
      <c r="E88" s="66"/>
      <c r="X88" s="82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</row>
    <row r="89" spans="1:83" x14ac:dyDescent="0.2">
      <c r="A89" s="66"/>
      <c r="B89" s="66"/>
      <c r="C89" s="66"/>
      <c r="E89" s="66"/>
      <c r="X89" s="82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</row>
    <row r="90" spans="1:83" x14ac:dyDescent="0.2">
      <c r="A90" s="66"/>
      <c r="B90" s="66"/>
      <c r="C90" s="66"/>
      <c r="E90" s="66"/>
      <c r="X90" s="82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</row>
    <row r="91" spans="1:83" x14ac:dyDescent="0.2">
      <c r="A91" s="66"/>
      <c r="B91" s="66"/>
      <c r="C91" s="66"/>
      <c r="E91" s="66"/>
      <c r="X91" s="82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</row>
    <row r="92" spans="1:83" x14ac:dyDescent="0.2">
      <c r="A92" s="66"/>
      <c r="B92" s="66"/>
      <c r="C92" s="66"/>
      <c r="E92" s="66"/>
      <c r="X92" s="82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</row>
    <row r="93" spans="1:83" x14ac:dyDescent="0.2">
      <c r="A93" s="66"/>
      <c r="B93" s="66"/>
      <c r="C93" s="66"/>
      <c r="E93" s="66"/>
      <c r="X93" s="82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</row>
    <row r="94" spans="1:83" x14ac:dyDescent="0.2">
      <c r="A94" s="66"/>
      <c r="B94" s="66"/>
      <c r="C94" s="66"/>
      <c r="E94" s="66"/>
      <c r="X94" s="82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</row>
    <row r="95" spans="1:83" x14ac:dyDescent="0.2">
      <c r="A95" s="66"/>
      <c r="B95" s="66"/>
      <c r="C95" s="66"/>
      <c r="E95" s="66"/>
      <c r="X95" s="82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</row>
    <row r="96" spans="1:83" x14ac:dyDescent="0.2">
      <c r="A96" s="66"/>
      <c r="B96" s="66"/>
      <c r="C96" s="66"/>
      <c r="E96" s="66"/>
      <c r="X96" s="82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</row>
    <row r="97" spans="1:83" x14ac:dyDescent="0.2">
      <c r="A97" s="66"/>
      <c r="B97" s="66"/>
      <c r="C97" s="66"/>
      <c r="E97" s="66"/>
      <c r="X97" s="82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</row>
    <row r="98" spans="1:83" x14ac:dyDescent="0.2">
      <c r="A98" s="66"/>
      <c r="B98" s="66"/>
      <c r="C98" s="66"/>
      <c r="E98" s="66"/>
      <c r="X98" s="82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</row>
    <row r="99" spans="1:83" x14ac:dyDescent="0.2">
      <c r="A99" s="66"/>
      <c r="B99" s="66"/>
      <c r="C99" s="66"/>
      <c r="E99" s="66"/>
      <c r="X99" s="82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</row>
    <row r="100" spans="1:83" x14ac:dyDescent="0.2">
      <c r="A100" s="66"/>
      <c r="B100" s="66"/>
      <c r="C100" s="66"/>
      <c r="E100" s="66"/>
      <c r="X100" s="82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</row>
    <row r="101" spans="1:83" x14ac:dyDescent="0.2">
      <c r="A101" s="66"/>
      <c r="B101" s="66"/>
      <c r="C101" s="66"/>
      <c r="E101" s="66"/>
      <c r="X101" s="82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</row>
    <row r="102" spans="1:83" x14ac:dyDescent="0.2">
      <c r="A102" s="66"/>
      <c r="B102" s="66"/>
      <c r="C102" s="66"/>
      <c r="E102" s="66"/>
      <c r="X102" s="82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</row>
    <row r="103" spans="1:83" x14ac:dyDescent="0.2">
      <c r="A103" s="66"/>
      <c r="B103" s="66"/>
      <c r="C103" s="66"/>
      <c r="E103" s="66"/>
      <c r="X103" s="82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</row>
    <row r="104" spans="1:83" x14ac:dyDescent="0.2">
      <c r="A104" s="66"/>
      <c r="B104" s="66"/>
      <c r="C104" s="66"/>
      <c r="E104" s="66"/>
      <c r="X104" s="82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</row>
    <row r="105" spans="1:83" x14ac:dyDescent="0.2">
      <c r="A105" s="66"/>
      <c r="B105" s="66"/>
      <c r="C105" s="66"/>
      <c r="E105" s="66"/>
      <c r="X105" s="82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</row>
    <row r="106" spans="1:83" x14ac:dyDescent="0.2">
      <c r="A106" s="66"/>
      <c r="B106" s="66"/>
      <c r="C106" s="66"/>
      <c r="E106" s="66"/>
      <c r="X106" s="82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</row>
    <row r="107" spans="1:83" x14ac:dyDescent="0.2">
      <c r="A107" s="66"/>
      <c r="B107" s="66"/>
      <c r="C107" s="66"/>
      <c r="E107" s="66"/>
      <c r="X107" s="82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</row>
    <row r="108" spans="1:83" x14ac:dyDescent="0.2">
      <c r="A108" s="66"/>
      <c r="B108" s="66"/>
      <c r="C108" s="66"/>
      <c r="E108" s="66"/>
      <c r="X108" s="82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</row>
    <row r="109" spans="1:83" x14ac:dyDescent="0.2">
      <c r="A109" s="66"/>
      <c r="B109" s="66"/>
      <c r="C109" s="66"/>
      <c r="E109" s="66"/>
      <c r="X109" s="82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</row>
    <row r="110" spans="1:83" x14ac:dyDescent="0.2">
      <c r="A110" s="66"/>
      <c r="B110" s="66"/>
      <c r="C110" s="66"/>
      <c r="E110" s="66"/>
      <c r="X110" s="82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</row>
    <row r="111" spans="1:83" x14ac:dyDescent="0.2">
      <c r="A111" s="66"/>
      <c r="B111" s="66"/>
      <c r="C111" s="66"/>
      <c r="E111" s="66"/>
      <c r="X111" s="82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</row>
    <row r="112" spans="1:83" x14ac:dyDescent="0.2">
      <c r="A112" s="66"/>
      <c r="B112" s="66"/>
      <c r="C112" s="66"/>
      <c r="E112" s="66"/>
      <c r="X112" s="82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</row>
    <row r="113" spans="1:83" x14ac:dyDescent="0.2">
      <c r="A113" s="66"/>
      <c r="B113" s="66"/>
      <c r="C113" s="66"/>
      <c r="E113" s="66"/>
      <c r="X113" s="82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</row>
    <row r="114" spans="1:83" x14ac:dyDescent="0.2">
      <c r="A114" s="66"/>
      <c r="B114" s="66"/>
      <c r="C114" s="66"/>
      <c r="E114" s="66"/>
      <c r="X114" s="82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</row>
    <row r="115" spans="1:83" x14ac:dyDescent="0.2">
      <c r="A115" s="66"/>
      <c r="B115" s="66"/>
      <c r="C115" s="66"/>
      <c r="E115" s="66"/>
      <c r="X115" s="82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</row>
    <row r="116" spans="1:83" x14ac:dyDescent="0.2">
      <c r="A116" s="66"/>
      <c r="B116" s="66"/>
      <c r="C116" s="66"/>
      <c r="E116" s="66"/>
      <c r="X116" s="82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</row>
    <row r="117" spans="1:83" x14ac:dyDescent="0.2">
      <c r="A117" s="66"/>
      <c r="B117" s="66"/>
      <c r="C117" s="66"/>
      <c r="E117" s="66"/>
      <c r="X117" s="82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</row>
    <row r="118" spans="1:83" x14ac:dyDescent="0.2">
      <c r="A118" s="66"/>
      <c r="B118" s="66"/>
      <c r="C118" s="66"/>
      <c r="E118" s="66"/>
      <c r="X118" s="82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</row>
    <row r="119" spans="1:83" x14ac:dyDescent="0.2">
      <c r="A119" s="66"/>
      <c r="B119" s="66"/>
      <c r="C119" s="66"/>
      <c r="E119" s="66"/>
      <c r="X119" s="82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</row>
    <row r="120" spans="1:83" x14ac:dyDescent="0.2">
      <c r="A120" s="66"/>
      <c r="B120" s="66"/>
      <c r="C120" s="66"/>
      <c r="E120" s="66"/>
      <c r="X120" s="82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</row>
    <row r="121" spans="1:83" x14ac:dyDescent="0.2">
      <c r="A121" s="66"/>
      <c r="B121" s="66"/>
      <c r="C121" s="66"/>
      <c r="E121" s="66"/>
      <c r="X121" s="82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</row>
    <row r="122" spans="1:83" x14ac:dyDescent="0.2">
      <c r="A122" s="66"/>
      <c r="B122" s="66"/>
      <c r="C122" s="66"/>
      <c r="E122" s="66"/>
      <c r="X122" s="82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</row>
    <row r="123" spans="1:83" x14ac:dyDescent="0.2">
      <c r="A123" s="66"/>
      <c r="B123" s="66"/>
      <c r="C123" s="66"/>
      <c r="E123" s="66"/>
      <c r="X123" s="82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</row>
    <row r="124" spans="1:83" x14ac:dyDescent="0.2">
      <c r="A124" s="66"/>
      <c r="B124" s="66"/>
      <c r="C124" s="66"/>
      <c r="E124" s="66"/>
      <c r="X124" s="82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</row>
    <row r="125" spans="1:83" x14ac:dyDescent="0.2">
      <c r="A125" s="66"/>
      <c r="B125" s="66"/>
      <c r="C125" s="66"/>
      <c r="E125" s="66"/>
      <c r="X125" s="82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</row>
    <row r="126" spans="1:83" x14ac:dyDescent="0.2">
      <c r="A126" s="66"/>
      <c r="B126" s="66"/>
      <c r="C126" s="66"/>
      <c r="E126" s="66"/>
      <c r="X126" s="82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</row>
    <row r="127" spans="1:83" x14ac:dyDescent="0.2">
      <c r="A127" s="66"/>
      <c r="B127" s="66"/>
      <c r="C127" s="66"/>
      <c r="E127" s="66"/>
      <c r="X127" s="82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</row>
    <row r="128" spans="1:83" x14ac:dyDescent="0.2">
      <c r="A128" s="66"/>
      <c r="B128" s="66"/>
      <c r="C128" s="66"/>
      <c r="E128" s="66"/>
      <c r="X128" s="82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</row>
    <row r="129" spans="1:83" x14ac:dyDescent="0.2">
      <c r="A129" s="66"/>
      <c r="B129" s="66"/>
      <c r="C129" s="66"/>
      <c r="E129" s="66"/>
      <c r="X129" s="82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</row>
    <row r="130" spans="1:83" x14ac:dyDescent="0.2">
      <c r="A130" s="66"/>
      <c r="B130" s="66"/>
      <c r="C130" s="66"/>
      <c r="E130" s="66"/>
      <c r="X130" s="82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</row>
    <row r="131" spans="1:83" x14ac:dyDescent="0.2">
      <c r="A131" s="66"/>
      <c r="B131" s="66"/>
      <c r="C131" s="66"/>
      <c r="E131" s="66"/>
      <c r="X131" s="82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</row>
    <row r="132" spans="1:83" x14ac:dyDescent="0.2">
      <c r="A132" s="66"/>
      <c r="B132" s="66"/>
      <c r="C132" s="66"/>
      <c r="E132" s="66"/>
      <c r="X132" s="82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</row>
    <row r="133" spans="1:83" x14ac:dyDescent="0.2">
      <c r="A133" s="66"/>
      <c r="B133" s="66"/>
      <c r="C133" s="66"/>
      <c r="E133" s="66"/>
      <c r="X133" s="82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</row>
    <row r="134" spans="1:83" x14ac:dyDescent="0.2">
      <c r="A134" s="66"/>
      <c r="B134" s="66"/>
      <c r="C134" s="66"/>
      <c r="E134" s="66"/>
      <c r="X134" s="82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</row>
    <row r="135" spans="1:83" x14ac:dyDescent="0.2">
      <c r="A135" s="66"/>
      <c r="B135" s="66"/>
      <c r="C135" s="66"/>
      <c r="E135" s="66"/>
      <c r="X135" s="82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</row>
    <row r="136" spans="1:83" x14ac:dyDescent="0.2">
      <c r="A136" s="66"/>
      <c r="B136" s="66"/>
      <c r="C136" s="66"/>
      <c r="E136" s="66"/>
      <c r="X136" s="82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</row>
    <row r="137" spans="1:83" x14ac:dyDescent="0.2">
      <c r="A137" s="66"/>
      <c r="B137" s="66"/>
      <c r="C137" s="66"/>
      <c r="E137" s="66"/>
      <c r="X137" s="82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</row>
    <row r="138" spans="1:83" x14ac:dyDescent="0.2">
      <c r="A138" s="66"/>
      <c r="B138" s="66"/>
      <c r="C138" s="66"/>
      <c r="E138" s="66"/>
      <c r="X138" s="82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</row>
    <row r="139" spans="1:83" x14ac:dyDescent="0.2">
      <c r="A139" s="66"/>
      <c r="B139" s="66"/>
      <c r="C139" s="66"/>
      <c r="E139" s="66"/>
      <c r="X139" s="82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</row>
    <row r="140" spans="1:83" x14ac:dyDescent="0.2">
      <c r="A140" s="66"/>
      <c r="B140" s="66"/>
      <c r="C140" s="66"/>
      <c r="E140" s="66"/>
      <c r="X140" s="82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</row>
    <row r="141" spans="1:83" x14ac:dyDescent="0.2">
      <c r="A141" s="66"/>
      <c r="B141" s="66"/>
      <c r="C141" s="66"/>
      <c r="E141" s="66"/>
      <c r="X141" s="82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</row>
    <row r="142" spans="1:83" x14ac:dyDescent="0.2">
      <c r="A142" s="66"/>
      <c r="B142" s="66"/>
      <c r="C142" s="66"/>
      <c r="E142" s="66"/>
      <c r="X142" s="82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</row>
    <row r="143" spans="1:83" x14ac:dyDescent="0.2">
      <c r="A143" s="66"/>
      <c r="B143" s="66"/>
      <c r="C143" s="66"/>
      <c r="E143" s="66"/>
      <c r="X143" s="82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</row>
    <row r="144" spans="1:83" x14ac:dyDescent="0.2">
      <c r="A144" s="66"/>
      <c r="B144" s="66"/>
      <c r="C144" s="66"/>
      <c r="E144" s="66"/>
      <c r="X144" s="82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</row>
    <row r="145" spans="1:83" x14ac:dyDescent="0.2">
      <c r="A145" s="66"/>
      <c r="B145" s="66"/>
      <c r="C145" s="66"/>
      <c r="E145" s="66"/>
      <c r="X145" s="82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</row>
    <row r="146" spans="1:83" x14ac:dyDescent="0.2">
      <c r="A146" s="66"/>
      <c r="B146" s="66"/>
      <c r="C146" s="66"/>
      <c r="E146" s="66"/>
      <c r="X146" s="82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</row>
    <row r="147" spans="1:83" x14ac:dyDescent="0.2">
      <c r="A147" s="66"/>
      <c r="B147" s="66"/>
      <c r="C147" s="66"/>
      <c r="E147" s="66"/>
      <c r="X147" s="82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</row>
    <row r="148" spans="1:83" x14ac:dyDescent="0.2">
      <c r="A148" s="66"/>
      <c r="B148" s="66"/>
      <c r="C148" s="66"/>
      <c r="E148" s="66"/>
      <c r="X148" s="82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  <c r="BU148" s="75"/>
      <c r="BV148" s="75"/>
      <c r="BW148" s="75"/>
      <c r="BX148" s="75"/>
      <c r="BY148" s="75"/>
      <c r="BZ148" s="75"/>
      <c r="CA148" s="75"/>
      <c r="CB148" s="75"/>
      <c r="CC148" s="75"/>
      <c r="CD148" s="75"/>
      <c r="CE148" s="75"/>
    </row>
    <row r="149" spans="1:83" x14ac:dyDescent="0.2">
      <c r="A149" s="66"/>
      <c r="B149" s="66"/>
      <c r="C149" s="66"/>
      <c r="E149" s="66"/>
      <c r="X149" s="82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  <c r="BU149" s="75"/>
      <c r="BV149" s="75"/>
      <c r="BW149" s="75"/>
      <c r="BX149" s="75"/>
      <c r="BY149" s="75"/>
      <c r="BZ149" s="75"/>
      <c r="CA149" s="75"/>
      <c r="CB149" s="75"/>
      <c r="CC149" s="75"/>
      <c r="CD149" s="75"/>
      <c r="CE149" s="75"/>
    </row>
    <row r="150" spans="1:83" x14ac:dyDescent="0.2">
      <c r="A150" s="66"/>
      <c r="B150" s="66"/>
      <c r="C150" s="66"/>
      <c r="E150" s="66"/>
      <c r="X150" s="82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</row>
    <row r="151" spans="1:83" x14ac:dyDescent="0.2">
      <c r="A151" s="66"/>
      <c r="B151" s="66"/>
      <c r="C151" s="66"/>
      <c r="E151" s="66"/>
      <c r="X151" s="82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</row>
    <row r="152" spans="1:83" x14ac:dyDescent="0.2">
      <c r="A152" s="66"/>
      <c r="B152" s="66"/>
      <c r="C152" s="66"/>
      <c r="E152" s="66"/>
      <c r="X152" s="82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</row>
    <row r="153" spans="1:83" x14ac:dyDescent="0.2">
      <c r="A153" s="66"/>
      <c r="B153" s="66"/>
      <c r="C153" s="66"/>
      <c r="E153" s="66"/>
      <c r="X153" s="82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</row>
    <row r="154" spans="1:83" x14ac:dyDescent="0.2">
      <c r="A154" s="66"/>
      <c r="B154" s="66"/>
      <c r="C154" s="66"/>
      <c r="E154" s="66"/>
      <c r="X154" s="82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</row>
    <row r="155" spans="1:83" x14ac:dyDescent="0.2">
      <c r="A155" s="66"/>
      <c r="B155" s="66"/>
      <c r="C155" s="66"/>
      <c r="E155" s="66"/>
      <c r="X155" s="82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</row>
    <row r="156" spans="1:83" x14ac:dyDescent="0.2">
      <c r="A156" s="66"/>
      <c r="B156" s="66"/>
      <c r="C156" s="66"/>
      <c r="E156" s="66"/>
      <c r="X156" s="82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  <c r="BU156" s="75"/>
      <c r="BV156" s="75"/>
      <c r="BW156" s="75"/>
      <c r="BX156" s="75"/>
      <c r="BY156" s="75"/>
      <c r="BZ156" s="75"/>
      <c r="CA156" s="75"/>
      <c r="CB156" s="75"/>
      <c r="CC156" s="75"/>
      <c r="CD156" s="75"/>
      <c r="CE156" s="75"/>
    </row>
    <row r="157" spans="1:83" x14ac:dyDescent="0.2">
      <c r="A157" s="66"/>
      <c r="B157" s="66"/>
      <c r="C157" s="66"/>
      <c r="E157" s="66"/>
      <c r="X157" s="82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  <c r="BU157" s="75"/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</row>
    <row r="158" spans="1:83" x14ac:dyDescent="0.2">
      <c r="A158" s="66"/>
      <c r="B158" s="66"/>
      <c r="C158" s="66"/>
      <c r="E158" s="66"/>
      <c r="X158" s="82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</row>
    <row r="159" spans="1:83" x14ac:dyDescent="0.2">
      <c r="A159" s="66"/>
      <c r="B159" s="66"/>
      <c r="C159" s="66"/>
      <c r="E159" s="66"/>
      <c r="X159" s="82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  <c r="BU159" s="75"/>
      <c r="BV159" s="75"/>
      <c r="BW159" s="75"/>
      <c r="BX159" s="75"/>
      <c r="BY159" s="75"/>
      <c r="BZ159" s="75"/>
      <c r="CA159" s="75"/>
      <c r="CB159" s="75"/>
      <c r="CC159" s="75"/>
      <c r="CD159" s="75"/>
      <c r="CE159" s="75"/>
    </row>
    <row r="160" spans="1:83" x14ac:dyDescent="0.2">
      <c r="A160" s="66"/>
      <c r="B160" s="66"/>
      <c r="C160" s="66"/>
      <c r="E160" s="66"/>
      <c r="X160" s="82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</row>
    <row r="161" spans="1:83" x14ac:dyDescent="0.2">
      <c r="A161" s="66"/>
      <c r="B161" s="66"/>
      <c r="C161" s="66"/>
      <c r="E161" s="66"/>
      <c r="X161" s="82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</row>
    <row r="162" spans="1:83" x14ac:dyDescent="0.2">
      <c r="A162" s="66"/>
      <c r="B162" s="66"/>
      <c r="C162" s="66"/>
      <c r="E162" s="66"/>
      <c r="X162" s="82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</row>
    <row r="163" spans="1:83" x14ac:dyDescent="0.2">
      <c r="A163" s="66"/>
      <c r="B163" s="66"/>
      <c r="C163" s="66"/>
      <c r="E163" s="66"/>
      <c r="X163" s="82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5"/>
      <c r="BT163" s="75"/>
      <c r="BU163" s="75"/>
      <c r="BV163" s="75"/>
      <c r="BW163" s="75"/>
      <c r="BX163" s="75"/>
      <c r="BY163" s="75"/>
      <c r="BZ163" s="75"/>
      <c r="CA163" s="75"/>
      <c r="CB163" s="75"/>
      <c r="CC163" s="75"/>
      <c r="CD163" s="75"/>
      <c r="CE163" s="75"/>
    </row>
    <row r="164" spans="1:83" x14ac:dyDescent="0.2">
      <c r="A164" s="66"/>
      <c r="B164" s="66"/>
      <c r="C164" s="66"/>
      <c r="E164" s="66"/>
      <c r="X164" s="82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  <c r="BR164" s="75"/>
      <c r="BS164" s="75"/>
      <c r="BT164" s="75"/>
      <c r="BU164" s="75"/>
      <c r="BV164" s="75"/>
      <c r="BW164" s="75"/>
      <c r="BX164" s="75"/>
      <c r="BY164" s="75"/>
      <c r="BZ164" s="75"/>
      <c r="CA164" s="75"/>
      <c r="CB164" s="75"/>
      <c r="CC164" s="75"/>
      <c r="CD164" s="75"/>
      <c r="CE164" s="75"/>
    </row>
    <row r="165" spans="1:83" x14ac:dyDescent="0.2">
      <c r="X165" s="82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</row>
    <row r="166" spans="1:83" x14ac:dyDescent="0.2">
      <c r="X166" s="82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  <c r="BU166" s="75"/>
      <c r="BV166" s="75"/>
      <c r="BW166" s="75"/>
      <c r="BX166" s="75"/>
      <c r="BY166" s="75"/>
      <c r="BZ166" s="75"/>
      <c r="CA166" s="75"/>
      <c r="CB166" s="75"/>
      <c r="CC166" s="75"/>
      <c r="CD166" s="75"/>
      <c r="CE166" s="75"/>
    </row>
    <row r="167" spans="1:83" x14ac:dyDescent="0.2">
      <c r="X167" s="82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  <c r="BU167" s="75"/>
      <c r="BV167" s="75"/>
      <c r="BW167" s="75"/>
      <c r="BX167" s="75"/>
      <c r="BY167" s="75"/>
      <c r="BZ167" s="75"/>
      <c r="CA167" s="75"/>
      <c r="CB167" s="75"/>
      <c r="CC167" s="75"/>
      <c r="CD167" s="75"/>
      <c r="CE167" s="75"/>
    </row>
    <row r="168" spans="1:83" x14ac:dyDescent="0.2">
      <c r="X168" s="82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</row>
    <row r="169" spans="1:83" x14ac:dyDescent="0.2">
      <c r="X169" s="82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  <c r="BR169" s="75"/>
      <c r="BS169" s="75"/>
      <c r="BT169" s="75"/>
      <c r="BU169" s="75"/>
      <c r="BV169" s="75"/>
      <c r="BW169" s="75"/>
      <c r="BX169" s="75"/>
      <c r="BY169" s="75"/>
      <c r="BZ169" s="75"/>
      <c r="CA169" s="75"/>
      <c r="CB169" s="75"/>
      <c r="CC169" s="75"/>
      <c r="CD169" s="75"/>
      <c r="CE169" s="75"/>
    </row>
    <row r="170" spans="1:83" x14ac:dyDescent="0.2">
      <c r="X170" s="82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</row>
    <row r="171" spans="1:83" x14ac:dyDescent="0.2">
      <c r="X171" s="82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5"/>
      <c r="BT171" s="75"/>
      <c r="BU171" s="75"/>
      <c r="BV171" s="75"/>
      <c r="BW171" s="75"/>
      <c r="BX171" s="75"/>
      <c r="BY171" s="75"/>
      <c r="BZ171" s="75"/>
      <c r="CA171" s="75"/>
      <c r="CB171" s="75"/>
      <c r="CC171" s="75"/>
      <c r="CD171" s="75"/>
      <c r="CE171" s="75"/>
    </row>
    <row r="172" spans="1:83" x14ac:dyDescent="0.2">
      <c r="X172" s="82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5"/>
      <c r="BT172" s="75"/>
      <c r="BU172" s="75"/>
      <c r="BV172" s="75"/>
      <c r="BW172" s="75"/>
      <c r="BX172" s="75"/>
      <c r="BY172" s="75"/>
      <c r="BZ172" s="75"/>
      <c r="CA172" s="75"/>
      <c r="CB172" s="75"/>
      <c r="CC172" s="75"/>
      <c r="CD172" s="75"/>
      <c r="CE172" s="75"/>
    </row>
    <row r="173" spans="1:83" x14ac:dyDescent="0.2">
      <c r="X173" s="82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</row>
    <row r="174" spans="1:83" x14ac:dyDescent="0.2">
      <c r="X174" s="82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</row>
    <row r="175" spans="1:83" x14ac:dyDescent="0.2">
      <c r="X175" s="82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</row>
    <row r="176" spans="1:83" x14ac:dyDescent="0.2">
      <c r="X176" s="82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</row>
    <row r="177" spans="24:83" x14ac:dyDescent="0.2">
      <c r="X177" s="82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</row>
    <row r="178" spans="24:83" x14ac:dyDescent="0.2">
      <c r="X178" s="82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</row>
    <row r="179" spans="24:83" x14ac:dyDescent="0.2">
      <c r="X179" s="82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</row>
    <row r="180" spans="24:83" x14ac:dyDescent="0.2">
      <c r="X180" s="82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</row>
    <row r="181" spans="24:83" x14ac:dyDescent="0.2">
      <c r="X181" s="82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</row>
    <row r="182" spans="24:83" x14ac:dyDescent="0.2">
      <c r="X182" s="82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</row>
    <row r="183" spans="24:83" x14ac:dyDescent="0.2">
      <c r="X183" s="82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</row>
    <row r="184" spans="24:83" x14ac:dyDescent="0.2">
      <c r="X184" s="82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</row>
    <row r="185" spans="24:83" x14ac:dyDescent="0.2">
      <c r="X185" s="82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</row>
    <row r="186" spans="24:83" x14ac:dyDescent="0.2">
      <c r="X186" s="82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</row>
    <row r="187" spans="24:83" x14ac:dyDescent="0.2">
      <c r="X187" s="82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</row>
    <row r="188" spans="24:83" x14ac:dyDescent="0.2">
      <c r="X188" s="82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</row>
    <row r="189" spans="24:83" x14ac:dyDescent="0.2">
      <c r="X189" s="82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</row>
    <row r="190" spans="24:83" x14ac:dyDescent="0.2">
      <c r="X190" s="82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</row>
    <row r="191" spans="24:83" x14ac:dyDescent="0.2">
      <c r="X191" s="82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</row>
    <row r="192" spans="24:83" x14ac:dyDescent="0.2">
      <c r="X192" s="82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  <c r="BR192" s="75"/>
      <c r="BS192" s="75"/>
      <c r="BT192" s="75"/>
      <c r="BU192" s="75"/>
      <c r="BV192" s="75"/>
      <c r="BW192" s="75"/>
      <c r="BX192" s="75"/>
      <c r="BY192" s="75"/>
      <c r="BZ192" s="75"/>
      <c r="CA192" s="75"/>
      <c r="CB192" s="75"/>
      <c r="CC192" s="75"/>
      <c r="CD192" s="75"/>
      <c r="CE192" s="75"/>
    </row>
    <row r="193" spans="24:83" x14ac:dyDescent="0.2">
      <c r="X193" s="82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  <c r="BR193" s="75"/>
      <c r="BS193" s="75"/>
      <c r="BT193" s="75"/>
      <c r="BU193" s="75"/>
      <c r="BV193" s="75"/>
      <c r="BW193" s="75"/>
      <c r="BX193" s="75"/>
      <c r="BY193" s="75"/>
      <c r="BZ193" s="75"/>
      <c r="CA193" s="75"/>
      <c r="CB193" s="75"/>
      <c r="CC193" s="75"/>
      <c r="CD193" s="75"/>
      <c r="CE193" s="75"/>
    </row>
    <row r="194" spans="24:83" x14ac:dyDescent="0.2">
      <c r="X194" s="82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</row>
    <row r="195" spans="24:83" x14ac:dyDescent="0.2">
      <c r="X195" s="82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</row>
    <row r="196" spans="24:83" x14ac:dyDescent="0.2">
      <c r="X196" s="82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</row>
    <row r="197" spans="24:83" x14ac:dyDescent="0.2">
      <c r="X197" s="82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  <c r="BR197" s="75"/>
      <c r="BS197" s="75"/>
      <c r="BT197" s="75"/>
      <c r="BU197" s="75"/>
      <c r="BV197" s="75"/>
      <c r="BW197" s="75"/>
      <c r="BX197" s="75"/>
      <c r="BY197" s="75"/>
      <c r="BZ197" s="75"/>
      <c r="CA197" s="75"/>
      <c r="CB197" s="75"/>
      <c r="CC197" s="75"/>
      <c r="CD197" s="75"/>
      <c r="CE197" s="75"/>
    </row>
    <row r="198" spans="24:83" x14ac:dyDescent="0.2">
      <c r="X198" s="82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  <c r="BN198" s="75"/>
      <c r="BO198" s="75"/>
      <c r="BP198" s="75"/>
      <c r="BQ198" s="75"/>
      <c r="BR198" s="75"/>
      <c r="BS198" s="75"/>
      <c r="BT198" s="75"/>
      <c r="BU198" s="75"/>
      <c r="BV198" s="75"/>
      <c r="BW198" s="75"/>
      <c r="BX198" s="75"/>
      <c r="BY198" s="75"/>
      <c r="BZ198" s="75"/>
      <c r="CA198" s="75"/>
      <c r="CB198" s="75"/>
      <c r="CC198" s="75"/>
      <c r="CD198" s="75"/>
      <c r="CE198" s="75"/>
    </row>
    <row r="199" spans="24:83" x14ac:dyDescent="0.2">
      <c r="X199" s="82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  <c r="BQ199" s="75"/>
      <c r="BR199" s="75"/>
      <c r="BS199" s="75"/>
      <c r="BT199" s="75"/>
      <c r="BU199" s="75"/>
      <c r="BV199" s="75"/>
      <c r="BW199" s="75"/>
      <c r="BX199" s="75"/>
      <c r="BY199" s="75"/>
      <c r="BZ199" s="75"/>
      <c r="CA199" s="75"/>
      <c r="CB199" s="75"/>
      <c r="CC199" s="75"/>
      <c r="CD199" s="75"/>
      <c r="CE199" s="75"/>
    </row>
    <row r="200" spans="24:83" x14ac:dyDescent="0.2">
      <c r="X200" s="82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  <c r="BF200" s="75"/>
      <c r="BG200" s="75"/>
      <c r="BH200" s="75"/>
      <c r="BI200" s="75"/>
      <c r="BJ200" s="75"/>
      <c r="BK200" s="75"/>
      <c r="BL200" s="75"/>
      <c r="BM200" s="75"/>
      <c r="BN200" s="75"/>
      <c r="BO200" s="75"/>
      <c r="BP200" s="75"/>
      <c r="BQ200" s="75"/>
      <c r="BR200" s="75"/>
      <c r="BS200" s="75"/>
      <c r="BT200" s="75"/>
      <c r="BU200" s="75"/>
      <c r="BV200" s="75"/>
      <c r="BW200" s="75"/>
      <c r="BX200" s="75"/>
      <c r="BY200" s="75"/>
      <c r="BZ200" s="75"/>
      <c r="CA200" s="75"/>
      <c r="CB200" s="75"/>
      <c r="CC200" s="75"/>
      <c r="CD200" s="75"/>
      <c r="CE200" s="75"/>
    </row>
    <row r="201" spans="24:83" x14ac:dyDescent="0.2">
      <c r="X201" s="82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5"/>
      <c r="BT201" s="75"/>
      <c r="BU201" s="75"/>
      <c r="BV201" s="75"/>
      <c r="BW201" s="75"/>
      <c r="BX201" s="75"/>
      <c r="BY201" s="75"/>
      <c r="BZ201" s="75"/>
      <c r="CA201" s="75"/>
      <c r="CB201" s="75"/>
      <c r="CC201" s="75"/>
      <c r="CD201" s="75"/>
      <c r="CE201" s="75"/>
    </row>
    <row r="202" spans="24:83" x14ac:dyDescent="0.2">
      <c r="X202" s="82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  <c r="BR202" s="75"/>
      <c r="BS202" s="75"/>
      <c r="BT202" s="75"/>
      <c r="BU202" s="75"/>
      <c r="BV202" s="75"/>
      <c r="BW202" s="75"/>
      <c r="BX202" s="75"/>
      <c r="BY202" s="75"/>
      <c r="BZ202" s="75"/>
      <c r="CA202" s="75"/>
      <c r="CB202" s="75"/>
      <c r="CC202" s="75"/>
      <c r="CD202" s="75"/>
      <c r="CE202" s="75"/>
    </row>
    <row r="203" spans="24:83" x14ac:dyDescent="0.2">
      <c r="X203" s="82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  <c r="BN203" s="75"/>
      <c r="BO203" s="75"/>
      <c r="BP203" s="75"/>
      <c r="BQ203" s="75"/>
      <c r="BR203" s="75"/>
      <c r="BS203" s="75"/>
      <c r="BT203" s="75"/>
      <c r="BU203" s="75"/>
      <c r="BV203" s="75"/>
      <c r="BW203" s="75"/>
      <c r="BX203" s="75"/>
      <c r="BY203" s="75"/>
      <c r="BZ203" s="75"/>
      <c r="CA203" s="75"/>
      <c r="CB203" s="75"/>
      <c r="CC203" s="75"/>
      <c r="CD203" s="75"/>
      <c r="CE203" s="75"/>
    </row>
    <row r="204" spans="24:83" x14ac:dyDescent="0.2">
      <c r="X204" s="82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  <c r="BN204" s="75"/>
      <c r="BO204" s="75"/>
      <c r="BP204" s="75"/>
      <c r="BQ204" s="75"/>
      <c r="BR204" s="75"/>
      <c r="BS204" s="75"/>
      <c r="BT204" s="75"/>
      <c r="BU204" s="75"/>
      <c r="BV204" s="75"/>
      <c r="BW204" s="75"/>
      <c r="BX204" s="75"/>
      <c r="BY204" s="75"/>
      <c r="BZ204" s="75"/>
      <c r="CA204" s="75"/>
      <c r="CB204" s="75"/>
      <c r="CC204" s="75"/>
      <c r="CD204" s="75"/>
      <c r="CE204" s="75"/>
    </row>
    <row r="205" spans="24:83" x14ac:dyDescent="0.2">
      <c r="X205" s="82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5"/>
      <c r="BP205" s="75"/>
      <c r="BQ205" s="75"/>
      <c r="BR205" s="75"/>
      <c r="BS205" s="75"/>
      <c r="BT205" s="75"/>
      <c r="BU205" s="75"/>
      <c r="BV205" s="75"/>
      <c r="BW205" s="75"/>
      <c r="BX205" s="75"/>
      <c r="BY205" s="75"/>
      <c r="BZ205" s="75"/>
      <c r="CA205" s="75"/>
      <c r="CB205" s="75"/>
      <c r="CC205" s="75"/>
      <c r="CD205" s="75"/>
      <c r="CE205" s="75"/>
    </row>
    <row r="206" spans="24:83" x14ac:dyDescent="0.2">
      <c r="X206" s="82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  <c r="BQ206" s="75"/>
      <c r="BR206" s="75"/>
      <c r="BS206" s="75"/>
      <c r="BT206" s="75"/>
      <c r="BU206" s="75"/>
      <c r="BV206" s="75"/>
      <c r="BW206" s="75"/>
      <c r="BX206" s="75"/>
      <c r="BY206" s="75"/>
      <c r="BZ206" s="75"/>
      <c r="CA206" s="75"/>
      <c r="CB206" s="75"/>
      <c r="CC206" s="75"/>
      <c r="CD206" s="75"/>
      <c r="CE206" s="75"/>
    </row>
    <row r="207" spans="24:83" x14ac:dyDescent="0.2">
      <c r="X207" s="82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5"/>
      <c r="BT207" s="75"/>
      <c r="BU207" s="75"/>
      <c r="BV207" s="75"/>
      <c r="BW207" s="75"/>
      <c r="BX207" s="75"/>
      <c r="BY207" s="75"/>
      <c r="BZ207" s="75"/>
      <c r="CA207" s="75"/>
      <c r="CB207" s="75"/>
      <c r="CC207" s="75"/>
      <c r="CD207" s="75"/>
      <c r="CE207" s="75"/>
    </row>
    <row r="208" spans="24:83" x14ac:dyDescent="0.2">
      <c r="X208" s="82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  <c r="BQ208" s="75"/>
      <c r="BR208" s="75"/>
      <c r="BS208" s="75"/>
      <c r="BT208" s="75"/>
      <c r="BU208" s="75"/>
      <c r="BV208" s="75"/>
      <c r="BW208" s="75"/>
      <c r="BX208" s="75"/>
      <c r="BY208" s="75"/>
      <c r="BZ208" s="75"/>
      <c r="CA208" s="75"/>
      <c r="CB208" s="75"/>
      <c r="CC208" s="75"/>
      <c r="CD208" s="75"/>
      <c r="CE208" s="75"/>
    </row>
    <row r="209" spans="24:83" x14ac:dyDescent="0.2">
      <c r="X209" s="87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  <c r="BQ209" s="75"/>
      <c r="BR209" s="75"/>
      <c r="BS209" s="75"/>
      <c r="BT209" s="75"/>
      <c r="BU209" s="75"/>
      <c r="BV209" s="75"/>
      <c r="BW209" s="75"/>
      <c r="BX209" s="75"/>
      <c r="BY209" s="75"/>
      <c r="BZ209" s="75"/>
      <c r="CA209" s="75"/>
      <c r="CB209" s="75"/>
      <c r="CC209" s="75"/>
      <c r="CD209" s="75"/>
      <c r="CE209" s="75"/>
    </row>
    <row r="210" spans="24:83" x14ac:dyDescent="0.2"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</row>
    <row r="211" spans="24:83" x14ac:dyDescent="0.2"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</row>
    <row r="212" spans="24:83" x14ac:dyDescent="0.2"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</row>
    <row r="213" spans="24:83" x14ac:dyDescent="0.2"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</row>
    <row r="214" spans="24:83" x14ac:dyDescent="0.2"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</row>
    <row r="215" spans="24:83" x14ac:dyDescent="0.2"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</row>
    <row r="216" spans="24:83" x14ac:dyDescent="0.2"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</row>
    <row r="217" spans="24:83" x14ac:dyDescent="0.2"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</row>
    <row r="218" spans="24:83" x14ac:dyDescent="0.2"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</row>
    <row r="219" spans="24:83" x14ac:dyDescent="0.2"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</row>
    <row r="220" spans="24:83" x14ac:dyDescent="0.2"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</row>
    <row r="221" spans="24:83" x14ac:dyDescent="0.2"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</row>
    <row r="222" spans="24:83" x14ac:dyDescent="0.2"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</row>
    <row r="223" spans="24:83" x14ac:dyDescent="0.2"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</row>
    <row r="224" spans="24:83" x14ac:dyDescent="0.2"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</row>
    <row r="225" spans="24:60" x14ac:dyDescent="0.2"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</row>
    <row r="226" spans="24:60" x14ac:dyDescent="0.2"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</row>
    <row r="227" spans="24:60" x14ac:dyDescent="0.2"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</row>
    <row r="228" spans="24:60" x14ac:dyDescent="0.2"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</row>
    <row r="229" spans="24:60" x14ac:dyDescent="0.2"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</row>
    <row r="230" spans="24:60" x14ac:dyDescent="0.2"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</row>
    <row r="231" spans="24:60" x14ac:dyDescent="0.2"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</row>
    <row r="232" spans="24:60" x14ac:dyDescent="0.2"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</row>
    <row r="233" spans="24:60" x14ac:dyDescent="0.2"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</row>
    <row r="234" spans="24:60" x14ac:dyDescent="0.2"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</row>
    <row r="235" spans="24:60" x14ac:dyDescent="0.2"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</row>
    <row r="236" spans="24:60" x14ac:dyDescent="0.2"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</row>
    <row r="237" spans="24:60" x14ac:dyDescent="0.2"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</row>
    <row r="238" spans="24:60" x14ac:dyDescent="0.2"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</row>
    <row r="239" spans="24:60" x14ac:dyDescent="0.2"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</row>
    <row r="240" spans="24:60" x14ac:dyDescent="0.2"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</row>
    <row r="241" spans="24:60" x14ac:dyDescent="0.2"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</row>
    <row r="242" spans="24:60" x14ac:dyDescent="0.2"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</row>
    <row r="243" spans="24:60" x14ac:dyDescent="0.2"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</row>
    <row r="244" spans="24:60" x14ac:dyDescent="0.2"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</row>
    <row r="245" spans="24:60" x14ac:dyDescent="0.2"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</row>
    <row r="246" spans="24:60" x14ac:dyDescent="0.2"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</row>
    <row r="247" spans="24:60" x14ac:dyDescent="0.2"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</row>
    <row r="248" spans="24:60" x14ac:dyDescent="0.2"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</row>
    <row r="249" spans="24:60" x14ac:dyDescent="0.2"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</row>
    <row r="250" spans="24:60" x14ac:dyDescent="0.2"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</row>
    <row r="251" spans="24:60" x14ac:dyDescent="0.2"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</row>
    <row r="252" spans="24:60" x14ac:dyDescent="0.2"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</row>
    <row r="253" spans="24:60" x14ac:dyDescent="0.2"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</row>
    <row r="254" spans="24:60" x14ac:dyDescent="0.2"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</row>
    <row r="255" spans="24:60" x14ac:dyDescent="0.2"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</row>
    <row r="256" spans="24:60" x14ac:dyDescent="0.2"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</row>
    <row r="257" spans="24:60" x14ac:dyDescent="0.2"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</row>
    <row r="258" spans="24:60" x14ac:dyDescent="0.2"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</row>
    <row r="259" spans="24:60" x14ac:dyDescent="0.2"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</row>
    <row r="260" spans="24:60" x14ac:dyDescent="0.2"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</row>
    <row r="261" spans="24:60" x14ac:dyDescent="0.2"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</row>
    <row r="262" spans="24:60" x14ac:dyDescent="0.2"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</row>
    <row r="263" spans="24:60" x14ac:dyDescent="0.2"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</row>
    <row r="264" spans="24:60" x14ac:dyDescent="0.2"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</row>
    <row r="265" spans="24:60" x14ac:dyDescent="0.2"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</row>
    <row r="266" spans="24:60" x14ac:dyDescent="0.2"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</row>
    <row r="267" spans="24:60" x14ac:dyDescent="0.2"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</row>
    <row r="268" spans="24:60" x14ac:dyDescent="0.2"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</row>
    <row r="269" spans="24:60" x14ac:dyDescent="0.2"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</row>
    <row r="270" spans="24:60" x14ac:dyDescent="0.2"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</row>
    <row r="271" spans="24:60" x14ac:dyDescent="0.2"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</row>
    <row r="272" spans="24:60" x14ac:dyDescent="0.2"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</row>
    <row r="273" spans="24:60" x14ac:dyDescent="0.2"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</row>
    <row r="274" spans="24:60" x14ac:dyDescent="0.2"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</row>
    <row r="275" spans="24:60" x14ac:dyDescent="0.2"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</row>
    <row r="276" spans="24:60" x14ac:dyDescent="0.2"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</row>
    <row r="277" spans="24:60" x14ac:dyDescent="0.2"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</row>
    <row r="278" spans="24:60" x14ac:dyDescent="0.2"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</row>
    <row r="279" spans="24:60" x14ac:dyDescent="0.2"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</row>
    <row r="280" spans="24:60" x14ac:dyDescent="0.2"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</row>
    <row r="281" spans="24:60" x14ac:dyDescent="0.2"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</row>
    <row r="282" spans="24:60" x14ac:dyDescent="0.2"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</row>
    <row r="283" spans="24:60" x14ac:dyDescent="0.2"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</row>
    <row r="284" spans="24:60" x14ac:dyDescent="0.2"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</row>
    <row r="285" spans="24:60" x14ac:dyDescent="0.2"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</row>
    <row r="286" spans="24:60" x14ac:dyDescent="0.2"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</row>
    <row r="287" spans="24:60" x14ac:dyDescent="0.2"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</row>
    <row r="288" spans="24:60" x14ac:dyDescent="0.2"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</row>
    <row r="289" spans="24:60" x14ac:dyDescent="0.2"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</row>
    <row r="290" spans="24:60" x14ac:dyDescent="0.2"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</row>
    <row r="291" spans="24:60" x14ac:dyDescent="0.2"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</row>
    <row r="292" spans="24:60" x14ac:dyDescent="0.2"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</row>
    <row r="293" spans="24:60" x14ac:dyDescent="0.2"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</row>
    <row r="294" spans="24:60" x14ac:dyDescent="0.2"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</row>
    <row r="295" spans="24:60" x14ac:dyDescent="0.2"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</row>
    <row r="296" spans="24:60" x14ac:dyDescent="0.2"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</row>
    <row r="297" spans="24:60" x14ac:dyDescent="0.2"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</row>
    <row r="298" spans="24:60" x14ac:dyDescent="0.2"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</row>
    <row r="299" spans="24:60" x14ac:dyDescent="0.2"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</row>
    <row r="300" spans="24:60" x14ac:dyDescent="0.2"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</row>
    <row r="301" spans="24:60" x14ac:dyDescent="0.2"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</row>
    <row r="302" spans="24:60" x14ac:dyDescent="0.2"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</row>
    <row r="303" spans="24:60" x14ac:dyDescent="0.2"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</row>
    <row r="304" spans="24:60" x14ac:dyDescent="0.2"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</row>
    <row r="305" spans="24:60" x14ac:dyDescent="0.2"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</row>
    <row r="306" spans="24:60" x14ac:dyDescent="0.2"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</row>
    <row r="307" spans="24:60" x14ac:dyDescent="0.2"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</row>
    <row r="308" spans="24:60" x14ac:dyDescent="0.2"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</row>
    <row r="309" spans="24:60" x14ac:dyDescent="0.2"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</row>
    <row r="310" spans="24:60" x14ac:dyDescent="0.2"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</row>
    <row r="311" spans="24:60" x14ac:dyDescent="0.2"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</row>
    <row r="312" spans="24:60" x14ac:dyDescent="0.2"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</row>
    <row r="313" spans="24:60" x14ac:dyDescent="0.2"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</row>
    <row r="314" spans="24:60" x14ac:dyDescent="0.2"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</row>
    <row r="315" spans="24:60" x14ac:dyDescent="0.2"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</row>
    <row r="316" spans="24:60" x14ac:dyDescent="0.2"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</row>
    <row r="317" spans="24:60" x14ac:dyDescent="0.2"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</row>
    <row r="318" spans="24:60" x14ac:dyDescent="0.2"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</row>
    <row r="319" spans="24:60" x14ac:dyDescent="0.2"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</row>
    <row r="320" spans="24:60" x14ac:dyDescent="0.2"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</row>
    <row r="321" spans="24:60" x14ac:dyDescent="0.2"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</row>
    <row r="322" spans="24:60" x14ac:dyDescent="0.2"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</row>
    <row r="323" spans="24:60" x14ac:dyDescent="0.2"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</row>
    <row r="324" spans="24:60" x14ac:dyDescent="0.2"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</row>
    <row r="325" spans="24:60" x14ac:dyDescent="0.2"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</row>
    <row r="326" spans="24:60" x14ac:dyDescent="0.2"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</row>
    <row r="327" spans="24:60" x14ac:dyDescent="0.2"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</row>
    <row r="328" spans="24:60" x14ac:dyDescent="0.2"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</row>
    <row r="329" spans="24:60" x14ac:dyDescent="0.2"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</row>
    <row r="330" spans="24:60" x14ac:dyDescent="0.2"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</row>
    <row r="331" spans="24:60" x14ac:dyDescent="0.2"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</row>
    <row r="332" spans="24:60" x14ac:dyDescent="0.2"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</row>
    <row r="333" spans="24:60" x14ac:dyDescent="0.2"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</row>
    <row r="334" spans="24:60" x14ac:dyDescent="0.2"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</row>
    <row r="335" spans="24:60" x14ac:dyDescent="0.2"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</row>
    <row r="336" spans="24:60" x14ac:dyDescent="0.2"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</row>
    <row r="337" spans="24:60" x14ac:dyDescent="0.2"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</row>
    <row r="338" spans="24:60" x14ac:dyDescent="0.2"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</row>
    <row r="339" spans="24:60" x14ac:dyDescent="0.2"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</row>
    <row r="340" spans="24:60" x14ac:dyDescent="0.2"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</row>
    <row r="341" spans="24:60" x14ac:dyDescent="0.2"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</row>
    <row r="342" spans="24:60" x14ac:dyDescent="0.2"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</row>
    <row r="343" spans="24:60" x14ac:dyDescent="0.2"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</row>
    <row r="344" spans="24:60" x14ac:dyDescent="0.2"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</row>
    <row r="345" spans="24:60" x14ac:dyDescent="0.2"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</row>
    <row r="346" spans="24:60" x14ac:dyDescent="0.2"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</row>
    <row r="347" spans="24:60" x14ac:dyDescent="0.2"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</row>
    <row r="348" spans="24:60" x14ac:dyDescent="0.2"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</row>
    <row r="349" spans="24:60" x14ac:dyDescent="0.2"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</row>
    <row r="350" spans="24:60" x14ac:dyDescent="0.2"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</row>
    <row r="351" spans="24:60" x14ac:dyDescent="0.2"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</row>
    <row r="352" spans="24:60" x14ac:dyDescent="0.2"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</row>
    <row r="353" spans="24:60" x14ac:dyDescent="0.2"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</row>
    <row r="354" spans="24:60" x14ac:dyDescent="0.2"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</row>
    <row r="355" spans="24:60" x14ac:dyDescent="0.2"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</row>
    <row r="356" spans="24:60" x14ac:dyDescent="0.2"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</row>
    <row r="357" spans="24:60" x14ac:dyDescent="0.2"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</row>
    <row r="358" spans="24:60" x14ac:dyDescent="0.2"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</row>
    <row r="359" spans="24:60" x14ac:dyDescent="0.2"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</row>
    <row r="360" spans="24:60" x14ac:dyDescent="0.2"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</row>
    <row r="361" spans="24:60" x14ac:dyDescent="0.2"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</row>
    <row r="362" spans="24:60" x14ac:dyDescent="0.2"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</row>
    <row r="363" spans="24:60" x14ac:dyDescent="0.2"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</row>
    <row r="364" spans="24:60" x14ac:dyDescent="0.2"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</row>
    <row r="365" spans="24:60" x14ac:dyDescent="0.2"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</row>
    <row r="366" spans="24:60" x14ac:dyDescent="0.2"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</row>
    <row r="367" spans="24:60" x14ac:dyDescent="0.2"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</row>
    <row r="368" spans="24:60" x14ac:dyDescent="0.2"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</row>
    <row r="369" spans="24:60" x14ac:dyDescent="0.2"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</row>
    <row r="370" spans="24:60" x14ac:dyDescent="0.2"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</row>
    <row r="371" spans="24:60" x14ac:dyDescent="0.2"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</row>
    <row r="372" spans="24:60" x14ac:dyDescent="0.2"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</row>
    <row r="373" spans="24:60" x14ac:dyDescent="0.2"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</row>
    <row r="374" spans="24:60" x14ac:dyDescent="0.2"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</row>
    <row r="375" spans="24:60" x14ac:dyDescent="0.2"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</row>
    <row r="376" spans="24:60" x14ac:dyDescent="0.2"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</row>
    <row r="377" spans="24:60" x14ac:dyDescent="0.2"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</row>
    <row r="378" spans="24:60" x14ac:dyDescent="0.2"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</row>
    <row r="379" spans="24:60" x14ac:dyDescent="0.2"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</row>
    <row r="380" spans="24:60" x14ac:dyDescent="0.2"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</row>
    <row r="381" spans="24:60" x14ac:dyDescent="0.2"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</row>
    <row r="382" spans="24:60" x14ac:dyDescent="0.2"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</row>
    <row r="383" spans="24:60" x14ac:dyDescent="0.2"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</row>
    <row r="384" spans="24:60" x14ac:dyDescent="0.2"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  <c r="AY384" s="87"/>
      <c r="AZ384" s="87"/>
      <c r="BA384" s="87"/>
      <c r="BB384" s="87"/>
      <c r="BC384" s="87"/>
      <c r="BD384" s="87"/>
      <c r="BE384" s="87"/>
      <c r="BF384" s="87"/>
      <c r="BG384" s="87"/>
      <c r="BH384" s="87"/>
    </row>
    <row r="385" spans="24:60" x14ac:dyDescent="0.2"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  <c r="BC385" s="87"/>
      <c r="BD385" s="87"/>
      <c r="BE385" s="87"/>
      <c r="BF385" s="87"/>
      <c r="BG385" s="87"/>
      <c r="BH385" s="87"/>
    </row>
    <row r="386" spans="24:60" x14ac:dyDescent="0.2"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  <c r="AY386" s="87"/>
      <c r="AZ386" s="87"/>
      <c r="BA386" s="87"/>
      <c r="BB386" s="87"/>
      <c r="BC386" s="87"/>
      <c r="BD386" s="87"/>
      <c r="BE386" s="87"/>
      <c r="BF386" s="87"/>
      <c r="BG386" s="87"/>
      <c r="BH386" s="87"/>
    </row>
    <row r="387" spans="24:60" x14ac:dyDescent="0.2"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  <c r="BC387" s="87"/>
      <c r="BD387" s="87"/>
      <c r="BE387" s="87"/>
      <c r="BF387" s="87"/>
      <c r="BG387" s="87"/>
      <c r="BH387" s="87"/>
    </row>
    <row r="388" spans="24:60" x14ac:dyDescent="0.2"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7"/>
      <c r="AJ388" s="87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  <c r="AY388" s="87"/>
      <c r="AZ388" s="87"/>
      <c r="BA388" s="87"/>
      <c r="BB388" s="87"/>
      <c r="BC388" s="87"/>
      <c r="BD388" s="87"/>
      <c r="BE388" s="87"/>
      <c r="BF388" s="87"/>
      <c r="BG388" s="87"/>
      <c r="BH388" s="87"/>
    </row>
    <row r="389" spans="24:60" x14ac:dyDescent="0.2"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7"/>
      <c r="AJ389" s="87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  <c r="AY389" s="87"/>
      <c r="AZ389" s="87"/>
      <c r="BA389" s="87"/>
      <c r="BB389" s="87"/>
      <c r="BC389" s="87"/>
      <c r="BD389" s="87"/>
      <c r="BE389" s="87"/>
      <c r="BF389" s="87"/>
      <c r="BG389" s="87"/>
      <c r="BH389" s="87"/>
    </row>
    <row r="390" spans="24:60" x14ac:dyDescent="0.2"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  <c r="AY390" s="87"/>
      <c r="AZ390" s="87"/>
      <c r="BA390" s="87"/>
      <c r="BB390" s="87"/>
      <c r="BC390" s="87"/>
      <c r="BD390" s="87"/>
      <c r="BE390" s="87"/>
      <c r="BF390" s="87"/>
      <c r="BG390" s="87"/>
      <c r="BH390" s="87"/>
    </row>
    <row r="391" spans="24:60" x14ac:dyDescent="0.2"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  <c r="BB391" s="87"/>
      <c r="BC391" s="87"/>
      <c r="BD391" s="87"/>
      <c r="BE391" s="87"/>
      <c r="BF391" s="87"/>
      <c r="BG391" s="87"/>
      <c r="BH391" s="87"/>
    </row>
    <row r="392" spans="24:60" x14ac:dyDescent="0.2"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87"/>
      <c r="BB392" s="87"/>
      <c r="BC392" s="87"/>
      <c r="BD392" s="87"/>
      <c r="BE392" s="87"/>
      <c r="BF392" s="87"/>
      <c r="BG392" s="87"/>
      <c r="BH392" s="87"/>
    </row>
    <row r="393" spans="24:60" x14ac:dyDescent="0.2"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7"/>
      <c r="AJ393" s="87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87"/>
      <c r="BB393" s="87"/>
      <c r="BC393" s="87"/>
      <c r="BD393" s="87"/>
      <c r="BE393" s="87"/>
      <c r="BF393" s="87"/>
      <c r="BG393" s="87"/>
      <c r="BH393" s="87"/>
    </row>
    <row r="394" spans="24:60" x14ac:dyDescent="0.2"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  <c r="BB394" s="87"/>
      <c r="BC394" s="87"/>
      <c r="BD394" s="87"/>
      <c r="BE394" s="87"/>
      <c r="BF394" s="87"/>
      <c r="BG394" s="87"/>
      <c r="BH394" s="87"/>
    </row>
    <row r="395" spans="24:60" x14ac:dyDescent="0.2"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  <c r="AY395" s="87"/>
      <c r="AZ395" s="87"/>
      <c r="BA395" s="87"/>
      <c r="BB395" s="87"/>
      <c r="BC395" s="87"/>
      <c r="BD395" s="87"/>
      <c r="BE395" s="87"/>
      <c r="BF395" s="87"/>
      <c r="BG395" s="87"/>
      <c r="BH395" s="87"/>
    </row>
    <row r="396" spans="24:60" x14ac:dyDescent="0.2"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  <c r="AY396" s="87"/>
      <c r="AZ396" s="87"/>
      <c r="BA396" s="87"/>
      <c r="BB396" s="87"/>
      <c r="BC396" s="87"/>
      <c r="BD396" s="87"/>
      <c r="BE396" s="87"/>
      <c r="BF396" s="87"/>
      <c r="BG396" s="87"/>
      <c r="BH396" s="87"/>
    </row>
    <row r="397" spans="24:60" x14ac:dyDescent="0.2"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  <c r="BB397" s="87"/>
      <c r="BC397" s="87"/>
      <c r="BD397" s="87"/>
      <c r="BE397" s="87"/>
      <c r="BF397" s="87"/>
      <c r="BG397" s="87"/>
      <c r="BH397" s="87"/>
    </row>
    <row r="398" spans="24:60" x14ac:dyDescent="0.2"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  <c r="AY398" s="87"/>
      <c r="AZ398" s="87"/>
      <c r="BA398" s="87"/>
      <c r="BB398" s="87"/>
      <c r="BC398" s="87"/>
      <c r="BD398" s="87"/>
      <c r="BE398" s="87"/>
      <c r="BF398" s="87"/>
      <c r="BG398" s="87"/>
      <c r="BH398" s="87"/>
    </row>
    <row r="399" spans="24:60" x14ac:dyDescent="0.2"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  <c r="AY399" s="87"/>
      <c r="AZ399" s="87"/>
      <c r="BA399" s="87"/>
      <c r="BB399" s="87"/>
      <c r="BC399" s="87"/>
      <c r="BD399" s="87"/>
      <c r="BE399" s="87"/>
      <c r="BF399" s="87"/>
      <c r="BG399" s="87"/>
      <c r="BH399" s="87"/>
    </row>
    <row r="400" spans="24:60" x14ac:dyDescent="0.2"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  <c r="AY400" s="87"/>
      <c r="AZ400" s="87"/>
      <c r="BA400" s="87"/>
      <c r="BB400" s="87"/>
      <c r="BC400" s="87"/>
      <c r="BD400" s="87"/>
      <c r="BE400" s="87"/>
      <c r="BF400" s="87"/>
      <c r="BG400" s="87"/>
      <c r="BH400" s="87"/>
    </row>
    <row r="401" spans="24:60" x14ac:dyDescent="0.2"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  <c r="AY401" s="87"/>
      <c r="AZ401" s="87"/>
      <c r="BA401" s="87"/>
      <c r="BB401" s="87"/>
      <c r="BC401" s="87"/>
      <c r="BD401" s="87"/>
      <c r="BE401" s="87"/>
      <c r="BF401" s="87"/>
      <c r="BG401" s="87"/>
      <c r="BH401" s="87"/>
    </row>
    <row r="402" spans="24:60" x14ac:dyDescent="0.2"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  <c r="AY402" s="87"/>
      <c r="AZ402" s="87"/>
      <c r="BA402" s="87"/>
      <c r="BB402" s="87"/>
      <c r="BC402" s="87"/>
      <c r="BD402" s="87"/>
      <c r="BE402" s="87"/>
      <c r="BF402" s="87"/>
      <c r="BG402" s="87"/>
      <c r="BH402" s="87"/>
    </row>
    <row r="403" spans="24:60" x14ac:dyDescent="0.2"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87"/>
      <c r="BA403" s="87"/>
      <c r="BB403" s="87"/>
      <c r="BC403" s="87"/>
      <c r="BD403" s="87"/>
      <c r="BE403" s="87"/>
      <c r="BF403" s="87"/>
      <c r="BG403" s="87"/>
      <c r="BH403" s="87"/>
    </row>
    <row r="404" spans="24:60" x14ac:dyDescent="0.2"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7"/>
      <c r="AJ404" s="87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87"/>
      <c r="BA404" s="87"/>
      <c r="BB404" s="87"/>
      <c r="BC404" s="87"/>
      <c r="BD404" s="87"/>
      <c r="BE404" s="87"/>
      <c r="BF404" s="87"/>
      <c r="BG404" s="87"/>
      <c r="BH404" s="87"/>
    </row>
    <row r="405" spans="24:60" x14ac:dyDescent="0.2"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7"/>
      <c r="AJ405" s="87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  <c r="AY405" s="87"/>
      <c r="AZ405" s="87"/>
      <c r="BA405" s="87"/>
      <c r="BB405" s="87"/>
      <c r="BC405" s="87"/>
      <c r="BD405" s="87"/>
      <c r="BE405" s="87"/>
      <c r="BF405" s="87"/>
      <c r="BG405" s="87"/>
      <c r="BH405" s="87"/>
    </row>
    <row r="406" spans="24:60" x14ac:dyDescent="0.2"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  <c r="AY406" s="87"/>
      <c r="AZ406" s="87"/>
      <c r="BA406" s="87"/>
      <c r="BB406" s="87"/>
      <c r="BC406" s="87"/>
      <c r="BD406" s="87"/>
      <c r="BE406" s="87"/>
      <c r="BF406" s="87"/>
      <c r="BG406" s="87"/>
      <c r="BH406" s="87"/>
    </row>
    <row r="407" spans="24:60" x14ac:dyDescent="0.2"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  <c r="AY407" s="87"/>
      <c r="AZ407" s="87"/>
      <c r="BA407" s="87"/>
      <c r="BB407" s="87"/>
      <c r="BC407" s="87"/>
      <c r="BD407" s="87"/>
      <c r="BE407" s="87"/>
      <c r="BF407" s="87"/>
      <c r="BG407" s="87"/>
      <c r="BH407" s="87"/>
    </row>
    <row r="408" spans="24:60" x14ac:dyDescent="0.2"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  <c r="AY408" s="87"/>
      <c r="AZ408" s="87"/>
      <c r="BA408" s="87"/>
      <c r="BB408" s="87"/>
      <c r="BC408" s="87"/>
      <c r="BD408" s="87"/>
      <c r="BE408" s="87"/>
      <c r="BF408" s="87"/>
      <c r="BG408" s="87"/>
      <c r="BH408" s="87"/>
    </row>
    <row r="409" spans="24:60" x14ac:dyDescent="0.2"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  <c r="AY409" s="87"/>
      <c r="AZ409" s="87"/>
      <c r="BA409" s="87"/>
      <c r="BB409" s="87"/>
      <c r="BC409" s="87"/>
      <c r="BD409" s="87"/>
      <c r="BE409" s="87"/>
      <c r="BF409" s="87"/>
      <c r="BG409" s="87"/>
      <c r="BH409" s="87"/>
    </row>
    <row r="410" spans="24:60" x14ac:dyDescent="0.2"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7"/>
      <c r="AJ410" s="87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  <c r="BC410" s="87"/>
      <c r="BD410" s="87"/>
      <c r="BE410" s="87"/>
      <c r="BF410" s="87"/>
      <c r="BG410" s="87"/>
      <c r="BH410" s="87"/>
    </row>
    <row r="411" spans="24:60" x14ac:dyDescent="0.2"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  <c r="BC411" s="87"/>
      <c r="BD411" s="87"/>
      <c r="BE411" s="87"/>
      <c r="BF411" s="87"/>
      <c r="BG411" s="87"/>
      <c r="BH411" s="87"/>
    </row>
    <row r="412" spans="24:60" x14ac:dyDescent="0.2"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  <c r="BC412" s="87"/>
      <c r="BD412" s="87"/>
      <c r="BE412" s="87"/>
      <c r="BF412" s="87"/>
      <c r="BG412" s="87"/>
      <c r="BH412" s="87"/>
    </row>
    <row r="413" spans="24:60" x14ac:dyDescent="0.2"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7"/>
      <c r="AJ413" s="87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  <c r="BC413" s="87"/>
      <c r="BD413" s="87"/>
      <c r="BE413" s="87"/>
      <c r="BF413" s="87"/>
      <c r="BG413" s="87"/>
      <c r="BH413" s="87"/>
    </row>
    <row r="414" spans="24:60" x14ac:dyDescent="0.2"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  <c r="AU414" s="87"/>
      <c r="AV414" s="87"/>
      <c r="AW414" s="87"/>
      <c r="AX414" s="87"/>
      <c r="AY414" s="87"/>
      <c r="AZ414" s="87"/>
      <c r="BA414" s="87"/>
      <c r="BB414" s="87"/>
      <c r="BC414" s="87"/>
      <c r="BD414" s="87"/>
      <c r="BE414" s="87"/>
      <c r="BF414" s="87"/>
      <c r="BG414" s="87"/>
      <c r="BH414" s="87"/>
    </row>
    <row r="415" spans="24:60" x14ac:dyDescent="0.2"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  <c r="AU415" s="87"/>
      <c r="AV415" s="87"/>
      <c r="AW415" s="87"/>
      <c r="AX415" s="87"/>
      <c r="AY415" s="87"/>
      <c r="AZ415" s="87"/>
      <c r="BA415" s="87"/>
      <c r="BB415" s="87"/>
      <c r="BC415" s="87"/>
      <c r="BD415" s="87"/>
      <c r="BE415" s="87"/>
      <c r="BF415" s="87"/>
      <c r="BG415" s="87"/>
      <c r="BH415" s="87"/>
    </row>
    <row r="416" spans="24:60" x14ac:dyDescent="0.2"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  <c r="AU416" s="87"/>
      <c r="AV416" s="87"/>
      <c r="AW416" s="87"/>
      <c r="AX416" s="87"/>
      <c r="AY416" s="87"/>
      <c r="AZ416" s="87"/>
      <c r="BA416" s="87"/>
      <c r="BB416" s="87"/>
      <c r="BC416" s="87"/>
      <c r="BD416" s="87"/>
      <c r="BE416" s="87"/>
      <c r="BF416" s="87"/>
      <c r="BG416" s="87"/>
      <c r="BH416" s="87"/>
    </row>
    <row r="417" spans="24:60" x14ac:dyDescent="0.2"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  <c r="AY417" s="87"/>
      <c r="AZ417" s="87"/>
      <c r="BA417" s="87"/>
      <c r="BB417" s="87"/>
      <c r="BC417" s="87"/>
      <c r="BD417" s="87"/>
      <c r="BE417" s="87"/>
      <c r="BF417" s="87"/>
      <c r="BG417" s="87"/>
      <c r="BH417" s="87"/>
    </row>
    <row r="418" spans="24:60" x14ac:dyDescent="0.2"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</row>
    <row r="419" spans="24:60" x14ac:dyDescent="0.2"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  <c r="BB419" s="87"/>
      <c r="BC419" s="87"/>
      <c r="BD419" s="87"/>
      <c r="BE419" s="87"/>
      <c r="BF419" s="87"/>
      <c r="BG419" s="87"/>
      <c r="BH419" s="87"/>
    </row>
    <row r="420" spans="24:60" x14ac:dyDescent="0.2"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</row>
    <row r="421" spans="24:60" x14ac:dyDescent="0.2"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  <c r="AY421" s="87"/>
      <c r="AZ421" s="87"/>
      <c r="BA421" s="87"/>
      <c r="BB421" s="87"/>
      <c r="BC421" s="87"/>
      <c r="BD421" s="87"/>
      <c r="BE421" s="87"/>
      <c r="BF421" s="87"/>
      <c r="BG421" s="87"/>
      <c r="BH421" s="87"/>
    </row>
    <row r="422" spans="24:60" x14ac:dyDescent="0.2"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</row>
    <row r="423" spans="24:60" x14ac:dyDescent="0.2"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  <c r="AW423" s="87"/>
      <c r="AX423" s="87"/>
      <c r="AY423" s="87"/>
      <c r="AZ423" s="87"/>
      <c r="BA423" s="87"/>
      <c r="BB423" s="87"/>
      <c r="BC423" s="87"/>
      <c r="BD423" s="87"/>
      <c r="BE423" s="87"/>
      <c r="BF423" s="87"/>
      <c r="BG423" s="87"/>
      <c r="BH423" s="87"/>
    </row>
    <row r="424" spans="24:60" x14ac:dyDescent="0.2"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</row>
    <row r="425" spans="24:60" x14ac:dyDescent="0.2"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</row>
    <row r="426" spans="24:60" x14ac:dyDescent="0.2"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</row>
    <row r="427" spans="24:60" x14ac:dyDescent="0.2"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F427" s="87"/>
      <c r="BG427" s="87"/>
      <c r="BH427" s="87"/>
    </row>
    <row r="428" spans="24:60" x14ac:dyDescent="0.2"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</row>
    <row r="429" spans="24:60" x14ac:dyDescent="0.2"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  <c r="AW429" s="87"/>
      <c r="AX429" s="87"/>
      <c r="AY429" s="87"/>
      <c r="AZ429" s="87"/>
      <c r="BA429" s="87"/>
      <c r="BB429" s="87"/>
      <c r="BC429" s="87"/>
      <c r="BD429" s="87"/>
      <c r="BE429" s="87"/>
      <c r="BF429" s="87"/>
      <c r="BG429" s="87"/>
      <c r="BH429" s="87"/>
    </row>
    <row r="430" spans="24:60" x14ac:dyDescent="0.2"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</row>
    <row r="431" spans="24:60" x14ac:dyDescent="0.2"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7"/>
      <c r="AJ431" s="87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  <c r="AW431" s="87"/>
      <c r="AX431" s="87"/>
      <c r="AY431" s="87"/>
      <c r="AZ431" s="87"/>
      <c r="BA431" s="87"/>
      <c r="BB431" s="87"/>
      <c r="BC431" s="87"/>
      <c r="BD431" s="87"/>
      <c r="BE431" s="87"/>
      <c r="BF431" s="87"/>
      <c r="BG431" s="87"/>
      <c r="BH431" s="87"/>
    </row>
    <row r="432" spans="24:60" x14ac:dyDescent="0.2"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</row>
    <row r="433" spans="24:60" x14ac:dyDescent="0.2"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  <c r="AW433" s="87"/>
      <c r="AX433" s="87"/>
      <c r="AY433" s="87"/>
      <c r="AZ433" s="87"/>
      <c r="BA433" s="87"/>
      <c r="BB433" s="87"/>
      <c r="BC433" s="87"/>
      <c r="BD433" s="87"/>
      <c r="BE433" s="87"/>
      <c r="BF433" s="87"/>
      <c r="BG433" s="87"/>
      <c r="BH433" s="87"/>
    </row>
    <row r="434" spans="24:60" x14ac:dyDescent="0.2"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  <c r="AW434" s="87"/>
      <c r="AX434" s="87"/>
      <c r="AY434" s="87"/>
      <c r="AZ434" s="87"/>
      <c r="BA434" s="87"/>
      <c r="BB434" s="87"/>
      <c r="BC434" s="87"/>
      <c r="BD434" s="87"/>
      <c r="BE434" s="87"/>
      <c r="BF434" s="87"/>
      <c r="BG434" s="87"/>
      <c r="BH434" s="87"/>
    </row>
    <row r="435" spans="24:60" x14ac:dyDescent="0.2"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  <c r="AW435" s="87"/>
      <c r="AX435" s="87"/>
      <c r="AY435" s="87"/>
      <c r="AZ435" s="87"/>
      <c r="BA435" s="87"/>
      <c r="BB435" s="87"/>
      <c r="BC435" s="87"/>
      <c r="BD435" s="87"/>
      <c r="BE435" s="87"/>
      <c r="BF435" s="87"/>
      <c r="BG435" s="87"/>
      <c r="BH435" s="87"/>
    </row>
    <row r="436" spans="24:60" x14ac:dyDescent="0.2"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  <c r="AW436" s="87"/>
      <c r="AX436" s="87"/>
      <c r="AY436" s="87"/>
      <c r="AZ436" s="87"/>
      <c r="BA436" s="87"/>
      <c r="BB436" s="87"/>
      <c r="BC436" s="87"/>
      <c r="BD436" s="87"/>
      <c r="BE436" s="87"/>
      <c r="BF436" s="87"/>
      <c r="BG436" s="87"/>
      <c r="BH436" s="87"/>
    </row>
    <row r="437" spans="24:60" x14ac:dyDescent="0.2"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  <c r="AW437" s="87"/>
      <c r="AX437" s="87"/>
      <c r="AY437" s="87"/>
      <c r="AZ437" s="87"/>
      <c r="BA437" s="87"/>
      <c r="BB437" s="87"/>
      <c r="BC437" s="87"/>
      <c r="BD437" s="87"/>
      <c r="BE437" s="87"/>
      <c r="BF437" s="87"/>
      <c r="BG437" s="87"/>
      <c r="BH437" s="87"/>
    </row>
    <row r="438" spans="24:60" x14ac:dyDescent="0.2"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  <c r="AW438" s="87"/>
      <c r="AX438" s="87"/>
      <c r="AY438" s="87"/>
      <c r="AZ438" s="87"/>
      <c r="BA438" s="87"/>
      <c r="BB438" s="87"/>
      <c r="BC438" s="87"/>
      <c r="BD438" s="87"/>
      <c r="BE438" s="87"/>
      <c r="BF438" s="87"/>
      <c r="BG438" s="87"/>
      <c r="BH438" s="87"/>
    </row>
    <row r="439" spans="24:60" x14ac:dyDescent="0.2"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  <c r="AW439" s="87"/>
      <c r="AX439" s="87"/>
      <c r="AY439" s="87"/>
      <c r="AZ439" s="87"/>
      <c r="BA439" s="87"/>
      <c r="BB439" s="87"/>
      <c r="BC439" s="87"/>
      <c r="BD439" s="87"/>
      <c r="BE439" s="87"/>
      <c r="BF439" s="87"/>
      <c r="BG439" s="87"/>
      <c r="BH439" s="87"/>
    </row>
    <row r="440" spans="24:60" x14ac:dyDescent="0.2"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  <c r="AW440" s="87"/>
      <c r="AX440" s="87"/>
      <c r="AY440" s="87"/>
      <c r="AZ440" s="87"/>
      <c r="BA440" s="87"/>
      <c r="BB440" s="87"/>
      <c r="BC440" s="87"/>
      <c r="BD440" s="87"/>
      <c r="BE440" s="87"/>
      <c r="BF440" s="87"/>
      <c r="BG440" s="87"/>
      <c r="BH440" s="87"/>
    </row>
    <row r="441" spans="24:60" x14ac:dyDescent="0.2"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  <c r="AW441" s="87"/>
      <c r="AX441" s="87"/>
      <c r="AY441" s="87"/>
      <c r="AZ441" s="87"/>
      <c r="BA441" s="87"/>
      <c r="BB441" s="87"/>
      <c r="BC441" s="87"/>
      <c r="BD441" s="87"/>
      <c r="BE441" s="87"/>
      <c r="BF441" s="87"/>
      <c r="BG441" s="87"/>
      <c r="BH441" s="87"/>
    </row>
    <row r="442" spans="24:60" x14ac:dyDescent="0.2"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  <c r="AW442" s="87"/>
      <c r="AX442" s="87"/>
      <c r="AY442" s="87"/>
      <c r="AZ442" s="87"/>
      <c r="BA442" s="87"/>
      <c r="BB442" s="87"/>
      <c r="BC442" s="87"/>
      <c r="BD442" s="87"/>
      <c r="BE442" s="87"/>
      <c r="BF442" s="87"/>
      <c r="BG442" s="87"/>
      <c r="BH442" s="87"/>
    </row>
    <row r="443" spans="24:60" x14ac:dyDescent="0.2"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  <c r="AU443" s="87"/>
      <c r="AV443" s="87"/>
      <c r="AW443" s="87"/>
      <c r="AX443" s="87"/>
      <c r="AY443" s="87"/>
      <c r="AZ443" s="87"/>
      <c r="BA443" s="87"/>
      <c r="BB443" s="87"/>
      <c r="BC443" s="87"/>
      <c r="BD443" s="87"/>
      <c r="BE443" s="87"/>
      <c r="BF443" s="87"/>
      <c r="BG443" s="87"/>
      <c r="BH443" s="87"/>
    </row>
    <row r="444" spans="24:60" x14ac:dyDescent="0.2"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  <c r="AU444" s="87"/>
      <c r="AV444" s="87"/>
      <c r="AW444" s="87"/>
      <c r="AX444" s="87"/>
      <c r="AY444" s="87"/>
      <c r="AZ444" s="87"/>
      <c r="BA444" s="87"/>
      <c r="BB444" s="87"/>
      <c r="BC444" s="87"/>
      <c r="BD444" s="87"/>
      <c r="BE444" s="87"/>
      <c r="BF444" s="87"/>
      <c r="BG444" s="87"/>
      <c r="BH444" s="87"/>
    </row>
    <row r="445" spans="24:60" x14ac:dyDescent="0.2"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  <c r="AU445" s="87"/>
      <c r="AV445" s="87"/>
      <c r="AW445" s="87"/>
      <c r="AX445" s="87"/>
      <c r="AY445" s="87"/>
      <c r="AZ445" s="87"/>
      <c r="BA445" s="87"/>
      <c r="BB445" s="87"/>
      <c r="BC445" s="87"/>
      <c r="BD445" s="87"/>
      <c r="BE445" s="87"/>
      <c r="BF445" s="87"/>
      <c r="BG445" s="87"/>
      <c r="BH445" s="87"/>
    </row>
    <row r="446" spans="24:60" x14ac:dyDescent="0.2"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7"/>
      <c r="AJ446" s="87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  <c r="AU446" s="87"/>
      <c r="AV446" s="87"/>
      <c r="AW446" s="87"/>
      <c r="AX446" s="87"/>
      <c r="AY446" s="87"/>
      <c r="AZ446" s="87"/>
      <c r="BA446" s="87"/>
      <c r="BB446" s="87"/>
      <c r="BC446" s="87"/>
      <c r="BD446" s="87"/>
      <c r="BE446" s="87"/>
      <c r="BF446" s="87"/>
      <c r="BG446" s="87"/>
      <c r="BH446" s="87"/>
    </row>
    <row r="447" spans="24:60" x14ac:dyDescent="0.2"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 s="87"/>
      <c r="AJ447" s="87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  <c r="AU447" s="87"/>
      <c r="AV447" s="87"/>
      <c r="AW447" s="87"/>
      <c r="AX447" s="87"/>
      <c r="AY447" s="87"/>
      <c r="AZ447" s="87"/>
      <c r="BA447" s="87"/>
      <c r="BB447" s="87"/>
      <c r="BC447" s="87"/>
      <c r="BD447" s="87"/>
      <c r="BE447" s="87"/>
      <c r="BF447" s="87"/>
      <c r="BG447" s="87"/>
      <c r="BH447" s="87"/>
    </row>
    <row r="448" spans="24:60" x14ac:dyDescent="0.2"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</row>
    <row r="449" spans="24:60" x14ac:dyDescent="0.2"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 s="87"/>
      <c r="AJ449" s="87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  <c r="AW449" s="87"/>
      <c r="AX449" s="87"/>
      <c r="AY449" s="87"/>
      <c r="AZ449" s="87"/>
      <c r="BA449" s="87"/>
      <c r="BB449" s="87"/>
      <c r="BC449" s="87"/>
      <c r="BD449" s="87"/>
      <c r="BE449" s="87"/>
      <c r="BF449" s="87"/>
      <c r="BG449" s="87"/>
      <c r="BH449" s="87"/>
    </row>
    <row r="450" spans="24:60" x14ac:dyDescent="0.2"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 s="87"/>
      <c r="AJ450" s="87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  <c r="AW450" s="87"/>
      <c r="AX450" s="87"/>
      <c r="AY450" s="87"/>
      <c r="AZ450" s="87"/>
      <c r="BA450" s="87"/>
      <c r="BB450" s="87"/>
      <c r="BC450" s="87"/>
      <c r="BD450" s="87"/>
      <c r="BE450" s="87"/>
      <c r="BF450" s="87"/>
      <c r="BG450" s="87"/>
      <c r="BH450" s="87"/>
    </row>
    <row r="451" spans="24:60" x14ac:dyDescent="0.2"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  <c r="AW451" s="87"/>
      <c r="AX451" s="87"/>
      <c r="AY451" s="87"/>
      <c r="AZ451" s="87"/>
      <c r="BA451" s="87"/>
      <c r="BB451" s="87"/>
      <c r="BC451" s="87"/>
      <c r="BD451" s="87"/>
      <c r="BE451" s="87"/>
      <c r="BF451" s="87"/>
      <c r="BG451" s="87"/>
      <c r="BH451" s="87"/>
    </row>
    <row r="452" spans="24:60" x14ac:dyDescent="0.2"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  <c r="AW452" s="87"/>
      <c r="AX452" s="87"/>
      <c r="AY452" s="87"/>
      <c r="AZ452" s="87"/>
      <c r="BA452" s="87"/>
      <c r="BB452" s="87"/>
      <c r="BC452" s="87"/>
      <c r="BD452" s="87"/>
      <c r="BE452" s="87"/>
      <c r="BF452" s="87"/>
      <c r="BG452" s="87"/>
      <c r="BH452" s="87"/>
    </row>
    <row r="453" spans="24:60" x14ac:dyDescent="0.2"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 s="87"/>
      <c r="AJ453" s="87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  <c r="AW453" s="87"/>
      <c r="AX453" s="87"/>
      <c r="AY453" s="87"/>
      <c r="AZ453" s="87"/>
      <c r="BA453" s="87"/>
      <c r="BB453" s="87"/>
      <c r="BC453" s="87"/>
      <c r="BD453" s="87"/>
      <c r="BE453" s="87"/>
      <c r="BF453" s="87"/>
      <c r="BG453" s="87"/>
      <c r="BH453" s="87"/>
    </row>
    <row r="454" spans="24:60" x14ac:dyDescent="0.2"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  <c r="AU454" s="87"/>
      <c r="AV454" s="87"/>
      <c r="AW454" s="87"/>
      <c r="AX454" s="87"/>
      <c r="AY454" s="87"/>
      <c r="AZ454" s="87"/>
      <c r="BA454" s="87"/>
      <c r="BB454" s="87"/>
      <c r="BC454" s="87"/>
      <c r="BD454" s="87"/>
      <c r="BE454" s="87"/>
      <c r="BF454" s="87"/>
      <c r="BG454" s="87"/>
      <c r="BH454" s="87"/>
    </row>
    <row r="455" spans="24:60" x14ac:dyDescent="0.2"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 s="87"/>
      <c r="AJ455" s="87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  <c r="AU455" s="87"/>
      <c r="AV455" s="87"/>
      <c r="AW455" s="87"/>
      <c r="AX455" s="87"/>
      <c r="AY455" s="87"/>
      <c r="AZ455" s="87"/>
      <c r="BA455" s="87"/>
      <c r="BB455" s="87"/>
      <c r="BC455" s="87"/>
      <c r="BD455" s="87"/>
      <c r="BE455" s="87"/>
      <c r="BF455" s="87"/>
      <c r="BG455" s="87"/>
      <c r="BH455" s="87"/>
    </row>
    <row r="456" spans="24:60" x14ac:dyDescent="0.2"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  <c r="AU456" s="87"/>
      <c r="AV456" s="87"/>
      <c r="AW456" s="87"/>
      <c r="AX456" s="87"/>
      <c r="AY456" s="87"/>
      <c r="AZ456" s="87"/>
      <c r="BA456" s="87"/>
      <c r="BB456" s="87"/>
      <c r="BC456" s="87"/>
      <c r="BD456" s="87"/>
      <c r="BE456" s="87"/>
      <c r="BF456" s="87"/>
      <c r="BG456" s="87"/>
      <c r="BH456" s="87"/>
    </row>
    <row r="457" spans="24:60" x14ac:dyDescent="0.2"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  <c r="AU457" s="87"/>
      <c r="AV457" s="87"/>
      <c r="AW457" s="87"/>
      <c r="AX457" s="87"/>
      <c r="AY457" s="87"/>
      <c r="AZ457" s="87"/>
      <c r="BA457" s="87"/>
      <c r="BB457" s="87"/>
      <c r="BC457" s="87"/>
      <c r="BD457" s="87"/>
      <c r="BE457" s="87"/>
      <c r="BF457" s="87"/>
      <c r="BG457" s="87"/>
      <c r="BH457" s="87"/>
    </row>
    <row r="458" spans="24:60" x14ac:dyDescent="0.2"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  <c r="AU458" s="87"/>
      <c r="AV458" s="87"/>
      <c r="AW458" s="87"/>
      <c r="AX458" s="87"/>
      <c r="AY458" s="87"/>
      <c r="AZ458" s="87"/>
      <c r="BA458" s="87"/>
      <c r="BB458" s="87"/>
      <c r="BC458" s="87"/>
      <c r="BD458" s="87"/>
      <c r="BE458" s="87"/>
      <c r="BF458" s="87"/>
      <c r="BG458" s="87"/>
      <c r="BH458" s="87"/>
    </row>
    <row r="459" spans="24:60" x14ac:dyDescent="0.2"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 s="87"/>
      <c r="AJ459" s="87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  <c r="AU459" s="87"/>
      <c r="AV459" s="87"/>
      <c r="AW459" s="87"/>
      <c r="AX459" s="87"/>
      <c r="AY459" s="87"/>
      <c r="AZ459" s="87"/>
      <c r="BA459" s="87"/>
      <c r="BB459" s="87"/>
      <c r="BC459" s="87"/>
      <c r="BD459" s="87"/>
      <c r="BE459" s="87"/>
      <c r="BF459" s="87"/>
      <c r="BG459" s="87"/>
      <c r="BH459" s="87"/>
    </row>
    <row r="460" spans="24:60" x14ac:dyDescent="0.2"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  <c r="AU460" s="87"/>
      <c r="AV460" s="87"/>
      <c r="AW460" s="87"/>
      <c r="AX460" s="87"/>
      <c r="AY460" s="87"/>
      <c r="AZ460" s="87"/>
      <c r="BA460" s="87"/>
      <c r="BB460" s="87"/>
      <c r="BC460" s="87"/>
      <c r="BD460" s="87"/>
      <c r="BE460" s="87"/>
      <c r="BF460" s="87"/>
      <c r="BG460" s="87"/>
      <c r="BH460" s="87"/>
    </row>
    <row r="461" spans="24:60" x14ac:dyDescent="0.2"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 s="87"/>
      <c r="AJ461" s="87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  <c r="AU461" s="87"/>
      <c r="AV461" s="87"/>
      <c r="AW461" s="87"/>
      <c r="AX461" s="87"/>
      <c r="AY461" s="87"/>
      <c r="AZ461" s="87"/>
      <c r="BA461" s="87"/>
      <c r="BB461" s="87"/>
      <c r="BC461" s="87"/>
      <c r="BD461" s="87"/>
      <c r="BE461" s="87"/>
      <c r="BF461" s="87"/>
      <c r="BG461" s="87"/>
      <c r="BH461" s="87"/>
    </row>
    <row r="462" spans="24:60" x14ac:dyDescent="0.2"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 s="87"/>
      <c r="AJ462" s="87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  <c r="AU462" s="87"/>
      <c r="AV462" s="87"/>
      <c r="AW462" s="87"/>
      <c r="AX462" s="87"/>
      <c r="AY462" s="87"/>
      <c r="AZ462" s="87"/>
      <c r="BA462" s="87"/>
      <c r="BB462" s="87"/>
      <c r="BC462" s="87"/>
      <c r="BD462" s="87"/>
      <c r="BE462" s="87"/>
      <c r="BF462" s="87"/>
      <c r="BG462" s="87"/>
      <c r="BH462" s="87"/>
    </row>
    <row r="463" spans="24:60" x14ac:dyDescent="0.2"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  <c r="AU463" s="87"/>
      <c r="AV463" s="87"/>
      <c r="AW463" s="87"/>
      <c r="AX463" s="87"/>
      <c r="AY463" s="87"/>
      <c r="AZ463" s="87"/>
      <c r="BA463" s="87"/>
      <c r="BB463" s="87"/>
      <c r="BC463" s="87"/>
      <c r="BD463" s="87"/>
      <c r="BE463" s="87"/>
      <c r="BF463" s="87"/>
      <c r="BG463" s="87"/>
      <c r="BH463" s="87"/>
    </row>
    <row r="464" spans="24:60" x14ac:dyDescent="0.2"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 s="87"/>
      <c r="AJ464" s="87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  <c r="AU464" s="87"/>
      <c r="AV464" s="87"/>
      <c r="AW464" s="87"/>
      <c r="AX464" s="87"/>
      <c r="AY464" s="87"/>
      <c r="AZ464" s="87"/>
      <c r="BA464" s="87"/>
      <c r="BB464" s="87"/>
      <c r="BC464" s="87"/>
      <c r="BD464" s="87"/>
      <c r="BE464" s="87"/>
      <c r="BF464" s="87"/>
      <c r="BG464" s="87"/>
      <c r="BH464" s="87"/>
    </row>
    <row r="465" spans="24:60" x14ac:dyDescent="0.2"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 s="87"/>
      <c r="AJ465" s="87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  <c r="AU465" s="87"/>
      <c r="AV465" s="87"/>
      <c r="AW465" s="87"/>
      <c r="AX465" s="87"/>
      <c r="AY465" s="87"/>
      <c r="AZ465" s="87"/>
      <c r="BA465" s="87"/>
      <c r="BB465" s="87"/>
      <c r="BC465" s="87"/>
      <c r="BD465" s="87"/>
      <c r="BE465" s="87"/>
      <c r="BF465" s="87"/>
      <c r="BG465" s="87"/>
      <c r="BH465" s="87"/>
    </row>
    <row r="466" spans="24:60" x14ac:dyDescent="0.2"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 s="87"/>
      <c r="AJ466" s="87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  <c r="AU466" s="87"/>
      <c r="AV466" s="87"/>
      <c r="AW466" s="87"/>
      <c r="AX466" s="87"/>
      <c r="AY466" s="87"/>
      <c r="AZ466" s="87"/>
      <c r="BA466" s="87"/>
      <c r="BB466" s="87"/>
      <c r="BC466" s="87"/>
      <c r="BD466" s="87"/>
      <c r="BE466" s="87"/>
      <c r="BF466" s="87"/>
      <c r="BG466" s="87"/>
      <c r="BH466" s="87"/>
    </row>
    <row r="467" spans="24:60" x14ac:dyDescent="0.2"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 s="87"/>
      <c r="AJ467" s="87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  <c r="AU467" s="87"/>
      <c r="AV467" s="87"/>
      <c r="AW467" s="87"/>
      <c r="AX467" s="87"/>
      <c r="AY467" s="87"/>
      <c r="AZ467" s="87"/>
      <c r="BA467" s="87"/>
      <c r="BB467" s="87"/>
      <c r="BC467" s="87"/>
      <c r="BD467" s="87"/>
      <c r="BE467" s="87"/>
      <c r="BF467" s="87"/>
      <c r="BG467" s="87"/>
      <c r="BH467" s="87"/>
    </row>
    <row r="468" spans="24:60" x14ac:dyDescent="0.2"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 s="87"/>
      <c r="AJ468" s="87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  <c r="AU468" s="87"/>
      <c r="AV468" s="87"/>
      <c r="AW468" s="87"/>
      <c r="AX468" s="87"/>
      <c r="AY468" s="87"/>
      <c r="AZ468" s="87"/>
      <c r="BA468" s="87"/>
      <c r="BB468" s="87"/>
      <c r="BC468" s="87"/>
      <c r="BD468" s="87"/>
      <c r="BE468" s="87"/>
      <c r="BF468" s="87"/>
      <c r="BG468" s="87"/>
      <c r="BH468" s="87"/>
    </row>
    <row r="469" spans="24:60" x14ac:dyDescent="0.2"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  <c r="AU469" s="87"/>
      <c r="AV469" s="87"/>
      <c r="AW469" s="87"/>
      <c r="AX469" s="87"/>
      <c r="AY469" s="87"/>
      <c r="AZ469" s="87"/>
      <c r="BA469" s="87"/>
      <c r="BB469" s="87"/>
      <c r="BC469" s="87"/>
      <c r="BD469" s="87"/>
      <c r="BE469" s="87"/>
      <c r="BF469" s="87"/>
      <c r="BG469" s="87"/>
      <c r="BH469" s="87"/>
    </row>
    <row r="470" spans="24:60" x14ac:dyDescent="0.2"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  <c r="AU470" s="87"/>
      <c r="AV470" s="87"/>
      <c r="AW470" s="87"/>
      <c r="AX470" s="87"/>
      <c r="AY470" s="87"/>
      <c r="AZ470" s="87"/>
      <c r="BA470" s="87"/>
      <c r="BB470" s="87"/>
      <c r="BC470" s="87"/>
      <c r="BD470" s="87"/>
      <c r="BE470" s="87"/>
      <c r="BF470" s="87"/>
      <c r="BG470" s="87"/>
      <c r="BH470" s="87"/>
    </row>
    <row r="471" spans="24:60" x14ac:dyDescent="0.2"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  <c r="AU471" s="87"/>
      <c r="AV471" s="87"/>
      <c r="AW471" s="87"/>
      <c r="AX471" s="87"/>
      <c r="AY471" s="87"/>
      <c r="AZ471" s="87"/>
      <c r="BA471" s="87"/>
      <c r="BB471" s="87"/>
      <c r="BC471" s="87"/>
      <c r="BD471" s="87"/>
      <c r="BE471" s="87"/>
      <c r="BF471" s="87"/>
      <c r="BG471" s="87"/>
      <c r="BH471" s="87"/>
    </row>
    <row r="472" spans="24:60" x14ac:dyDescent="0.2"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  <c r="AW472" s="87"/>
      <c r="AX472" s="87"/>
      <c r="AY472" s="87"/>
      <c r="AZ472" s="87"/>
      <c r="BA472" s="87"/>
      <c r="BB472" s="87"/>
      <c r="BC472" s="87"/>
      <c r="BD472" s="87"/>
      <c r="BE472" s="87"/>
      <c r="BF472" s="87"/>
      <c r="BG472" s="87"/>
      <c r="BH472" s="87"/>
    </row>
    <row r="473" spans="24:60" x14ac:dyDescent="0.2"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  <c r="AW473" s="87"/>
      <c r="AX473" s="87"/>
      <c r="AY473" s="87"/>
      <c r="AZ473" s="87"/>
      <c r="BA473" s="87"/>
      <c r="BB473" s="87"/>
      <c r="BC473" s="87"/>
      <c r="BD473" s="87"/>
      <c r="BE473" s="87"/>
      <c r="BF473" s="87"/>
      <c r="BG473" s="87"/>
      <c r="BH473" s="87"/>
    </row>
    <row r="474" spans="24:60" x14ac:dyDescent="0.2"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  <c r="AU474" s="87"/>
      <c r="AV474" s="87"/>
      <c r="AW474" s="87"/>
      <c r="AX474" s="87"/>
      <c r="AY474" s="87"/>
      <c r="AZ474" s="87"/>
      <c r="BA474" s="87"/>
      <c r="BB474" s="87"/>
      <c r="BC474" s="87"/>
      <c r="BD474" s="87"/>
      <c r="BE474" s="87"/>
      <c r="BF474" s="87"/>
      <c r="BG474" s="87"/>
      <c r="BH474" s="87"/>
    </row>
    <row r="475" spans="24:60" x14ac:dyDescent="0.2"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 s="87"/>
      <c r="AJ475" s="87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  <c r="AU475" s="87"/>
      <c r="AV475" s="87"/>
      <c r="AW475" s="87"/>
      <c r="AX475" s="87"/>
      <c r="AY475" s="87"/>
      <c r="AZ475" s="87"/>
      <c r="BA475" s="87"/>
      <c r="BB475" s="87"/>
      <c r="BC475" s="87"/>
      <c r="BD475" s="87"/>
      <c r="BE475" s="87"/>
      <c r="BF475" s="87"/>
      <c r="BG475" s="87"/>
      <c r="BH475" s="87"/>
    </row>
    <row r="476" spans="24:60" x14ac:dyDescent="0.2"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  <c r="AU476" s="87"/>
      <c r="AV476" s="87"/>
      <c r="AW476" s="87"/>
      <c r="AX476" s="87"/>
      <c r="AY476" s="87"/>
      <c r="AZ476" s="87"/>
      <c r="BA476" s="87"/>
      <c r="BB476" s="87"/>
      <c r="BC476" s="87"/>
      <c r="BD476" s="87"/>
      <c r="BE476" s="87"/>
      <c r="BF476" s="87"/>
      <c r="BG476" s="87"/>
      <c r="BH476" s="87"/>
    </row>
    <row r="477" spans="24:60" x14ac:dyDescent="0.2"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  <c r="AU477" s="87"/>
      <c r="AV477" s="87"/>
      <c r="AW477" s="87"/>
      <c r="AX477" s="87"/>
      <c r="AY477" s="87"/>
      <c r="AZ477" s="87"/>
      <c r="BA477" s="87"/>
      <c r="BB477" s="87"/>
      <c r="BC477" s="87"/>
      <c r="BD477" s="87"/>
      <c r="BE477" s="87"/>
      <c r="BF477" s="87"/>
      <c r="BG477" s="87"/>
      <c r="BH477" s="87"/>
    </row>
    <row r="478" spans="24:60" x14ac:dyDescent="0.2"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  <c r="AU478" s="87"/>
      <c r="AV478" s="87"/>
      <c r="AW478" s="87"/>
      <c r="AX478" s="87"/>
      <c r="AY478" s="87"/>
      <c r="AZ478" s="87"/>
      <c r="BA478" s="87"/>
      <c r="BB478" s="87"/>
      <c r="BC478" s="87"/>
      <c r="BD478" s="87"/>
      <c r="BE478" s="87"/>
      <c r="BF478" s="87"/>
      <c r="BG478" s="87"/>
      <c r="BH478" s="87"/>
    </row>
    <row r="479" spans="24:60" x14ac:dyDescent="0.2"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  <c r="AW479" s="87"/>
      <c r="AX479" s="87"/>
      <c r="AY479" s="87"/>
      <c r="AZ479" s="87"/>
      <c r="BA479" s="87"/>
      <c r="BB479" s="87"/>
      <c r="BC479" s="87"/>
      <c r="BD479" s="87"/>
      <c r="BE479" s="87"/>
      <c r="BF479" s="87"/>
      <c r="BG479" s="87"/>
      <c r="BH479" s="87"/>
    </row>
    <row r="480" spans="24:60" x14ac:dyDescent="0.2"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</row>
    <row r="481" spans="24:60" x14ac:dyDescent="0.2"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  <c r="AW481" s="87"/>
      <c r="AX481" s="87"/>
      <c r="AY481" s="87"/>
      <c r="AZ481" s="87"/>
      <c r="BA481" s="87"/>
      <c r="BB481" s="87"/>
      <c r="BC481" s="87"/>
      <c r="BD481" s="87"/>
      <c r="BE481" s="87"/>
      <c r="BF481" s="87"/>
      <c r="BG481" s="87"/>
      <c r="BH481" s="87"/>
    </row>
    <row r="482" spans="24:60" x14ac:dyDescent="0.2"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</row>
    <row r="483" spans="24:60" x14ac:dyDescent="0.2"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 s="87"/>
      <c r="AJ483" s="87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  <c r="AW483" s="87"/>
      <c r="AX483" s="87"/>
      <c r="AY483" s="87"/>
      <c r="AZ483" s="87"/>
      <c r="BA483" s="87"/>
      <c r="BB483" s="87"/>
      <c r="BC483" s="87"/>
      <c r="BD483" s="87"/>
      <c r="BE483" s="87"/>
      <c r="BF483" s="87"/>
      <c r="BG483" s="87"/>
      <c r="BH483" s="87"/>
    </row>
    <row r="484" spans="24:60" x14ac:dyDescent="0.2"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 s="87"/>
      <c r="AJ484" s="87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  <c r="AU484" s="87"/>
      <c r="AV484" s="87"/>
      <c r="AW484" s="87"/>
      <c r="AX484" s="87"/>
      <c r="AY484" s="87"/>
      <c r="AZ484" s="87"/>
      <c r="BA484" s="87"/>
      <c r="BB484" s="87"/>
      <c r="BC484" s="87"/>
      <c r="BD484" s="87"/>
      <c r="BE484" s="87"/>
      <c r="BF484" s="87"/>
      <c r="BG484" s="87"/>
      <c r="BH484" s="87"/>
    </row>
    <row r="485" spans="24:60" x14ac:dyDescent="0.2"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 s="87"/>
      <c r="AJ485" s="87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  <c r="AU485" s="87"/>
      <c r="AV485" s="87"/>
      <c r="AW485" s="87"/>
      <c r="AX485" s="87"/>
      <c r="AY485" s="87"/>
      <c r="AZ485" s="87"/>
      <c r="BA485" s="87"/>
      <c r="BB485" s="87"/>
      <c r="BC485" s="87"/>
      <c r="BD485" s="87"/>
      <c r="BE485" s="87"/>
      <c r="BF485" s="87"/>
      <c r="BG485" s="87"/>
      <c r="BH485" s="87"/>
    </row>
    <row r="486" spans="24:60" x14ac:dyDescent="0.2"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7"/>
      <c r="AJ486" s="87"/>
      <c r="AK486" s="87"/>
      <c r="AL486" s="87"/>
      <c r="AM486" s="87"/>
      <c r="AN486" s="87"/>
      <c r="AO486" s="87"/>
      <c r="AP486" s="87"/>
      <c r="AQ486" s="87"/>
      <c r="AR486" s="87"/>
      <c r="AS486" s="87"/>
      <c r="AT486" s="87"/>
      <c r="AU486" s="87"/>
      <c r="AV486" s="87"/>
      <c r="AW486" s="87"/>
      <c r="AX486" s="87"/>
      <c r="AY486" s="87"/>
      <c r="AZ486" s="87"/>
      <c r="BA486" s="87"/>
      <c r="BB486" s="87"/>
      <c r="BC486" s="87"/>
      <c r="BD486" s="87"/>
      <c r="BE486" s="87"/>
      <c r="BF486" s="87"/>
      <c r="BG486" s="87"/>
      <c r="BH486" s="87"/>
    </row>
    <row r="487" spans="24:60" x14ac:dyDescent="0.2"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7"/>
      <c r="AJ487" s="87"/>
      <c r="AK487" s="87"/>
      <c r="AL487" s="87"/>
      <c r="AM487" s="87"/>
      <c r="AN487" s="87"/>
      <c r="AO487" s="87"/>
      <c r="AP487" s="87"/>
      <c r="AQ487" s="87"/>
      <c r="AR487" s="87"/>
      <c r="AS487" s="87"/>
      <c r="AT487" s="87"/>
      <c r="AU487" s="87"/>
      <c r="AV487" s="87"/>
      <c r="AW487" s="87"/>
      <c r="AX487" s="87"/>
      <c r="AY487" s="87"/>
      <c r="AZ487" s="87"/>
      <c r="BA487" s="87"/>
      <c r="BB487" s="87"/>
      <c r="BC487" s="87"/>
      <c r="BD487" s="87"/>
      <c r="BE487" s="87"/>
      <c r="BF487" s="87"/>
      <c r="BG487" s="87"/>
      <c r="BH487" s="87"/>
    </row>
    <row r="488" spans="24:60" x14ac:dyDescent="0.2"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7"/>
      <c r="AJ488" s="87"/>
      <c r="AK488" s="87"/>
      <c r="AL488" s="87"/>
      <c r="AM488" s="87"/>
      <c r="AN488" s="87"/>
      <c r="AO488" s="87"/>
      <c r="AP488" s="87"/>
      <c r="AQ488" s="87"/>
      <c r="AR488" s="87"/>
      <c r="AS488" s="87"/>
      <c r="AT488" s="87"/>
      <c r="AU488" s="87"/>
      <c r="AV488" s="87"/>
      <c r="AW488" s="87"/>
      <c r="AX488" s="87"/>
      <c r="AY488" s="87"/>
      <c r="AZ488" s="87"/>
      <c r="BA488" s="87"/>
      <c r="BB488" s="87"/>
      <c r="BC488" s="87"/>
      <c r="BD488" s="87"/>
      <c r="BE488" s="87"/>
      <c r="BF488" s="87"/>
      <c r="BG488" s="87"/>
      <c r="BH488" s="87"/>
    </row>
    <row r="489" spans="24:60" x14ac:dyDescent="0.2"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7"/>
      <c r="AJ489" s="87"/>
      <c r="AK489" s="87"/>
      <c r="AL489" s="87"/>
      <c r="AM489" s="87"/>
      <c r="AN489" s="87"/>
      <c r="AO489" s="87"/>
      <c r="AP489" s="87"/>
      <c r="AQ489" s="87"/>
      <c r="AR489" s="87"/>
      <c r="AS489" s="87"/>
      <c r="AT489" s="87"/>
      <c r="AU489" s="87"/>
      <c r="AV489" s="87"/>
      <c r="AW489" s="87"/>
      <c r="AX489" s="87"/>
      <c r="AY489" s="87"/>
      <c r="AZ489" s="87"/>
      <c r="BA489" s="87"/>
      <c r="BB489" s="87"/>
      <c r="BC489" s="87"/>
      <c r="BD489" s="87"/>
      <c r="BE489" s="87"/>
      <c r="BF489" s="87"/>
      <c r="BG489" s="87"/>
      <c r="BH489" s="87"/>
    </row>
    <row r="490" spans="24:60" x14ac:dyDescent="0.2"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7"/>
      <c r="AJ490" s="87"/>
      <c r="AK490" s="87"/>
      <c r="AL490" s="87"/>
      <c r="AM490" s="87"/>
      <c r="AN490" s="87"/>
      <c r="AO490" s="87"/>
      <c r="AP490" s="87"/>
      <c r="AQ490" s="87"/>
      <c r="AR490" s="87"/>
      <c r="AS490" s="87"/>
      <c r="AT490" s="87"/>
      <c r="AU490" s="87"/>
      <c r="AV490" s="87"/>
      <c r="AW490" s="87"/>
      <c r="AX490" s="87"/>
      <c r="AY490" s="87"/>
      <c r="AZ490" s="87"/>
      <c r="BA490" s="87"/>
      <c r="BB490" s="87"/>
      <c r="BC490" s="87"/>
      <c r="BD490" s="87"/>
      <c r="BE490" s="87"/>
      <c r="BF490" s="87"/>
      <c r="BG490" s="87"/>
      <c r="BH490" s="87"/>
    </row>
    <row r="491" spans="24:60" x14ac:dyDescent="0.2"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7"/>
      <c r="AJ491" s="87"/>
      <c r="AK491" s="87"/>
      <c r="AL491" s="87"/>
      <c r="AM491" s="87"/>
      <c r="AN491" s="87"/>
      <c r="AO491" s="87"/>
      <c r="AP491" s="87"/>
      <c r="AQ491" s="87"/>
      <c r="AR491" s="87"/>
      <c r="AS491" s="87"/>
      <c r="AT491" s="87"/>
      <c r="AU491" s="87"/>
      <c r="AV491" s="87"/>
      <c r="AW491" s="87"/>
      <c r="AX491" s="87"/>
      <c r="AY491" s="87"/>
      <c r="AZ491" s="87"/>
      <c r="BA491" s="87"/>
      <c r="BB491" s="87"/>
      <c r="BC491" s="87"/>
      <c r="BD491" s="87"/>
      <c r="BE491" s="87"/>
      <c r="BF491" s="87"/>
      <c r="BG491" s="87"/>
      <c r="BH491" s="87"/>
    </row>
    <row r="492" spans="24:60" x14ac:dyDescent="0.2"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7"/>
      <c r="AJ492" s="87"/>
      <c r="AK492" s="87"/>
      <c r="AL492" s="87"/>
      <c r="AM492" s="87"/>
      <c r="AN492" s="87"/>
      <c r="AO492" s="87"/>
      <c r="AP492" s="87"/>
      <c r="AQ492" s="87"/>
      <c r="AR492" s="87"/>
      <c r="AS492" s="87"/>
      <c r="AT492" s="87"/>
      <c r="AU492" s="87"/>
      <c r="AV492" s="87"/>
      <c r="AW492" s="87"/>
      <c r="AX492" s="87"/>
      <c r="AY492" s="87"/>
      <c r="AZ492" s="87"/>
      <c r="BA492" s="87"/>
      <c r="BB492" s="87"/>
      <c r="BC492" s="87"/>
      <c r="BD492" s="87"/>
      <c r="BE492" s="87"/>
      <c r="BF492" s="87"/>
      <c r="BG492" s="87"/>
      <c r="BH492" s="87"/>
    </row>
    <row r="493" spans="24:60" x14ac:dyDescent="0.2"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7"/>
      <c r="AJ493" s="87"/>
      <c r="AK493" s="87"/>
      <c r="AL493" s="87"/>
      <c r="AM493" s="87"/>
      <c r="AN493" s="87"/>
      <c r="AO493" s="87"/>
      <c r="AP493" s="87"/>
      <c r="AQ493" s="87"/>
      <c r="AR493" s="87"/>
      <c r="AS493" s="87"/>
      <c r="AT493" s="87"/>
      <c r="AU493" s="87"/>
      <c r="AV493" s="87"/>
      <c r="AW493" s="87"/>
      <c r="AX493" s="87"/>
      <c r="AY493" s="87"/>
      <c r="AZ493" s="87"/>
      <c r="BA493" s="87"/>
      <c r="BB493" s="87"/>
      <c r="BC493" s="87"/>
      <c r="BD493" s="87"/>
      <c r="BE493" s="87"/>
      <c r="BF493" s="87"/>
      <c r="BG493" s="87"/>
      <c r="BH493" s="87"/>
    </row>
    <row r="494" spans="24:60" x14ac:dyDescent="0.2"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7"/>
      <c r="AJ494" s="87"/>
      <c r="AK494" s="87"/>
      <c r="AL494" s="87"/>
      <c r="AM494" s="87"/>
      <c r="AN494" s="87"/>
      <c r="AO494" s="87"/>
      <c r="AP494" s="87"/>
      <c r="AQ494" s="87"/>
      <c r="AR494" s="87"/>
      <c r="AS494" s="87"/>
      <c r="AT494" s="87"/>
      <c r="AU494" s="87"/>
      <c r="AV494" s="87"/>
      <c r="AW494" s="87"/>
      <c r="AX494" s="87"/>
      <c r="AY494" s="87"/>
      <c r="AZ494" s="87"/>
      <c r="BA494" s="87"/>
      <c r="BB494" s="87"/>
      <c r="BC494" s="87"/>
      <c r="BD494" s="87"/>
      <c r="BE494" s="87"/>
      <c r="BF494" s="87"/>
      <c r="BG494" s="87"/>
      <c r="BH494" s="87"/>
    </row>
    <row r="495" spans="24:60" x14ac:dyDescent="0.2"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  <c r="AI495" s="87"/>
      <c r="AJ495" s="87"/>
      <c r="AK495" s="87"/>
      <c r="AL495" s="87"/>
      <c r="AM495" s="87"/>
      <c r="AN495" s="87"/>
      <c r="AO495" s="87"/>
      <c r="AP495" s="87"/>
      <c r="AQ495" s="87"/>
      <c r="AR495" s="87"/>
      <c r="AS495" s="87"/>
      <c r="AT495" s="87"/>
      <c r="AU495" s="87"/>
      <c r="AV495" s="87"/>
      <c r="AW495" s="87"/>
      <c r="AX495" s="87"/>
      <c r="AY495" s="87"/>
      <c r="AZ495" s="87"/>
      <c r="BA495" s="87"/>
      <c r="BB495" s="87"/>
      <c r="BC495" s="87"/>
      <c r="BD495" s="87"/>
      <c r="BE495" s="87"/>
      <c r="BF495" s="87"/>
      <c r="BG495" s="87"/>
      <c r="BH495" s="87"/>
    </row>
    <row r="496" spans="24:60" x14ac:dyDescent="0.2"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7"/>
      <c r="AJ496" s="87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  <c r="AW496" s="87"/>
      <c r="AX496" s="87"/>
      <c r="AY496" s="87"/>
      <c r="AZ496" s="87"/>
      <c r="BA496" s="87"/>
      <c r="BB496" s="87"/>
      <c r="BC496" s="87"/>
      <c r="BD496" s="87"/>
      <c r="BE496" s="87"/>
      <c r="BF496" s="87"/>
      <c r="BG496" s="87"/>
      <c r="BH496" s="87"/>
    </row>
    <row r="497" spans="24:60" x14ac:dyDescent="0.2"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7"/>
      <c r="AJ497" s="87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  <c r="AW497" s="87"/>
      <c r="AX497" s="87"/>
      <c r="AY497" s="87"/>
      <c r="AZ497" s="87"/>
      <c r="BA497" s="87"/>
      <c r="BB497" s="87"/>
      <c r="BC497" s="87"/>
      <c r="BD497" s="87"/>
      <c r="BE497" s="87"/>
      <c r="BF497" s="87"/>
      <c r="BG497" s="87"/>
      <c r="BH497" s="87"/>
    </row>
    <row r="498" spans="24:60" x14ac:dyDescent="0.2"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  <c r="AI498" s="87"/>
      <c r="AJ498" s="87"/>
      <c r="AK498" s="87"/>
      <c r="AL498" s="87"/>
      <c r="AM498" s="87"/>
      <c r="AN498" s="87"/>
      <c r="AO498" s="87"/>
      <c r="AP498" s="87"/>
      <c r="AQ498" s="87"/>
      <c r="AR498" s="87"/>
      <c r="AS498" s="87"/>
      <c r="AT498" s="87"/>
      <c r="AU498" s="87"/>
      <c r="AV498" s="87"/>
      <c r="AW498" s="87"/>
      <c r="AX498" s="87"/>
      <c r="AY498" s="87"/>
      <c r="AZ498" s="87"/>
      <c r="BA498" s="87"/>
      <c r="BB498" s="87"/>
      <c r="BC498" s="87"/>
      <c r="BD498" s="87"/>
      <c r="BE498" s="87"/>
      <c r="BF498" s="87"/>
      <c r="BG498" s="87"/>
      <c r="BH498" s="87"/>
    </row>
    <row r="499" spans="24:60" x14ac:dyDescent="0.2"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7"/>
      <c r="AJ499" s="87"/>
      <c r="AK499" s="87"/>
      <c r="AL499" s="87"/>
      <c r="AM499" s="87"/>
      <c r="AN499" s="87"/>
      <c r="AO499" s="87"/>
      <c r="AP499" s="87"/>
      <c r="AQ499" s="87"/>
      <c r="AR499" s="87"/>
      <c r="AS499" s="87"/>
      <c r="AT499" s="87"/>
      <c r="AU499" s="87"/>
      <c r="AV499" s="87"/>
      <c r="AW499" s="87"/>
      <c r="AX499" s="87"/>
      <c r="AY499" s="87"/>
      <c r="AZ499" s="87"/>
      <c r="BA499" s="87"/>
      <c r="BB499" s="87"/>
      <c r="BC499" s="87"/>
      <c r="BD499" s="87"/>
      <c r="BE499" s="87"/>
      <c r="BF499" s="87"/>
      <c r="BG499" s="87"/>
      <c r="BH499" s="87"/>
    </row>
    <row r="500" spans="24:60" x14ac:dyDescent="0.2"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  <c r="AI500" s="87"/>
      <c r="AJ500" s="87"/>
      <c r="AK500" s="87"/>
      <c r="AL500" s="87"/>
      <c r="AM500" s="87"/>
      <c r="AN500" s="87"/>
      <c r="AO500" s="87"/>
      <c r="AP500" s="87"/>
      <c r="AQ500" s="87"/>
      <c r="AR500" s="87"/>
      <c r="AS500" s="87"/>
      <c r="AT500" s="87"/>
      <c r="AU500" s="87"/>
      <c r="AV500" s="87"/>
      <c r="AW500" s="87"/>
      <c r="AX500" s="87"/>
      <c r="AY500" s="87"/>
      <c r="AZ500" s="87"/>
      <c r="BA500" s="87"/>
      <c r="BB500" s="87"/>
      <c r="BC500" s="87"/>
      <c r="BD500" s="87"/>
      <c r="BE500" s="87"/>
      <c r="BF500" s="87"/>
      <c r="BG500" s="87"/>
      <c r="BH500" s="87"/>
    </row>
    <row r="501" spans="24:60" x14ac:dyDescent="0.2"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  <c r="AW501" s="87"/>
      <c r="AX501" s="87"/>
      <c r="AY501" s="87"/>
      <c r="AZ501" s="87"/>
      <c r="BA501" s="87"/>
      <c r="BB501" s="87"/>
      <c r="BC501" s="87"/>
      <c r="BD501" s="87"/>
      <c r="BE501" s="87"/>
      <c r="BF501" s="87"/>
      <c r="BG501" s="87"/>
      <c r="BH501" s="87"/>
    </row>
    <row r="502" spans="24:60" x14ac:dyDescent="0.2"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  <c r="AW502" s="87"/>
      <c r="AX502" s="87"/>
      <c r="AY502" s="87"/>
      <c r="AZ502" s="87"/>
      <c r="BA502" s="87"/>
      <c r="BB502" s="87"/>
      <c r="BC502" s="87"/>
      <c r="BD502" s="87"/>
      <c r="BE502" s="87"/>
      <c r="BF502" s="87"/>
      <c r="BG502" s="87"/>
      <c r="BH502" s="87"/>
    </row>
    <row r="503" spans="24:60" x14ac:dyDescent="0.2"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7"/>
      <c r="AJ503" s="87"/>
      <c r="AK503" s="87"/>
      <c r="AL503" s="87"/>
      <c r="AM503" s="87"/>
      <c r="AN503" s="87"/>
      <c r="AO503" s="87"/>
      <c r="AP503" s="87"/>
      <c r="AQ503" s="87"/>
      <c r="AR503" s="87"/>
      <c r="AS503" s="87"/>
      <c r="AT503" s="87"/>
      <c r="AU503" s="87"/>
      <c r="AV503" s="87"/>
      <c r="AW503" s="87"/>
      <c r="AX503" s="87"/>
      <c r="AY503" s="87"/>
      <c r="AZ503" s="87"/>
      <c r="BA503" s="87"/>
      <c r="BB503" s="87"/>
      <c r="BC503" s="87"/>
      <c r="BD503" s="87"/>
      <c r="BE503" s="87"/>
      <c r="BF503" s="87"/>
      <c r="BG503" s="87"/>
      <c r="BH503" s="87"/>
    </row>
    <row r="504" spans="24:60" x14ac:dyDescent="0.2"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7"/>
      <c r="AJ504" s="87"/>
      <c r="AK504" s="87"/>
      <c r="AL504" s="87"/>
      <c r="AM504" s="87"/>
      <c r="AN504" s="87"/>
      <c r="AO504" s="87"/>
      <c r="AP504" s="87"/>
      <c r="AQ504" s="87"/>
      <c r="AR504" s="87"/>
      <c r="AS504" s="87"/>
      <c r="AT504" s="87"/>
      <c r="AU504" s="87"/>
      <c r="AV504" s="87"/>
      <c r="AW504" s="87"/>
      <c r="AX504" s="87"/>
      <c r="AY504" s="87"/>
      <c r="AZ504" s="87"/>
      <c r="BA504" s="87"/>
      <c r="BB504" s="87"/>
      <c r="BC504" s="87"/>
      <c r="BD504" s="87"/>
      <c r="BE504" s="87"/>
      <c r="BF504" s="87"/>
      <c r="BG504" s="87"/>
      <c r="BH504" s="87"/>
    </row>
    <row r="505" spans="24:60" x14ac:dyDescent="0.2"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  <c r="AI505" s="87"/>
      <c r="AJ505" s="87"/>
      <c r="AK505" s="87"/>
      <c r="AL505" s="87"/>
      <c r="AM505" s="87"/>
      <c r="AN505" s="87"/>
      <c r="AO505" s="87"/>
      <c r="AP505" s="87"/>
      <c r="AQ505" s="87"/>
      <c r="AR505" s="87"/>
      <c r="AS505" s="87"/>
      <c r="AT505" s="87"/>
      <c r="AU505" s="87"/>
      <c r="AV505" s="87"/>
      <c r="AW505" s="87"/>
      <c r="AX505" s="87"/>
      <c r="AY505" s="87"/>
      <c r="AZ505" s="87"/>
      <c r="BA505" s="87"/>
      <c r="BB505" s="87"/>
      <c r="BC505" s="87"/>
      <c r="BD505" s="87"/>
      <c r="BE505" s="87"/>
      <c r="BF505" s="87"/>
      <c r="BG505" s="87"/>
      <c r="BH505" s="87"/>
    </row>
    <row r="506" spans="24:60" x14ac:dyDescent="0.2"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7"/>
      <c r="AJ506" s="87"/>
      <c r="AK506" s="87"/>
      <c r="AL506" s="87"/>
      <c r="AM506" s="87"/>
      <c r="AN506" s="87"/>
      <c r="AO506" s="87"/>
      <c r="AP506" s="87"/>
      <c r="AQ506" s="87"/>
      <c r="AR506" s="87"/>
      <c r="AS506" s="87"/>
      <c r="AT506" s="87"/>
      <c r="AU506" s="87"/>
      <c r="AV506" s="87"/>
      <c r="AW506" s="87"/>
      <c r="AX506" s="87"/>
      <c r="AY506" s="87"/>
      <c r="AZ506" s="87"/>
      <c r="BA506" s="87"/>
      <c r="BB506" s="87"/>
      <c r="BC506" s="87"/>
      <c r="BD506" s="87"/>
      <c r="BE506" s="87"/>
      <c r="BF506" s="87"/>
      <c r="BG506" s="87"/>
      <c r="BH506" s="87"/>
    </row>
    <row r="507" spans="24:60" x14ac:dyDescent="0.2"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7"/>
      <c r="AJ507" s="87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  <c r="AW507" s="87"/>
      <c r="AX507" s="87"/>
      <c r="AY507" s="87"/>
      <c r="AZ507" s="87"/>
      <c r="BA507" s="87"/>
      <c r="BB507" s="87"/>
      <c r="BC507" s="87"/>
      <c r="BD507" s="87"/>
      <c r="BE507" s="87"/>
      <c r="BF507" s="87"/>
      <c r="BG507" s="87"/>
      <c r="BH507" s="87"/>
    </row>
    <row r="508" spans="24:60" x14ac:dyDescent="0.2"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7"/>
      <c r="AJ508" s="87"/>
      <c r="AK508" s="87"/>
      <c r="AL508" s="87"/>
      <c r="AM508" s="87"/>
      <c r="AN508" s="87"/>
      <c r="AO508" s="87"/>
      <c r="AP508" s="87"/>
      <c r="AQ508" s="87"/>
      <c r="AR508" s="87"/>
      <c r="AS508" s="87"/>
      <c r="AT508" s="87"/>
      <c r="AU508" s="87"/>
      <c r="AV508" s="87"/>
      <c r="AW508" s="87"/>
      <c r="AX508" s="87"/>
      <c r="AY508" s="87"/>
      <c r="AZ508" s="87"/>
      <c r="BA508" s="87"/>
      <c r="BB508" s="87"/>
      <c r="BC508" s="87"/>
      <c r="BD508" s="87"/>
      <c r="BE508" s="87"/>
      <c r="BF508" s="87"/>
      <c r="BG508" s="87"/>
      <c r="BH508" s="87"/>
    </row>
    <row r="509" spans="24:60" x14ac:dyDescent="0.2">
      <c r="X509" s="87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  <c r="AI509" s="87"/>
      <c r="AJ509" s="87"/>
      <c r="AK509" s="87"/>
      <c r="AL509" s="87"/>
      <c r="AM509" s="87"/>
      <c r="AN509" s="87"/>
      <c r="AO509" s="87"/>
      <c r="AP509" s="87"/>
      <c r="AQ509" s="87"/>
      <c r="AR509" s="87"/>
      <c r="AS509" s="87"/>
      <c r="AT509" s="87"/>
      <c r="AU509" s="87"/>
      <c r="AV509" s="87"/>
      <c r="AW509" s="87"/>
      <c r="AX509" s="87"/>
      <c r="AY509" s="87"/>
      <c r="AZ509" s="87"/>
      <c r="BA509" s="87"/>
      <c r="BB509" s="87"/>
      <c r="BC509" s="87"/>
      <c r="BD509" s="87"/>
      <c r="BE509" s="87"/>
      <c r="BF509" s="87"/>
      <c r="BG509" s="87"/>
      <c r="BH509" s="87"/>
    </row>
    <row r="510" spans="24:60" x14ac:dyDescent="0.2"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7"/>
      <c r="AJ510" s="87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  <c r="AW510" s="87"/>
      <c r="AX510" s="87"/>
      <c r="AY510" s="87"/>
      <c r="AZ510" s="87"/>
      <c r="BA510" s="87"/>
      <c r="BB510" s="87"/>
      <c r="BC510" s="87"/>
      <c r="BD510" s="87"/>
      <c r="BE510" s="87"/>
      <c r="BF510" s="87"/>
      <c r="BG510" s="87"/>
      <c r="BH510" s="87"/>
    </row>
    <row r="511" spans="24:60" x14ac:dyDescent="0.2"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7"/>
      <c r="AJ511" s="87"/>
      <c r="AK511" s="87"/>
      <c r="AL511" s="87"/>
      <c r="AM511" s="87"/>
      <c r="AN511" s="87"/>
      <c r="AO511" s="87"/>
      <c r="AP511" s="87"/>
      <c r="AQ511" s="87"/>
      <c r="AR511" s="87"/>
      <c r="AS511" s="87"/>
      <c r="AT511" s="87"/>
      <c r="AU511" s="87"/>
      <c r="AV511" s="87"/>
      <c r="AW511" s="87"/>
      <c r="AX511" s="87"/>
      <c r="AY511" s="87"/>
      <c r="AZ511" s="87"/>
      <c r="BA511" s="87"/>
      <c r="BB511" s="87"/>
      <c r="BC511" s="87"/>
      <c r="BD511" s="87"/>
      <c r="BE511" s="87"/>
      <c r="BF511" s="87"/>
      <c r="BG511" s="87"/>
      <c r="BH511" s="87"/>
    </row>
    <row r="512" spans="24:60" x14ac:dyDescent="0.2"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7"/>
      <c r="AJ512" s="87"/>
      <c r="AK512" s="87"/>
      <c r="AL512" s="87"/>
      <c r="AM512" s="87"/>
      <c r="AN512" s="87"/>
      <c r="AO512" s="87"/>
      <c r="AP512" s="87"/>
      <c r="AQ512" s="87"/>
      <c r="AR512" s="87"/>
      <c r="AS512" s="87"/>
      <c r="AT512" s="87"/>
      <c r="AU512" s="87"/>
      <c r="AV512" s="87"/>
      <c r="AW512" s="87"/>
      <c r="AX512" s="87"/>
      <c r="AY512" s="87"/>
      <c r="AZ512" s="87"/>
      <c r="BA512" s="87"/>
      <c r="BB512" s="87"/>
      <c r="BC512" s="87"/>
      <c r="BD512" s="87"/>
      <c r="BE512" s="87"/>
      <c r="BF512" s="87"/>
      <c r="BG512" s="87"/>
      <c r="BH512" s="87"/>
    </row>
    <row r="513" spans="24:60" x14ac:dyDescent="0.2"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  <c r="AI513" s="87"/>
      <c r="AJ513" s="87"/>
      <c r="AK513" s="87"/>
      <c r="AL513" s="87"/>
      <c r="AM513" s="87"/>
      <c r="AN513" s="87"/>
      <c r="AO513" s="87"/>
      <c r="AP513" s="87"/>
      <c r="AQ513" s="87"/>
      <c r="AR513" s="87"/>
      <c r="AS513" s="87"/>
      <c r="AT513" s="87"/>
      <c r="AU513" s="87"/>
      <c r="AV513" s="87"/>
      <c r="AW513" s="87"/>
      <c r="AX513" s="87"/>
      <c r="AY513" s="87"/>
      <c r="AZ513" s="87"/>
      <c r="BA513" s="87"/>
      <c r="BB513" s="87"/>
      <c r="BC513" s="87"/>
      <c r="BD513" s="87"/>
      <c r="BE513" s="87"/>
      <c r="BF513" s="87"/>
      <c r="BG513" s="87"/>
      <c r="BH513" s="87"/>
    </row>
    <row r="514" spans="24:60" x14ac:dyDescent="0.2"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7"/>
      <c r="AJ514" s="87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  <c r="AW514" s="87"/>
      <c r="AX514" s="87"/>
      <c r="AY514" s="87"/>
      <c r="AZ514" s="87"/>
      <c r="BA514" s="87"/>
      <c r="BB514" s="87"/>
      <c r="BC514" s="87"/>
      <c r="BD514" s="87"/>
      <c r="BE514" s="87"/>
      <c r="BF514" s="87"/>
      <c r="BG514" s="87"/>
      <c r="BH514" s="87"/>
    </row>
    <row r="515" spans="24:60" x14ac:dyDescent="0.2"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  <c r="AI515" s="87"/>
      <c r="AJ515" s="87"/>
      <c r="AK515" s="87"/>
      <c r="AL515" s="87"/>
      <c r="AM515" s="87"/>
      <c r="AN515" s="87"/>
      <c r="AO515" s="87"/>
      <c r="AP515" s="87"/>
      <c r="AQ515" s="87"/>
      <c r="AR515" s="87"/>
      <c r="AS515" s="87"/>
      <c r="AT515" s="87"/>
      <c r="AU515" s="87"/>
      <c r="AV515" s="87"/>
      <c r="AW515" s="87"/>
      <c r="AX515" s="87"/>
      <c r="AY515" s="87"/>
      <c r="AZ515" s="87"/>
      <c r="BA515" s="87"/>
      <c r="BB515" s="87"/>
      <c r="BC515" s="87"/>
      <c r="BD515" s="87"/>
      <c r="BE515" s="87"/>
      <c r="BF515" s="87"/>
      <c r="BG515" s="87"/>
      <c r="BH515" s="87"/>
    </row>
    <row r="516" spans="24:60" x14ac:dyDescent="0.2"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  <c r="AI516" s="87"/>
      <c r="AJ516" s="87"/>
      <c r="AK516" s="87"/>
      <c r="AL516" s="87"/>
      <c r="AM516" s="87"/>
      <c r="AN516" s="87"/>
      <c r="AO516" s="87"/>
      <c r="AP516" s="87"/>
      <c r="AQ516" s="87"/>
      <c r="AR516" s="87"/>
      <c r="AS516" s="87"/>
      <c r="AT516" s="87"/>
      <c r="AU516" s="87"/>
      <c r="AV516" s="87"/>
      <c r="AW516" s="87"/>
      <c r="AX516" s="87"/>
      <c r="AY516" s="87"/>
      <c r="AZ516" s="87"/>
      <c r="BA516" s="87"/>
      <c r="BB516" s="87"/>
      <c r="BC516" s="87"/>
      <c r="BD516" s="87"/>
      <c r="BE516" s="87"/>
      <c r="BF516" s="87"/>
      <c r="BG516" s="87"/>
      <c r="BH516" s="87"/>
    </row>
    <row r="517" spans="24:60" x14ac:dyDescent="0.2"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  <c r="AI517" s="87"/>
      <c r="AJ517" s="87"/>
      <c r="AK517" s="87"/>
      <c r="AL517" s="87"/>
      <c r="AM517" s="87"/>
      <c r="AN517" s="87"/>
      <c r="AO517" s="87"/>
      <c r="AP517" s="87"/>
      <c r="AQ517" s="87"/>
      <c r="AR517" s="87"/>
      <c r="AS517" s="87"/>
      <c r="AT517" s="87"/>
      <c r="AU517" s="87"/>
      <c r="AV517" s="87"/>
      <c r="AW517" s="87"/>
      <c r="AX517" s="87"/>
      <c r="AY517" s="87"/>
      <c r="AZ517" s="87"/>
      <c r="BA517" s="87"/>
      <c r="BB517" s="87"/>
      <c r="BC517" s="87"/>
      <c r="BD517" s="87"/>
      <c r="BE517" s="87"/>
      <c r="BF517" s="87"/>
      <c r="BG517" s="87"/>
      <c r="BH517" s="87"/>
    </row>
    <row r="518" spans="24:60" x14ac:dyDescent="0.2"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  <c r="AI518" s="87"/>
      <c r="AJ518" s="87"/>
      <c r="AK518" s="87"/>
      <c r="AL518" s="87"/>
      <c r="AM518" s="87"/>
      <c r="AN518" s="87"/>
      <c r="AO518" s="87"/>
      <c r="AP518" s="87"/>
      <c r="AQ518" s="87"/>
      <c r="AR518" s="87"/>
      <c r="AS518" s="87"/>
      <c r="AT518" s="87"/>
      <c r="AU518" s="87"/>
      <c r="AV518" s="87"/>
      <c r="AW518" s="87"/>
      <c r="AX518" s="87"/>
      <c r="AY518" s="87"/>
      <c r="AZ518" s="87"/>
      <c r="BA518" s="87"/>
      <c r="BB518" s="87"/>
      <c r="BC518" s="87"/>
      <c r="BD518" s="87"/>
      <c r="BE518" s="87"/>
      <c r="BF518" s="87"/>
      <c r="BG518" s="87"/>
      <c r="BH518" s="87"/>
    </row>
    <row r="519" spans="24:60" x14ac:dyDescent="0.2"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  <c r="AI519" s="87"/>
      <c r="AJ519" s="87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  <c r="AW519" s="87"/>
      <c r="AX519" s="87"/>
      <c r="AY519" s="87"/>
      <c r="AZ519" s="87"/>
      <c r="BA519" s="87"/>
      <c r="BB519" s="87"/>
      <c r="BC519" s="87"/>
      <c r="BD519" s="87"/>
      <c r="BE519" s="87"/>
      <c r="BF519" s="87"/>
      <c r="BG519" s="87"/>
      <c r="BH519" s="87"/>
    </row>
    <row r="520" spans="24:60" x14ac:dyDescent="0.2">
      <c r="X520" s="87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  <c r="AI520" s="87"/>
      <c r="AJ520" s="87"/>
      <c r="AK520" s="87"/>
      <c r="AL520" s="87"/>
      <c r="AM520" s="87"/>
      <c r="AN520" s="87"/>
      <c r="AO520" s="87"/>
      <c r="AP520" s="87"/>
      <c r="AQ520" s="87"/>
      <c r="AR520" s="87"/>
      <c r="AS520" s="87"/>
      <c r="AT520" s="87"/>
      <c r="AU520" s="87"/>
      <c r="AV520" s="87"/>
      <c r="AW520" s="87"/>
      <c r="AX520" s="87"/>
      <c r="AY520" s="87"/>
      <c r="AZ520" s="87"/>
      <c r="BA520" s="87"/>
      <c r="BB520" s="87"/>
      <c r="BC520" s="87"/>
      <c r="BD520" s="87"/>
      <c r="BE520" s="87"/>
      <c r="BF520" s="87"/>
      <c r="BG520" s="87"/>
      <c r="BH520" s="87"/>
    </row>
    <row r="521" spans="24:60" x14ac:dyDescent="0.2">
      <c r="X521" s="87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  <c r="AI521" s="87"/>
      <c r="AJ521" s="87"/>
      <c r="AK521" s="87"/>
      <c r="AL521" s="87"/>
      <c r="AM521" s="87"/>
      <c r="AN521" s="87"/>
      <c r="AO521" s="87"/>
      <c r="AP521" s="87"/>
      <c r="AQ521" s="87"/>
      <c r="AR521" s="87"/>
      <c r="AS521" s="87"/>
      <c r="AT521" s="87"/>
      <c r="AU521" s="87"/>
      <c r="AV521" s="87"/>
      <c r="AW521" s="87"/>
      <c r="AX521" s="87"/>
      <c r="AY521" s="87"/>
      <c r="AZ521" s="87"/>
      <c r="BA521" s="87"/>
      <c r="BB521" s="87"/>
      <c r="BC521" s="87"/>
      <c r="BD521" s="87"/>
      <c r="BE521" s="87"/>
      <c r="BF521" s="87"/>
      <c r="BG521" s="87"/>
      <c r="BH521" s="87"/>
    </row>
    <row r="522" spans="24:60" x14ac:dyDescent="0.2">
      <c r="X522" s="87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  <c r="AI522" s="87"/>
      <c r="AJ522" s="87"/>
      <c r="AK522" s="87"/>
      <c r="AL522" s="87"/>
      <c r="AM522" s="87"/>
      <c r="AN522" s="87"/>
      <c r="AO522" s="87"/>
      <c r="AP522" s="87"/>
      <c r="AQ522" s="87"/>
      <c r="AR522" s="87"/>
      <c r="AS522" s="87"/>
      <c r="AT522" s="87"/>
      <c r="AU522" s="87"/>
      <c r="AV522" s="87"/>
      <c r="AW522" s="87"/>
      <c r="AX522" s="87"/>
      <c r="AY522" s="87"/>
      <c r="AZ522" s="87"/>
      <c r="BA522" s="87"/>
      <c r="BB522" s="87"/>
      <c r="BC522" s="87"/>
      <c r="BD522" s="87"/>
      <c r="BE522" s="87"/>
      <c r="BF522" s="87"/>
      <c r="BG522" s="87"/>
      <c r="BH522" s="87"/>
    </row>
    <row r="523" spans="24:60" x14ac:dyDescent="0.2"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  <c r="AI523" s="87"/>
      <c r="AJ523" s="87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  <c r="AW523" s="87"/>
      <c r="AX523" s="87"/>
      <c r="AY523" s="87"/>
      <c r="AZ523" s="87"/>
      <c r="BA523" s="87"/>
      <c r="BB523" s="87"/>
      <c r="BC523" s="87"/>
      <c r="BD523" s="87"/>
      <c r="BE523" s="87"/>
      <c r="BF523" s="87"/>
      <c r="BG523" s="87"/>
      <c r="BH523" s="87"/>
    </row>
    <row r="524" spans="24:60" x14ac:dyDescent="0.2">
      <c r="X524" s="87"/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  <c r="AI524" s="87"/>
      <c r="AJ524" s="87"/>
      <c r="AK524" s="87"/>
      <c r="AL524" s="87"/>
      <c r="AM524" s="87"/>
      <c r="AN524" s="87"/>
      <c r="AO524" s="87"/>
      <c r="AP524" s="87"/>
      <c r="AQ524" s="87"/>
      <c r="AR524" s="87"/>
      <c r="AS524" s="87"/>
      <c r="AT524" s="87"/>
      <c r="AU524" s="87"/>
      <c r="AV524" s="87"/>
      <c r="AW524" s="87"/>
      <c r="AX524" s="87"/>
      <c r="AY524" s="87"/>
      <c r="AZ524" s="87"/>
      <c r="BA524" s="87"/>
      <c r="BB524" s="87"/>
      <c r="BC524" s="87"/>
      <c r="BD524" s="87"/>
      <c r="BE524" s="87"/>
      <c r="BF524" s="87"/>
      <c r="BG524" s="87"/>
      <c r="BH524" s="87"/>
    </row>
    <row r="525" spans="24:60" x14ac:dyDescent="0.2">
      <c r="X525" s="87"/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  <c r="AI525" s="87"/>
      <c r="AJ525" s="87"/>
      <c r="AK525" s="87"/>
      <c r="AL525" s="87"/>
      <c r="AM525" s="87"/>
      <c r="AN525" s="87"/>
      <c r="AO525" s="87"/>
      <c r="AP525" s="87"/>
      <c r="AQ525" s="87"/>
      <c r="AR525" s="87"/>
      <c r="AS525" s="87"/>
      <c r="AT525" s="87"/>
      <c r="AU525" s="87"/>
      <c r="AV525" s="87"/>
      <c r="AW525" s="87"/>
      <c r="AX525" s="87"/>
      <c r="AY525" s="87"/>
      <c r="AZ525" s="87"/>
      <c r="BA525" s="87"/>
      <c r="BB525" s="87"/>
      <c r="BC525" s="87"/>
      <c r="BD525" s="87"/>
      <c r="BE525" s="87"/>
      <c r="BF525" s="87"/>
      <c r="BG525" s="87"/>
      <c r="BH525" s="87"/>
    </row>
    <row r="526" spans="24:60" x14ac:dyDescent="0.2">
      <c r="X526" s="87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  <c r="AI526" s="87"/>
      <c r="AJ526" s="87"/>
      <c r="AK526" s="87"/>
      <c r="AL526" s="87"/>
      <c r="AM526" s="87"/>
      <c r="AN526" s="87"/>
      <c r="AO526" s="87"/>
      <c r="AP526" s="87"/>
      <c r="AQ526" s="87"/>
      <c r="AR526" s="87"/>
      <c r="AS526" s="87"/>
      <c r="AT526" s="87"/>
      <c r="AU526" s="87"/>
      <c r="AV526" s="87"/>
      <c r="AW526" s="87"/>
      <c r="AX526" s="87"/>
      <c r="AY526" s="87"/>
      <c r="AZ526" s="87"/>
      <c r="BA526" s="87"/>
      <c r="BB526" s="87"/>
      <c r="BC526" s="87"/>
      <c r="BD526" s="87"/>
      <c r="BE526" s="87"/>
      <c r="BF526" s="87"/>
      <c r="BG526" s="87"/>
      <c r="BH526" s="87"/>
    </row>
    <row r="527" spans="24:60" x14ac:dyDescent="0.2">
      <c r="X527" s="87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  <c r="AI527" s="87"/>
      <c r="AJ527" s="87"/>
      <c r="AK527" s="87"/>
      <c r="AL527" s="87"/>
      <c r="AM527" s="87"/>
      <c r="AN527" s="87"/>
      <c r="AO527" s="87"/>
      <c r="AP527" s="87"/>
      <c r="AQ527" s="87"/>
      <c r="AR527" s="87"/>
      <c r="AS527" s="87"/>
      <c r="AT527" s="87"/>
      <c r="AU527" s="87"/>
      <c r="AV527" s="87"/>
      <c r="AW527" s="87"/>
      <c r="AX527" s="87"/>
      <c r="AY527" s="87"/>
      <c r="AZ527" s="87"/>
      <c r="BA527" s="87"/>
      <c r="BB527" s="87"/>
      <c r="BC527" s="87"/>
      <c r="BD527" s="87"/>
      <c r="BE527" s="87"/>
      <c r="BF527" s="87"/>
      <c r="BG527" s="87"/>
      <c r="BH527" s="87"/>
    </row>
    <row r="528" spans="24:60" x14ac:dyDescent="0.2">
      <c r="X528" s="87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  <c r="AI528" s="87"/>
      <c r="AJ528" s="87"/>
      <c r="AK528" s="87"/>
      <c r="AL528" s="87"/>
      <c r="AM528" s="87"/>
      <c r="AN528" s="87"/>
      <c r="AO528" s="87"/>
      <c r="AP528" s="87"/>
      <c r="AQ528" s="87"/>
      <c r="AR528" s="87"/>
      <c r="AS528" s="87"/>
      <c r="AT528" s="87"/>
      <c r="AU528" s="87"/>
      <c r="AV528" s="87"/>
      <c r="AW528" s="87"/>
      <c r="AX528" s="87"/>
      <c r="AY528" s="87"/>
      <c r="AZ528" s="87"/>
      <c r="BA528" s="87"/>
      <c r="BB528" s="87"/>
      <c r="BC528" s="87"/>
      <c r="BD528" s="87"/>
      <c r="BE528" s="87"/>
      <c r="BF528" s="87"/>
      <c r="BG528" s="87"/>
      <c r="BH528" s="87"/>
    </row>
    <row r="529" spans="24:60" x14ac:dyDescent="0.2">
      <c r="X529" s="87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  <c r="AI529" s="87"/>
      <c r="AJ529" s="87"/>
      <c r="AK529" s="87"/>
      <c r="AL529" s="87"/>
      <c r="AM529" s="87"/>
      <c r="AN529" s="87"/>
      <c r="AO529" s="87"/>
      <c r="AP529" s="87"/>
      <c r="AQ529" s="87"/>
      <c r="AR529" s="87"/>
      <c r="AS529" s="87"/>
      <c r="AT529" s="87"/>
      <c r="AU529" s="87"/>
      <c r="AV529" s="87"/>
      <c r="AW529" s="87"/>
      <c r="AX529" s="87"/>
      <c r="AY529" s="87"/>
      <c r="AZ529" s="87"/>
      <c r="BA529" s="87"/>
      <c r="BB529" s="87"/>
      <c r="BC529" s="87"/>
      <c r="BD529" s="87"/>
      <c r="BE529" s="87"/>
      <c r="BF529" s="87"/>
      <c r="BG529" s="87"/>
      <c r="BH529" s="87"/>
    </row>
    <row r="530" spans="24:60" x14ac:dyDescent="0.2"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  <c r="AI530" s="87"/>
      <c r="AJ530" s="87"/>
      <c r="AK530" s="87"/>
      <c r="AL530" s="87"/>
      <c r="AM530" s="87"/>
      <c r="AN530" s="87"/>
      <c r="AO530" s="87"/>
      <c r="AP530" s="87"/>
      <c r="AQ530" s="87"/>
      <c r="AR530" s="87"/>
      <c r="AS530" s="87"/>
      <c r="AT530" s="87"/>
      <c r="AU530" s="87"/>
      <c r="AV530" s="87"/>
      <c r="AW530" s="87"/>
      <c r="AX530" s="87"/>
      <c r="AY530" s="87"/>
      <c r="AZ530" s="87"/>
      <c r="BA530" s="87"/>
      <c r="BB530" s="87"/>
      <c r="BC530" s="87"/>
      <c r="BD530" s="87"/>
      <c r="BE530" s="87"/>
      <c r="BF530" s="87"/>
      <c r="BG530" s="87"/>
      <c r="BH530" s="87"/>
    </row>
    <row r="531" spans="24:60" x14ac:dyDescent="0.2"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/>
      <c r="AQ531" s="87"/>
      <c r="AR531" s="87"/>
      <c r="AS531" s="87"/>
      <c r="AT531" s="87"/>
      <c r="AU531" s="87"/>
      <c r="AV531" s="87"/>
      <c r="AW531" s="87"/>
      <c r="AX531" s="87"/>
      <c r="AY531" s="87"/>
      <c r="AZ531" s="87"/>
      <c r="BA531" s="87"/>
      <c r="BB531" s="87"/>
      <c r="BC531" s="87"/>
      <c r="BD531" s="87"/>
      <c r="BE531" s="87"/>
      <c r="BF531" s="87"/>
      <c r="BG531" s="87"/>
      <c r="BH531" s="87"/>
    </row>
    <row r="532" spans="24:60" x14ac:dyDescent="0.2"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/>
      <c r="AQ532" s="87"/>
      <c r="AR532" s="87"/>
      <c r="AS532" s="87"/>
      <c r="AT532" s="87"/>
      <c r="AU532" s="87"/>
      <c r="AV532" s="87"/>
      <c r="AW532" s="87"/>
      <c r="AX532" s="87"/>
      <c r="AY532" s="87"/>
      <c r="AZ532" s="87"/>
      <c r="BA532" s="87"/>
      <c r="BB532" s="87"/>
      <c r="BC532" s="87"/>
      <c r="BD532" s="87"/>
      <c r="BE532" s="87"/>
      <c r="BF532" s="87"/>
      <c r="BG532" s="87"/>
      <c r="BH532" s="87"/>
    </row>
    <row r="533" spans="24:60" x14ac:dyDescent="0.2"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  <c r="AW533" s="87"/>
      <c r="AX533" s="87"/>
      <c r="AY533" s="87"/>
      <c r="AZ533" s="87"/>
      <c r="BA533" s="87"/>
      <c r="BB533" s="87"/>
      <c r="BC533" s="87"/>
      <c r="BD533" s="87"/>
      <c r="BE533" s="87"/>
      <c r="BF533" s="87"/>
      <c r="BG533" s="87"/>
      <c r="BH533" s="87"/>
    </row>
    <row r="534" spans="24:60" x14ac:dyDescent="0.2"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  <c r="AW534" s="87"/>
      <c r="AX534" s="87"/>
      <c r="AY534" s="87"/>
      <c r="AZ534" s="87"/>
      <c r="BA534" s="87"/>
      <c r="BB534" s="87"/>
      <c r="BC534" s="87"/>
      <c r="BD534" s="87"/>
      <c r="BE534" s="87"/>
      <c r="BF534" s="87"/>
      <c r="BG534" s="87"/>
      <c r="BH534" s="87"/>
    </row>
    <row r="535" spans="24:60" x14ac:dyDescent="0.2"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87"/>
      <c r="AJ535" s="87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  <c r="AW535" s="87"/>
      <c r="AX535" s="87"/>
      <c r="AY535" s="87"/>
      <c r="AZ535" s="87"/>
      <c r="BA535" s="87"/>
      <c r="BB535" s="87"/>
      <c r="BC535" s="87"/>
      <c r="BD535" s="87"/>
      <c r="BE535" s="87"/>
      <c r="BF535" s="87"/>
      <c r="BG535" s="87"/>
      <c r="BH535" s="87"/>
    </row>
    <row r="536" spans="24:60" x14ac:dyDescent="0.2"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87"/>
      <c r="AJ536" s="87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  <c r="AW536" s="87"/>
      <c r="AX536" s="87"/>
      <c r="AY536" s="87"/>
      <c r="AZ536" s="87"/>
      <c r="BA536" s="87"/>
      <c r="BB536" s="87"/>
      <c r="BC536" s="87"/>
      <c r="BD536" s="87"/>
      <c r="BE536" s="87"/>
      <c r="BF536" s="87"/>
      <c r="BG536" s="87"/>
      <c r="BH536" s="87"/>
    </row>
    <row r="537" spans="24:60" x14ac:dyDescent="0.2"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  <c r="AI537" s="87"/>
      <c r="AJ537" s="87"/>
      <c r="AK537" s="87"/>
      <c r="AL537" s="87"/>
      <c r="AM537" s="87"/>
      <c r="AN537" s="87"/>
      <c r="AO537" s="87"/>
      <c r="AP537" s="87"/>
      <c r="AQ537" s="87"/>
      <c r="AR537" s="87"/>
      <c r="AS537" s="87"/>
      <c r="AT537" s="87"/>
      <c r="AU537" s="87"/>
      <c r="AV537" s="87"/>
      <c r="AW537" s="87"/>
      <c r="AX537" s="87"/>
      <c r="AY537" s="87"/>
      <c r="AZ537" s="87"/>
      <c r="BA537" s="87"/>
      <c r="BB537" s="87"/>
      <c r="BC537" s="87"/>
      <c r="BD537" s="87"/>
      <c r="BE537" s="87"/>
      <c r="BF537" s="87"/>
      <c r="BG537" s="87"/>
      <c r="BH537" s="87"/>
    </row>
    <row r="538" spans="24:60" x14ac:dyDescent="0.2"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  <c r="AI538" s="87"/>
      <c r="AJ538" s="87"/>
      <c r="AK538" s="87"/>
      <c r="AL538" s="87"/>
      <c r="AM538" s="87"/>
      <c r="AN538" s="87"/>
      <c r="AO538" s="87"/>
      <c r="AP538" s="87"/>
      <c r="AQ538" s="87"/>
      <c r="AR538" s="87"/>
      <c r="AS538" s="87"/>
      <c r="AT538" s="87"/>
      <c r="AU538" s="87"/>
      <c r="AV538" s="87"/>
      <c r="AW538" s="87"/>
      <c r="AX538" s="87"/>
      <c r="AY538" s="87"/>
      <c r="AZ538" s="87"/>
      <c r="BA538" s="87"/>
      <c r="BB538" s="87"/>
      <c r="BC538" s="87"/>
      <c r="BD538" s="87"/>
      <c r="BE538" s="87"/>
      <c r="BF538" s="87"/>
      <c r="BG538" s="87"/>
      <c r="BH538" s="87"/>
    </row>
    <row r="539" spans="24:60" x14ac:dyDescent="0.2"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  <c r="AI539" s="87"/>
      <c r="AJ539" s="87"/>
      <c r="AK539" s="87"/>
      <c r="AL539" s="87"/>
      <c r="AM539" s="87"/>
      <c r="AN539" s="87"/>
      <c r="AO539" s="87"/>
      <c r="AP539" s="87"/>
      <c r="AQ539" s="87"/>
      <c r="AR539" s="87"/>
      <c r="AS539" s="87"/>
      <c r="AT539" s="87"/>
      <c r="AU539" s="87"/>
      <c r="AV539" s="87"/>
      <c r="AW539" s="87"/>
      <c r="AX539" s="87"/>
      <c r="AY539" s="87"/>
      <c r="AZ539" s="87"/>
      <c r="BA539" s="87"/>
      <c r="BB539" s="87"/>
      <c r="BC539" s="87"/>
      <c r="BD539" s="87"/>
      <c r="BE539" s="87"/>
      <c r="BF539" s="87"/>
      <c r="BG539" s="87"/>
      <c r="BH539" s="87"/>
    </row>
    <row r="540" spans="24:60" x14ac:dyDescent="0.2"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87"/>
      <c r="AJ540" s="87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  <c r="AW540" s="87"/>
      <c r="AX540" s="87"/>
      <c r="AY540" s="87"/>
      <c r="AZ540" s="87"/>
      <c r="BA540" s="87"/>
      <c r="BB540" s="87"/>
      <c r="BC540" s="87"/>
      <c r="BD540" s="87"/>
      <c r="BE540" s="87"/>
      <c r="BF540" s="87"/>
      <c r="BG540" s="87"/>
      <c r="BH540" s="87"/>
    </row>
    <row r="541" spans="24:60" x14ac:dyDescent="0.2"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  <c r="AI541" s="87"/>
      <c r="AJ541" s="87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  <c r="AW541" s="87"/>
      <c r="AX541" s="87"/>
      <c r="AY541" s="87"/>
      <c r="AZ541" s="87"/>
      <c r="BA541" s="87"/>
      <c r="BB541" s="87"/>
      <c r="BC541" s="87"/>
      <c r="BD541" s="87"/>
      <c r="BE541" s="87"/>
      <c r="BF541" s="87"/>
      <c r="BG541" s="87"/>
      <c r="BH541" s="87"/>
    </row>
    <row r="542" spans="24:60" x14ac:dyDescent="0.2"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  <c r="AH542" s="87"/>
      <c r="AI542" s="87"/>
      <c r="AJ542" s="87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  <c r="AW542" s="87"/>
      <c r="AX542" s="87"/>
      <c r="AY542" s="87"/>
      <c r="AZ542" s="87"/>
      <c r="BA542" s="87"/>
      <c r="BB542" s="87"/>
      <c r="BC542" s="87"/>
      <c r="BD542" s="87"/>
      <c r="BE542" s="87"/>
      <c r="BF542" s="87"/>
      <c r="BG542" s="87"/>
      <c r="BH542" s="87"/>
    </row>
    <row r="543" spans="24:60" x14ac:dyDescent="0.2"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  <c r="AH543" s="87"/>
      <c r="AI543" s="87"/>
      <c r="AJ543" s="87"/>
      <c r="AK543" s="87"/>
      <c r="AL543" s="87"/>
      <c r="AM543" s="87"/>
      <c r="AN543" s="87"/>
      <c r="AO543" s="87"/>
      <c r="AP543" s="87"/>
      <c r="AQ543" s="87"/>
      <c r="AR543" s="87"/>
      <c r="AS543" s="87"/>
      <c r="AT543" s="87"/>
      <c r="AU543" s="87"/>
      <c r="AV543" s="87"/>
      <c r="AW543" s="87"/>
      <c r="AX543" s="87"/>
      <c r="AY543" s="87"/>
      <c r="AZ543" s="87"/>
      <c r="BA543" s="87"/>
      <c r="BB543" s="87"/>
      <c r="BC543" s="87"/>
      <c r="BD543" s="87"/>
      <c r="BE543" s="87"/>
      <c r="BF543" s="87"/>
      <c r="BG543" s="87"/>
      <c r="BH543" s="87"/>
    </row>
    <row r="544" spans="24:60" x14ac:dyDescent="0.2"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  <c r="AH544" s="87"/>
      <c r="AI544" s="87"/>
      <c r="AJ544" s="87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  <c r="AW544" s="87"/>
      <c r="AX544" s="87"/>
      <c r="AY544" s="87"/>
      <c r="AZ544" s="87"/>
      <c r="BA544" s="87"/>
      <c r="BB544" s="87"/>
      <c r="BC544" s="87"/>
      <c r="BD544" s="87"/>
      <c r="BE544" s="87"/>
      <c r="BF544" s="87"/>
      <c r="BG544" s="87"/>
      <c r="BH544" s="87"/>
    </row>
    <row r="545" spans="24:60" x14ac:dyDescent="0.2"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  <c r="AH545" s="87"/>
      <c r="AI545" s="87"/>
      <c r="AJ545" s="87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  <c r="AW545" s="87"/>
      <c r="AX545" s="87"/>
      <c r="AY545" s="87"/>
      <c r="AZ545" s="87"/>
      <c r="BA545" s="87"/>
      <c r="BB545" s="87"/>
      <c r="BC545" s="87"/>
      <c r="BD545" s="87"/>
      <c r="BE545" s="87"/>
      <c r="BF545" s="87"/>
      <c r="BG545" s="87"/>
      <c r="BH545" s="87"/>
    </row>
    <row r="546" spans="24:60" x14ac:dyDescent="0.2"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  <c r="AH546" s="87"/>
      <c r="AI546" s="87"/>
      <c r="AJ546" s="87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  <c r="AW546" s="87"/>
      <c r="AX546" s="87"/>
      <c r="AY546" s="87"/>
      <c r="AZ546" s="87"/>
      <c r="BA546" s="87"/>
      <c r="BB546" s="87"/>
      <c r="BC546" s="87"/>
      <c r="BD546" s="87"/>
      <c r="BE546" s="87"/>
      <c r="BF546" s="87"/>
      <c r="BG546" s="87"/>
      <c r="BH546" s="87"/>
    </row>
    <row r="547" spans="24:60" x14ac:dyDescent="0.2"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  <c r="AH547" s="87"/>
      <c r="AI547" s="87"/>
      <c r="AJ547" s="87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  <c r="AW547" s="87"/>
      <c r="AX547" s="87"/>
      <c r="AY547" s="87"/>
      <c r="AZ547" s="87"/>
      <c r="BA547" s="87"/>
      <c r="BB547" s="87"/>
      <c r="BC547" s="87"/>
      <c r="BD547" s="87"/>
      <c r="BE547" s="87"/>
      <c r="BF547" s="87"/>
      <c r="BG547" s="87"/>
      <c r="BH547" s="87"/>
    </row>
    <row r="548" spans="24:60" x14ac:dyDescent="0.2"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  <c r="AI548" s="87"/>
      <c r="AJ548" s="87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  <c r="AW548" s="87"/>
      <c r="AX548" s="87"/>
      <c r="AY548" s="87"/>
      <c r="AZ548" s="87"/>
      <c r="BA548" s="87"/>
      <c r="BB548" s="87"/>
      <c r="BC548" s="87"/>
      <c r="BD548" s="87"/>
      <c r="BE548" s="87"/>
      <c r="BF548" s="87"/>
      <c r="BG548" s="87"/>
      <c r="BH548" s="87"/>
    </row>
    <row r="549" spans="24:60" x14ac:dyDescent="0.2"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  <c r="AI549" s="87"/>
      <c r="AJ549" s="87"/>
      <c r="AK549" s="87"/>
      <c r="AL549" s="87"/>
      <c r="AM549" s="87"/>
      <c r="AN549" s="87"/>
      <c r="AO549" s="87"/>
      <c r="AP549" s="87"/>
      <c r="AQ549" s="87"/>
      <c r="AR549" s="87"/>
      <c r="AS549" s="87"/>
      <c r="AT549" s="87"/>
      <c r="AU549" s="87"/>
      <c r="AV549" s="87"/>
      <c r="AW549" s="87"/>
      <c r="AX549" s="87"/>
      <c r="AY549" s="87"/>
      <c r="AZ549" s="87"/>
      <c r="BA549" s="87"/>
      <c r="BB549" s="87"/>
      <c r="BC549" s="87"/>
      <c r="BD549" s="87"/>
      <c r="BE549" s="87"/>
      <c r="BF549" s="87"/>
      <c r="BG549" s="87"/>
      <c r="BH549" s="87"/>
    </row>
    <row r="550" spans="24:60" x14ac:dyDescent="0.2"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  <c r="AI550" s="87"/>
      <c r="AJ550" s="87"/>
      <c r="AK550" s="87"/>
      <c r="AL550" s="87"/>
      <c r="AM550" s="87"/>
      <c r="AN550" s="87"/>
      <c r="AO550" s="87"/>
      <c r="AP550" s="87"/>
      <c r="AQ550" s="87"/>
      <c r="AR550" s="87"/>
      <c r="AS550" s="87"/>
      <c r="AT550" s="87"/>
      <c r="AU550" s="87"/>
      <c r="AV550" s="87"/>
      <c r="AW550" s="87"/>
      <c r="AX550" s="87"/>
      <c r="AY550" s="87"/>
      <c r="AZ550" s="87"/>
      <c r="BA550" s="87"/>
      <c r="BB550" s="87"/>
      <c r="BC550" s="87"/>
      <c r="BD550" s="87"/>
      <c r="BE550" s="87"/>
      <c r="BF550" s="87"/>
      <c r="BG550" s="87"/>
      <c r="BH550" s="87"/>
    </row>
    <row r="551" spans="24:60" x14ac:dyDescent="0.2">
      <c r="X551" s="87"/>
      <c r="Y551" s="87"/>
      <c r="Z551" s="87"/>
      <c r="AA551" s="87"/>
      <c r="AB551" s="87"/>
      <c r="AC551" s="87"/>
    </row>
    <row r="552" spans="24:60" x14ac:dyDescent="0.2">
      <c r="X552" s="87"/>
      <c r="Y552" s="87"/>
      <c r="Z552" s="87"/>
      <c r="AA552" s="87"/>
      <c r="AB552" s="87"/>
      <c r="AC552" s="87"/>
    </row>
    <row r="553" spans="24:60" x14ac:dyDescent="0.2">
      <c r="X553" s="87"/>
      <c r="Y553" s="87"/>
      <c r="Z553" s="87"/>
      <c r="AA553" s="87"/>
      <c r="AB553" s="87"/>
      <c r="AC553" s="87"/>
    </row>
    <row r="554" spans="24:60" x14ac:dyDescent="0.2">
      <c r="X554" s="87"/>
      <c r="Y554" s="87"/>
      <c r="Z554" s="87"/>
      <c r="AA554" s="87"/>
      <c r="AB554" s="87"/>
      <c r="AC554" s="87"/>
    </row>
    <row r="555" spans="24:60" x14ac:dyDescent="0.2">
      <c r="X555" s="87"/>
      <c r="Y555" s="87"/>
      <c r="Z555" s="87"/>
      <c r="AA555" s="87"/>
      <c r="AB555" s="87"/>
      <c r="AC555" s="87"/>
    </row>
    <row r="556" spans="24:60" x14ac:dyDescent="0.2">
      <c r="X556" s="87"/>
      <c r="Y556" s="87"/>
      <c r="Z556" s="87"/>
      <c r="AA556" s="87"/>
      <c r="AB556" s="87"/>
      <c r="AC556" s="87"/>
    </row>
    <row r="557" spans="24:60" x14ac:dyDescent="0.2">
      <c r="X557" s="87"/>
      <c r="Y557" s="87"/>
      <c r="Z557" s="87"/>
      <c r="AA557" s="87"/>
      <c r="AB557" s="87"/>
      <c r="AC557" s="87"/>
    </row>
    <row r="558" spans="24:60" x14ac:dyDescent="0.2">
      <c r="X558" s="87"/>
      <c r="Y558" s="87"/>
      <c r="Z558" s="87"/>
      <c r="AA558" s="87"/>
      <c r="AB558" s="87"/>
      <c r="AC558" s="87"/>
    </row>
    <row r="559" spans="24:60" x14ac:dyDescent="0.2">
      <c r="X559" s="87"/>
      <c r="Y559" s="87"/>
      <c r="Z559" s="87"/>
      <c r="AA559" s="87"/>
      <c r="AB559" s="87"/>
      <c r="AC559" s="87"/>
    </row>
    <row r="560" spans="24:60" x14ac:dyDescent="0.2">
      <c r="X560" s="87"/>
      <c r="Y560" s="87"/>
      <c r="Z560" s="87"/>
      <c r="AA560" s="87"/>
      <c r="AB560" s="87"/>
      <c r="AC560" s="87"/>
    </row>
    <row r="561" spans="24:29" x14ac:dyDescent="0.2">
      <c r="X561" s="87"/>
      <c r="Y561" s="87"/>
      <c r="Z561" s="87"/>
      <c r="AA561" s="87"/>
      <c r="AB561" s="87"/>
      <c r="AC561" s="87"/>
    </row>
    <row r="562" spans="24:29" x14ac:dyDescent="0.2">
      <c r="X562" s="87"/>
      <c r="Y562" s="87"/>
      <c r="Z562" s="87"/>
      <c r="AA562" s="87"/>
      <c r="AB562" s="87"/>
      <c r="AC562" s="87"/>
    </row>
    <row r="563" spans="24:29" x14ac:dyDescent="0.2">
      <c r="X563" s="87"/>
      <c r="Y563" s="87"/>
      <c r="Z563" s="87"/>
      <c r="AA563" s="87"/>
      <c r="AB563" s="87"/>
      <c r="AC563" s="87"/>
    </row>
    <row r="564" spans="24:29" x14ac:dyDescent="0.2">
      <c r="X564" s="87"/>
      <c r="Y564" s="87"/>
      <c r="Z564" s="87"/>
      <c r="AA564" s="87"/>
      <c r="AB564" s="87"/>
      <c r="AC564" s="87"/>
    </row>
    <row r="565" spans="24:29" x14ac:dyDescent="0.2">
      <c r="X565" s="87"/>
      <c r="Y565" s="87"/>
      <c r="Z565" s="87"/>
      <c r="AA565" s="87"/>
      <c r="AB565" s="87"/>
      <c r="AC565" s="87"/>
    </row>
    <row r="566" spans="24:29" x14ac:dyDescent="0.2">
      <c r="X566" s="87"/>
      <c r="Y566" s="87"/>
      <c r="Z566" s="87"/>
      <c r="AA566" s="87"/>
      <c r="AB566" s="87"/>
      <c r="AC566" s="87"/>
    </row>
    <row r="567" spans="24:29" x14ac:dyDescent="0.2">
      <c r="X567" s="87"/>
      <c r="Y567" s="87"/>
      <c r="Z567" s="87"/>
      <c r="AA567" s="87"/>
      <c r="AB567" s="87"/>
      <c r="AC567" s="87"/>
    </row>
    <row r="568" spans="24:29" x14ac:dyDescent="0.2">
      <c r="X568" s="87"/>
      <c r="Y568" s="87"/>
      <c r="Z568" s="87"/>
      <c r="AA568" s="87"/>
      <c r="AB568" s="87"/>
      <c r="AC568" s="87"/>
    </row>
    <row r="569" spans="24:29" x14ac:dyDescent="0.2">
      <c r="X569" s="87"/>
      <c r="Y569" s="87"/>
      <c r="Z569" s="87"/>
      <c r="AA569" s="87"/>
      <c r="AB569" s="87"/>
      <c r="AC569" s="87"/>
    </row>
    <row r="570" spans="24:29" x14ac:dyDescent="0.2">
      <c r="X570" s="87"/>
      <c r="Y570" s="87"/>
      <c r="Z570" s="87"/>
      <c r="AA570" s="87"/>
      <c r="AB570" s="87"/>
      <c r="AC570" s="87"/>
    </row>
    <row r="571" spans="24:29" x14ac:dyDescent="0.2">
      <c r="X571" s="87"/>
      <c r="Y571" s="87"/>
      <c r="Z571" s="87"/>
      <c r="AA571" s="87"/>
      <c r="AB571" s="87"/>
      <c r="AC571" s="87"/>
    </row>
    <row r="572" spans="24:29" x14ac:dyDescent="0.2">
      <c r="X572" s="87"/>
      <c r="Y572" s="87"/>
      <c r="Z572" s="87"/>
      <c r="AA572" s="87"/>
      <c r="AB572" s="87"/>
      <c r="AC572" s="87"/>
    </row>
    <row r="573" spans="24:29" x14ac:dyDescent="0.2">
      <c r="X573" s="87"/>
      <c r="Y573" s="87"/>
      <c r="Z573" s="87"/>
      <c r="AA573" s="87"/>
      <c r="AB573" s="87"/>
      <c r="AC573" s="87"/>
    </row>
    <row r="574" spans="24:29" x14ac:dyDescent="0.2">
      <c r="X574" s="87"/>
      <c r="Y574" s="87"/>
      <c r="Z574" s="87"/>
      <c r="AA574" s="87"/>
      <c r="AB574" s="87"/>
      <c r="AC574" s="87"/>
    </row>
    <row r="575" spans="24:29" x14ac:dyDescent="0.2">
      <c r="X575" s="87"/>
      <c r="Y575" s="87"/>
      <c r="Z575" s="87"/>
      <c r="AA575" s="87"/>
      <c r="AB575" s="87"/>
      <c r="AC575" s="87"/>
    </row>
    <row r="576" spans="24:29" x14ac:dyDescent="0.2">
      <c r="X576" s="87"/>
      <c r="Y576" s="87"/>
      <c r="Z576" s="87"/>
      <c r="AA576" s="87"/>
      <c r="AB576" s="87"/>
      <c r="AC576" s="87"/>
    </row>
    <row r="577" spans="24:29" x14ac:dyDescent="0.2">
      <c r="X577" s="87"/>
      <c r="Y577" s="87"/>
      <c r="Z577" s="87"/>
      <c r="AA577" s="87"/>
      <c r="AB577" s="87"/>
      <c r="AC577" s="87"/>
    </row>
    <row r="578" spans="24:29" x14ac:dyDescent="0.2">
      <c r="X578" s="87"/>
      <c r="Y578" s="87"/>
      <c r="Z578" s="87"/>
      <c r="AA578" s="87"/>
      <c r="AB578" s="87"/>
      <c r="AC578" s="87"/>
    </row>
    <row r="579" spans="24:29" x14ac:dyDescent="0.2">
      <c r="X579" s="87"/>
      <c r="Y579" s="87"/>
      <c r="Z579" s="87"/>
      <c r="AA579" s="87"/>
      <c r="AB579" s="87"/>
      <c r="AC579" s="87"/>
    </row>
    <row r="580" spans="24:29" x14ac:dyDescent="0.2">
      <c r="X580" s="87"/>
      <c r="Y580" s="87"/>
      <c r="Z580" s="87"/>
      <c r="AA580" s="87"/>
      <c r="AB580" s="87"/>
      <c r="AC580" s="87"/>
    </row>
    <row r="581" spans="24:29" x14ac:dyDescent="0.2">
      <c r="X581" s="87"/>
      <c r="Y581" s="87"/>
      <c r="Z581" s="87"/>
      <c r="AA581" s="87"/>
      <c r="AB581" s="87"/>
      <c r="AC581" s="87"/>
    </row>
    <row r="582" spans="24:29" x14ac:dyDescent="0.2">
      <c r="X582" s="87"/>
      <c r="Y582" s="87"/>
      <c r="Z582" s="87"/>
      <c r="AA582" s="87"/>
      <c r="AB582" s="87"/>
      <c r="AC582" s="87"/>
    </row>
    <row r="583" spans="24:29" x14ac:dyDescent="0.2">
      <c r="X583" s="87"/>
      <c r="Y583" s="87"/>
      <c r="Z583" s="87"/>
      <c r="AA583" s="87"/>
      <c r="AB583" s="87"/>
      <c r="AC583" s="87"/>
    </row>
    <row r="584" spans="24:29" x14ac:dyDescent="0.2">
      <c r="X584" s="87"/>
      <c r="Y584" s="87"/>
      <c r="Z584" s="87"/>
      <c r="AA584" s="87"/>
      <c r="AB584" s="87"/>
      <c r="AC584" s="87"/>
    </row>
    <row r="585" spans="24:29" x14ac:dyDescent="0.2">
      <c r="X585" s="87"/>
      <c r="Y585" s="87"/>
      <c r="Z585" s="87"/>
      <c r="AA585" s="87"/>
      <c r="AB585" s="87"/>
      <c r="AC585" s="87"/>
    </row>
    <row r="586" spans="24:29" x14ac:dyDescent="0.2">
      <c r="X586" s="87"/>
      <c r="Y586" s="87"/>
      <c r="Z586" s="87"/>
      <c r="AA586" s="87"/>
      <c r="AB586" s="87"/>
      <c r="AC586" s="87"/>
    </row>
    <row r="587" spans="24:29" x14ac:dyDescent="0.2">
      <c r="X587" s="87"/>
      <c r="Y587" s="87"/>
      <c r="Z587" s="87"/>
      <c r="AA587" s="87"/>
      <c r="AB587" s="87"/>
      <c r="AC587" s="87"/>
    </row>
    <row r="588" spans="24:29" x14ac:dyDescent="0.2">
      <c r="X588" s="87"/>
      <c r="Y588" s="87"/>
      <c r="Z588" s="87"/>
      <c r="AA588" s="87"/>
      <c r="AB588" s="87"/>
      <c r="AC588" s="87"/>
    </row>
    <row r="589" spans="24:29" x14ac:dyDescent="0.2">
      <c r="X589" s="87"/>
      <c r="Y589" s="87"/>
      <c r="Z589" s="87"/>
      <c r="AA589" s="87"/>
      <c r="AB589" s="87"/>
      <c r="AC589" s="87"/>
    </row>
    <row r="590" spans="24:29" x14ac:dyDescent="0.2">
      <c r="X590" s="87"/>
      <c r="Y590" s="87"/>
      <c r="Z590" s="87"/>
      <c r="AA590" s="87"/>
      <c r="AB590" s="87"/>
      <c r="AC590" s="87"/>
    </row>
    <row r="591" spans="24:29" x14ac:dyDescent="0.2">
      <c r="X591" s="87"/>
      <c r="Y591" s="87"/>
      <c r="Z591" s="87"/>
      <c r="AA591" s="87"/>
      <c r="AB591" s="87"/>
      <c r="AC591" s="87"/>
    </row>
    <row r="592" spans="24:29" x14ac:dyDescent="0.2">
      <c r="X592" s="87"/>
      <c r="Y592" s="87"/>
      <c r="Z592" s="87"/>
      <c r="AA592" s="87"/>
      <c r="AB592" s="87"/>
      <c r="AC592" s="87"/>
    </row>
    <row r="593" spans="24:29" x14ac:dyDescent="0.2">
      <c r="X593" s="87"/>
      <c r="Y593" s="87"/>
      <c r="Z593" s="87"/>
      <c r="AA593" s="87"/>
      <c r="AB593" s="87"/>
      <c r="AC593" s="87"/>
    </row>
    <row r="594" spans="24:29" x14ac:dyDescent="0.2">
      <c r="X594" s="87"/>
      <c r="Y594" s="87"/>
      <c r="Z594" s="87"/>
      <c r="AA594" s="87"/>
      <c r="AB594" s="87"/>
      <c r="AC594" s="87"/>
    </row>
    <row r="595" spans="24:29" x14ac:dyDescent="0.2">
      <c r="X595" s="87"/>
      <c r="Y595" s="87"/>
      <c r="Z595" s="87"/>
      <c r="AA595" s="87"/>
      <c r="AB595" s="87"/>
      <c r="AC595" s="87"/>
    </row>
    <row r="596" spans="24:29" x14ac:dyDescent="0.2">
      <c r="X596" s="87"/>
      <c r="Y596" s="87"/>
      <c r="Z596" s="87"/>
      <c r="AA596" s="87"/>
      <c r="AB596" s="87"/>
      <c r="AC596" s="87"/>
    </row>
    <row r="597" spans="24:29" x14ac:dyDescent="0.2">
      <c r="X597" s="87"/>
      <c r="Y597" s="87"/>
      <c r="Z597" s="87"/>
      <c r="AA597" s="87"/>
      <c r="AB597" s="87"/>
      <c r="AC597" s="87"/>
    </row>
    <row r="598" spans="24:29" x14ac:dyDescent="0.2">
      <c r="X598" s="87"/>
      <c r="Y598" s="87"/>
      <c r="Z598" s="87"/>
      <c r="AA598" s="87"/>
      <c r="AB598" s="87"/>
      <c r="AC598" s="87"/>
    </row>
    <row r="599" spans="24:29" x14ac:dyDescent="0.2">
      <c r="X599" s="87"/>
      <c r="Y599" s="87"/>
      <c r="Z599" s="87"/>
      <c r="AA599" s="87"/>
      <c r="AB599" s="87"/>
      <c r="AC599" s="87"/>
    </row>
    <row r="600" spans="24:29" x14ac:dyDescent="0.2">
      <c r="X600" s="87"/>
      <c r="Y600" s="87"/>
      <c r="Z600" s="87"/>
      <c r="AA600" s="87"/>
      <c r="AB600" s="87"/>
      <c r="AC600" s="87"/>
    </row>
    <row r="601" spans="24:29" x14ac:dyDescent="0.2">
      <c r="X601" s="87"/>
      <c r="Y601" s="87"/>
      <c r="Z601" s="87"/>
      <c r="AA601" s="87"/>
      <c r="AB601" s="87"/>
      <c r="AC601" s="87"/>
    </row>
    <row r="602" spans="24:29" x14ac:dyDescent="0.2">
      <c r="X602" s="87"/>
      <c r="Y602" s="87"/>
      <c r="Z602" s="87"/>
      <c r="AA602" s="87"/>
      <c r="AB602" s="87"/>
      <c r="AC602" s="87"/>
    </row>
    <row r="603" spans="24:29" x14ac:dyDescent="0.2">
      <c r="X603" s="87"/>
      <c r="Y603" s="87"/>
      <c r="Z603" s="87"/>
      <c r="AA603" s="87"/>
      <c r="AB603" s="87"/>
      <c r="AC603" s="87"/>
    </row>
    <row r="604" spans="24:29" x14ac:dyDescent="0.2">
      <c r="X604" s="87"/>
      <c r="Y604" s="87"/>
      <c r="Z604" s="87"/>
      <c r="AA604" s="87"/>
      <c r="AB604" s="87"/>
      <c r="AC604" s="87"/>
    </row>
    <row r="605" spans="24:29" x14ac:dyDescent="0.2">
      <c r="X605" s="87"/>
      <c r="Y605" s="87"/>
      <c r="Z605" s="87"/>
      <c r="AA605" s="87"/>
      <c r="AB605" s="87"/>
      <c r="AC605" s="87"/>
    </row>
    <row r="606" spans="24:29" x14ac:dyDescent="0.2">
      <c r="X606" s="87"/>
      <c r="Y606" s="87"/>
      <c r="Z606" s="87"/>
      <c r="AA606" s="87"/>
      <c r="AB606" s="87"/>
      <c r="AC606" s="87"/>
    </row>
    <row r="607" spans="24:29" x14ac:dyDescent="0.2">
      <c r="X607" s="87"/>
      <c r="Y607" s="87"/>
      <c r="Z607" s="87"/>
      <c r="AA607" s="87"/>
      <c r="AB607" s="87"/>
      <c r="AC607" s="87"/>
    </row>
    <row r="608" spans="24:29" x14ac:dyDescent="0.2">
      <c r="X608" s="87"/>
      <c r="Y608" s="87"/>
      <c r="Z608" s="87"/>
      <c r="AA608" s="87"/>
      <c r="AB608" s="87"/>
      <c r="AC608" s="87"/>
    </row>
    <row r="609" spans="24:29" x14ac:dyDescent="0.2">
      <c r="X609" s="87"/>
      <c r="Y609" s="87"/>
      <c r="Z609" s="87"/>
      <c r="AA609" s="87"/>
      <c r="AB609" s="87"/>
      <c r="AC609" s="87"/>
    </row>
    <row r="610" spans="24:29" x14ac:dyDescent="0.2">
      <c r="X610" s="87"/>
      <c r="Y610" s="87"/>
      <c r="Z610" s="87"/>
      <c r="AA610" s="87"/>
      <c r="AB610" s="87"/>
      <c r="AC610" s="87"/>
    </row>
    <row r="611" spans="24:29" x14ac:dyDescent="0.2">
      <c r="X611" s="87"/>
      <c r="Y611" s="87"/>
      <c r="Z611" s="87"/>
      <c r="AA611" s="87"/>
      <c r="AB611" s="87"/>
      <c r="AC611" s="87"/>
    </row>
    <row r="612" spans="24:29" x14ac:dyDescent="0.2">
      <c r="X612" s="87"/>
      <c r="Y612" s="87"/>
      <c r="Z612" s="87"/>
      <c r="AA612" s="87"/>
      <c r="AB612" s="87"/>
      <c r="AC612" s="87"/>
    </row>
    <row r="613" spans="24:29" x14ac:dyDescent="0.2">
      <c r="X613" s="87"/>
      <c r="Y613" s="87"/>
      <c r="Z613" s="87"/>
      <c r="AA613" s="87"/>
      <c r="AB613" s="87"/>
      <c r="AC613" s="87"/>
    </row>
    <row r="614" spans="24:29" x14ac:dyDescent="0.2">
      <c r="X614" s="87"/>
      <c r="Y614" s="87"/>
      <c r="Z614" s="87"/>
      <c r="AA614" s="87"/>
      <c r="AB614" s="87"/>
      <c r="AC614" s="87"/>
    </row>
    <row r="615" spans="24:29" x14ac:dyDescent="0.2">
      <c r="X615" s="87"/>
      <c r="Y615" s="87"/>
      <c r="Z615" s="87"/>
      <c r="AA615" s="87"/>
      <c r="AB615" s="87"/>
      <c r="AC615" s="87"/>
    </row>
    <row r="616" spans="24:29" x14ac:dyDescent="0.2">
      <c r="X616" s="87"/>
      <c r="Y616" s="87"/>
      <c r="Z616" s="87"/>
      <c r="AA616" s="87"/>
      <c r="AB616" s="87"/>
      <c r="AC616" s="87"/>
    </row>
    <row r="617" spans="24:29" x14ac:dyDescent="0.2">
      <c r="X617" s="87"/>
      <c r="Y617" s="87"/>
      <c r="Z617" s="87"/>
      <c r="AA617" s="87"/>
      <c r="AB617" s="87"/>
      <c r="AC617" s="87"/>
    </row>
    <row r="618" spans="24:29" x14ac:dyDescent="0.2">
      <c r="X618" s="87"/>
      <c r="Y618" s="87"/>
      <c r="Z618" s="87"/>
      <c r="AA618" s="87"/>
      <c r="AB618" s="87"/>
      <c r="AC618" s="87"/>
    </row>
    <row r="619" spans="24:29" x14ac:dyDescent="0.2">
      <c r="X619" s="87"/>
      <c r="Y619" s="87"/>
      <c r="Z619" s="87"/>
      <c r="AA619" s="87"/>
      <c r="AB619" s="87"/>
      <c r="AC619" s="87"/>
    </row>
    <row r="620" spans="24:29" x14ac:dyDescent="0.2">
      <c r="X620" s="87"/>
      <c r="Y620" s="87"/>
      <c r="Z620" s="87"/>
      <c r="AA620" s="87"/>
      <c r="AB620" s="87"/>
      <c r="AC620" s="87"/>
    </row>
    <row r="621" spans="24:29" x14ac:dyDescent="0.2">
      <c r="X621" s="87"/>
      <c r="Y621" s="87"/>
      <c r="Z621" s="87"/>
      <c r="AA621" s="87"/>
      <c r="AB621" s="87"/>
      <c r="AC621" s="87"/>
    </row>
    <row r="622" spans="24:29" x14ac:dyDescent="0.2">
      <c r="X622" s="87"/>
      <c r="Y622" s="87"/>
      <c r="Z622" s="87"/>
      <c r="AA622" s="87"/>
      <c r="AB622" s="87"/>
      <c r="AC622" s="87"/>
    </row>
    <row r="623" spans="24:29" x14ac:dyDescent="0.2">
      <c r="X623" s="87"/>
      <c r="Y623" s="87"/>
      <c r="Z623" s="87"/>
      <c r="AA623" s="87"/>
      <c r="AB623" s="87"/>
      <c r="AC623" s="87"/>
    </row>
    <row r="624" spans="24:29" x14ac:dyDescent="0.2">
      <c r="X624" s="87"/>
      <c r="Y624" s="87"/>
      <c r="Z624" s="87"/>
      <c r="AA624" s="87"/>
      <c r="AB624" s="87"/>
      <c r="AC624" s="87"/>
    </row>
    <row r="625" spans="24:29" x14ac:dyDescent="0.2">
      <c r="X625" s="87"/>
      <c r="Y625" s="87"/>
      <c r="Z625" s="87"/>
      <c r="AA625" s="87"/>
      <c r="AB625" s="87"/>
      <c r="AC625" s="87"/>
    </row>
    <row r="626" spans="24:29" x14ac:dyDescent="0.2">
      <c r="X626" s="87"/>
      <c r="Y626" s="87"/>
      <c r="Z626" s="87"/>
      <c r="AA626" s="87"/>
      <c r="AB626" s="87"/>
      <c r="AC626" s="87"/>
    </row>
    <row r="627" spans="24:29" x14ac:dyDescent="0.2">
      <c r="X627" s="87"/>
      <c r="Y627" s="87"/>
      <c r="Z627" s="87"/>
      <c r="AA627" s="87"/>
      <c r="AB627" s="87"/>
      <c r="AC627" s="87"/>
    </row>
    <row r="628" spans="24:29" x14ac:dyDescent="0.2">
      <c r="X628" s="87"/>
      <c r="Y628" s="87"/>
      <c r="Z628" s="87"/>
      <c r="AA628" s="87"/>
      <c r="AB628" s="87"/>
      <c r="AC628" s="87"/>
    </row>
    <row r="629" spans="24:29" x14ac:dyDescent="0.2">
      <c r="X629" s="87"/>
      <c r="Y629" s="87"/>
      <c r="Z629" s="87"/>
      <c r="AA629" s="87"/>
      <c r="AB629" s="87"/>
      <c r="AC629" s="87"/>
    </row>
    <row r="630" spans="24:29" x14ac:dyDescent="0.2">
      <c r="X630" s="87"/>
      <c r="Y630" s="87"/>
      <c r="Z630" s="87"/>
      <c r="AA630" s="87"/>
      <c r="AB630" s="87"/>
      <c r="AC630" s="87"/>
    </row>
    <row r="631" spans="24:29" x14ac:dyDescent="0.2">
      <c r="X631" s="87"/>
      <c r="Y631" s="87"/>
      <c r="Z631" s="87"/>
      <c r="AA631" s="87"/>
      <c r="AB631" s="87"/>
      <c r="AC631" s="87"/>
    </row>
    <row r="632" spans="24:29" x14ac:dyDescent="0.2">
      <c r="X632" s="87"/>
      <c r="Y632" s="87"/>
      <c r="Z632" s="87"/>
      <c r="AA632" s="87"/>
      <c r="AB632" s="87"/>
      <c r="AC632" s="87"/>
    </row>
    <row r="633" spans="24:29" x14ac:dyDescent="0.2">
      <c r="X633" s="87"/>
      <c r="Y633" s="87"/>
      <c r="Z633" s="87"/>
      <c r="AA633" s="87"/>
      <c r="AB633" s="87"/>
      <c r="AC633" s="87"/>
    </row>
    <row r="634" spans="24:29" x14ac:dyDescent="0.2">
      <c r="X634" s="87"/>
      <c r="Y634" s="87"/>
      <c r="Z634" s="87"/>
      <c r="AA634" s="87"/>
      <c r="AB634" s="87"/>
      <c r="AC634" s="87"/>
    </row>
    <row r="635" spans="24:29" x14ac:dyDescent="0.2">
      <c r="X635" s="87"/>
      <c r="Y635" s="87"/>
      <c r="Z635" s="87"/>
      <c r="AA635" s="87"/>
      <c r="AB635" s="87"/>
      <c r="AC635" s="87"/>
    </row>
    <row r="636" spans="24:29" x14ac:dyDescent="0.2">
      <c r="X636" s="87"/>
      <c r="Y636" s="87"/>
      <c r="Z636" s="87"/>
      <c r="AA636" s="87"/>
      <c r="AB636" s="87"/>
      <c r="AC636" s="87"/>
    </row>
    <row r="637" spans="24:29" x14ac:dyDescent="0.2">
      <c r="X637" s="87"/>
      <c r="Y637" s="87"/>
      <c r="Z637" s="87"/>
      <c r="AA637" s="87"/>
      <c r="AB637" s="87"/>
      <c r="AC637" s="87"/>
    </row>
    <row r="638" spans="24:29" x14ac:dyDescent="0.2">
      <c r="X638" s="87"/>
      <c r="Y638" s="87"/>
      <c r="Z638" s="87"/>
      <c r="AA638" s="87"/>
      <c r="AB638" s="87"/>
      <c r="AC638" s="87"/>
    </row>
    <row r="639" spans="24:29" x14ac:dyDescent="0.2">
      <c r="X639" s="87"/>
      <c r="Y639" s="87"/>
      <c r="Z639" s="87"/>
      <c r="AA639" s="87"/>
      <c r="AB639" s="87"/>
      <c r="AC639" s="87"/>
    </row>
    <row r="640" spans="24:29" x14ac:dyDescent="0.2">
      <c r="X640" s="87"/>
      <c r="Y640" s="87"/>
      <c r="Z640" s="87"/>
      <c r="AA640" s="87"/>
      <c r="AB640" s="87"/>
      <c r="AC640" s="87"/>
    </row>
    <row r="641" spans="24:29" x14ac:dyDescent="0.2">
      <c r="X641" s="87"/>
      <c r="Y641" s="87"/>
      <c r="Z641" s="87"/>
      <c r="AA641" s="87"/>
      <c r="AB641" s="87"/>
      <c r="AC641" s="87"/>
    </row>
    <row r="642" spans="24:29" x14ac:dyDescent="0.2">
      <c r="X642" s="87"/>
      <c r="Y642" s="87"/>
      <c r="Z642" s="87"/>
      <c r="AA642" s="87"/>
      <c r="AB642" s="87"/>
      <c r="AC642" s="87"/>
    </row>
    <row r="643" spans="24:29" x14ac:dyDescent="0.2">
      <c r="X643" s="87"/>
      <c r="Y643" s="87"/>
      <c r="Z643" s="87"/>
      <c r="AA643" s="87"/>
      <c r="AB643" s="87"/>
      <c r="AC643" s="87"/>
    </row>
    <row r="644" spans="24:29" x14ac:dyDescent="0.2">
      <c r="X644" s="87"/>
      <c r="Y644" s="87"/>
      <c r="Z644" s="87"/>
      <c r="AA644" s="87"/>
      <c r="AB644" s="87"/>
      <c r="AC644" s="87"/>
    </row>
    <row r="645" spans="24:29" x14ac:dyDescent="0.2">
      <c r="X645" s="87"/>
      <c r="Y645" s="87"/>
      <c r="Z645" s="87"/>
      <c r="AA645" s="87"/>
      <c r="AB645" s="87"/>
      <c r="AC645" s="87"/>
    </row>
    <row r="646" spans="24:29" x14ac:dyDescent="0.2">
      <c r="X646" s="87"/>
      <c r="Y646" s="87"/>
      <c r="Z646" s="87"/>
      <c r="AA646" s="87"/>
      <c r="AB646" s="87"/>
      <c r="AC646" s="87"/>
    </row>
    <row r="647" spans="24:29" x14ac:dyDescent="0.2">
      <c r="X647" s="87"/>
      <c r="Y647" s="87"/>
      <c r="Z647" s="87"/>
      <c r="AA647" s="87"/>
      <c r="AB647" s="87"/>
      <c r="AC647" s="87"/>
    </row>
    <row r="648" spans="24:29" x14ac:dyDescent="0.2">
      <c r="X648" s="87"/>
      <c r="Y648" s="87"/>
      <c r="Z648" s="87"/>
      <c r="AA648" s="87"/>
      <c r="AB648" s="87"/>
      <c r="AC648" s="87"/>
    </row>
    <row r="649" spans="24:29" x14ac:dyDescent="0.2">
      <c r="X649" s="87"/>
      <c r="Y649" s="87"/>
      <c r="Z649" s="87"/>
      <c r="AA649" s="87"/>
      <c r="AB649" s="87"/>
      <c r="AC649" s="87"/>
    </row>
    <row r="650" spans="24:29" x14ac:dyDescent="0.2">
      <c r="X650" s="87"/>
      <c r="Y650" s="87"/>
      <c r="Z650" s="87"/>
      <c r="AA650" s="87"/>
      <c r="AB650" s="87"/>
      <c r="AC650" s="87"/>
    </row>
    <row r="651" spans="24:29" x14ac:dyDescent="0.2">
      <c r="X651" s="87"/>
      <c r="Y651" s="87"/>
      <c r="Z651" s="87"/>
      <c r="AA651" s="87"/>
      <c r="AB651" s="87"/>
      <c r="AC651" s="87"/>
    </row>
    <row r="652" spans="24:29" x14ac:dyDescent="0.2">
      <c r="X652" s="87"/>
      <c r="Y652" s="87"/>
      <c r="Z652" s="87"/>
      <c r="AA652" s="87"/>
      <c r="AB652" s="87"/>
      <c r="AC652" s="87"/>
    </row>
    <row r="653" spans="24:29" x14ac:dyDescent="0.2">
      <c r="X653" s="87"/>
      <c r="Y653" s="87"/>
      <c r="Z653" s="87"/>
      <c r="AA653" s="87"/>
      <c r="AB653" s="87"/>
      <c r="AC653" s="87"/>
    </row>
    <row r="654" spans="24:29" x14ac:dyDescent="0.2">
      <c r="X654" s="87"/>
      <c r="Y654" s="87"/>
      <c r="Z654" s="87"/>
      <c r="AA654" s="87"/>
      <c r="AB654" s="87"/>
      <c r="AC654" s="87"/>
    </row>
    <row r="655" spans="24:29" x14ac:dyDescent="0.2">
      <c r="X655" s="87"/>
      <c r="Y655" s="87"/>
      <c r="Z655" s="87"/>
      <c r="AA655" s="87"/>
      <c r="AB655" s="87"/>
      <c r="AC655" s="87"/>
    </row>
    <row r="656" spans="24:29" x14ac:dyDescent="0.2">
      <c r="X656" s="87"/>
      <c r="Y656" s="87"/>
      <c r="Z656" s="87"/>
      <c r="AA656" s="87"/>
      <c r="AB656" s="87"/>
      <c r="AC656" s="87"/>
    </row>
    <row r="657" spans="24:29" x14ac:dyDescent="0.2">
      <c r="X657" s="87"/>
      <c r="Y657" s="87"/>
      <c r="Z657" s="87"/>
      <c r="AA657" s="87"/>
      <c r="AB657" s="87"/>
      <c r="AC657" s="87"/>
    </row>
    <row r="658" spans="24:29" x14ac:dyDescent="0.2">
      <c r="X658" s="87"/>
      <c r="Y658" s="87"/>
      <c r="Z658" s="87"/>
      <c r="AA658" s="87"/>
      <c r="AB658" s="87"/>
      <c r="AC658" s="87"/>
    </row>
    <row r="659" spans="24:29" x14ac:dyDescent="0.2">
      <c r="X659" s="87"/>
      <c r="Y659" s="87"/>
      <c r="Z659" s="87"/>
      <c r="AA659" s="87"/>
      <c r="AB659" s="87"/>
      <c r="AC659" s="87"/>
    </row>
    <row r="660" spans="24:29" x14ac:dyDescent="0.2">
      <c r="X660" s="87"/>
      <c r="Y660" s="87"/>
      <c r="Z660" s="87"/>
      <c r="AA660" s="87"/>
      <c r="AB660" s="87"/>
      <c r="AC660" s="87"/>
    </row>
    <row r="661" spans="24:29" x14ac:dyDescent="0.2">
      <c r="X661" s="87"/>
      <c r="Y661" s="87"/>
      <c r="Z661" s="87"/>
      <c r="AA661" s="87"/>
      <c r="AB661" s="87"/>
      <c r="AC661" s="87"/>
    </row>
    <row r="662" spans="24:29" x14ac:dyDescent="0.2">
      <c r="X662" s="87"/>
      <c r="Y662" s="87"/>
      <c r="Z662" s="87"/>
      <c r="AA662" s="87"/>
      <c r="AB662" s="87"/>
      <c r="AC662" s="87"/>
    </row>
    <row r="663" spans="24:29" x14ac:dyDescent="0.2">
      <c r="X663" s="87"/>
      <c r="Y663" s="87"/>
      <c r="Z663" s="87"/>
      <c r="AA663" s="87"/>
      <c r="AB663" s="87"/>
      <c r="AC663" s="87"/>
    </row>
    <row r="664" spans="24:29" x14ac:dyDescent="0.2">
      <c r="X664" s="87"/>
      <c r="Y664" s="87"/>
      <c r="Z664" s="87"/>
      <c r="AA664" s="87"/>
      <c r="AB664" s="87"/>
      <c r="AC664" s="87"/>
    </row>
    <row r="665" spans="24:29" x14ac:dyDescent="0.2">
      <c r="X665" s="87"/>
      <c r="Y665" s="87"/>
      <c r="Z665" s="87"/>
      <c r="AA665" s="87"/>
      <c r="AB665" s="87"/>
      <c r="AC665" s="87"/>
    </row>
    <row r="666" spans="24:29" x14ac:dyDescent="0.2">
      <c r="X666" s="87"/>
      <c r="Y666" s="87"/>
      <c r="Z666" s="87"/>
      <c r="AA666" s="87"/>
      <c r="AB666" s="87"/>
      <c r="AC666" s="87"/>
    </row>
    <row r="667" spans="24:29" x14ac:dyDescent="0.2">
      <c r="X667" s="87"/>
      <c r="Y667" s="87"/>
      <c r="Z667" s="87"/>
      <c r="AA667" s="87"/>
      <c r="AB667" s="87"/>
      <c r="AC667" s="87"/>
    </row>
    <row r="668" spans="24:29" x14ac:dyDescent="0.2">
      <c r="X668" s="87"/>
      <c r="Y668" s="87"/>
      <c r="Z668" s="87"/>
      <c r="AA668" s="87"/>
      <c r="AB668" s="87"/>
      <c r="AC668" s="87"/>
    </row>
    <row r="669" spans="24:29" x14ac:dyDescent="0.2">
      <c r="X669" s="87"/>
      <c r="Y669" s="87"/>
      <c r="Z669" s="87"/>
      <c r="AA669" s="87"/>
      <c r="AB669" s="87"/>
      <c r="AC669" s="87"/>
    </row>
    <row r="670" spans="24:29" x14ac:dyDescent="0.2">
      <c r="X670" s="87"/>
      <c r="Y670" s="87"/>
      <c r="Z670" s="87"/>
      <c r="AA670" s="87"/>
      <c r="AB670" s="87"/>
      <c r="AC670" s="87"/>
    </row>
    <row r="671" spans="24:29" x14ac:dyDescent="0.2">
      <c r="X671" s="87"/>
      <c r="Y671" s="87"/>
      <c r="Z671" s="87"/>
      <c r="AA671" s="87"/>
      <c r="AB671" s="87"/>
      <c r="AC671" s="87"/>
    </row>
    <row r="672" spans="24:29" x14ac:dyDescent="0.2">
      <c r="X672" s="87"/>
      <c r="Y672" s="87"/>
      <c r="Z672" s="87"/>
      <c r="AA672" s="87"/>
      <c r="AB672" s="87"/>
      <c r="AC672" s="87"/>
    </row>
    <row r="673" spans="24:29" x14ac:dyDescent="0.2">
      <c r="X673" s="87"/>
      <c r="Y673" s="87"/>
      <c r="Z673" s="87"/>
      <c r="AA673" s="87"/>
      <c r="AB673" s="87"/>
      <c r="AC673" s="87"/>
    </row>
    <row r="674" spans="24:29" x14ac:dyDescent="0.2">
      <c r="X674" s="87"/>
      <c r="Y674" s="87"/>
      <c r="Z674" s="87"/>
      <c r="AA674" s="87"/>
      <c r="AB674" s="87"/>
      <c r="AC674" s="87"/>
    </row>
    <row r="675" spans="24:29" x14ac:dyDescent="0.2">
      <c r="X675" s="87"/>
      <c r="Y675" s="87"/>
      <c r="Z675" s="87"/>
      <c r="AA675" s="87"/>
      <c r="AB675" s="87"/>
      <c r="AC675" s="87"/>
    </row>
    <row r="676" spans="24:29" x14ac:dyDescent="0.2">
      <c r="X676" s="87"/>
      <c r="Y676" s="87"/>
      <c r="Z676" s="87"/>
      <c r="AA676" s="87"/>
      <c r="AB676" s="87"/>
      <c r="AC676" s="87"/>
    </row>
    <row r="677" spans="24:29" x14ac:dyDescent="0.2">
      <c r="X677" s="87"/>
      <c r="Y677" s="87"/>
      <c r="Z677" s="87"/>
      <c r="AA677" s="87"/>
      <c r="AB677" s="87"/>
      <c r="AC677" s="87"/>
    </row>
    <row r="678" spans="24:29" x14ac:dyDescent="0.2">
      <c r="X678" s="87"/>
      <c r="Y678" s="87"/>
      <c r="Z678" s="87"/>
      <c r="AA678" s="87"/>
      <c r="AB678" s="87"/>
      <c r="AC678" s="87"/>
    </row>
    <row r="679" spans="24:29" x14ac:dyDescent="0.2">
      <c r="X679" s="87"/>
      <c r="Y679" s="87"/>
      <c r="Z679" s="87"/>
      <c r="AA679" s="87"/>
      <c r="AB679" s="87"/>
      <c r="AC679" s="87"/>
    </row>
    <row r="680" spans="24:29" x14ac:dyDescent="0.2">
      <c r="X680" s="87"/>
      <c r="Y680" s="87"/>
      <c r="Z680" s="87"/>
      <c r="AA680" s="87"/>
      <c r="AB680" s="87"/>
      <c r="AC680" s="87"/>
    </row>
    <row r="681" spans="24:29" x14ac:dyDescent="0.2">
      <c r="X681" s="87"/>
      <c r="Y681" s="87"/>
      <c r="Z681" s="87"/>
      <c r="AA681" s="87"/>
      <c r="AB681" s="87"/>
      <c r="AC681" s="87"/>
    </row>
    <row r="682" spans="24:29" x14ac:dyDescent="0.2">
      <c r="X682" s="87"/>
      <c r="Y682" s="87"/>
      <c r="Z682" s="87"/>
      <c r="AA682" s="87"/>
      <c r="AB682" s="87"/>
      <c r="AC682" s="87"/>
    </row>
    <row r="683" spans="24:29" x14ac:dyDescent="0.2">
      <c r="X683" s="87"/>
      <c r="Y683" s="87"/>
      <c r="Z683" s="87"/>
      <c r="AA683" s="87"/>
      <c r="AB683" s="87"/>
      <c r="AC683" s="87"/>
    </row>
    <row r="684" spans="24:29" x14ac:dyDescent="0.2">
      <c r="X684" s="87"/>
      <c r="Y684" s="87"/>
      <c r="Z684" s="87"/>
      <c r="AA684" s="87"/>
      <c r="AB684" s="87"/>
      <c r="AC684" s="87"/>
    </row>
    <row r="685" spans="24:29" x14ac:dyDescent="0.2">
      <c r="X685" s="87"/>
      <c r="Y685" s="87"/>
      <c r="Z685" s="87"/>
      <c r="AA685" s="87"/>
      <c r="AB685" s="87"/>
      <c r="AC685" s="87"/>
    </row>
    <row r="686" spans="24:29" x14ac:dyDescent="0.2">
      <c r="X686" s="87"/>
      <c r="Y686" s="87"/>
      <c r="Z686" s="87"/>
      <c r="AA686" s="87"/>
      <c r="AB686" s="87"/>
      <c r="AC686" s="87"/>
    </row>
    <row r="687" spans="24:29" x14ac:dyDescent="0.2">
      <c r="X687" s="87"/>
      <c r="Y687" s="87"/>
      <c r="Z687" s="87"/>
      <c r="AA687" s="87"/>
      <c r="AB687" s="87"/>
      <c r="AC687" s="87"/>
    </row>
    <row r="688" spans="24:29" x14ac:dyDescent="0.2">
      <c r="X688" s="87"/>
      <c r="Y688" s="87"/>
      <c r="Z688" s="87"/>
      <c r="AA688" s="87"/>
      <c r="AB688" s="87"/>
      <c r="AC688" s="87"/>
    </row>
    <row r="689" spans="24:29" x14ac:dyDescent="0.2">
      <c r="X689" s="87"/>
      <c r="Y689" s="87"/>
      <c r="Z689" s="87"/>
      <c r="AA689" s="87"/>
      <c r="AB689" s="87"/>
      <c r="AC689" s="87"/>
    </row>
    <row r="690" spans="24:29" x14ac:dyDescent="0.2">
      <c r="X690" s="87"/>
      <c r="Y690" s="87"/>
      <c r="Z690" s="87"/>
      <c r="AA690" s="87"/>
      <c r="AB690" s="87"/>
      <c r="AC690" s="87"/>
    </row>
    <row r="691" spans="24:29" x14ac:dyDescent="0.2">
      <c r="X691" s="87"/>
      <c r="Y691" s="87"/>
      <c r="Z691" s="87"/>
      <c r="AA691" s="87"/>
      <c r="AB691" s="87"/>
      <c r="AC691" s="87"/>
    </row>
    <row r="692" spans="24:29" x14ac:dyDescent="0.2">
      <c r="X692" s="87"/>
      <c r="Y692" s="87"/>
      <c r="Z692" s="87"/>
      <c r="AA692" s="87"/>
      <c r="AB692" s="87"/>
      <c r="AC692" s="87"/>
    </row>
    <row r="693" spans="24:29" x14ac:dyDescent="0.2">
      <c r="X693" s="87"/>
      <c r="Y693" s="87"/>
      <c r="Z693" s="87"/>
      <c r="AA693" s="87"/>
      <c r="AB693" s="87"/>
      <c r="AC693" s="87"/>
    </row>
    <row r="694" spans="24:29" x14ac:dyDescent="0.2">
      <c r="X694" s="87"/>
      <c r="Y694" s="87"/>
      <c r="Z694" s="87"/>
      <c r="AA694" s="87"/>
      <c r="AB694" s="87"/>
      <c r="AC694" s="87"/>
    </row>
    <row r="695" spans="24:29" x14ac:dyDescent="0.2">
      <c r="X695" s="87"/>
      <c r="Y695" s="87"/>
      <c r="Z695" s="87"/>
      <c r="AA695" s="87"/>
      <c r="AB695" s="87"/>
      <c r="AC695" s="87"/>
    </row>
    <row r="696" spans="24:29" x14ac:dyDescent="0.2">
      <c r="X696" s="87"/>
      <c r="Y696" s="87"/>
      <c r="Z696" s="87"/>
      <c r="AA696" s="87"/>
      <c r="AB696" s="87"/>
      <c r="AC696" s="87"/>
    </row>
    <row r="697" spans="24:29" x14ac:dyDescent="0.2">
      <c r="X697" s="87"/>
      <c r="Y697" s="87"/>
      <c r="Z697" s="87"/>
      <c r="AA697" s="87"/>
      <c r="AB697" s="87"/>
      <c r="AC697" s="87"/>
    </row>
    <row r="698" spans="24:29" x14ac:dyDescent="0.2">
      <c r="X698" s="87"/>
      <c r="Y698" s="87"/>
      <c r="Z698" s="87"/>
      <c r="AA698" s="87"/>
      <c r="AB698" s="87"/>
      <c r="AC698" s="87"/>
    </row>
    <row r="699" spans="24:29" x14ac:dyDescent="0.2">
      <c r="X699" s="87"/>
      <c r="Y699" s="87"/>
      <c r="Z699" s="87"/>
      <c r="AA699" s="87"/>
      <c r="AB699" s="87"/>
      <c r="AC699" s="87"/>
    </row>
    <row r="700" spans="24:29" x14ac:dyDescent="0.2">
      <c r="X700" s="87"/>
      <c r="Y700" s="87"/>
      <c r="Z700" s="87"/>
      <c r="AA700" s="87"/>
      <c r="AB700" s="87"/>
      <c r="AC700" s="87"/>
    </row>
    <row r="701" spans="24:29" x14ac:dyDescent="0.2">
      <c r="X701" s="87"/>
      <c r="Y701" s="87"/>
      <c r="Z701" s="87"/>
      <c r="AA701" s="87"/>
      <c r="AB701" s="87"/>
      <c r="AC701" s="87"/>
    </row>
    <row r="702" spans="24:29" x14ac:dyDescent="0.2">
      <c r="X702" s="87"/>
      <c r="Y702" s="87"/>
      <c r="Z702" s="87"/>
      <c r="AA702" s="87"/>
      <c r="AB702" s="87"/>
      <c r="AC702" s="87"/>
    </row>
    <row r="703" spans="24:29" x14ac:dyDescent="0.2">
      <c r="X703" s="87"/>
      <c r="Y703" s="87"/>
      <c r="Z703" s="87"/>
      <c r="AA703" s="87"/>
      <c r="AB703" s="87"/>
      <c r="AC703" s="87"/>
    </row>
    <row r="704" spans="24:29" x14ac:dyDescent="0.2">
      <c r="X704" s="87"/>
      <c r="Y704" s="87"/>
      <c r="Z704" s="87"/>
      <c r="AA704" s="87"/>
      <c r="AB704" s="87"/>
      <c r="AC704" s="87"/>
    </row>
    <row r="705" spans="24:29" x14ac:dyDescent="0.2">
      <c r="X705" s="87"/>
      <c r="Y705" s="87"/>
      <c r="Z705" s="87"/>
      <c r="AA705" s="87"/>
      <c r="AB705" s="87"/>
      <c r="AC705" s="87"/>
    </row>
    <row r="706" spans="24:29" x14ac:dyDescent="0.2">
      <c r="X706" s="87"/>
      <c r="Y706" s="87"/>
      <c r="Z706" s="87"/>
      <c r="AA706" s="87"/>
      <c r="AB706" s="87"/>
      <c r="AC706" s="87"/>
    </row>
    <row r="707" spans="24:29" x14ac:dyDescent="0.2">
      <c r="X707" s="87"/>
      <c r="Y707" s="87"/>
      <c r="Z707" s="87"/>
      <c r="AA707" s="87"/>
      <c r="AB707" s="87"/>
      <c r="AC707" s="87"/>
    </row>
    <row r="708" spans="24:29" x14ac:dyDescent="0.2">
      <c r="X708" s="87"/>
      <c r="Y708" s="87"/>
      <c r="Z708" s="87"/>
      <c r="AA708" s="87"/>
      <c r="AB708" s="87"/>
      <c r="AC708" s="87"/>
    </row>
    <row r="709" spans="24:29" x14ac:dyDescent="0.2">
      <c r="X709" s="87"/>
      <c r="Y709" s="87"/>
      <c r="Z709" s="87"/>
      <c r="AA709" s="87"/>
      <c r="AB709" s="87"/>
      <c r="AC709" s="87"/>
    </row>
    <row r="710" spans="24:29" x14ac:dyDescent="0.2">
      <c r="X710" s="87"/>
      <c r="Y710" s="87"/>
      <c r="Z710" s="87"/>
      <c r="AA710" s="87"/>
      <c r="AB710" s="87"/>
      <c r="AC710" s="87"/>
    </row>
    <row r="711" spans="24:29" x14ac:dyDescent="0.2">
      <c r="X711" s="87"/>
      <c r="Y711" s="87"/>
      <c r="Z711" s="87"/>
      <c r="AA711" s="87"/>
      <c r="AB711" s="87"/>
      <c r="AC711" s="87"/>
    </row>
    <row r="712" spans="24:29" x14ac:dyDescent="0.2">
      <c r="X712" s="87"/>
      <c r="Y712" s="87"/>
      <c r="Z712" s="87"/>
      <c r="AA712" s="87"/>
      <c r="AB712" s="87"/>
      <c r="AC712" s="87"/>
    </row>
    <row r="713" spans="24:29" x14ac:dyDescent="0.2">
      <c r="X713" s="87"/>
      <c r="Y713" s="87"/>
      <c r="Z713" s="87"/>
      <c r="AA713" s="87"/>
      <c r="AB713" s="87"/>
      <c r="AC713" s="87"/>
    </row>
    <row r="714" spans="24:29" x14ac:dyDescent="0.2">
      <c r="X714" s="87"/>
      <c r="Y714" s="87"/>
      <c r="Z714" s="87"/>
      <c r="AA714" s="87"/>
      <c r="AB714" s="87"/>
      <c r="AC714" s="87"/>
    </row>
    <row r="715" spans="24:29" x14ac:dyDescent="0.2">
      <c r="X715" s="87"/>
      <c r="Y715" s="87"/>
      <c r="Z715" s="87"/>
      <c r="AA715" s="87"/>
      <c r="AB715" s="87"/>
      <c r="AC715" s="87"/>
    </row>
    <row r="716" spans="24:29" x14ac:dyDescent="0.2">
      <c r="X716" s="87"/>
      <c r="Y716" s="87"/>
      <c r="Z716" s="87"/>
      <c r="AA716" s="87"/>
      <c r="AB716" s="87"/>
      <c r="AC716" s="87"/>
    </row>
    <row r="717" spans="24:29" x14ac:dyDescent="0.2">
      <c r="X717" s="87"/>
      <c r="Y717" s="87"/>
      <c r="Z717" s="87"/>
      <c r="AA717" s="87"/>
      <c r="AB717" s="87"/>
      <c r="AC717" s="87"/>
    </row>
    <row r="718" spans="24:29" x14ac:dyDescent="0.2">
      <c r="X718" s="87"/>
      <c r="Y718" s="87"/>
      <c r="Z718" s="87"/>
      <c r="AA718" s="87"/>
      <c r="AB718" s="87"/>
      <c r="AC718" s="87"/>
    </row>
    <row r="719" spans="24:29" x14ac:dyDescent="0.2">
      <c r="X719" s="87"/>
      <c r="Y719" s="87"/>
      <c r="Z719" s="87"/>
      <c r="AA719" s="87"/>
      <c r="AB719" s="87"/>
      <c r="AC719" s="87"/>
    </row>
    <row r="720" spans="24:29" x14ac:dyDescent="0.2">
      <c r="X720" s="87"/>
      <c r="Y720" s="87"/>
      <c r="Z720" s="87"/>
      <c r="AA720" s="87"/>
      <c r="AB720" s="87"/>
      <c r="AC720" s="87"/>
    </row>
    <row r="721" spans="24:29" x14ac:dyDescent="0.2">
      <c r="X721" s="87"/>
      <c r="Y721" s="87"/>
      <c r="Z721" s="87"/>
      <c r="AA721" s="87"/>
      <c r="AB721" s="87"/>
      <c r="AC721" s="87"/>
    </row>
    <row r="722" spans="24:29" x14ac:dyDescent="0.2">
      <c r="X722" s="87"/>
      <c r="Y722" s="87"/>
      <c r="Z722" s="87"/>
      <c r="AA722" s="87"/>
      <c r="AB722" s="87"/>
      <c r="AC722" s="87"/>
    </row>
    <row r="723" spans="24:29" x14ac:dyDescent="0.2">
      <c r="X723" s="87"/>
      <c r="Y723" s="87"/>
      <c r="Z723" s="87"/>
      <c r="AA723" s="87"/>
      <c r="AB723" s="87"/>
      <c r="AC723" s="87"/>
    </row>
    <row r="724" spans="24:29" x14ac:dyDescent="0.2">
      <c r="X724" s="87"/>
      <c r="Y724" s="87"/>
      <c r="Z724" s="87"/>
      <c r="AA724" s="87"/>
      <c r="AB724" s="87"/>
      <c r="AC724" s="87"/>
    </row>
    <row r="725" spans="24:29" x14ac:dyDescent="0.2">
      <c r="X725" s="87"/>
      <c r="Y725" s="87"/>
      <c r="Z725" s="87"/>
      <c r="AA725" s="87"/>
      <c r="AB725" s="87"/>
      <c r="AC725" s="87"/>
    </row>
    <row r="726" spans="24:29" x14ac:dyDescent="0.2">
      <c r="X726" s="87"/>
      <c r="Y726" s="87"/>
      <c r="Z726" s="87"/>
      <c r="AA726" s="87"/>
      <c r="AB726" s="87"/>
      <c r="AC726" s="87"/>
    </row>
    <row r="727" spans="24:29" x14ac:dyDescent="0.2">
      <c r="X727" s="87"/>
      <c r="Y727" s="87"/>
      <c r="Z727" s="87"/>
      <c r="AA727" s="87"/>
      <c r="AB727" s="87"/>
      <c r="AC727" s="87"/>
    </row>
    <row r="728" spans="24:29" x14ac:dyDescent="0.2">
      <c r="X728" s="87"/>
      <c r="Y728" s="87"/>
      <c r="Z728" s="87"/>
      <c r="AA728" s="87"/>
      <c r="AB728" s="87"/>
      <c r="AC728" s="87"/>
    </row>
    <row r="729" spans="24:29" x14ac:dyDescent="0.2">
      <c r="X729" s="87"/>
      <c r="Y729" s="87"/>
      <c r="Z729" s="87"/>
      <c r="AA729" s="87"/>
      <c r="AB729" s="87"/>
      <c r="AC729" s="87"/>
    </row>
    <row r="730" spans="24:29" x14ac:dyDescent="0.2">
      <c r="X730" s="87"/>
      <c r="Y730" s="87"/>
      <c r="Z730" s="87"/>
      <c r="AA730" s="87"/>
      <c r="AB730" s="87"/>
      <c r="AC730" s="87"/>
    </row>
    <row r="731" spans="24:29" x14ac:dyDescent="0.2">
      <c r="X731" s="87"/>
      <c r="Y731" s="87"/>
      <c r="Z731" s="87"/>
      <c r="AA731" s="87"/>
      <c r="AB731" s="87"/>
      <c r="AC731" s="87"/>
    </row>
    <row r="732" spans="24:29" x14ac:dyDescent="0.2">
      <c r="X732" s="87"/>
      <c r="Y732" s="87"/>
      <c r="Z732" s="87"/>
      <c r="AA732" s="87"/>
      <c r="AB732" s="87"/>
      <c r="AC732" s="87"/>
    </row>
    <row r="733" spans="24:29" x14ac:dyDescent="0.2">
      <c r="X733" s="87"/>
      <c r="Y733" s="87"/>
      <c r="Z733" s="87"/>
      <c r="AA733" s="87"/>
      <c r="AB733" s="87"/>
      <c r="AC733" s="87"/>
    </row>
    <row r="734" spans="24:29" x14ac:dyDescent="0.2">
      <c r="X734" s="87"/>
      <c r="Y734" s="87"/>
      <c r="Z734" s="87"/>
      <c r="AA734" s="87"/>
      <c r="AB734" s="87"/>
      <c r="AC734" s="87"/>
    </row>
    <row r="735" spans="24:29" x14ac:dyDescent="0.2">
      <c r="X735" s="87"/>
      <c r="Y735" s="87"/>
      <c r="Z735" s="87"/>
      <c r="AA735" s="87"/>
      <c r="AB735" s="87"/>
      <c r="AC735" s="87"/>
    </row>
    <row r="736" spans="24:29" x14ac:dyDescent="0.2">
      <c r="X736" s="87"/>
      <c r="Y736" s="87"/>
      <c r="Z736" s="87"/>
      <c r="AA736" s="87"/>
      <c r="AB736" s="87"/>
      <c r="AC736" s="87"/>
    </row>
    <row r="737" spans="24:29" x14ac:dyDescent="0.2">
      <c r="X737" s="87"/>
      <c r="Y737" s="87"/>
      <c r="Z737" s="87"/>
      <c r="AA737" s="87"/>
      <c r="AB737" s="87"/>
      <c r="AC737" s="87"/>
    </row>
    <row r="738" spans="24:29" x14ac:dyDescent="0.2">
      <c r="X738" s="87"/>
      <c r="Y738" s="87"/>
      <c r="Z738" s="87"/>
      <c r="AA738" s="87"/>
      <c r="AB738" s="87"/>
      <c r="AC738" s="87"/>
    </row>
    <row r="739" spans="24:29" x14ac:dyDescent="0.2">
      <c r="X739" s="87"/>
      <c r="Y739" s="87"/>
      <c r="Z739" s="87"/>
      <c r="AA739" s="87"/>
      <c r="AB739" s="87"/>
      <c r="AC739" s="87"/>
    </row>
    <row r="740" spans="24:29" x14ac:dyDescent="0.2">
      <c r="X740" s="87"/>
      <c r="Y740" s="87"/>
      <c r="Z740" s="87"/>
      <c r="AA740" s="87"/>
      <c r="AB740" s="87"/>
      <c r="AC740" s="87"/>
    </row>
    <row r="741" spans="24:29" x14ac:dyDescent="0.2">
      <c r="X741" s="87"/>
      <c r="Y741" s="87"/>
      <c r="Z741" s="87"/>
      <c r="AA741" s="87"/>
      <c r="AB741" s="87"/>
      <c r="AC741" s="87"/>
    </row>
    <row r="742" spans="24:29" x14ac:dyDescent="0.2">
      <c r="X742" s="87"/>
      <c r="Y742" s="87"/>
      <c r="Z742" s="87"/>
      <c r="AA742" s="87"/>
      <c r="AB742" s="87"/>
      <c r="AC742" s="87"/>
    </row>
    <row r="743" spans="24:29" x14ac:dyDescent="0.2">
      <c r="X743" s="87"/>
      <c r="Y743" s="87"/>
      <c r="Z743" s="87"/>
      <c r="AA743" s="87"/>
      <c r="AB743" s="87"/>
      <c r="AC743" s="87"/>
    </row>
    <row r="744" spans="24:29" x14ac:dyDescent="0.2">
      <c r="X744" s="87"/>
      <c r="Y744" s="87"/>
      <c r="Z744" s="87"/>
      <c r="AA744" s="87"/>
      <c r="AB744" s="87"/>
      <c r="AC744" s="87"/>
    </row>
    <row r="745" spans="24:29" x14ac:dyDescent="0.2">
      <c r="X745" s="87"/>
      <c r="Y745" s="87"/>
      <c r="Z745" s="87"/>
      <c r="AA745" s="87"/>
      <c r="AB745" s="87"/>
      <c r="AC745" s="87"/>
    </row>
    <row r="746" spans="24:29" x14ac:dyDescent="0.2">
      <c r="X746" s="87"/>
      <c r="Y746" s="87"/>
      <c r="Z746" s="87"/>
      <c r="AA746" s="87"/>
      <c r="AB746" s="87"/>
      <c r="AC746" s="87"/>
    </row>
    <row r="747" spans="24:29" x14ac:dyDescent="0.2">
      <c r="X747" s="87"/>
      <c r="Y747" s="87"/>
      <c r="Z747" s="87"/>
      <c r="AA747" s="87"/>
      <c r="AB747" s="87"/>
      <c r="AC747" s="87"/>
    </row>
    <row r="748" spans="24:29" x14ac:dyDescent="0.2">
      <c r="X748" s="87"/>
      <c r="Y748" s="87"/>
      <c r="Z748" s="87"/>
      <c r="AA748" s="87"/>
      <c r="AB748" s="87"/>
      <c r="AC748" s="87"/>
    </row>
    <row r="749" spans="24:29" x14ac:dyDescent="0.2">
      <c r="X749" s="87"/>
      <c r="Y749" s="87"/>
      <c r="Z749" s="87"/>
      <c r="AA749" s="87"/>
      <c r="AB749" s="87"/>
      <c r="AC749" s="87"/>
    </row>
    <row r="750" spans="24:29" x14ac:dyDescent="0.2">
      <c r="X750" s="87"/>
      <c r="Y750" s="87"/>
      <c r="Z750" s="87"/>
      <c r="AA750" s="87"/>
      <c r="AB750" s="87"/>
      <c r="AC750" s="87"/>
    </row>
    <row r="751" spans="24:29" x14ac:dyDescent="0.2">
      <c r="X751" s="87"/>
      <c r="Y751" s="87"/>
      <c r="Z751" s="87"/>
      <c r="AA751" s="87"/>
      <c r="AB751" s="87"/>
      <c r="AC751" s="87"/>
    </row>
    <row r="752" spans="24:29" x14ac:dyDescent="0.2">
      <c r="X752" s="87"/>
      <c r="Y752" s="87"/>
      <c r="Z752" s="87"/>
      <c r="AA752" s="87"/>
      <c r="AB752" s="87"/>
      <c r="AC752" s="87"/>
    </row>
    <row r="753" spans="24:29" x14ac:dyDescent="0.2">
      <c r="X753" s="87"/>
      <c r="Y753" s="87"/>
      <c r="Z753" s="87"/>
      <c r="AA753" s="87"/>
      <c r="AB753" s="87"/>
      <c r="AC753" s="87"/>
    </row>
    <row r="754" spans="24:29" x14ac:dyDescent="0.2">
      <c r="X754" s="87"/>
      <c r="Y754" s="87"/>
      <c r="Z754" s="87"/>
      <c r="AA754" s="87"/>
      <c r="AB754" s="87"/>
      <c r="AC754" s="87"/>
    </row>
    <row r="755" spans="24:29" x14ac:dyDescent="0.2">
      <c r="X755" s="87"/>
      <c r="Y755" s="87"/>
      <c r="Z755" s="87"/>
      <c r="AA755" s="87"/>
      <c r="AB755" s="87"/>
      <c r="AC755" s="87"/>
    </row>
    <row r="756" spans="24:29" x14ac:dyDescent="0.2">
      <c r="X756" s="87"/>
      <c r="Y756" s="87"/>
      <c r="Z756" s="87"/>
      <c r="AA756" s="87"/>
      <c r="AB756" s="87"/>
      <c r="AC756" s="87"/>
    </row>
    <row r="757" spans="24:29" x14ac:dyDescent="0.2">
      <c r="X757" s="87"/>
      <c r="Y757" s="87"/>
      <c r="Z757" s="87"/>
      <c r="AA757" s="87"/>
      <c r="AB757" s="87"/>
      <c r="AC757" s="87"/>
    </row>
    <row r="758" spans="24:29" x14ac:dyDescent="0.2">
      <c r="X758" s="87"/>
      <c r="Y758" s="87"/>
      <c r="Z758" s="87"/>
      <c r="AA758" s="87"/>
      <c r="AB758" s="87"/>
      <c r="AC758" s="87"/>
    </row>
    <row r="759" spans="24:29" x14ac:dyDescent="0.2">
      <c r="X759" s="87"/>
      <c r="Y759" s="87"/>
      <c r="Z759" s="87"/>
      <c r="AA759" s="87"/>
      <c r="AB759" s="87"/>
      <c r="AC759" s="87"/>
    </row>
    <row r="760" spans="24:29" x14ac:dyDescent="0.2">
      <c r="X760" s="87"/>
      <c r="Y760" s="87"/>
      <c r="Z760" s="87"/>
      <c r="AA760" s="87"/>
      <c r="AB760" s="87"/>
      <c r="AC760" s="87"/>
    </row>
    <row r="761" spans="24:29" x14ac:dyDescent="0.2">
      <c r="X761" s="87"/>
      <c r="Y761" s="87"/>
      <c r="Z761" s="87"/>
      <c r="AA761" s="87"/>
      <c r="AB761" s="87"/>
      <c r="AC761" s="87"/>
    </row>
    <row r="762" spans="24:29" x14ac:dyDescent="0.2">
      <c r="X762" s="87"/>
      <c r="Y762" s="87"/>
      <c r="Z762" s="87"/>
      <c r="AA762" s="87"/>
      <c r="AB762" s="87"/>
      <c r="AC762" s="87"/>
    </row>
    <row r="763" spans="24:29" x14ac:dyDescent="0.2">
      <c r="X763" s="87"/>
      <c r="Y763" s="87"/>
      <c r="Z763" s="87"/>
      <c r="AA763" s="87"/>
      <c r="AB763" s="87"/>
      <c r="AC763" s="87"/>
    </row>
    <row r="764" spans="24:29" x14ac:dyDescent="0.2">
      <c r="X764" s="87"/>
      <c r="Y764" s="87"/>
      <c r="Z764" s="87"/>
      <c r="AA764" s="87"/>
      <c r="AB764" s="87"/>
      <c r="AC764" s="87"/>
    </row>
    <row r="765" spans="24:29" x14ac:dyDescent="0.2">
      <c r="X765" s="87"/>
      <c r="Y765" s="87"/>
      <c r="Z765" s="87"/>
      <c r="AA765" s="87"/>
      <c r="AB765" s="87"/>
      <c r="AC765" s="87"/>
    </row>
    <row r="766" spans="24:29" x14ac:dyDescent="0.2">
      <c r="X766" s="87"/>
      <c r="Y766" s="87"/>
      <c r="Z766" s="87"/>
      <c r="AA766" s="87"/>
      <c r="AB766" s="87"/>
      <c r="AC766" s="87"/>
    </row>
    <row r="767" spans="24:29" x14ac:dyDescent="0.2">
      <c r="X767" s="87"/>
      <c r="Y767" s="87"/>
      <c r="Z767" s="87"/>
      <c r="AA767" s="87"/>
      <c r="AB767" s="87"/>
      <c r="AC767" s="87"/>
    </row>
    <row r="768" spans="24:29" x14ac:dyDescent="0.2">
      <c r="X768" s="87"/>
      <c r="Y768" s="87"/>
      <c r="Z768" s="87"/>
      <c r="AA768" s="87"/>
      <c r="AB768" s="87"/>
      <c r="AC768" s="87"/>
    </row>
    <row r="769" spans="24:29" x14ac:dyDescent="0.2">
      <c r="X769" s="87"/>
      <c r="Y769" s="87"/>
      <c r="Z769" s="87"/>
      <c r="AA769" s="87"/>
      <c r="AB769" s="87"/>
      <c r="AC769" s="87"/>
    </row>
    <row r="770" spans="24:29" x14ac:dyDescent="0.2">
      <c r="X770" s="87"/>
      <c r="Y770" s="87"/>
      <c r="Z770" s="87"/>
      <c r="AA770" s="87"/>
      <c r="AB770" s="87"/>
      <c r="AC770" s="87"/>
    </row>
    <row r="771" spans="24:29" x14ac:dyDescent="0.2">
      <c r="X771" s="87"/>
      <c r="Y771" s="87"/>
      <c r="Z771" s="87"/>
      <c r="AA771" s="87"/>
      <c r="AB771" s="87"/>
      <c r="AC771" s="87"/>
    </row>
    <row r="772" spans="24:29" x14ac:dyDescent="0.2">
      <c r="X772" s="87"/>
      <c r="Y772" s="87"/>
      <c r="Z772" s="87"/>
      <c r="AA772" s="87"/>
      <c r="AB772" s="87"/>
      <c r="AC772" s="87"/>
    </row>
    <row r="773" spans="24:29" x14ac:dyDescent="0.2">
      <c r="X773" s="87"/>
      <c r="Y773" s="87"/>
      <c r="Z773" s="87"/>
      <c r="AA773" s="87"/>
      <c r="AB773" s="87"/>
      <c r="AC773" s="87"/>
    </row>
    <row r="774" spans="24:29" x14ac:dyDescent="0.2">
      <c r="X774" s="87"/>
      <c r="Y774" s="87"/>
      <c r="Z774" s="87"/>
      <c r="AA774" s="87"/>
      <c r="AB774" s="87"/>
      <c r="AC774" s="87"/>
    </row>
    <row r="775" spans="24:29" x14ac:dyDescent="0.2">
      <c r="X775" s="87"/>
      <c r="Y775" s="87"/>
      <c r="Z775" s="87"/>
      <c r="AA775" s="87"/>
      <c r="AB775" s="87"/>
      <c r="AC775" s="87"/>
    </row>
    <row r="776" spans="24:29" x14ac:dyDescent="0.2">
      <c r="X776" s="87"/>
      <c r="Y776" s="87"/>
      <c r="Z776" s="87"/>
      <c r="AA776" s="87"/>
      <c r="AB776" s="87"/>
      <c r="AC776" s="87"/>
    </row>
    <row r="777" spans="24:29" x14ac:dyDescent="0.2">
      <c r="X777" s="87"/>
      <c r="Y777" s="87"/>
      <c r="Z777" s="87"/>
      <c r="AA777" s="87"/>
      <c r="AB777" s="87"/>
      <c r="AC777" s="87"/>
    </row>
    <row r="778" spans="24:29" x14ac:dyDescent="0.2">
      <c r="X778" s="87"/>
      <c r="Y778" s="87"/>
      <c r="Z778" s="87"/>
      <c r="AA778" s="87"/>
      <c r="AB778" s="87"/>
      <c r="AC778" s="87"/>
    </row>
    <row r="779" spans="24:29" x14ac:dyDescent="0.2">
      <c r="X779" s="87"/>
      <c r="Y779" s="87"/>
      <c r="Z779" s="87"/>
      <c r="AA779" s="87"/>
      <c r="AB779" s="87"/>
      <c r="AC779" s="87"/>
    </row>
    <row r="780" spans="24:29" x14ac:dyDescent="0.2">
      <c r="X780" s="87"/>
      <c r="Y780" s="87"/>
      <c r="Z780" s="87"/>
      <c r="AA780" s="87"/>
      <c r="AB780" s="87"/>
      <c r="AC780" s="87"/>
    </row>
    <row r="781" spans="24:29" x14ac:dyDescent="0.2">
      <c r="X781" s="87"/>
      <c r="Y781" s="87"/>
      <c r="Z781" s="87"/>
      <c r="AA781" s="87"/>
      <c r="AB781" s="87"/>
      <c r="AC781" s="87"/>
    </row>
    <row r="782" spans="24:29" x14ac:dyDescent="0.2">
      <c r="X782" s="87"/>
      <c r="Y782" s="87"/>
      <c r="Z782" s="87"/>
      <c r="AA782" s="87"/>
      <c r="AB782" s="87"/>
      <c r="AC782" s="87"/>
    </row>
    <row r="783" spans="24:29" x14ac:dyDescent="0.2">
      <c r="X783" s="87"/>
      <c r="Y783" s="87"/>
      <c r="Z783" s="87"/>
      <c r="AA783" s="87"/>
      <c r="AB783" s="87"/>
      <c r="AC783" s="87"/>
    </row>
    <row r="784" spans="24:29" x14ac:dyDescent="0.2">
      <c r="X784" s="87"/>
      <c r="Y784" s="87"/>
      <c r="Z784" s="87"/>
      <c r="AA784" s="87"/>
      <c r="AB784" s="87"/>
      <c r="AC784" s="87"/>
    </row>
    <row r="785" spans="24:29" x14ac:dyDescent="0.2">
      <c r="X785" s="87"/>
      <c r="Y785" s="87"/>
      <c r="Z785" s="87"/>
      <c r="AA785" s="87"/>
      <c r="AB785" s="87"/>
      <c r="AC785" s="87"/>
    </row>
    <row r="786" spans="24:29" x14ac:dyDescent="0.2">
      <c r="X786" s="87"/>
      <c r="Y786" s="87"/>
      <c r="Z786" s="87"/>
      <c r="AA786" s="87"/>
      <c r="AB786" s="87"/>
      <c r="AC786" s="87"/>
    </row>
    <row r="787" spans="24:29" x14ac:dyDescent="0.2">
      <c r="X787" s="87"/>
      <c r="Y787" s="87"/>
      <c r="Z787" s="87"/>
      <c r="AA787" s="87"/>
      <c r="AB787" s="87"/>
      <c r="AC787" s="87"/>
    </row>
    <row r="788" spans="24:29" x14ac:dyDescent="0.2">
      <c r="X788" s="87"/>
      <c r="Y788" s="87"/>
      <c r="Z788" s="87"/>
      <c r="AA788" s="87"/>
      <c r="AB788" s="87"/>
      <c r="AC788" s="87"/>
    </row>
    <row r="789" spans="24:29" x14ac:dyDescent="0.2">
      <c r="X789" s="87"/>
      <c r="Y789" s="87"/>
      <c r="Z789" s="87"/>
      <c r="AA789" s="87"/>
      <c r="AB789" s="87"/>
      <c r="AC789" s="87"/>
    </row>
    <row r="790" spans="24:29" x14ac:dyDescent="0.2">
      <c r="X790" s="87"/>
      <c r="Y790" s="87"/>
      <c r="Z790" s="87"/>
      <c r="AA790" s="87"/>
      <c r="AB790" s="87"/>
      <c r="AC790" s="87"/>
    </row>
    <row r="791" spans="24:29" x14ac:dyDescent="0.2">
      <c r="X791" s="87"/>
      <c r="Y791" s="87"/>
      <c r="Z791" s="87"/>
      <c r="AA791" s="87"/>
      <c r="AB791" s="87"/>
      <c r="AC791" s="87"/>
    </row>
    <row r="792" spans="24:29" x14ac:dyDescent="0.2">
      <c r="X792" s="87"/>
      <c r="Y792" s="87"/>
      <c r="Z792" s="87"/>
      <c r="AA792" s="87"/>
      <c r="AB792" s="87"/>
      <c r="AC792" s="87"/>
    </row>
    <row r="793" spans="24:29" x14ac:dyDescent="0.2">
      <c r="X793" s="87"/>
      <c r="Y793" s="87"/>
      <c r="Z793" s="87"/>
      <c r="AA793" s="87"/>
      <c r="AB793" s="87"/>
      <c r="AC793" s="87"/>
    </row>
    <row r="794" spans="24:29" x14ac:dyDescent="0.2">
      <c r="X794" s="87"/>
      <c r="Y794" s="87"/>
      <c r="Z794" s="87"/>
      <c r="AA794" s="87"/>
      <c r="AB794" s="87"/>
      <c r="AC794" s="87"/>
    </row>
    <row r="795" spans="24:29" x14ac:dyDescent="0.2">
      <c r="X795" s="87"/>
      <c r="Y795" s="87"/>
      <c r="Z795" s="87"/>
      <c r="AA795" s="87"/>
      <c r="AB795" s="87"/>
      <c r="AC795" s="87"/>
    </row>
    <row r="796" spans="24:29" x14ac:dyDescent="0.2">
      <c r="X796" s="87"/>
      <c r="Y796" s="87"/>
      <c r="Z796" s="87"/>
      <c r="AA796" s="87"/>
      <c r="AB796" s="87"/>
      <c r="AC796" s="87"/>
    </row>
    <row r="797" spans="24:29" x14ac:dyDescent="0.2">
      <c r="X797" s="87"/>
      <c r="Y797" s="87"/>
      <c r="Z797" s="87"/>
      <c r="AA797" s="87"/>
      <c r="AB797" s="87"/>
      <c r="AC797" s="87"/>
    </row>
    <row r="798" spans="24:29" x14ac:dyDescent="0.2">
      <c r="X798" s="87"/>
      <c r="Y798" s="87"/>
      <c r="Z798" s="87"/>
      <c r="AA798" s="87"/>
      <c r="AB798" s="87"/>
      <c r="AC798" s="87"/>
    </row>
    <row r="799" spans="24:29" x14ac:dyDescent="0.2">
      <c r="X799" s="87"/>
      <c r="Y799" s="87"/>
      <c r="Z799" s="87"/>
      <c r="AA799" s="87"/>
      <c r="AB799" s="87"/>
      <c r="AC799" s="87"/>
    </row>
    <row r="800" spans="24:29" x14ac:dyDescent="0.2">
      <c r="X800" s="87"/>
      <c r="Y800" s="87"/>
      <c r="Z800" s="87"/>
      <c r="AA800" s="87"/>
      <c r="AB800" s="87"/>
      <c r="AC800" s="87"/>
    </row>
    <row r="801" spans="24:29" x14ac:dyDescent="0.2">
      <c r="X801" s="87"/>
      <c r="Y801" s="87"/>
      <c r="Z801" s="87"/>
      <c r="AA801" s="87"/>
      <c r="AB801" s="87"/>
      <c r="AC801" s="87"/>
    </row>
    <row r="802" spans="24:29" x14ac:dyDescent="0.2">
      <c r="X802" s="87"/>
      <c r="Y802" s="87"/>
      <c r="Z802" s="87"/>
      <c r="AA802" s="87"/>
      <c r="AB802" s="87"/>
      <c r="AC802" s="87"/>
    </row>
    <row r="803" spans="24:29" x14ac:dyDescent="0.2">
      <c r="X803" s="87"/>
      <c r="Y803" s="87"/>
      <c r="Z803" s="87"/>
      <c r="AA803" s="87"/>
      <c r="AB803" s="87"/>
      <c r="AC803" s="87"/>
    </row>
    <row r="804" spans="24:29" x14ac:dyDescent="0.2">
      <c r="X804" s="87"/>
      <c r="Y804" s="87"/>
      <c r="Z804" s="87"/>
      <c r="AA804" s="87"/>
      <c r="AB804" s="87"/>
      <c r="AC804" s="87"/>
    </row>
    <row r="805" spans="24:29" x14ac:dyDescent="0.2">
      <c r="X805" s="87"/>
      <c r="Y805" s="87"/>
      <c r="Z805" s="87"/>
      <c r="AA805" s="87"/>
      <c r="AB805" s="87"/>
      <c r="AC805" s="87"/>
    </row>
    <row r="806" spans="24:29" x14ac:dyDescent="0.2">
      <c r="X806" s="87"/>
      <c r="Y806" s="87"/>
      <c r="Z806" s="87"/>
      <c r="AA806" s="87"/>
      <c r="AB806" s="87"/>
      <c r="AC806" s="87"/>
    </row>
    <row r="807" spans="24:29" x14ac:dyDescent="0.2">
      <c r="X807" s="87"/>
      <c r="Y807" s="87"/>
      <c r="Z807" s="87"/>
      <c r="AA807" s="87"/>
      <c r="AB807" s="87"/>
      <c r="AC807" s="87"/>
    </row>
    <row r="808" spans="24:29" x14ac:dyDescent="0.2">
      <c r="X808" s="87"/>
      <c r="Y808" s="87"/>
      <c r="Z808" s="87"/>
      <c r="AA808" s="87"/>
      <c r="AB808" s="87"/>
      <c r="AC808" s="87"/>
    </row>
    <row r="809" spans="24:29" x14ac:dyDescent="0.2">
      <c r="X809" s="87"/>
      <c r="Y809" s="87"/>
      <c r="Z809" s="87"/>
      <c r="AA809" s="87"/>
      <c r="AB809" s="87"/>
      <c r="AC809" s="87"/>
    </row>
    <row r="810" spans="24:29" x14ac:dyDescent="0.2">
      <c r="X810" s="87"/>
      <c r="Y810" s="87"/>
      <c r="Z810" s="87"/>
      <c r="AA810" s="87"/>
      <c r="AB810" s="87"/>
      <c r="AC810" s="87"/>
    </row>
    <row r="811" spans="24:29" x14ac:dyDescent="0.2">
      <c r="X811" s="87"/>
      <c r="Y811" s="87"/>
      <c r="Z811" s="87"/>
      <c r="AA811" s="87"/>
      <c r="AB811" s="87"/>
      <c r="AC811" s="87"/>
    </row>
    <row r="812" spans="24:29" x14ac:dyDescent="0.2">
      <c r="X812" s="87"/>
      <c r="Y812" s="87"/>
      <c r="Z812" s="87"/>
      <c r="AA812" s="87"/>
      <c r="AB812" s="87"/>
      <c r="AC812" s="87"/>
    </row>
    <row r="813" spans="24:29" x14ac:dyDescent="0.2">
      <c r="X813" s="87"/>
      <c r="Y813" s="87"/>
      <c r="Z813" s="87"/>
      <c r="AA813" s="87"/>
      <c r="AB813" s="87"/>
      <c r="AC813" s="87"/>
    </row>
    <row r="814" spans="24:29" x14ac:dyDescent="0.2">
      <c r="X814" s="87"/>
      <c r="Y814" s="87"/>
      <c r="Z814" s="87"/>
      <c r="AA814" s="87"/>
      <c r="AB814" s="87"/>
      <c r="AC814" s="87"/>
    </row>
    <row r="815" spans="24:29" x14ac:dyDescent="0.2">
      <c r="X815" s="87"/>
      <c r="Y815" s="87"/>
      <c r="Z815" s="87"/>
      <c r="AA815" s="87"/>
      <c r="AB815" s="87"/>
      <c r="AC815" s="87"/>
    </row>
    <row r="816" spans="24:29" x14ac:dyDescent="0.2">
      <c r="X816" s="87"/>
      <c r="Y816" s="87"/>
      <c r="Z816" s="87"/>
      <c r="AA816" s="87"/>
      <c r="AB816" s="87"/>
      <c r="AC816" s="87"/>
    </row>
    <row r="817" spans="24:29" x14ac:dyDescent="0.2">
      <c r="X817" s="87"/>
      <c r="Y817" s="87"/>
      <c r="Z817" s="87"/>
      <c r="AA817" s="87"/>
      <c r="AB817" s="87"/>
      <c r="AC817" s="87"/>
    </row>
    <row r="818" spans="24:29" x14ac:dyDescent="0.2">
      <c r="X818" s="87"/>
      <c r="Y818" s="87"/>
      <c r="Z818" s="87"/>
      <c r="AA818" s="87"/>
      <c r="AB818" s="87"/>
      <c r="AC818" s="87"/>
    </row>
    <row r="819" spans="24:29" x14ac:dyDescent="0.2">
      <c r="X819" s="87"/>
      <c r="Y819" s="87"/>
      <c r="Z819" s="87"/>
      <c r="AA819" s="87"/>
      <c r="AB819" s="87"/>
      <c r="AC819" s="87"/>
    </row>
    <row r="820" spans="24:29" x14ac:dyDescent="0.2">
      <c r="X820" s="87"/>
      <c r="Y820" s="87"/>
      <c r="Z820" s="87"/>
      <c r="AA820" s="87"/>
      <c r="AB820" s="87"/>
      <c r="AC820" s="87"/>
    </row>
    <row r="821" spans="24:29" x14ac:dyDescent="0.2">
      <c r="X821" s="87"/>
      <c r="Y821" s="87"/>
      <c r="Z821" s="87"/>
      <c r="AA821" s="87"/>
      <c r="AB821" s="87"/>
      <c r="AC821" s="87"/>
    </row>
    <row r="822" spans="24:29" x14ac:dyDescent="0.2">
      <c r="X822" s="87"/>
      <c r="Y822" s="87"/>
      <c r="Z822" s="87"/>
      <c r="AA822" s="87"/>
      <c r="AB822" s="87"/>
      <c r="AC822" s="87"/>
    </row>
    <row r="823" spans="24:29" x14ac:dyDescent="0.2">
      <c r="X823" s="87"/>
      <c r="Y823" s="87"/>
      <c r="Z823" s="87"/>
      <c r="AA823" s="87"/>
      <c r="AB823" s="87"/>
      <c r="AC823" s="87"/>
    </row>
    <row r="824" spans="24:29" x14ac:dyDescent="0.2">
      <c r="X824" s="87"/>
      <c r="Y824" s="87"/>
      <c r="Z824" s="87"/>
      <c r="AA824" s="87"/>
      <c r="AB824" s="87"/>
      <c r="AC824" s="87"/>
    </row>
    <row r="825" spans="24:29" x14ac:dyDescent="0.2">
      <c r="X825" s="87"/>
      <c r="Y825" s="87"/>
      <c r="Z825" s="87"/>
      <c r="AA825" s="87"/>
      <c r="AB825" s="87"/>
      <c r="AC825" s="87"/>
    </row>
    <row r="826" spans="24:29" x14ac:dyDescent="0.2">
      <c r="X826" s="87"/>
      <c r="Y826" s="87"/>
      <c r="Z826" s="87"/>
      <c r="AA826" s="87"/>
      <c r="AB826" s="87"/>
      <c r="AC826" s="87"/>
    </row>
    <row r="827" spans="24:29" x14ac:dyDescent="0.2">
      <c r="X827" s="87"/>
      <c r="Y827" s="87"/>
      <c r="Z827" s="87"/>
      <c r="AA827" s="87"/>
      <c r="AB827" s="87"/>
      <c r="AC827" s="87"/>
    </row>
    <row r="828" spans="24:29" x14ac:dyDescent="0.2">
      <c r="X828" s="87"/>
      <c r="Y828" s="87"/>
      <c r="Z828" s="87"/>
      <c r="AA828" s="87"/>
      <c r="AB828" s="87"/>
      <c r="AC828" s="87"/>
    </row>
    <row r="829" spans="24:29" x14ac:dyDescent="0.2">
      <c r="X829" s="87"/>
      <c r="Y829" s="87"/>
      <c r="Z829" s="87"/>
      <c r="AA829" s="87"/>
      <c r="AB829" s="87"/>
      <c r="AC829" s="87"/>
    </row>
    <row r="830" spans="24:29" x14ac:dyDescent="0.2">
      <c r="X830" s="87"/>
      <c r="Y830" s="87"/>
      <c r="Z830" s="87"/>
      <c r="AA830" s="87"/>
      <c r="AB830" s="87"/>
      <c r="AC830" s="87"/>
    </row>
    <row r="831" spans="24:29" x14ac:dyDescent="0.2">
      <c r="X831" s="87"/>
      <c r="Y831" s="87"/>
      <c r="Z831" s="87"/>
      <c r="AA831" s="87"/>
      <c r="AB831" s="87"/>
      <c r="AC831" s="87"/>
    </row>
    <row r="832" spans="24:29" x14ac:dyDescent="0.2">
      <c r="X832" s="87"/>
      <c r="Y832" s="87"/>
      <c r="Z832" s="87"/>
      <c r="AA832" s="87"/>
      <c r="AB832" s="87"/>
      <c r="AC832" s="87"/>
    </row>
    <row r="833" spans="24:29" x14ac:dyDescent="0.2">
      <c r="X833" s="87"/>
      <c r="Y833" s="87"/>
      <c r="Z833" s="87"/>
      <c r="AA833" s="87"/>
      <c r="AB833" s="87"/>
      <c r="AC833" s="87"/>
    </row>
    <row r="834" spans="24:29" x14ac:dyDescent="0.2">
      <c r="X834" s="87"/>
      <c r="Y834" s="87"/>
      <c r="Z834" s="87"/>
      <c r="AA834" s="87"/>
      <c r="AB834" s="87"/>
      <c r="AC834" s="87"/>
    </row>
    <row r="835" spans="24:29" x14ac:dyDescent="0.2">
      <c r="X835" s="87"/>
      <c r="Y835" s="87"/>
      <c r="Z835" s="87"/>
      <c r="AA835" s="87"/>
      <c r="AB835" s="87"/>
      <c r="AC835" s="87"/>
    </row>
    <row r="836" spans="24:29" x14ac:dyDescent="0.2">
      <c r="X836" s="87"/>
      <c r="Y836" s="87"/>
      <c r="Z836" s="87"/>
      <c r="AA836" s="87"/>
      <c r="AB836" s="87"/>
      <c r="AC836" s="87"/>
    </row>
    <row r="837" spans="24:29" x14ac:dyDescent="0.2">
      <c r="X837" s="87"/>
      <c r="Y837" s="87"/>
      <c r="Z837" s="87"/>
      <c r="AA837" s="87"/>
      <c r="AB837" s="87"/>
      <c r="AC837" s="87"/>
    </row>
    <row r="838" spans="24:29" x14ac:dyDescent="0.2">
      <c r="X838" s="87"/>
      <c r="Y838" s="87"/>
      <c r="Z838" s="87"/>
      <c r="AA838" s="87"/>
      <c r="AB838" s="87"/>
      <c r="AC838" s="87"/>
    </row>
    <row r="839" spans="24:29" x14ac:dyDescent="0.2">
      <c r="X839" s="87"/>
      <c r="Y839" s="87"/>
      <c r="Z839" s="87"/>
      <c r="AA839" s="87"/>
      <c r="AB839" s="87"/>
      <c r="AC839" s="87"/>
    </row>
    <row r="840" spans="24:29" x14ac:dyDescent="0.2">
      <c r="X840" s="87"/>
      <c r="Y840" s="87"/>
      <c r="Z840" s="87"/>
      <c r="AA840" s="87"/>
      <c r="AB840" s="87"/>
      <c r="AC840" s="87"/>
    </row>
    <row r="841" spans="24:29" x14ac:dyDescent="0.2">
      <c r="X841" s="87"/>
      <c r="Y841" s="87"/>
      <c r="Z841" s="87"/>
      <c r="AA841" s="87"/>
      <c r="AB841" s="87"/>
      <c r="AC841" s="87"/>
    </row>
    <row r="842" spans="24:29" x14ac:dyDescent="0.2">
      <c r="X842" s="87"/>
      <c r="Y842" s="87"/>
      <c r="Z842" s="87"/>
      <c r="AA842" s="87"/>
      <c r="AB842" s="87"/>
      <c r="AC842" s="87"/>
    </row>
    <row r="843" spans="24:29" x14ac:dyDescent="0.2">
      <c r="X843" s="87"/>
      <c r="Y843" s="87"/>
      <c r="Z843" s="87"/>
      <c r="AA843" s="87"/>
      <c r="AB843" s="87"/>
      <c r="AC843" s="87"/>
    </row>
    <row r="844" spans="24:29" x14ac:dyDescent="0.2">
      <c r="X844" s="87"/>
      <c r="Y844" s="87"/>
      <c r="Z844" s="87"/>
      <c r="AA844" s="87"/>
      <c r="AB844" s="87"/>
      <c r="AC844" s="87"/>
    </row>
    <row r="845" spans="24:29" x14ac:dyDescent="0.2">
      <c r="X845" s="87"/>
      <c r="Y845" s="87"/>
      <c r="Z845" s="87"/>
      <c r="AA845" s="87"/>
      <c r="AB845" s="87"/>
      <c r="AC845" s="87"/>
    </row>
    <row r="846" spans="24:29" x14ac:dyDescent="0.2">
      <c r="X846" s="87"/>
      <c r="Y846" s="87"/>
      <c r="Z846" s="87"/>
      <c r="AA846" s="87"/>
      <c r="AB846" s="87"/>
      <c r="AC846" s="87"/>
    </row>
    <row r="847" spans="24:29" x14ac:dyDescent="0.2">
      <c r="X847" s="87"/>
      <c r="Y847" s="87"/>
      <c r="Z847" s="87"/>
      <c r="AA847" s="87"/>
      <c r="AB847" s="87"/>
      <c r="AC847" s="87"/>
    </row>
    <row r="848" spans="24:29" x14ac:dyDescent="0.2">
      <c r="X848" s="87"/>
      <c r="Y848" s="87"/>
      <c r="Z848" s="87"/>
      <c r="AA848" s="87"/>
      <c r="AB848" s="87"/>
      <c r="AC848" s="87"/>
    </row>
    <row r="849" spans="24:29" x14ac:dyDescent="0.2">
      <c r="X849" s="87"/>
      <c r="Y849" s="87"/>
      <c r="Z849" s="87"/>
      <c r="AA849" s="87"/>
      <c r="AB849" s="87"/>
      <c r="AC849" s="87"/>
    </row>
    <row r="850" spans="24:29" x14ac:dyDescent="0.2">
      <c r="X850" s="87"/>
      <c r="Y850" s="87"/>
      <c r="Z850" s="87"/>
      <c r="AA850" s="87"/>
      <c r="AB850" s="87"/>
      <c r="AC850" s="87"/>
    </row>
    <row r="851" spans="24:29" x14ac:dyDescent="0.2">
      <c r="X851" s="87"/>
      <c r="Y851" s="87"/>
      <c r="Z851" s="87"/>
      <c r="AA851" s="87"/>
      <c r="AB851" s="87"/>
      <c r="AC851" s="87"/>
    </row>
    <row r="852" spans="24:29" x14ac:dyDescent="0.2">
      <c r="X852" s="87"/>
      <c r="Y852" s="87"/>
      <c r="Z852" s="87"/>
      <c r="AA852" s="87"/>
      <c r="AB852" s="87"/>
      <c r="AC852" s="87"/>
    </row>
    <row r="853" spans="24:29" x14ac:dyDescent="0.2">
      <c r="X853" s="87"/>
      <c r="Y853" s="87"/>
      <c r="Z853" s="87"/>
      <c r="AA853" s="87"/>
      <c r="AB853" s="87"/>
      <c r="AC853" s="87"/>
    </row>
    <row r="854" spans="24:29" x14ac:dyDescent="0.2">
      <c r="X854" s="87"/>
      <c r="Y854" s="87"/>
      <c r="Z854" s="87"/>
      <c r="AA854" s="87"/>
      <c r="AB854" s="87"/>
      <c r="AC854" s="87"/>
    </row>
    <row r="855" spans="24:29" x14ac:dyDescent="0.2">
      <c r="X855" s="87"/>
      <c r="Y855" s="87"/>
      <c r="Z855" s="87"/>
      <c r="AA855" s="87"/>
      <c r="AB855" s="87"/>
      <c r="AC855" s="87"/>
    </row>
    <row r="856" spans="24:29" x14ac:dyDescent="0.2">
      <c r="X856" s="87"/>
      <c r="Y856" s="87"/>
      <c r="Z856" s="87"/>
      <c r="AA856" s="87"/>
      <c r="AB856" s="87"/>
      <c r="AC856" s="87"/>
    </row>
    <row r="857" spans="24:29" x14ac:dyDescent="0.2">
      <c r="X857" s="87"/>
      <c r="Y857" s="87"/>
      <c r="Z857" s="87"/>
      <c r="AA857" s="87"/>
      <c r="AB857" s="87"/>
      <c r="AC857" s="87"/>
    </row>
    <row r="858" spans="24:29" x14ac:dyDescent="0.2">
      <c r="X858" s="87"/>
      <c r="Y858" s="87"/>
      <c r="Z858" s="87"/>
      <c r="AA858" s="87"/>
      <c r="AB858" s="87"/>
      <c r="AC858" s="87"/>
    </row>
    <row r="859" spans="24:29" x14ac:dyDescent="0.2">
      <c r="X859" s="87"/>
      <c r="Y859" s="87"/>
      <c r="Z859" s="87"/>
      <c r="AA859" s="87"/>
      <c r="AB859" s="87"/>
      <c r="AC859" s="87"/>
    </row>
    <row r="860" spans="24:29" x14ac:dyDescent="0.2">
      <c r="X860" s="87"/>
      <c r="Y860" s="87"/>
      <c r="Z860" s="87"/>
      <c r="AA860" s="87"/>
      <c r="AB860" s="87"/>
      <c r="AC860" s="87"/>
    </row>
    <row r="861" spans="24:29" x14ac:dyDescent="0.2">
      <c r="X861" s="87"/>
      <c r="Y861" s="87"/>
      <c r="Z861" s="87"/>
      <c r="AA861" s="87"/>
      <c r="AB861" s="87"/>
      <c r="AC861" s="87"/>
    </row>
    <row r="862" spans="24:29" x14ac:dyDescent="0.2">
      <c r="X862" s="87"/>
      <c r="Y862" s="87"/>
      <c r="Z862" s="87"/>
      <c r="AA862" s="87"/>
      <c r="AB862" s="87"/>
      <c r="AC862" s="87"/>
    </row>
    <row r="863" spans="24:29" x14ac:dyDescent="0.2">
      <c r="X863" s="87"/>
      <c r="Y863" s="87"/>
      <c r="Z863" s="87"/>
      <c r="AA863" s="87"/>
      <c r="AB863" s="87"/>
      <c r="AC863" s="87"/>
    </row>
    <row r="864" spans="24:29" x14ac:dyDescent="0.2">
      <c r="X864" s="87"/>
      <c r="Y864" s="87"/>
      <c r="Z864" s="87"/>
      <c r="AA864" s="87"/>
      <c r="AB864" s="87"/>
      <c r="AC864" s="87"/>
    </row>
    <row r="865" spans="24:29" x14ac:dyDescent="0.2">
      <c r="X865" s="87"/>
      <c r="Y865" s="87"/>
      <c r="Z865" s="87"/>
      <c r="AA865" s="87"/>
      <c r="AB865" s="87"/>
      <c r="AC865" s="87"/>
    </row>
    <row r="866" spans="24:29" x14ac:dyDescent="0.2">
      <c r="X866" s="87"/>
      <c r="Y866" s="87"/>
      <c r="Z866" s="87"/>
      <c r="AA866" s="87"/>
      <c r="AB866" s="87"/>
      <c r="AC866" s="87"/>
    </row>
    <row r="867" spans="24:29" x14ac:dyDescent="0.2">
      <c r="X867" s="87"/>
      <c r="Y867" s="87"/>
      <c r="Z867" s="87"/>
      <c r="AA867" s="87"/>
      <c r="AB867" s="87"/>
      <c r="AC867" s="87"/>
    </row>
    <row r="868" spans="24:29" x14ac:dyDescent="0.2">
      <c r="X868" s="87"/>
      <c r="Y868" s="87"/>
      <c r="Z868" s="87"/>
      <c r="AA868" s="87"/>
      <c r="AB868" s="87"/>
      <c r="AC868" s="87"/>
    </row>
    <row r="869" spans="24:29" x14ac:dyDescent="0.2">
      <c r="X869" s="87"/>
      <c r="Y869" s="87"/>
      <c r="Z869" s="87"/>
      <c r="AA869" s="87"/>
      <c r="AB869" s="87"/>
      <c r="AC869" s="87"/>
    </row>
    <row r="870" spans="24:29" x14ac:dyDescent="0.2">
      <c r="X870" s="87"/>
      <c r="Y870" s="87"/>
      <c r="Z870" s="87"/>
      <c r="AA870" s="87"/>
      <c r="AB870" s="87"/>
      <c r="AC870" s="87"/>
    </row>
    <row r="871" spans="24:29" x14ac:dyDescent="0.2">
      <c r="X871" s="87"/>
      <c r="Y871" s="87"/>
      <c r="Z871" s="87"/>
      <c r="AA871" s="87"/>
      <c r="AB871" s="87"/>
      <c r="AC871" s="87"/>
    </row>
    <row r="872" spans="24:29" x14ac:dyDescent="0.2">
      <c r="X872" s="87"/>
      <c r="Y872" s="87"/>
      <c r="Z872" s="87"/>
      <c r="AA872" s="87"/>
      <c r="AB872" s="87"/>
      <c r="AC872" s="87"/>
    </row>
    <row r="873" spans="24:29" x14ac:dyDescent="0.2">
      <c r="X873" s="87"/>
      <c r="Y873" s="87"/>
      <c r="Z873" s="87"/>
      <c r="AA873" s="87"/>
      <c r="AB873" s="87"/>
      <c r="AC873" s="87"/>
    </row>
    <row r="874" spans="24:29" x14ac:dyDescent="0.2">
      <c r="X874" s="87"/>
      <c r="Y874" s="87"/>
      <c r="Z874" s="87"/>
      <c r="AA874" s="87"/>
      <c r="AB874" s="87"/>
      <c r="AC874" s="87"/>
    </row>
    <row r="875" spans="24:29" x14ac:dyDescent="0.2">
      <c r="X875" s="87"/>
      <c r="Y875" s="87"/>
      <c r="Z875" s="87"/>
      <c r="AA875" s="87"/>
      <c r="AB875" s="87"/>
      <c r="AC875" s="87"/>
    </row>
    <row r="876" spans="24:29" x14ac:dyDescent="0.2">
      <c r="X876" s="87"/>
      <c r="Y876" s="87"/>
      <c r="Z876" s="87"/>
      <c r="AA876" s="87"/>
      <c r="AB876" s="87"/>
      <c r="AC876" s="87"/>
    </row>
    <row r="877" spans="24:29" x14ac:dyDescent="0.2">
      <c r="X877" s="87"/>
      <c r="Y877" s="87"/>
      <c r="Z877" s="87"/>
      <c r="AA877" s="87"/>
      <c r="AB877" s="87"/>
      <c r="AC877" s="87"/>
    </row>
    <row r="878" spans="24:29" x14ac:dyDescent="0.2">
      <c r="X878" s="87"/>
      <c r="Y878" s="87"/>
      <c r="Z878" s="87"/>
      <c r="AA878" s="87"/>
      <c r="AB878" s="87"/>
      <c r="AC878" s="87"/>
    </row>
    <row r="879" spans="24:29" x14ac:dyDescent="0.2">
      <c r="X879" s="87"/>
      <c r="Y879" s="87"/>
      <c r="Z879" s="87"/>
      <c r="AA879" s="87"/>
      <c r="AB879" s="87"/>
      <c r="AC879" s="87"/>
    </row>
    <row r="880" spans="24:29" x14ac:dyDescent="0.2">
      <c r="X880" s="87"/>
      <c r="Y880" s="87"/>
      <c r="Z880" s="87"/>
      <c r="AA880" s="87"/>
      <c r="AB880" s="87"/>
      <c r="AC880" s="87"/>
    </row>
    <row r="881" spans="24:29" x14ac:dyDescent="0.2">
      <c r="X881" s="87"/>
      <c r="Y881" s="87"/>
      <c r="Z881" s="87"/>
      <c r="AA881" s="87"/>
      <c r="AB881" s="87"/>
      <c r="AC881" s="87"/>
    </row>
    <row r="882" spans="24:29" x14ac:dyDescent="0.2">
      <c r="X882" s="87"/>
      <c r="Y882" s="87"/>
      <c r="Z882" s="87"/>
      <c r="AA882" s="87"/>
      <c r="AB882" s="87"/>
      <c r="AC882" s="87"/>
    </row>
    <row r="883" spans="24:29" x14ac:dyDescent="0.2">
      <c r="X883" s="87"/>
      <c r="Y883" s="87"/>
      <c r="Z883" s="87"/>
      <c r="AA883" s="87"/>
      <c r="AB883" s="87"/>
      <c r="AC883" s="87"/>
    </row>
    <row r="884" spans="24:29" x14ac:dyDescent="0.2">
      <c r="X884" s="87"/>
      <c r="Y884" s="87"/>
      <c r="Z884" s="87"/>
      <c r="AA884" s="87"/>
      <c r="AB884" s="87"/>
      <c r="AC884" s="87"/>
    </row>
    <row r="885" spans="24:29" x14ac:dyDescent="0.2">
      <c r="X885" s="87"/>
      <c r="Y885" s="87"/>
      <c r="Z885" s="87"/>
      <c r="AA885" s="87"/>
      <c r="AB885" s="87"/>
      <c r="AC885" s="87"/>
    </row>
    <row r="886" spans="24:29" x14ac:dyDescent="0.2">
      <c r="X886" s="87"/>
      <c r="Y886" s="87"/>
      <c r="Z886" s="87"/>
      <c r="AA886" s="87"/>
      <c r="AB886" s="87"/>
      <c r="AC886" s="87"/>
    </row>
    <row r="887" spans="24:29" x14ac:dyDescent="0.2">
      <c r="X887" s="87"/>
      <c r="Y887" s="87"/>
      <c r="Z887" s="87"/>
      <c r="AA887" s="87"/>
      <c r="AB887" s="87"/>
      <c r="AC887" s="87"/>
    </row>
    <row r="888" spans="24:29" x14ac:dyDescent="0.2">
      <c r="X888" s="87"/>
      <c r="Y888" s="87"/>
      <c r="Z888" s="87"/>
      <c r="AA888" s="87"/>
      <c r="AB888" s="87"/>
      <c r="AC888" s="87"/>
    </row>
    <row r="889" spans="24:29" x14ac:dyDescent="0.2">
      <c r="X889" s="87"/>
      <c r="Y889" s="87"/>
      <c r="Z889" s="87"/>
      <c r="AA889" s="87"/>
      <c r="AB889" s="87"/>
      <c r="AC889" s="87"/>
    </row>
    <row r="890" spans="24:29" x14ac:dyDescent="0.2">
      <c r="X890" s="87"/>
      <c r="Y890" s="87"/>
      <c r="Z890" s="87"/>
      <c r="AA890" s="87"/>
      <c r="AB890" s="87"/>
      <c r="AC890" s="87"/>
    </row>
    <row r="891" spans="24:29" x14ac:dyDescent="0.2">
      <c r="X891" s="87"/>
      <c r="Y891" s="87"/>
      <c r="Z891" s="87"/>
      <c r="AA891" s="87"/>
      <c r="AB891" s="87"/>
      <c r="AC891" s="87"/>
    </row>
    <row r="892" spans="24:29" x14ac:dyDescent="0.2">
      <c r="X892" s="87"/>
      <c r="Y892" s="87"/>
      <c r="Z892" s="87"/>
      <c r="AA892" s="87"/>
      <c r="AB892" s="87"/>
      <c r="AC892" s="87"/>
    </row>
    <row r="893" spans="24:29" x14ac:dyDescent="0.2">
      <c r="X893" s="87"/>
      <c r="Y893" s="87"/>
      <c r="Z893" s="87"/>
      <c r="AA893" s="87"/>
      <c r="AB893" s="87"/>
      <c r="AC893" s="87"/>
    </row>
    <row r="894" spans="24:29" x14ac:dyDescent="0.2">
      <c r="X894" s="87"/>
      <c r="Y894" s="87"/>
      <c r="Z894" s="87"/>
      <c r="AA894" s="87"/>
      <c r="AB894" s="87"/>
      <c r="AC894" s="87"/>
    </row>
    <row r="895" spans="24:29" x14ac:dyDescent="0.2">
      <c r="X895" s="87"/>
      <c r="Y895" s="87"/>
      <c r="Z895" s="87"/>
      <c r="AA895" s="87"/>
      <c r="AB895" s="87"/>
      <c r="AC895" s="87"/>
    </row>
    <row r="896" spans="24:29" x14ac:dyDescent="0.2">
      <c r="X896" s="87"/>
      <c r="Y896" s="87"/>
      <c r="Z896" s="87"/>
      <c r="AA896" s="87"/>
      <c r="AB896" s="87"/>
      <c r="AC896" s="87"/>
    </row>
    <row r="897" spans="24:29" x14ac:dyDescent="0.2">
      <c r="X897" s="87"/>
      <c r="Y897" s="87"/>
      <c r="Z897" s="87"/>
      <c r="AA897" s="87"/>
      <c r="AB897" s="87"/>
      <c r="AC897" s="87"/>
    </row>
    <row r="898" spans="24:29" x14ac:dyDescent="0.2">
      <c r="X898" s="87"/>
      <c r="Y898" s="87"/>
      <c r="Z898" s="87"/>
      <c r="AA898" s="87"/>
      <c r="AB898" s="87"/>
      <c r="AC898" s="87"/>
    </row>
    <row r="899" spans="24:29" x14ac:dyDescent="0.2">
      <c r="X899" s="87"/>
      <c r="Y899" s="87"/>
      <c r="Z899" s="87"/>
      <c r="AA899" s="87"/>
      <c r="AB899" s="87"/>
      <c r="AC899" s="87"/>
    </row>
    <row r="900" spans="24:29" x14ac:dyDescent="0.2">
      <c r="X900" s="87"/>
      <c r="Y900" s="87"/>
      <c r="Z900" s="87"/>
      <c r="AA900" s="87"/>
      <c r="AB900" s="87"/>
      <c r="AC900" s="87"/>
    </row>
    <row r="901" spans="24:29" x14ac:dyDescent="0.2">
      <c r="X901" s="87"/>
      <c r="Y901" s="87"/>
      <c r="Z901" s="87"/>
      <c r="AA901" s="87"/>
      <c r="AB901" s="87"/>
      <c r="AC901" s="87"/>
    </row>
    <row r="902" spans="24:29" x14ac:dyDescent="0.2">
      <c r="X902" s="87"/>
      <c r="Y902" s="87"/>
      <c r="Z902" s="87"/>
      <c r="AA902" s="87"/>
      <c r="AB902" s="87"/>
      <c r="AC902" s="87"/>
    </row>
    <row r="903" spans="24:29" x14ac:dyDescent="0.2">
      <c r="X903" s="87"/>
      <c r="Y903" s="87"/>
      <c r="Z903" s="87"/>
      <c r="AA903" s="87"/>
      <c r="AB903" s="87"/>
      <c r="AC903" s="87"/>
    </row>
    <row r="904" spans="24:29" x14ac:dyDescent="0.2">
      <c r="X904" s="87"/>
      <c r="Y904" s="87"/>
      <c r="Z904" s="87"/>
      <c r="AA904" s="87"/>
      <c r="AB904" s="87"/>
      <c r="AC904" s="87"/>
    </row>
    <row r="905" spans="24:29" x14ac:dyDescent="0.2">
      <c r="X905" s="87"/>
      <c r="Y905" s="87"/>
      <c r="Z905" s="87"/>
      <c r="AA905" s="87"/>
      <c r="AB905" s="87"/>
      <c r="AC905" s="87"/>
    </row>
    <row r="906" spans="24:29" x14ac:dyDescent="0.2">
      <c r="X906" s="87"/>
      <c r="Y906" s="87"/>
      <c r="Z906" s="87"/>
      <c r="AA906" s="87"/>
      <c r="AB906" s="87"/>
      <c r="AC906" s="87"/>
    </row>
    <row r="907" spans="24:29" x14ac:dyDescent="0.2">
      <c r="X907" s="87"/>
      <c r="Y907" s="87"/>
      <c r="Z907" s="87"/>
      <c r="AA907" s="87"/>
      <c r="AB907" s="87"/>
      <c r="AC907" s="87"/>
    </row>
    <row r="908" spans="24:29" x14ac:dyDescent="0.2">
      <c r="X908" s="87"/>
      <c r="Y908" s="87"/>
      <c r="Z908" s="87"/>
      <c r="AA908" s="87"/>
      <c r="AB908" s="87"/>
      <c r="AC908" s="87"/>
    </row>
    <row r="909" spans="24:29" x14ac:dyDescent="0.2">
      <c r="X909" s="87"/>
      <c r="Y909" s="87"/>
      <c r="Z909" s="87"/>
      <c r="AA909" s="87"/>
      <c r="AB909" s="87"/>
      <c r="AC909" s="87"/>
    </row>
    <row r="910" spans="24:29" x14ac:dyDescent="0.2">
      <c r="X910" s="87"/>
      <c r="Y910" s="87"/>
      <c r="Z910" s="87"/>
      <c r="AA910" s="87"/>
      <c r="AB910" s="87"/>
      <c r="AC910" s="87"/>
    </row>
    <row r="911" spans="24:29" x14ac:dyDescent="0.2">
      <c r="X911" s="87"/>
      <c r="Y911" s="87"/>
      <c r="Z911" s="87"/>
      <c r="AA911" s="87"/>
      <c r="AB911" s="87"/>
      <c r="AC911" s="87"/>
    </row>
    <row r="912" spans="24:29" x14ac:dyDescent="0.2">
      <c r="X912" s="87"/>
      <c r="Y912" s="87"/>
      <c r="Z912" s="87"/>
      <c r="AA912" s="87"/>
      <c r="AB912" s="87"/>
      <c r="AC912" s="87"/>
    </row>
    <row r="913" spans="24:29" x14ac:dyDescent="0.2">
      <c r="X913" s="87"/>
      <c r="Y913" s="87"/>
      <c r="Z913" s="87"/>
      <c r="AA913" s="87"/>
      <c r="AB913" s="87"/>
      <c r="AC913" s="87"/>
    </row>
    <row r="914" spans="24:29" x14ac:dyDescent="0.2">
      <c r="X914" s="87"/>
      <c r="Y914" s="87"/>
      <c r="Z914" s="87"/>
      <c r="AA914" s="87"/>
      <c r="AB914" s="87"/>
      <c r="AC914" s="87"/>
    </row>
    <row r="915" spans="24:29" x14ac:dyDescent="0.2">
      <c r="X915" s="87"/>
      <c r="Y915" s="87"/>
      <c r="Z915" s="87"/>
      <c r="AA915" s="87"/>
      <c r="AB915" s="87"/>
      <c r="AC915" s="87"/>
    </row>
    <row r="916" spans="24:29" x14ac:dyDescent="0.2">
      <c r="X916" s="87"/>
      <c r="Y916" s="87"/>
      <c r="Z916" s="87"/>
      <c r="AA916" s="87"/>
      <c r="AB916" s="87"/>
      <c r="AC916" s="87"/>
    </row>
    <row r="917" spans="24:29" x14ac:dyDescent="0.2">
      <c r="X917" s="87"/>
      <c r="Y917" s="87"/>
      <c r="Z917" s="87"/>
      <c r="AA917" s="87"/>
      <c r="AB917" s="87"/>
      <c r="AC917" s="87"/>
    </row>
    <row r="918" spans="24:29" x14ac:dyDescent="0.2">
      <c r="X918" s="87"/>
      <c r="Y918" s="87"/>
      <c r="Z918" s="87"/>
      <c r="AA918" s="87"/>
      <c r="AB918" s="87"/>
      <c r="AC918" s="87"/>
    </row>
    <row r="919" spans="24:29" x14ac:dyDescent="0.2">
      <c r="X919" s="87"/>
      <c r="Y919" s="87"/>
      <c r="Z919" s="87"/>
      <c r="AA919" s="87"/>
      <c r="AB919" s="87"/>
      <c r="AC919" s="87"/>
    </row>
    <row r="920" spans="24:29" x14ac:dyDescent="0.2">
      <c r="X920" s="87"/>
      <c r="Y920" s="87"/>
      <c r="Z920" s="87"/>
      <c r="AA920" s="87"/>
      <c r="AB920" s="87"/>
      <c r="AC920" s="87"/>
    </row>
    <row r="921" spans="24:29" x14ac:dyDescent="0.2">
      <c r="X921" s="87"/>
      <c r="Y921" s="87"/>
      <c r="Z921" s="87"/>
      <c r="AA921" s="87"/>
      <c r="AB921" s="87"/>
      <c r="AC921" s="87"/>
    </row>
    <row r="922" spans="24:29" x14ac:dyDescent="0.2">
      <c r="X922" s="87"/>
      <c r="Y922" s="87"/>
      <c r="Z922" s="87"/>
      <c r="AA922" s="87"/>
      <c r="AB922" s="87"/>
      <c r="AC922" s="87"/>
    </row>
    <row r="923" spans="24:29" x14ac:dyDescent="0.2">
      <c r="X923" s="87"/>
      <c r="Y923" s="87"/>
      <c r="Z923" s="87"/>
      <c r="AA923" s="87"/>
      <c r="AB923" s="87"/>
      <c r="AC923" s="87"/>
    </row>
    <row r="924" spans="24:29" x14ac:dyDescent="0.2">
      <c r="X924" s="87"/>
      <c r="Y924" s="87"/>
      <c r="Z924" s="87"/>
      <c r="AA924" s="87"/>
      <c r="AB924" s="87"/>
      <c r="AC924" s="87"/>
    </row>
    <row r="925" spans="24:29" x14ac:dyDescent="0.2">
      <c r="X925" s="87"/>
      <c r="Y925" s="87"/>
      <c r="Z925" s="87"/>
      <c r="AA925" s="87"/>
      <c r="AB925" s="87"/>
      <c r="AC925" s="87"/>
    </row>
    <row r="926" spans="24:29" x14ac:dyDescent="0.2">
      <c r="X926" s="87"/>
      <c r="Y926" s="87"/>
      <c r="Z926" s="87"/>
      <c r="AA926" s="87"/>
      <c r="AB926" s="87"/>
      <c r="AC926" s="87"/>
    </row>
    <row r="927" spans="24:29" x14ac:dyDescent="0.2">
      <c r="X927" s="87"/>
      <c r="Y927" s="87"/>
      <c r="Z927" s="87"/>
      <c r="AA927" s="87"/>
      <c r="AB927" s="87"/>
      <c r="AC927" s="87"/>
    </row>
    <row r="928" spans="24:29" x14ac:dyDescent="0.2">
      <c r="X928" s="87"/>
      <c r="Y928" s="87"/>
      <c r="Z928" s="87"/>
      <c r="AA928" s="87"/>
      <c r="AB928" s="87"/>
      <c r="AC928" s="87"/>
    </row>
    <row r="929" spans="24:29" x14ac:dyDescent="0.2">
      <c r="X929" s="87"/>
      <c r="Y929" s="87"/>
      <c r="Z929" s="87"/>
      <c r="AA929" s="87"/>
      <c r="AB929" s="87"/>
      <c r="AC929" s="87"/>
    </row>
    <row r="930" spans="24:29" x14ac:dyDescent="0.2">
      <c r="X930" s="87"/>
      <c r="Y930" s="87"/>
      <c r="Z930" s="87"/>
      <c r="AA930" s="87"/>
      <c r="AB930" s="87"/>
      <c r="AC930" s="87"/>
    </row>
    <row r="931" spans="24:29" x14ac:dyDescent="0.2">
      <c r="X931" s="87"/>
      <c r="Y931" s="87"/>
      <c r="Z931" s="87"/>
      <c r="AA931" s="87"/>
      <c r="AB931" s="87"/>
      <c r="AC931" s="87"/>
    </row>
    <row r="932" spans="24:29" x14ac:dyDescent="0.2">
      <c r="X932" s="87"/>
      <c r="Y932" s="87"/>
      <c r="Z932" s="87"/>
      <c r="AA932" s="87"/>
      <c r="AB932" s="87"/>
      <c r="AC932" s="87"/>
    </row>
    <row r="933" spans="24:29" x14ac:dyDescent="0.2">
      <c r="X933" s="87"/>
      <c r="Y933" s="87"/>
      <c r="Z933" s="87"/>
      <c r="AA933" s="87"/>
      <c r="AB933" s="87"/>
      <c r="AC933" s="87"/>
    </row>
    <row r="934" spans="24:29" x14ac:dyDescent="0.2">
      <c r="X934" s="87"/>
      <c r="Y934" s="87"/>
      <c r="Z934" s="87"/>
      <c r="AA934" s="87"/>
      <c r="AB934" s="87"/>
      <c r="AC934" s="87"/>
    </row>
    <row r="935" spans="24:29" x14ac:dyDescent="0.2">
      <c r="X935" s="87"/>
      <c r="Y935" s="87"/>
      <c r="Z935" s="87"/>
      <c r="AA935" s="87"/>
      <c r="AB935" s="87"/>
      <c r="AC935" s="87"/>
    </row>
    <row r="936" spans="24:29" x14ac:dyDescent="0.2">
      <c r="X936" s="87"/>
      <c r="Y936" s="87"/>
      <c r="Z936" s="87"/>
      <c r="AA936" s="87"/>
      <c r="AB936" s="87"/>
      <c r="AC936" s="87"/>
    </row>
    <row r="937" spans="24:29" x14ac:dyDescent="0.2">
      <c r="X937" s="87"/>
      <c r="Y937" s="87"/>
      <c r="Z937" s="87"/>
      <c r="AA937" s="87"/>
      <c r="AB937" s="87"/>
      <c r="AC937" s="87"/>
    </row>
    <row r="938" spans="24:29" x14ac:dyDescent="0.2">
      <c r="X938" s="87"/>
      <c r="Y938" s="87"/>
      <c r="Z938" s="87"/>
      <c r="AA938" s="87"/>
      <c r="AB938" s="87"/>
      <c r="AC938" s="87"/>
    </row>
    <row r="939" spans="24:29" x14ac:dyDescent="0.2">
      <c r="X939" s="87"/>
      <c r="Y939" s="87"/>
      <c r="Z939" s="87"/>
      <c r="AA939" s="87"/>
      <c r="AB939" s="87"/>
      <c r="AC939" s="87"/>
    </row>
    <row r="940" spans="24:29" x14ac:dyDescent="0.2">
      <c r="X940" s="87"/>
      <c r="Y940" s="87"/>
      <c r="Z940" s="87"/>
      <c r="AA940" s="87"/>
      <c r="AB940" s="87"/>
      <c r="AC940" s="87"/>
    </row>
    <row r="941" spans="24:29" x14ac:dyDescent="0.2">
      <c r="X941" s="87"/>
      <c r="Y941" s="87"/>
      <c r="Z941" s="87"/>
      <c r="AA941" s="87"/>
      <c r="AB941" s="87"/>
      <c r="AC941" s="87"/>
    </row>
    <row r="942" spans="24:29" x14ac:dyDescent="0.2">
      <c r="X942" s="87"/>
      <c r="Y942" s="87"/>
      <c r="Z942" s="87"/>
      <c r="AA942" s="87"/>
      <c r="AB942" s="87"/>
      <c r="AC942" s="87"/>
    </row>
    <row r="943" spans="24:29" x14ac:dyDescent="0.2">
      <c r="X943" s="87"/>
      <c r="Y943" s="87"/>
      <c r="Z943" s="87"/>
      <c r="AA943" s="87"/>
      <c r="AB943" s="87"/>
      <c r="AC943" s="87"/>
    </row>
    <row r="944" spans="24:29" x14ac:dyDescent="0.2">
      <c r="X944" s="87"/>
      <c r="Y944" s="87"/>
      <c r="Z944" s="87"/>
      <c r="AA944" s="87"/>
      <c r="AB944" s="87"/>
      <c r="AC944" s="87"/>
    </row>
    <row r="945" spans="24:29" x14ac:dyDescent="0.2">
      <c r="X945" s="87"/>
      <c r="Y945" s="87"/>
      <c r="Z945" s="87"/>
      <c r="AA945" s="87"/>
      <c r="AB945" s="87"/>
      <c r="AC945" s="87"/>
    </row>
    <row r="946" spans="24:29" x14ac:dyDescent="0.2">
      <c r="X946" s="87"/>
      <c r="Y946" s="87"/>
      <c r="Z946" s="87"/>
      <c r="AA946" s="87"/>
      <c r="AB946" s="87"/>
      <c r="AC946" s="87"/>
    </row>
    <row r="947" spans="24:29" x14ac:dyDescent="0.2">
      <c r="X947" s="87"/>
      <c r="Y947" s="87"/>
      <c r="Z947" s="87"/>
      <c r="AA947" s="87"/>
      <c r="AB947" s="87"/>
      <c r="AC947" s="87"/>
    </row>
    <row r="948" spans="24:29" x14ac:dyDescent="0.2">
      <c r="X948" s="87"/>
      <c r="Y948" s="87"/>
      <c r="Z948" s="87"/>
      <c r="AA948" s="87"/>
      <c r="AB948" s="87"/>
      <c r="AC948" s="87"/>
    </row>
    <row r="949" spans="24:29" x14ac:dyDescent="0.2">
      <c r="X949" s="87"/>
      <c r="Y949" s="87"/>
      <c r="Z949" s="87"/>
      <c r="AA949" s="87"/>
      <c r="AB949" s="87"/>
      <c r="AC949" s="87"/>
    </row>
    <row r="950" spans="24:29" x14ac:dyDescent="0.2">
      <c r="X950" s="87"/>
      <c r="Y950" s="87"/>
      <c r="Z950" s="87"/>
      <c r="AA950" s="87"/>
      <c r="AB950" s="87"/>
      <c r="AC950" s="87"/>
    </row>
    <row r="951" spans="24:29" x14ac:dyDescent="0.2">
      <c r="X951" s="87"/>
      <c r="Y951" s="87"/>
      <c r="Z951" s="87"/>
      <c r="AA951" s="87"/>
      <c r="AB951" s="87"/>
      <c r="AC951" s="87"/>
    </row>
    <row r="952" spans="24:29" x14ac:dyDescent="0.2">
      <c r="X952" s="87"/>
      <c r="Y952" s="87"/>
      <c r="Z952" s="87"/>
      <c r="AA952" s="87"/>
      <c r="AB952" s="87"/>
      <c r="AC952" s="87"/>
    </row>
    <row r="953" spans="24:29" x14ac:dyDescent="0.2">
      <c r="X953" s="87"/>
      <c r="Y953" s="87"/>
      <c r="Z953" s="87"/>
      <c r="AA953" s="87"/>
      <c r="AB953" s="87"/>
      <c r="AC953" s="87"/>
    </row>
    <row r="954" spans="24:29" x14ac:dyDescent="0.2">
      <c r="X954" s="87"/>
      <c r="Y954" s="87"/>
      <c r="Z954" s="87"/>
      <c r="AA954" s="87"/>
      <c r="AB954" s="87"/>
      <c r="AC954" s="87"/>
    </row>
    <row r="955" spans="24:29" x14ac:dyDescent="0.2">
      <c r="X955" s="87"/>
      <c r="Y955" s="87"/>
      <c r="Z955" s="87"/>
      <c r="AA955" s="87"/>
      <c r="AB955" s="87"/>
      <c r="AC955" s="87"/>
    </row>
    <row r="956" spans="24:29" x14ac:dyDescent="0.2">
      <c r="X956" s="87"/>
      <c r="Y956" s="87"/>
      <c r="Z956" s="87"/>
      <c r="AA956" s="87"/>
      <c r="AB956" s="87"/>
      <c r="AC956" s="87"/>
    </row>
    <row r="957" spans="24:29" x14ac:dyDescent="0.2">
      <c r="X957" s="87"/>
      <c r="Y957" s="87"/>
      <c r="Z957" s="87"/>
      <c r="AA957" s="87"/>
      <c r="AB957" s="87"/>
      <c r="AC957" s="87"/>
    </row>
    <row r="958" spans="24:29" x14ac:dyDescent="0.2">
      <c r="X958" s="87"/>
      <c r="Y958" s="87"/>
      <c r="Z958" s="87"/>
      <c r="AA958" s="87"/>
      <c r="AB958" s="87"/>
      <c r="AC958" s="87"/>
    </row>
    <row r="959" spans="24:29" x14ac:dyDescent="0.2">
      <c r="X959" s="87"/>
      <c r="Y959" s="87"/>
      <c r="Z959" s="87"/>
      <c r="AA959" s="87"/>
      <c r="AB959" s="87"/>
      <c r="AC959" s="87"/>
    </row>
    <row r="960" spans="24:29" x14ac:dyDescent="0.2">
      <c r="X960" s="87"/>
      <c r="Y960" s="87"/>
      <c r="Z960" s="87"/>
      <c r="AA960" s="87"/>
      <c r="AB960" s="87"/>
      <c r="AC960" s="87"/>
    </row>
    <row r="961" spans="24:29" x14ac:dyDescent="0.2">
      <c r="X961" s="87"/>
      <c r="Y961" s="87"/>
      <c r="Z961" s="87"/>
      <c r="AA961" s="87"/>
      <c r="AB961" s="87"/>
      <c r="AC961" s="87"/>
    </row>
    <row r="962" spans="24:29" x14ac:dyDescent="0.2">
      <c r="X962" s="87"/>
      <c r="Y962" s="87"/>
      <c r="Z962" s="87"/>
      <c r="AA962" s="87"/>
      <c r="AB962" s="87"/>
      <c r="AC962" s="87"/>
    </row>
    <row r="963" spans="24:29" x14ac:dyDescent="0.2">
      <c r="X963" s="87"/>
      <c r="Y963" s="87"/>
      <c r="Z963" s="87"/>
      <c r="AA963" s="87"/>
      <c r="AB963" s="87"/>
      <c r="AC963" s="87"/>
    </row>
    <row r="964" spans="24:29" x14ac:dyDescent="0.2">
      <c r="X964" s="87"/>
      <c r="Y964" s="87"/>
      <c r="Z964" s="87"/>
      <c r="AA964" s="87"/>
      <c r="AB964" s="87"/>
      <c r="AC964" s="87"/>
    </row>
    <row r="965" spans="24:29" x14ac:dyDescent="0.2">
      <c r="X965" s="87"/>
      <c r="Y965" s="87"/>
      <c r="Z965" s="87"/>
      <c r="AA965" s="87"/>
      <c r="AB965" s="87"/>
      <c r="AC965" s="87"/>
    </row>
    <row r="966" spans="24:29" x14ac:dyDescent="0.2">
      <c r="X966" s="87"/>
      <c r="Y966" s="87"/>
      <c r="Z966" s="87"/>
      <c r="AA966" s="87"/>
      <c r="AB966" s="87"/>
      <c r="AC966" s="87"/>
    </row>
    <row r="967" spans="24:29" x14ac:dyDescent="0.2">
      <c r="X967" s="87"/>
      <c r="Y967" s="87"/>
      <c r="Z967" s="87"/>
      <c r="AA967" s="87"/>
      <c r="AB967" s="87"/>
      <c r="AC967" s="87"/>
    </row>
    <row r="968" spans="24:29" x14ac:dyDescent="0.2">
      <c r="X968" s="87"/>
      <c r="Y968" s="87"/>
      <c r="Z968" s="87"/>
      <c r="AA968" s="87"/>
      <c r="AB968" s="87"/>
      <c r="AC968" s="87"/>
    </row>
    <row r="969" spans="24:29" x14ac:dyDescent="0.2">
      <c r="X969" s="87"/>
      <c r="Y969" s="87"/>
      <c r="Z969" s="87"/>
      <c r="AA969" s="87"/>
      <c r="AB969" s="87"/>
      <c r="AC969" s="87"/>
    </row>
    <row r="970" spans="24:29" x14ac:dyDescent="0.2">
      <c r="X970" s="87"/>
      <c r="Y970" s="87"/>
      <c r="Z970" s="87"/>
      <c r="AA970" s="87"/>
      <c r="AB970" s="87"/>
      <c r="AC970" s="87"/>
    </row>
    <row r="971" spans="24:29" x14ac:dyDescent="0.2">
      <c r="X971" s="87"/>
      <c r="Y971" s="87"/>
      <c r="Z971" s="87"/>
      <c r="AA971" s="87"/>
      <c r="AB971" s="87"/>
      <c r="AC971" s="87"/>
    </row>
    <row r="972" spans="24:29" x14ac:dyDescent="0.2">
      <c r="X972" s="87"/>
      <c r="Y972" s="87"/>
      <c r="Z972" s="87"/>
      <c r="AA972" s="87"/>
      <c r="AB972" s="87"/>
      <c r="AC972" s="87"/>
    </row>
    <row r="973" spans="24:29" x14ac:dyDescent="0.2">
      <c r="X973" s="87"/>
      <c r="Y973" s="87"/>
      <c r="Z973" s="87"/>
      <c r="AA973" s="87"/>
      <c r="AB973" s="87"/>
      <c r="AC973" s="87"/>
    </row>
    <row r="974" spans="24:29" x14ac:dyDescent="0.2">
      <c r="X974" s="87"/>
      <c r="Y974" s="87"/>
      <c r="Z974" s="87"/>
      <c r="AA974" s="87"/>
      <c r="AB974" s="87"/>
      <c r="AC974" s="87"/>
    </row>
    <row r="975" spans="24:29" x14ac:dyDescent="0.2">
      <c r="X975" s="87"/>
      <c r="Y975" s="87"/>
      <c r="Z975" s="87"/>
      <c r="AA975" s="87"/>
      <c r="AB975" s="87"/>
      <c r="AC975" s="87"/>
    </row>
    <row r="976" spans="24:29" x14ac:dyDescent="0.2">
      <c r="X976" s="87"/>
      <c r="Y976" s="87"/>
      <c r="Z976" s="87"/>
      <c r="AA976" s="87"/>
      <c r="AB976" s="87"/>
      <c r="AC976" s="87"/>
    </row>
    <row r="977" spans="24:29" x14ac:dyDescent="0.2">
      <c r="X977" s="87"/>
      <c r="Y977" s="87"/>
      <c r="Z977" s="87"/>
      <c r="AA977" s="87"/>
      <c r="AB977" s="87"/>
      <c r="AC977" s="87"/>
    </row>
    <row r="978" spans="24:29" x14ac:dyDescent="0.2">
      <c r="X978" s="87"/>
      <c r="Y978" s="87"/>
      <c r="Z978" s="87"/>
      <c r="AA978" s="87"/>
      <c r="AB978" s="87"/>
      <c r="AC978" s="87"/>
    </row>
    <row r="979" spans="24:29" x14ac:dyDescent="0.2">
      <c r="X979" s="87"/>
      <c r="Y979" s="87"/>
      <c r="Z979" s="87"/>
      <c r="AA979" s="87"/>
      <c r="AB979" s="87"/>
      <c r="AC979" s="87"/>
    </row>
    <row r="980" spans="24:29" x14ac:dyDescent="0.2">
      <c r="X980" s="87"/>
      <c r="Y980" s="87"/>
      <c r="Z980" s="87"/>
      <c r="AA980" s="87"/>
      <c r="AB980" s="87"/>
      <c r="AC980" s="87"/>
    </row>
    <row r="981" spans="24:29" x14ac:dyDescent="0.2">
      <c r="X981" s="87"/>
      <c r="Y981" s="87"/>
      <c r="Z981" s="87"/>
      <c r="AA981" s="87"/>
      <c r="AB981" s="87"/>
      <c r="AC981" s="87"/>
    </row>
    <row r="982" spans="24:29" x14ac:dyDescent="0.2">
      <c r="X982" s="87"/>
      <c r="Y982" s="87"/>
      <c r="Z982" s="87"/>
      <c r="AA982" s="87"/>
      <c r="AB982" s="87"/>
      <c r="AC982" s="87"/>
    </row>
    <row r="983" spans="24:29" x14ac:dyDescent="0.2">
      <c r="X983" s="87"/>
      <c r="Y983" s="87"/>
      <c r="Z983" s="87"/>
      <c r="AA983" s="87"/>
      <c r="AB983" s="87"/>
      <c r="AC983" s="87"/>
    </row>
    <row r="984" spans="24:29" x14ac:dyDescent="0.2">
      <c r="X984" s="87"/>
      <c r="Y984" s="87"/>
      <c r="Z984" s="87"/>
      <c r="AA984" s="87"/>
      <c r="AB984" s="87"/>
      <c r="AC984" s="87"/>
    </row>
    <row r="985" spans="24:29" x14ac:dyDescent="0.2">
      <c r="X985" s="87"/>
      <c r="Y985" s="87"/>
      <c r="Z985" s="87"/>
      <c r="AA985" s="87"/>
      <c r="AB985" s="87"/>
      <c r="AC985" s="87"/>
    </row>
    <row r="986" spans="24:29" x14ac:dyDescent="0.2">
      <c r="X986" s="87"/>
      <c r="Y986" s="87"/>
      <c r="Z986" s="87"/>
      <c r="AA986" s="87"/>
      <c r="AB986" s="87"/>
      <c r="AC986" s="87"/>
    </row>
    <row r="987" spans="24:29" x14ac:dyDescent="0.2">
      <c r="X987" s="87"/>
      <c r="Y987" s="87"/>
      <c r="Z987" s="87"/>
      <c r="AA987" s="87"/>
      <c r="AB987" s="87"/>
      <c r="AC987" s="87"/>
    </row>
    <row r="988" spans="24:29" x14ac:dyDescent="0.2">
      <c r="X988" s="87"/>
      <c r="Y988" s="87"/>
      <c r="Z988" s="87"/>
      <c r="AA988" s="87"/>
      <c r="AB988" s="87"/>
      <c r="AC988" s="87"/>
    </row>
    <row r="989" spans="24:29" x14ac:dyDescent="0.2">
      <c r="X989" s="87"/>
      <c r="Y989" s="87"/>
      <c r="Z989" s="87"/>
      <c r="AA989" s="87"/>
      <c r="AB989" s="87"/>
      <c r="AC989" s="87"/>
    </row>
    <row r="990" spans="24:29" x14ac:dyDescent="0.2">
      <c r="X990" s="87"/>
      <c r="Y990" s="87"/>
      <c r="Z990" s="87"/>
      <c r="AA990" s="87"/>
      <c r="AB990" s="87"/>
      <c r="AC990" s="87"/>
    </row>
    <row r="991" spans="24:29" x14ac:dyDescent="0.2">
      <c r="X991" s="87"/>
      <c r="Y991" s="87"/>
      <c r="Z991" s="87"/>
      <c r="AA991" s="87"/>
      <c r="AB991" s="87"/>
      <c r="AC991" s="87"/>
    </row>
    <row r="992" spans="24:29" x14ac:dyDescent="0.2">
      <c r="X992" s="87"/>
      <c r="Y992" s="87"/>
      <c r="Z992" s="87"/>
      <c r="AA992" s="87"/>
      <c r="AB992" s="87"/>
      <c r="AC992" s="87"/>
    </row>
    <row r="993" spans="24:29" x14ac:dyDescent="0.2">
      <c r="X993" s="87"/>
      <c r="Y993" s="87"/>
      <c r="Z993" s="87"/>
      <c r="AA993" s="87"/>
      <c r="AB993" s="87"/>
      <c r="AC993" s="87"/>
    </row>
    <row r="994" spans="24:29" x14ac:dyDescent="0.2">
      <c r="X994" s="87"/>
      <c r="Y994" s="87"/>
      <c r="Z994" s="87"/>
      <c r="AA994" s="87"/>
      <c r="AB994" s="87"/>
      <c r="AC994" s="87"/>
    </row>
    <row r="995" spans="24:29" x14ac:dyDescent="0.2">
      <c r="X995" s="87"/>
      <c r="Y995" s="87"/>
      <c r="Z995" s="87"/>
      <c r="AA995" s="87"/>
      <c r="AB995" s="87"/>
      <c r="AC995" s="87"/>
    </row>
    <row r="996" spans="24:29" x14ac:dyDescent="0.2">
      <c r="X996" s="87"/>
      <c r="Y996" s="87"/>
      <c r="Z996" s="87"/>
      <c r="AA996" s="87"/>
      <c r="AB996" s="87"/>
      <c r="AC996" s="87"/>
    </row>
    <row r="997" spans="24:29" x14ac:dyDescent="0.2">
      <c r="X997" s="87"/>
      <c r="Y997" s="87"/>
      <c r="Z997" s="87"/>
      <c r="AA997" s="87"/>
      <c r="AB997" s="87"/>
      <c r="AC997" s="87"/>
    </row>
    <row r="998" spans="24:29" x14ac:dyDescent="0.2">
      <c r="X998" s="87"/>
      <c r="Y998" s="87"/>
      <c r="Z998" s="87"/>
      <c r="AA998" s="87"/>
      <c r="AB998" s="87"/>
      <c r="AC998" s="87"/>
    </row>
    <row r="999" spans="24:29" x14ac:dyDescent="0.2">
      <c r="X999" s="87"/>
      <c r="Y999" s="87"/>
      <c r="Z999" s="87"/>
      <c r="AA999" s="87"/>
      <c r="AB999" s="87"/>
      <c r="AC999" s="87"/>
    </row>
    <row r="1000" spans="24:29" x14ac:dyDescent="0.2">
      <c r="X1000" s="87"/>
      <c r="Y1000" s="87"/>
      <c r="Z1000" s="87"/>
      <c r="AA1000" s="87"/>
      <c r="AB1000" s="87"/>
      <c r="AC1000" s="87"/>
    </row>
    <row r="1001" spans="24:29" x14ac:dyDescent="0.2">
      <c r="X1001" s="87"/>
      <c r="Y1001" s="87"/>
      <c r="Z1001" s="87"/>
      <c r="AA1001" s="87"/>
      <c r="AB1001" s="87"/>
      <c r="AC1001" s="87"/>
    </row>
    <row r="1002" spans="24:29" x14ac:dyDescent="0.2">
      <c r="X1002" s="87"/>
      <c r="Y1002" s="87"/>
      <c r="Z1002" s="87"/>
      <c r="AA1002" s="87"/>
      <c r="AB1002" s="87"/>
      <c r="AC1002" s="87"/>
    </row>
    <row r="1003" spans="24:29" x14ac:dyDescent="0.2">
      <c r="X1003" s="87"/>
      <c r="Y1003" s="87"/>
      <c r="Z1003" s="87"/>
      <c r="AA1003" s="87"/>
      <c r="AB1003" s="87"/>
      <c r="AC1003" s="87"/>
    </row>
    <row r="1004" spans="24:29" x14ac:dyDescent="0.2">
      <c r="X1004" s="87"/>
      <c r="Y1004" s="87"/>
      <c r="Z1004" s="87"/>
      <c r="AA1004" s="87"/>
      <c r="AB1004" s="87"/>
      <c r="AC1004" s="87"/>
    </row>
    <row r="1005" spans="24:29" x14ac:dyDescent="0.2">
      <c r="X1005" s="87"/>
      <c r="Y1005" s="87"/>
      <c r="Z1005" s="87"/>
      <c r="AA1005" s="87"/>
      <c r="AB1005" s="87"/>
      <c r="AC1005" s="87"/>
    </row>
    <row r="1006" spans="24:29" x14ac:dyDescent="0.2">
      <c r="X1006" s="87"/>
      <c r="Y1006" s="87"/>
      <c r="Z1006" s="87"/>
      <c r="AA1006" s="87"/>
      <c r="AB1006" s="87"/>
      <c r="AC1006" s="87"/>
    </row>
    <row r="1007" spans="24:29" x14ac:dyDescent="0.2">
      <c r="X1007" s="87"/>
      <c r="Y1007" s="87"/>
      <c r="Z1007" s="87"/>
      <c r="AA1007" s="87"/>
      <c r="AB1007" s="87"/>
      <c r="AC1007" s="87"/>
    </row>
    <row r="1008" spans="24:29" x14ac:dyDescent="0.2">
      <c r="X1008" s="87"/>
      <c r="Y1008" s="87"/>
      <c r="Z1008" s="87"/>
      <c r="AA1008" s="87"/>
      <c r="AB1008" s="87"/>
      <c r="AC1008" s="87"/>
    </row>
    <row r="1009" spans="24:29" x14ac:dyDescent="0.2">
      <c r="X1009" s="87"/>
      <c r="Y1009" s="87"/>
      <c r="Z1009" s="87"/>
      <c r="AA1009" s="87"/>
      <c r="AB1009" s="87"/>
      <c r="AC1009" s="87"/>
    </row>
    <row r="1010" spans="24:29" x14ac:dyDescent="0.2">
      <c r="X1010" s="87"/>
      <c r="Y1010" s="87"/>
      <c r="Z1010" s="87"/>
      <c r="AA1010" s="87"/>
      <c r="AB1010" s="87"/>
      <c r="AC1010" s="87"/>
    </row>
    <row r="1011" spans="24:29" x14ac:dyDescent="0.2">
      <c r="X1011" s="87"/>
      <c r="Y1011" s="87"/>
      <c r="Z1011" s="87"/>
      <c r="AA1011" s="87"/>
      <c r="AB1011" s="87"/>
      <c r="AC1011" s="87"/>
    </row>
    <row r="1012" spans="24:29" x14ac:dyDescent="0.2">
      <c r="X1012" s="87"/>
      <c r="Y1012" s="87"/>
      <c r="Z1012" s="87"/>
      <c r="AA1012" s="87"/>
      <c r="AB1012" s="87"/>
      <c r="AC1012" s="87"/>
    </row>
    <row r="1013" spans="24:29" x14ac:dyDescent="0.2">
      <c r="X1013" s="87"/>
      <c r="Y1013" s="87"/>
      <c r="Z1013" s="87"/>
      <c r="AA1013" s="87"/>
      <c r="AB1013" s="87"/>
      <c r="AC1013" s="87"/>
    </row>
    <row r="1014" spans="24:29" x14ac:dyDescent="0.2">
      <c r="X1014" s="87"/>
      <c r="Y1014" s="87"/>
      <c r="Z1014" s="87"/>
      <c r="AA1014" s="87"/>
      <c r="AB1014" s="87"/>
      <c r="AC1014" s="87"/>
    </row>
    <row r="1015" spans="24:29" x14ac:dyDescent="0.2">
      <c r="X1015" s="87"/>
      <c r="Y1015" s="87"/>
      <c r="Z1015" s="87"/>
      <c r="AA1015" s="87"/>
      <c r="AB1015" s="87"/>
      <c r="AC1015" s="87"/>
    </row>
    <row r="1016" spans="24:29" x14ac:dyDescent="0.2">
      <c r="X1016" s="87"/>
      <c r="Y1016" s="87"/>
      <c r="Z1016" s="87"/>
      <c r="AA1016" s="87"/>
      <c r="AB1016" s="87"/>
      <c r="AC1016" s="87"/>
    </row>
    <row r="1017" spans="24:29" x14ac:dyDescent="0.2">
      <c r="X1017" s="87"/>
      <c r="Y1017" s="87"/>
      <c r="Z1017" s="87"/>
      <c r="AA1017" s="87"/>
      <c r="AB1017" s="87"/>
      <c r="AC1017" s="87"/>
    </row>
    <row r="1018" spans="24:29" x14ac:dyDescent="0.2">
      <c r="X1018" s="87"/>
      <c r="Y1018" s="87"/>
      <c r="Z1018" s="87"/>
      <c r="AA1018" s="87"/>
      <c r="AB1018" s="87"/>
      <c r="AC1018" s="87"/>
    </row>
    <row r="1019" spans="24:29" x14ac:dyDescent="0.2">
      <c r="X1019" s="87"/>
      <c r="Y1019" s="87"/>
      <c r="Z1019" s="87"/>
      <c r="AA1019" s="87"/>
      <c r="AB1019" s="87"/>
      <c r="AC1019" s="87"/>
    </row>
    <row r="1020" spans="24:29" x14ac:dyDescent="0.2">
      <c r="X1020" s="87"/>
      <c r="Y1020" s="87"/>
      <c r="Z1020" s="87"/>
      <c r="AA1020" s="87"/>
      <c r="AB1020" s="87"/>
      <c r="AC1020" s="87"/>
    </row>
    <row r="1021" spans="24:29" x14ac:dyDescent="0.2">
      <c r="X1021" s="87"/>
      <c r="Y1021" s="87"/>
      <c r="Z1021" s="87"/>
      <c r="AA1021" s="87"/>
      <c r="AB1021" s="87"/>
      <c r="AC1021" s="87"/>
    </row>
    <row r="1022" spans="24:29" x14ac:dyDescent="0.2">
      <c r="X1022" s="87"/>
      <c r="Y1022" s="87"/>
      <c r="Z1022" s="87"/>
      <c r="AA1022" s="87"/>
      <c r="AB1022" s="87"/>
      <c r="AC1022" s="87"/>
    </row>
    <row r="1023" spans="24:29" x14ac:dyDescent="0.2">
      <c r="X1023" s="87"/>
      <c r="Y1023" s="87"/>
      <c r="Z1023" s="87"/>
      <c r="AA1023" s="87"/>
      <c r="AB1023" s="87"/>
      <c r="AC1023" s="87"/>
    </row>
    <row r="1024" spans="24:29" x14ac:dyDescent="0.2">
      <c r="X1024" s="87"/>
      <c r="Y1024" s="87"/>
      <c r="Z1024" s="87"/>
      <c r="AA1024" s="87"/>
      <c r="AB1024" s="87"/>
      <c r="AC1024" s="87"/>
    </row>
    <row r="1025" spans="24:29" x14ac:dyDescent="0.2">
      <c r="X1025" s="87"/>
      <c r="Y1025" s="87"/>
      <c r="Z1025" s="87"/>
      <c r="AA1025" s="87"/>
      <c r="AB1025" s="87"/>
      <c r="AC1025" s="87"/>
    </row>
    <row r="1026" spans="24:29" x14ac:dyDescent="0.2">
      <c r="X1026" s="87"/>
      <c r="Y1026" s="87"/>
      <c r="Z1026" s="87"/>
      <c r="AA1026" s="87"/>
      <c r="AB1026" s="87"/>
      <c r="AC1026" s="87"/>
    </row>
    <row r="1027" spans="24:29" x14ac:dyDescent="0.2">
      <c r="X1027" s="87"/>
      <c r="Y1027" s="87"/>
      <c r="Z1027" s="87"/>
      <c r="AA1027" s="87"/>
      <c r="AB1027" s="87"/>
      <c r="AC1027" s="87"/>
    </row>
    <row r="1028" spans="24:29" x14ac:dyDescent="0.2">
      <c r="X1028" s="87"/>
      <c r="Y1028" s="87"/>
      <c r="Z1028" s="87"/>
      <c r="AA1028" s="87"/>
      <c r="AB1028" s="87"/>
      <c r="AC1028" s="87"/>
    </row>
    <row r="1029" spans="24:29" x14ac:dyDescent="0.2">
      <c r="X1029" s="87"/>
      <c r="Y1029" s="87"/>
      <c r="Z1029" s="87"/>
      <c r="AA1029" s="87"/>
      <c r="AB1029" s="87"/>
      <c r="AC1029" s="87"/>
    </row>
    <row r="1030" spans="24:29" x14ac:dyDescent="0.2">
      <c r="X1030" s="87"/>
      <c r="Y1030" s="87"/>
      <c r="Z1030" s="87"/>
      <c r="AA1030" s="87"/>
      <c r="AB1030" s="87"/>
      <c r="AC1030" s="87"/>
    </row>
    <row r="1031" spans="24:29" x14ac:dyDescent="0.2">
      <c r="X1031" s="87"/>
      <c r="Y1031" s="87"/>
      <c r="Z1031" s="87"/>
      <c r="AA1031" s="87"/>
      <c r="AB1031" s="87"/>
      <c r="AC1031" s="87"/>
    </row>
    <row r="1032" spans="24:29" x14ac:dyDescent="0.2">
      <c r="X1032" s="87"/>
      <c r="Y1032" s="87"/>
      <c r="Z1032" s="87"/>
      <c r="AA1032" s="87"/>
      <c r="AB1032" s="87"/>
      <c r="AC1032" s="87"/>
    </row>
    <row r="1033" spans="24:29" x14ac:dyDescent="0.2">
      <c r="X1033" s="87"/>
      <c r="Y1033" s="87"/>
      <c r="Z1033" s="87"/>
      <c r="AA1033" s="87"/>
      <c r="AB1033" s="87"/>
      <c r="AC1033" s="87"/>
    </row>
    <row r="1034" spans="24:29" x14ac:dyDescent="0.2">
      <c r="X1034" s="87"/>
      <c r="Y1034" s="87"/>
      <c r="Z1034" s="87"/>
      <c r="AA1034" s="87"/>
      <c r="AB1034" s="87"/>
      <c r="AC1034" s="87"/>
    </row>
    <row r="1035" spans="24:29" x14ac:dyDescent="0.2">
      <c r="X1035" s="87"/>
      <c r="Y1035" s="87"/>
      <c r="Z1035" s="87"/>
      <c r="AA1035" s="87"/>
      <c r="AB1035" s="87"/>
      <c r="AC1035" s="87"/>
    </row>
    <row r="1036" spans="24:29" x14ac:dyDescent="0.2">
      <c r="X1036" s="87"/>
      <c r="Y1036" s="87"/>
      <c r="Z1036" s="87"/>
      <c r="AA1036" s="87"/>
      <c r="AB1036" s="87"/>
      <c r="AC1036" s="87"/>
    </row>
    <row r="1037" spans="24:29" x14ac:dyDescent="0.2">
      <c r="X1037" s="87"/>
      <c r="Y1037" s="87"/>
      <c r="Z1037" s="87"/>
      <c r="AA1037" s="87"/>
      <c r="AB1037" s="87"/>
      <c r="AC1037" s="87"/>
    </row>
    <row r="1038" spans="24:29" x14ac:dyDescent="0.2">
      <c r="X1038" s="87"/>
      <c r="Y1038" s="87"/>
      <c r="Z1038" s="87"/>
      <c r="AA1038" s="87"/>
      <c r="AB1038" s="87"/>
      <c r="AC1038" s="87"/>
    </row>
    <row r="1039" spans="24:29" x14ac:dyDescent="0.2">
      <c r="X1039" s="87"/>
      <c r="Y1039" s="87"/>
      <c r="Z1039" s="87"/>
      <c r="AA1039" s="87"/>
      <c r="AB1039" s="87"/>
      <c r="AC1039" s="87"/>
    </row>
    <row r="1040" spans="24:29" x14ac:dyDescent="0.2">
      <c r="X1040" s="87"/>
      <c r="Y1040" s="87"/>
      <c r="Z1040" s="87"/>
      <c r="AA1040" s="87"/>
      <c r="AB1040" s="87"/>
      <c r="AC1040" s="87"/>
    </row>
    <row r="1041" spans="24:29" x14ac:dyDescent="0.2">
      <c r="X1041" s="87"/>
      <c r="Y1041" s="87"/>
      <c r="Z1041" s="87"/>
      <c r="AA1041" s="87"/>
      <c r="AB1041" s="87"/>
      <c r="AC1041" s="87"/>
    </row>
    <row r="1042" spans="24:29" x14ac:dyDescent="0.2">
      <c r="X1042" s="87"/>
      <c r="Y1042" s="87"/>
      <c r="Z1042" s="87"/>
      <c r="AA1042" s="87"/>
      <c r="AB1042" s="87"/>
      <c r="AC1042" s="87"/>
    </row>
    <row r="1043" spans="24:29" x14ac:dyDescent="0.2">
      <c r="X1043" s="87"/>
      <c r="Y1043" s="87"/>
      <c r="Z1043" s="87"/>
      <c r="AA1043" s="87"/>
      <c r="AB1043" s="87"/>
      <c r="AC1043" s="87"/>
    </row>
    <row r="1044" spans="24:29" x14ac:dyDescent="0.2">
      <c r="X1044" s="87"/>
      <c r="Y1044" s="87"/>
      <c r="Z1044" s="87"/>
      <c r="AA1044" s="87"/>
      <c r="AB1044" s="87"/>
      <c r="AC1044" s="87"/>
    </row>
    <row r="1045" spans="24:29" x14ac:dyDescent="0.2">
      <c r="X1045" s="87"/>
      <c r="Y1045" s="87"/>
      <c r="Z1045" s="87"/>
      <c r="AA1045" s="87"/>
      <c r="AB1045" s="87"/>
      <c r="AC1045" s="87"/>
    </row>
    <row r="1046" spans="24:29" x14ac:dyDescent="0.2">
      <c r="X1046" s="87"/>
      <c r="Y1046" s="87"/>
      <c r="Z1046" s="87"/>
      <c r="AA1046" s="87"/>
      <c r="AB1046" s="87"/>
      <c r="AC1046" s="87"/>
    </row>
    <row r="1047" spans="24:29" x14ac:dyDescent="0.2">
      <c r="X1047" s="87"/>
      <c r="Y1047" s="87"/>
      <c r="Z1047" s="87"/>
      <c r="AA1047" s="87"/>
      <c r="AB1047" s="87"/>
      <c r="AC1047" s="87"/>
    </row>
    <row r="1048" spans="24:29" x14ac:dyDescent="0.2">
      <c r="X1048" s="87"/>
      <c r="Y1048" s="87"/>
      <c r="Z1048" s="87"/>
      <c r="AA1048" s="87"/>
      <c r="AB1048" s="87"/>
      <c r="AC1048" s="87"/>
    </row>
    <row r="1049" spans="24:29" x14ac:dyDescent="0.2">
      <c r="X1049" s="87"/>
      <c r="Y1049" s="87"/>
      <c r="Z1049" s="87"/>
      <c r="AA1049" s="87"/>
      <c r="AB1049" s="87"/>
      <c r="AC1049" s="87"/>
    </row>
    <row r="1050" spans="24:29" x14ac:dyDescent="0.2">
      <c r="X1050" s="87"/>
      <c r="Y1050" s="87"/>
      <c r="Z1050" s="87"/>
      <c r="AA1050" s="87"/>
      <c r="AB1050" s="87"/>
      <c r="AC1050" s="87"/>
    </row>
    <row r="1051" spans="24:29" x14ac:dyDescent="0.2">
      <c r="X1051" s="87"/>
      <c r="Y1051" s="87"/>
      <c r="Z1051" s="87"/>
      <c r="AA1051" s="87"/>
      <c r="AB1051" s="87"/>
      <c r="AC1051" s="87"/>
    </row>
    <row r="1052" spans="24:29" x14ac:dyDescent="0.2">
      <c r="X1052" s="87"/>
      <c r="Y1052" s="87"/>
      <c r="Z1052" s="87"/>
      <c r="AA1052" s="87"/>
      <c r="AB1052" s="87"/>
      <c r="AC1052" s="87"/>
    </row>
    <row r="1053" spans="24:29" x14ac:dyDescent="0.2">
      <c r="X1053" s="87"/>
      <c r="Y1053" s="87"/>
      <c r="Z1053" s="87"/>
      <c r="AA1053" s="87"/>
      <c r="AB1053" s="87"/>
      <c r="AC1053" s="87"/>
    </row>
    <row r="1054" spans="24:29" x14ac:dyDescent="0.2">
      <c r="X1054" s="87"/>
      <c r="Y1054" s="87"/>
      <c r="Z1054" s="87"/>
      <c r="AA1054" s="87"/>
      <c r="AB1054" s="87"/>
      <c r="AC1054" s="87"/>
    </row>
    <row r="1055" spans="24:29" x14ac:dyDescent="0.2">
      <c r="X1055" s="87"/>
      <c r="Y1055" s="87"/>
      <c r="Z1055" s="87"/>
      <c r="AA1055" s="87"/>
      <c r="AB1055" s="87"/>
      <c r="AC1055" s="87"/>
    </row>
    <row r="1056" spans="24:29" x14ac:dyDescent="0.2">
      <c r="X1056" s="87"/>
      <c r="Y1056" s="87"/>
      <c r="Z1056" s="87"/>
      <c r="AA1056" s="87"/>
      <c r="AB1056" s="87"/>
      <c r="AC1056" s="87"/>
    </row>
    <row r="1057" spans="24:29" x14ac:dyDescent="0.2">
      <c r="X1057" s="87"/>
      <c r="Y1057" s="87"/>
      <c r="Z1057" s="87"/>
      <c r="AA1057" s="87"/>
      <c r="AB1057" s="87"/>
      <c r="AC1057" s="87"/>
    </row>
    <row r="1058" spans="24:29" x14ac:dyDescent="0.2">
      <c r="X1058" s="87"/>
      <c r="Y1058" s="87"/>
      <c r="Z1058" s="87"/>
      <c r="AA1058" s="87"/>
      <c r="AB1058" s="87"/>
      <c r="AC1058" s="87"/>
    </row>
    <row r="1059" spans="24:29" x14ac:dyDescent="0.2">
      <c r="X1059" s="87"/>
      <c r="Y1059" s="87"/>
      <c r="Z1059" s="87"/>
      <c r="AA1059" s="87"/>
      <c r="AB1059" s="87"/>
      <c r="AC1059" s="87"/>
    </row>
    <row r="1060" spans="24:29" x14ac:dyDescent="0.2">
      <c r="X1060" s="87"/>
      <c r="Y1060" s="87"/>
      <c r="Z1060" s="87"/>
      <c r="AA1060" s="87"/>
      <c r="AB1060" s="87"/>
      <c r="AC1060" s="87"/>
    </row>
    <row r="1061" spans="24:29" x14ac:dyDescent="0.2">
      <c r="X1061" s="87"/>
      <c r="Y1061" s="87"/>
      <c r="Z1061" s="87"/>
      <c r="AA1061" s="87"/>
      <c r="AB1061" s="87"/>
      <c r="AC1061" s="87"/>
    </row>
    <row r="1062" spans="24:29" x14ac:dyDescent="0.2">
      <c r="X1062" s="87"/>
      <c r="Y1062" s="87"/>
      <c r="Z1062" s="87"/>
      <c r="AA1062" s="87"/>
      <c r="AB1062" s="87"/>
      <c r="AC1062" s="87"/>
    </row>
    <row r="1063" spans="24:29" x14ac:dyDescent="0.2">
      <c r="X1063" s="87"/>
      <c r="Y1063" s="87"/>
      <c r="Z1063" s="87"/>
      <c r="AA1063" s="87"/>
      <c r="AB1063" s="87"/>
      <c r="AC1063" s="87"/>
    </row>
    <row r="1064" spans="24:29" x14ac:dyDescent="0.2">
      <c r="X1064" s="87"/>
      <c r="Y1064" s="87"/>
      <c r="Z1064" s="87"/>
      <c r="AA1064" s="87"/>
      <c r="AB1064" s="87"/>
      <c r="AC1064" s="87"/>
    </row>
    <row r="1065" spans="24:29" x14ac:dyDescent="0.2">
      <c r="X1065" s="87"/>
      <c r="Y1065" s="87"/>
      <c r="Z1065" s="87"/>
      <c r="AA1065" s="87"/>
      <c r="AB1065" s="87"/>
      <c r="AC1065" s="87"/>
    </row>
    <row r="1066" spans="24:29" x14ac:dyDescent="0.2">
      <c r="X1066" s="87"/>
      <c r="Y1066" s="87"/>
      <c r="Z1066" s="87"/>
      <c r="AA1066" s="87"/>
      <c r="AB1066" s="87"/>
      <c r="AC1066" s="87"/>
    </row>
    <row r="1067" spans="24:29" x14ac:dyDescent="0.2">
      <c r="X1067" s="87"/>
      <c r="Y1067" s="87"/>
      <c r="Z1067" s="87"/>
      <c r="AA1067" s="87"/>
      <c r="AB1067" s="87"/>
      <c r="AC1067" s="87"/>
    </row>
    <row r="1068" spans="24:29" x14ac:dyDescent="0.2">
      <c r="X1068" s="87"/>
      <c r="Y1068" s="87"/>
      <c r="Z1068" s="87"/>
      <c r="AA1068" s="87"/>
      <c r="AB1068" s="87"/>
      <c r="AC1068" s="87"/>
    </row>
    <row r="1069" spans="24:29" x14ac:dyDescent="0.2">
      <c r="X1069" s="87"/>
      <c r="Y1069" s="87"/>
      <c r="Z1069" s="87"/>
      <c r="AA1069" s="87"/>
      <c r="AB1069" s="87"/>
      <c r="AC1069" s="87"/>
    </row>
    <row r="1070" spans="24:29" x14ac:dyDescent="0.2">
      <c r="X1070" s="87"/>
      <c r="Y1070" s="87"/>
      <c r="Z1070" s="87"/>
      <c r="AA1070" s="87"/>
      <c r="AB1070" s="87"/>
      <c r="AC1070" s="87"/>
    </row>
    <row r="1071" spans="24:29" x14ac:dyDescent="0.2">
      <c r="X1071" s="87"/>
      <c r="Y1071" s="87"/>
      <c r="Z1071" s="87"/>
      <c r="AA1071" s="87"/>
      <c r="AB1071" s="87"/>
      <c r="AC1071" s="87"/>
    </row>
    <row r="1072" spans="24:29" x14ac:dyDescent="0.2">
      <c r="X1072" s="87"/>
      <c r="Y1072" s="87"/>
      <c r="Z1072" s="87"/>
      <c r="AA1072" s="87"/>
      <c r="AB1072" s="87"/>
      <c r="AC1072" s="87"/>
    </row>
    <row r="1073" spans="24:29" x14ac:dyDescent="0.2">
      <c r="X1073" s="87"/>
      <c r="Y1073" s="87"/>
      <c r="Z1073" s="87"/>
      <c r="AA1073" s="87"/>
      <c r="AB1073" s="87"/>
      <c r="AC1073" s="87"/>
    </row>
    <row r="1074" spans="24:29" x14ac:dyDescent="0.2">
      <c r="X1074" s="87"/>
      <c r="Y1074" s="87"/>
      <c r="Z1074" s="87"/>
      <c r="AA1074" s="87"/>
      <c r="AB1074" s="87"/>
      <c r="AC1074" s="87"/>
    </row>
    <row r="1075" spans="24:29" x14ac:dyDescent="0.2">
      <c r="X1075" s="87"/>
      <c r="Y1075" s="87"/>
      <c r="Z1075" s="87"/>
      <c r="AA1075" s="87"/>
      <c r="AB1075" s="87"/>
      <c r="AC1075" s="87"/>
    </row>
    <row r="1076" spans="24:29" x14ac:dyDescent="0.2">
      <c r="X1076" s="87"/>
      <c r="Y1076" s="87"/>
      <c r="Z1076" s="87"/>
      <c r="AA1076" s="87"/>
      <c r="AB1076" s="87"/>
      <c r="AC1076" s="87"/>
    </row>
    <row r="1077" spans="24:29" x14ac:dyDescent="0.2">
      <c r="X1077" s="87"/>
      <c r="Y1077" s="87"/>
      <c r="Z1077" s="87"/>
      <c r="AA1077" s="87"/>
      <c r="AB1077" s="87"/>
      <c r="AC1077" s="87"/>
    </row>
    <row r="1078" spans="24:29" x14ac:dyDescent="0.2">
      <c r="X1078" s="87"/>
      <c r="Y1078" s="87"/>
      <c r="Z1078" s="87"/>
      <c r="AA1078" s="87"/>
      <c r="AB1078" s="87"/>
      <c r="AC1078" s="87"/>
    </row>
    <row r="1079" spans="24:29" x14ac:dyDescent="0.2">
      <c r="X1079" s="87"/>
      <c r="Y1079" s="87"/>
      <c r="Z1079" s="87"/>
      <c r="AA1079" s="87"/>
      <c r="AB1079" s="87"/>
      <c r="AC1079" s="87"/>
    </row>
    <row r="1080" spans="24:29" x14ac:dyDescent="0.2">
      <c r="X1080" s="87"/>
      <c r="Y1080" s="87"/>
      <c r="Z1080" s="87"/>
      <c r="AA1080" s="87"/>
      <c r="AB1080" s="87"/>
      <c r="AC1080" s="87"/>
    </row>
    <row r="1081" spans="24:29" x14ac:dyDescent="0.2">
      <c r="X1081" s="87"/>
      <c r="Y1081" s="87"/>
      <c r="Z1081" s="87"/>
      <c r="AA1081" s="87"/>
      <c r="AB1081" s="87"/>
      <c r="AC1081" s="87"/>
    </row>
    <row r="1082" spans="24:29" x14ac:dyDescent="0.2">
      <c r="X1082" s="87"/>
      <c r="Y1082" s="87"/>
      <c r="Z1082" s="87"/>
      <c r="AA1082" s="87"/>
      <c r="AB1082" s="87"/>
      <c r="AC1082" s="87"/>
    </row>
    <row r="1083" spans="24:29" x14ac:dyDescent="0.2">
      <c r="X1083" s="87"/>
      <c r="Y1083" s="87"/>
      <c r="Z1083" s="87"/>
      <c r="AA1083" s="87"/>
      <c r="AB1083" s="87"/>
      <c r="AC1083" s="87"/>
    </row>
    <row r="1084" spans="24:29" x14ac:dyDescent="0.2">
      <c r="X1084" s="87"/>
      <c r="Y1084" s="87"/>
      <c r="Z1084" s="87"/>
      <c r="AA1084" s="87"/>
      <c r="AB1084" s="87"/>
      <c r="AC1084" s="87"/>
    </row>
    <row r="1085" spans="24:29" x14ac:dyDescent="0.2">
      <c r="X1085" s="87"/>
      <c r="Y1085" s="87"/>
      <c r="Z1085" s="87"/>
      <c r="AA1085" s="87"/>
      <c r="AB1085" s="87"/>
      <c r="AC1085" s="87"/>
    </row>
    <row r="1086" spans="24:29" x14ac:dyDescent="0.2">
      <c r="X1086" s="87"/>
      <c r="Y1086" s="87"/>
      <c r="Z1086" s="87"/>
      <c r="AA1086" s="87"/>
      <c r="AB1086" s="87"/>
      <c r="AC1086" s="87"/>
    </row>
    <row r="1087" spans="24:29" x14ac:dyDescent="0.2">
      <c r="X1087" s="87"/>
      <c r="Y1087" s="87"/>
      <c r="Z1087" s="87"/>
      <c r="AA1087" s="87"/>
      <c r="AB1087" s="87"/>
      <c r="AC1087" s="87"/>
    </row>
    <row r="1088" spans="24:29" x14ac:dyDescent="0.2">
      <c r="X1088" s="87"/>
      <c r="Y1088" s="87"/>
      <c r="Z1088" s="87"/>
      <c r="AA1088" s="87"/>
      <c r="AB1088" s="87"/>
      <c r="AC1088" s="87"/>
    </row>
    <row r="1089" spans="24:29" x14ac:dyDescent="0.2">
      <c r="X1089" s="87"/>
      <c r="Y1089" s="87"/>
      <c r="Z1089" s="87"/>
      <c r="AA1089" s="87"/>
      <c r="AB1089" s="87"/>
      <c r="AC1089" s="87"/>
    </row>
    <row r="1090" spans="24:29" x14ac:dyDescent="0.2">
      <c r="X1090" s="87"/>
      <c r="Y1090" s="87"/>
      <c r="Z1090" s="87"/>
      <c r="AA1090" s="87"/>
      <c r="AB1090" s="87"/>
      <c r="AC1090" s="87"/>
    </row>
    <row r="1091" spans="24:29" x14ac:dyDescent="0.2">
      <c r="X1091" s="87"/>
      <c r="Y1091" s="87"/>
      <c r="Z1091" s="87"/>
      <c r="AA1091" s="87"/>
      <c r="AB1091" s="87"/>
      <c r="AC1091" s="87"/>
    </row>
    <row r="1092" spans="24:29" x14ac:dyDescent="0.2">
      <c r="X1092" s="87"/>
      <c r="Y1092" s="87"/>
      <c r="Z1092" s="87"/>
      <c r="AA1092" s="87"/>
      <c r="AB1092" s="87"/>
      <c r="AC1092" s="87"/>
    </row>
    <row r="1093" spans="24:29" x14ac:dyDescent="0.2">
      <c r="X1093" s="87"/>
      <c r="Y1093" s="87"/>
      <c r="Z1093" s="87"/>
      <c r="AA1093" s="87"/>
      <c r="AB1093" s="87"/>
      <c r="AC1093" s="87"/>
    </row>
    <row r="1094" spans="24:29" x14ac:dyDescent="0.2">
      <c r="X1094" s="87"/>
      <c r="Y1094" s="87"/>
      <c r="Z1094" s="87"/>
      <c r="AA1094" s="87"/>
      <c r="AB1094" s="87"/>
      <c r="AC1094" s="87"/>
    </row>
    <row r="1095" spans="24:29" x14ac:dyDescent="0.2">
      <c r="X1095" s="87"/>
      <c r="Y1095" s="87"/>
      <c r="Z1095" s="87"/>
      <c r="AA1095" s="87"/>
      <c r="AB1095" s="87"/>
      <c r="AC1095" s="87"/>
    </row>
    <row r="1096" spans="24:29" x14ac:dyDescent="0.2">
      <c r="X1096" s="87"/>
      <c r="Y1096" s="87"/>
      <c r="Z1096" s="87"/>
      <c r="AA1096" s="87"/>
      <c r="AB1096" s="87"/>
      <c r="AC1096" s="87"/>
    </row>
    <row r="1097" spans="24:29" x14ac:dyDescent="0.2">
      <c r="X1097" s="87"/>
      <c r="Y1097" s="87"/>
      <c r="Z1097" s="87"/>
      <c r="AA1097" s="87"/>
      <c r="AB1097" s="87"/>
      <c r="AC1097" s="87"/>
    </row>
    <row r="1098" spans="24:29" x14ac:dyDescent="0.2">
      <c r="X1098" s="87"/>
      <c r="Y1098" s="87"/>
      <c r="Z1098" s="87"/>
      <c r="AA1098" s="87"/>
      <c r="AB1098" s="87"/>
      <c r="AC1098" s="87"/>
    </row>
    <row r="1099" spans="24:29" x14ac:dyDescent="0.2">
      <c r="X1099" s="87"/>
      <c r="Y1099" s="87"/>
      <c r="Z1099" s="87"/>
      <c r="AA1099" s="87"/>
      <c r="AB1099" s="87"/>
      <c r="AC1099" s="87"/>
    </row>
    <row r="1100" spans="24:29" x14ac:dyDescent="0.2">
      <c r="X1100" s="87"/>
      <c r="Y1100" s="87"/>
      <c r="Z1100" s="87"/>
      <c r="AA1100" s="87"/>
      <c r="AB1100" s="87"/>
      <c r="AC1100" s="87"/>
    </row>
    <row r="1101" spans="24:29" x14ac:dyDescent="0.2">
      <c r="X1101" s="87"/>
      <c r="Y1101" s="87"/>
      <c r="Z1101" s="87"/>
      <c r="AA1101" s="87"/>
      <c r="AB1101" s="87"/>
      <c r="AC1101" s="87"/>
    </row>
    <row r="1102" spans="24:29" x14ac:dyDescent="0.2">
      <c r="X1102" s="87"/>
      <c r="Y1102" s="87"/>
      <c r="Z1102" s="87"/>
      <c r="AA1102" s="87"/>
      <c r="AB1102" s="87"/>
      <c r="AC1102" s="87"/>
    </row>
    <row r="1103" spans="24:29" x14ac:dyDescent="0.2">
      <c r="X1103" s="87"/>
      <c r="Y1103" s="87"/>
      <c r="Z1103" s="87"/>
      <c r="AA1103" s="87"/>
      <c r="AB1103" s="87"/>
      <c r="AC1103" s="87"/>
    </row>
    <row r="1104" spans="24:29" x14ac:dyDescent="0.2">
      <c r="X1104" s="87"/>
      <c r="Y1104" s="87"/>
      <c r="Z1104" s="87"/>
      <c r="AA1104" s="87"/>
      <c r="AB1104" s="87"/>
      <c r="AC1104" s="87"/>
    </row>
    <row r="1105" spans="24:29" x14ac:dyDescent="0.2">
      <c r="X1105" s="87"/>
      <c r="Y1105" s="87"/>
      <c r="Z1105" s="87"/>
      <c r="AA1105" s="87"/>
      <c r="AB1105" s="87"/>
      <c r="AC1105" s="87"/>
    </row>
    <row r="1106" spans="24:29" x14ac:dyDescent="0.2">
      <c r="X1106" s="87"/>
      <c r="Y1106" s="87"/>
      <c r="Z1106" s="87"/>
      <c r="AA1106" s="87"/>
      <c r="AB1106" s="87"/>
      <c r="AC1106" s="87"/>
    </row>
    <row r="1107" spans="24:29" x14ac:dyDescent="0.2">
      <c r="X1107" s="87"/>
      <c r="Y1107" s="87"/>
      <c r="Z1107" s="87"/>
      <c r="AA1107" s="87"/>
      <c r="AB1107" s="87"/>
      <c r="AC1107" s="87"/>
    </row>
    <row r="1108" spans="24:29" x14ac:dyDescent="0.2">
      <c r="X1108" s="87"/>
      <c r="Y1108" s="87"/>
      <c r="Z1108" s="87"/>
      <c r="AA1108" s="87"/>
      <c r="AB1108" s="87"/>
      <c r="AC1108" s="87"/>
    </row>
    <row r="1109" spans="24:29" x14ac:dyDescent="0.2">
      <c r="X1109" s="87"/>
      <c r="Y1109" s="87"/>
      <c r="Z1109" s="87"/>
      <c r="AA1109" s="87"/>
      <c r="AB1109" s="87"/>
      <c r="AC1109" s="87"/>
    </row>
    <row r="1110" spans="24:29" x14ac:dyDescent="0.2">
      <c r="X1110" s="87"/>
      <c r="Y1110" s="87"/>
      <c r="Z1110" s="87"/>
      <c r="AA1110" s="87"/>
      <c r="AB1110" s="87"/>
      <c r="AC1110" s="87"/>
    </row>
    <row r="1111" spans="24:29" x14ac:dyDescent="0.2">
      <c r="X1111" s="87"/>
      <c r="Y1111" s="87"/>
      <c r="Z1111" s="87"/>
      <c r="AA1111" s="87"/>
      <c r="AB1111" s="87"/>
      <c r="AC1111" s="87"/>
    </row>
    <row r="1112" spans="24:29" x14ac:dyDescent="0.2">
      <c r="X1112" s="87"/>
      <c r="Y1112" s="87"/>
      <c r="Z1112" s="87"/>
      <c r="AA1112" s="87"/>
      <c r="AB1112" s="87"/>
      <c r="AC1112" s="87"/>
    </row>
    <row r="1113" spans="24:29" x14ac:dyDescent="0.2">
      <c r="X1113" s="87"/>
      <c r="Y1113" s="87"/>
      <c r="Z1113" s="87"/>
      <c r="AA1113" s="87"/>
      <c r="AB1113" s="87"/>
      <c r="AC1113" s="87"/>
    </row>
    <row r="1114" spans="24:29" x14ac:dyDescent="0.2">
      <c r="X1114" s="87"/>
      <c r="Y1114" s="87"/>
      <c r="Z1114" s="87"/>
      <c r="AA1114" s="87"/>
      <c r="AB1114" s="87"/>
      <c r="AC1114" s="87"/>
    </row>
    <row r="1115" spans="24:29" x14ac:dyDescent="0.2">
      <c r="X1115" s="87"/>
      <c r="Y1115" s="87"/>
      <c r="Z1115" s="87"/>
      <c r="AA1115" s="87"/>
      <c r="AB1115" s="87"/>
      <c r="AC1115" s="87"/>
    </row>
    <row r="1116" spans="24:29" x14ac:dyDescent="0.2">
      <c r="X1116" s="87"/>
      <c r="Y1116" s="87"/>
      <c r="Z1116" s="87"/>
      <c r="AA1116" s="87"/>
      <c r="AB1116" s="87"/>
      <c r="AC1116" s="87"/>
    </row>
    <row r="1117" spans="24:29" x14ac:dyDescent="0.2">
      <c r="X1117" s="87"/>
      <c r="Y1117" s="87"/>
      <c r="Z1117" s="87"/>
      <c r="AA1117" s="87"/>
      <c r="AB1117" s="87"/>
      <c r="AC1117" s="87"/>
    </row>
    <row r="1118" spans="24:29" x14ac:dyDescent="0.2">
      <c r="X1118" s="87"/>
      <c r="Y1118" s="87"/>
      <c r="Z1118" s="87"/>
      <c r="AA1118" s="87"/>
      <c r="AB1118" s="87"/>
      <c r="AC1118" s="87"/>
    </row>
    <row r="1119" spans="24:29" x14ac:dyDescent="0.2">
      <c r="X1119" s="87"/>
      <c r="Y1119" s="87"/>
      <c r="Z1119" s="87"/>
      <c r="AA1119" s="87"/>
      <c r="AB1119" s="87"/>
      <c r="AC1119" s="87"/>
    </row>
    <row r="1120" spans="24:29" x14ac:dyDescent="0.2">
      <c r="X1120" s="87"/>
      <c r="Y1120" s="87"/>
      <c r="Z1120" s="87"/>
      <c r="AA1120" s="87"/>
      <c r="AB1120" s="87"/>
      <c r="AC1120" s="87"/>
    </row>
    <row r="1121" spans="24:29" x14ac:dyDescent="0.2">
      <c r="X1121" s="87"/>
      <c r="Y1121" s="87"/>
      <c r="Z1121" s="87"/>
      <c r="AA1121" s="87"/>
      <c r="AB1121" s="87"/>
      <c r="AC1121" s="87"/>
    </row>
    <row r="1122" spans="24:29" x14ac:dyDescent="0.2">
      <c r="X1122" s="87"/>
      <c r="Y1122" s="87"/>
      <c r="Z1122" s="87"/>
      <c r="AA1122" s="87"/>
      <c r="AB1122" s="87"/>
      <c r="AC1122" s="87"/>
    </row>
    <row r="1123" spans="24:29" x14ac:dyDescent="0.2">
      <c r="X1123" s="87"/>
      <c r="Y1123" s="87"/>
      <c r="Z1123" s="87"/>
      <c r="AA1123" s="87"/>
      <c r="AB1123" s="87"/>
      <c r="AC1123" s="87"/>
    </row>
    <row r="1124" spans="24:29" x14ac:dyDescent="0.2">
      <c r="X1124" s="87"/>
      <c r="Y1124" s="87"/>
      <c r="Z1124" s="87"/>
      <c r="AA1124" s="87"/>
      <c r="AB1124" s="87"/>
      <c r="AC1124" s="87"/>
    </row>
    <row r="1125" spans="24:29" x14ac:dyDescent="0.2">
      <c r="X1125" s="87"/>
      <c r="Y1125" s="87"/>
      <c r="Z1125" s="87"/>
      <c r="AA1125" s="87"/>
      <c r="AB1125" s="87"/>
      <c r="AC1125" s="87"/>
    </row>
    <row r="1126" spans="24:29" x14ac:dyDescent="0.2">
      <c r="X1126" s="87"/>
      <c r="Y1126" s="87"/>
      <c r="Z1126" s="87"/>
      <c r="AA1126" s="87"/>
      <c r="AB1126" s="87"/>
      <c r="AC1126" s="87"/>
    </row>
    <row r="1127" spans="24:29" x14ac:dyDescent="0.2">
      <c r="X1127" s="87"/>
      <c r="Y1127" s="87"/>
      <c r="Z1127" s="87"/>
      <c r="AA1127" s="87"/>
      <c r="AB1127" s="87"/>
      <c r="AC1127" s="87"/>
    </row>
    <row r="1128" spans="24:29" x14ac:dyDescent="0.2">
      <c r="X1128" s="87"/>
      <c r="Y1128" s="87"/>
      <c r="Z1128" s="87"/>
      <c r="AA1128" s="87"/>
      <c r="AB1128" s="87"/>
      <c r="AC1128" s="87"/>
    </row>
    <row r="1129" spans="24:29" x14ac:dyDescent="0.2">
      <c r="X1129" s="87"/>
      <c r="Y1129" s="87"/>
      <c r="Z1129" s="87"/>
      <c r="AA1129" s="87"/>
      <c r="AB1129" s="87"/>
      <c r="AC1129" s="87"/>
    </row>
    <row r="1130" spans="24:29" x14ac:dyDescent="0.2">
      <c r="X1130" s="87"/>
      <c r="Y1130" s="87"/>
      <c r="Z1130" s="87"/>
      <c r="AA1130" s="87"/>
      <c r="AB1130" s="87"/>
      <c r="AC1130" s="87"/>
    </row>
    <row r="1131" spans="24:29" x14ac:dyDescent="0.2">
      <c r="X1131" s="87"/>
      <c r="Y1131" s="87"/>
      <c r="Z1131" s="87"/>
      <c r="AA1131" s="87"/>
      <c r="AB1131" s="87"/>
      <c r="AC1131" s="87"/>
    </row>
    <row r="1132" spans="24:29" x14ac:dyDescent="0.2">
      <c r="X1132" s="87"/>
      <c r="Y1132" s="87"/>
      <c r="Z1132" s="87"/>
      <c r="AA1132" s="87"/>
      <c r="AB1132" s="87"/>
      <c r="AC1132" s="87"/>
    </row>
    <row r="1133" spans="24:29" x14ac:dyDescent="0.2">
      <c r="X1133" s="87"/>
      <c r="Y1133" s="87"/>
      <c r="Z1133" s="87"/>
      <c r="AA1133" s="87"/>
      <c r="AB1133" s="87"/>
      <c r="AC1133" s="87"/>
    </row>
    <row r="1134" spans="24:29" x14ac:dyDescent="0.2">
      <c r="X1134" s="87"/>
      <c r="Y1134" s="87"/>
      <c r="Z1134" s="87"/>
      <c r="AA1134" s="87"/>
      <c r="AB1134" s="87"/>
      <c r="AC1134" s="87"/>
    </row>
    <row r="1135" spans="24:29" x14ac:dyDescent="0.2">
      <c r="X1135" s="87"/>
      <c r="Y1135" s="87"/>
      <c r="Z1135" s="87"/>
      <c r="AA1135" s="87"/>
      <c r="AB1135" s="87"/>
      <c r="AC1135" s="87"/>
    </row>
    <row r="1136" spans="24:29" x14ac:dyDescent="0.2">
      <c r="X1136" s="87"/>
      <c r="Y1136" s="87"/>
      <c r="Z1136" s="87"/>
      <c r="AA1136" s="87"/>
      <c r="AB1136" s="87"/>
      <c r="AC1136" s="87"/>
    </row>
    <row r="1137" spans="24:29" x14ac:dyDescent="0.2">
      <c r="X1137" s="87"/>
      <c r="Y1137" s="87"/>
      <c r="Z1137" s="87"/>
      <c r="AA1137" s="87"/>
      <c r="AB1137" s="87"/>
      <c r="AC1137" s="87"/>
    </row>
    <row r="1138" spans="24:29" x14ac:dyDescent="0.2">
      <c r="X1138" s="87"/>
      <c r="Y1138" s="87"/>
      <c r="Z1138" s="87"/>
      <c r="AA1138" s="87"/>
      <c r="AB1138" s="87"/>
      <c r="AC1138" s="87"/>
    </row>
    <row r="1139" spans="24:29" x14ac:dyDescent="0.2">
      <c r="X1139" s="87"/>
      <c r="Y1139" s="87"/>
      <c r="Z1139" s="87"/>
      <c r="AA1139" s="87"/>
      <c r="AB1139" s="87"/>
      <c r="AC1139" s="87"/>
    </row>
    <row r="1140" spans="24:29" x14ac:dyDescent="0.2">
      <c r="X1140" s="87"/>
      <c r="Y1140" s="87"/>
      <c r="Z1140" s="87"/>
      <c r="AA1140" s="87"/>
      <c r="AB1140" s="87"/>
      <c r="AC1140" s="87"/>
    </row>
    <row r="1141" spans="24:29" x14ac:dyDescent="0.2">
      <c r="X1141" s="87"/>
      <c r="Y1141" s="87"/>
      <c r="Z1141" s="87"/>
      <c r="AA1141" s="87"/>
      <c r="AB1141" s="87"/>
      <c r="AC1141" s="87"/>
    </row>
    <row r="1142" spans="24:29" x14ac:dyDescent="0.2">
      <c r="X1142" s="87"/>
      <c r="Y1142" s="87"/>
      <c r="Z1142" s="87"/>
      <c r="AA1142" s="87"/>
      <c r="AB1142" s="87"/>
      <c r="AC1142" s="87"/>
    </row>
    <row r="1143" spans="24:29" x14ac:dyDescent="0.2">
      <c r="X1143" s="87"/>
      <c r="Y1143" s="87"/>
      <c r="Z1143" s="87"/>
      <c r="AA1143" s="87"/>
      <c r="AB1143" s="87"/>
      <c r="AC1143" s="87"/>
    </row>
    <row r="1144" spans="24:29" x14ac:dyDescent="0.2">
      <c r="X1144" s="87"/>
      <c r="Y1144" s="87"/>
      <c r="Z1144" s="87"/>
      <c r="AA1144" s="87"/>
      <c r="AB1144" s="87"/>
      <c r="AC1144" s="87"/>
    </row>
    <row r="1145" spans="24:29" x14ac:dyDescent="0.2">
      <c r="X1145" s="87"/>
      <c r="Y1145" s="87"/>
      <c r="Z1145" s="87"/>
      <c r="AA1145" s="87"/>
      <c r="AB1145" s="87"/>
      <c r="AC1145" s="87"/>
    </row>
    <row r="1146" spans="24:29" x14ac:dyDescent="0.2">
      <c r="X1146" s="87"/>
      <c r="Y1146" s="87"/>
      <c r="Z1146" s="87"/>
      <c r="AA1146" s="87"/>
      <c r="AB1146" s="87"/>
      <c r="AC1146" s="87"/>
    </row>
    <row r="1147" spans="24:29" x14ac:dyDescent="0.2">
      <c r="X1147" s="87"/>
      <c r="Y1147" s="87"/>
      <c r="Z1147" s="87"/>
      <c r="AA1147" s="87"/>
      <c r="AB1147" s="87"/>
      <c r="AC1147" s="87"/>
    </row>
    <row r="1148" spans="24:29" x14ac:dyDescent="0.2">
      <c r="X1148" s="87"/>
      <c r="Y1148" s="87"/>
      <c r="Z1148" s="87"/>
      <c r="AA1148" s="87"/>
      <c r="AB1148" s="87"/>
      <c r="AC1148" s="87"/>
    </row>
    <row r="1149" spans="24:29" x14ac:dyDescent="0.2">
      <c r="X1149" s="87"/>
      <c r="Y1149" s="87"/>
      <c r="Z1149" s="87"/>
      <c r="AA1149" s="87"/>
      <c r="AB1149" s="87"/>
      <c r="AC1149" s="87"/>
    </row>
    <row r="1150" spans="24:29" x14ac:dyDescent="0.2">
      <c r="X1150" s="87"/>
      <c r="Y1150" s="87"/>
      <c r="Z1150" s="87"/>
      <c r="AA1150" s="87"/>
      <c r="AB1150" s="87"/>
      <c r="AC1150" s="87"/>
    </row>
    <row r="1151" spans="24:29" x14ac:dyDescent="0.2">
      <c r="X1151" s="87"/>
      <c r="Y1151" s="87"/>
      <c r="Z1151" s="87"/>
      <c r="AA1151" s="87"/>
      <c r="AB1151" s="87"/>
      <c r="AC1151" s="87"/>
    </row>
    <row r="1152" spans="24:29" x14ac:dyDescent="0.2">
      <c r="X1152" s="87"/>
      <c r="Y1152" s="87"/>
      <c r="Z1152" s="87"/>
      <c r="AA1152" s="87"/>
      <c r="AB1152" s="87"/>
      <c r="AC1152" s="87"/>
    </row>
    <row r="1153" spans="24:29" x14ac:dyDescent="0.2">
      <c r="X1153" s="87"/>
      <c r="Y1153" s="87"/>
      <c r="Z1153" s="87"/>
      <c r="AA1153" s="87"/>
      <c r="AB1153" s="87"/>
      <c r="AC1153" s="87"/>
    </row>
    <row r="1154" spans="24:29" x14ac:dyDescent="0.2">
      <c r="X1154" s="87"/>
      <c r="Y1154" s="87"/>
      <c r="Z1154" s="87"/>
      <c r="AA1154" s="87"/>
      <c r="AB1154" s="87"/>
      <c r="AC1154" s="87"/>
    </row>
    <row r="1155" spans="24:29" x14ac:dyDescent="0.2">
      <c r="X1155" s="87"/>
      <c r="Y1155" s="87"/>
      <c r="Z1155" s="87"/>
      <c r="AA1155" s="87"/>
      <c r="AB1155" s="87"/>
      <c r="AC1155" s="87"/>
    </row>
    <row r="1156" spans="24:29" x14ac:dyDescent="0.2">
      <c r="X1156" s="87"/>
      <c r="Y1156" s="87"/>
      <c r="Z1156" s="87"/>
      <c r="AA1156" s="87"/>
      <c r="AB1156" s="87"/>
      <c r="AC1156" s="87"/>
    </row>
    <row r="1157" spans="24:29" x14ac:dyDescent="0.2">
      <c r="X1157" s="87"/>
      <c r="Y1157" s="87"/>
      <c r="Z1157" s="87"/>
      <c r="AA1157" s="87"/>
      <c r="AB1157" s="87"/>
      <c r="AC1157" s="87"/>
    </row>
    <row r="1158" spans="24:29" x14ac:dyDescent="0.2">
      <c r="X1158" s="87"/>
      <c r="Y1158" s="87"/>
      <c r="Z1158" s="87"/>
      <c r="AA1158" s="87"/>
      <c r="AB1158" s="87"/>
      <c r="AC1158" s="87"/>
    </row>
    <row r="1159" spans="24:29" x14ac:dyDescent="0.2">
      <c r="X1159" s="87"/>
      <c r="Y1159" s="87"/>
      <c r="Z1159" s="87"/>
      <c r="AA1159" s="87"/>
      <c r="AB1159" s="87"/>
      <c r="AC1159" s="87"/>
    </row>
    <row r="1160" spans="24:29" x14ac:dyDescent="0.2">
      <c r="X1160" s="87"/>
      <c r="Y1160" s="87"/>
      <c r="Z1160" s="87"/>
      <c r="AA1160" s="87"/>
      <c r="AB1160" s="87"/>
      <c r="AC1160" s="87"/>
    </row>
    <row r="1161" spans="24:29" x14ac:dyDescent="0.2">
      <c r="X1161" s="87"/>
      <c r="Y1161" s="87"/>
      <c r="Z1161" s="87"/>
      <c r="AA1161" s="87"/>
      <c r="AB1161" s="87"/>
      <c r="AC1161" s="87"/>
    </row>
    <row r="1162" spans="24:29" x14ac:dyDescent="0.2">
      <c r="X1162" s="87"/>
      <c r="Y1162" s="87"/>
      <c r="Z1162" s="87"/>
      <c r="AA1162" s="87"/>
      <c r="AB1162" s="87"/>
      <c r="AC1162" s="87"/>
    </row>
    <row r="1163" spans="24:29" x14ac:dyDescent="0.2">
      <c r="X1163" s="87"/>
      <c r="Y1163" s="87"/>
      <c r="Z1163" s="87"/>
      <c r="AA1163" s="87"/>
      <c r="AB1163" s="87"/>
      <c r="AC1163" s="87"/>
    </row>
    <row r="1164" spans="24:29" x14ac:dyDescent="0.2">
      <c r="X1164" s="87"/>
      <c r="Y1164" s="87"/>
      <c r="Z1164" s="87"/>
      <c r="AA1164" s="87"/>
      <c r="AB1164" s="87"/>
      <c r="AC1164" s="87"/>
    </row>
    <row r="1165" spans="24:29" x14ac:dyDescent="0.2">
      <c r="X1165" s="87"/>
      <c r="Y1165" s="87"/>
      <c r="Z1165" s="87"/>
      <c r="AA1165" s="87"/>
      <c r="AB1165" s="87"/>
      <c r="AC1165" s="87"/>
    </row>
    <row r="1166" spans="24:29" x14ac:dyDescent="0.2">
      <c r="X1166" s="87"/>
      <c r="Y1166" s="87"/>
      <c r="Z1166" s="87"/>
      <c r="AA1166" s="87"/>
      <c r="AB1166" s="87"/>
      <c r="AC1166" s="87"/>
    </row>
    <row r="1167" spans="24:29" x14ac:dyDescent="0.2">
      <c r="X1167" s="87"/>
      <c r="Y1167" s="87"/>
      <c r="Z1167" s="87"/>
      <c r="AA1167" s="87"/>
      <c r="AB1167" s="87"/>
      <c r="AC1167" s="87"/>
    </row>
    <row r="1168" spans="24:29" x14ac:dyDescent="0.2">
      <c r="X1168" s="87"/>
      <c r="Y1168" s="87"/>
      <c r="Z1168" s="87"/>
      <c r="AA1168" s="87"/>
      <c r="AB1168" s="87"/>
      <c r="AC1168" s="87"/>
    </row>
    <row r="1169" spans="24:29" x14ac:dyDescent="0.2">
      <c r="X1169" s="87"/>
      <c r="Y1169" s="87"/>
      <c r="Z1169" s="87"/>
      <c r="AA1169" s="87"/>
      <c r="AB1169" s="87"/>
      <c r="AC1169" s="87"/>
    </row>
    <row r="1170" spans="24:29" x14ac:dyDescent="0.2">
      <c r="X1170" s="87"/>
      <c r="Y1170" s="87"/>
      <c r="Z1170" s="87"/>
      <c r="AA1170" s="87"/>
      <c r="AB1170" s="87"/>
      <c r="AC1170" s="87"/>
    </row>
    <row r="1171" spans="24:29" x14ac:dyDescent="0.2">
      <c r="X1171" s="87"/>
      <c r="Y1171" s="87"/>
      <c r="Z1171" s="87"/>
      <c r="AA1171" s="87"/>
      <c r="AB1171" s="87"/>
      <c r="AC1171" s="8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 H. Patel</dc:creator>
  <cp:lastModifiedBy>Jan Havlíček</cp:lastModifiedBy>
  <cp:lastPrinted>2000-12-06T20:30:59Z</cp:lastPrinted>
  <dcterms:created xsi:type="dcterms:W3CDTF">2000-12-06T19:33:30Z</dcterms:created>
  <dcterms:modified xsi:type="dcterms:W3CDTF">2023-09-10T13:13:04Z</dcterms:modified>
</cp:coreProperties>
</file>