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E51665-F046-46A2-80C9-7A00AB39251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E2" i="1"/>
  <c r="G2" i="1"/>
  <c r="I2" i="1"/>
  <c r="G8" i="1"/>
  <c r="F39" i="1"/>
  <c r="G39" i="1"/>
  <c r="H39" i="1"/>
  <c r="L39" i="1"/>
  <c r="M39" i="1"/>
  <c r="N39" i="1"/>
  <c r="O39" i="1"/>
  <c r="P39" i="1"/>
  <c r="F52" i="1"/>
  <c r="G52" i="1"/>
  <c r="H52" i="1"/>
  <c r="L52" i="1"/>
  <c r="M52" i="1"/>
  <c r="N52" i="1"/>
  <c r="O52" i="1"/>
  <c r="P52" i="1"/>
  <c r="F63" i="1"/>
  <c r="G63" i="1"/>
  <c r="H63" i="1"/>
  <c r="L63" i="1"/>
  <c r="M63" i="1"/>
  <c r="N63" i="1"/>
  <c r="O63" i="1"/>
  <c r="P63" i="1"/>
  <c r="F66" i="1"/>
  <c r="G66" i="1"/>
  <c r="H66" i="1"/>
  <c r="L66" i="1"/>
  <c r="M66" i="1"/>
  <c r="N66" i="1"/>
  <c r="O66" i="1"/>
  <c r="P66" i="1"/>
  <c r="F69" i="1"/>
  <c r="G69" i="1"/>
  <c r="H69" i="1"/>
  <c r="L69" i="1"/>
  <c r="M69" i="1"/>
  <c r="N69" i="1"/>
  <c r="O69" i="1"/>
  <c r="P69" i="1"/>
  <c r="F79" i="1"/>
  <c r="G79" i="1"/>
  <c r="H79" i="1"/>
  <c r="L79" i="1"/>
  <c r="M79" i="1"/>
  <c r="N79" i="1"/>
  <c r="O79" i="1"/>
  <c r="P79" i="1"/>
  <c r="F83" i="1"/>
  <c r="G83" i="1"/>
  <c r="H83" i="1"/>
  <c r="L83" i="1"/>
  <c r="M83" i="1"/>
  <c r="N83" i="1"/>
  <c r="O83" i="1"/>
  <c r="P83" i="1"/>
  <c r="Q83" i="1"/>
  <c r="F88" i="1"/>
  <c r="G88" i="1"/>
  <c r="H88" i="1"/>
  <c r="L88" i="1"/>
  <c r="M88" i="1"/>
  <c r="O88" i="1"/>
  <c r="P88" i="1"/>
  <c r="Q88" i="1"/>
  <c r="F98" i="1"/>
  <c r="G98" i="1"/>
  <c r="H98" i="1"/>
  <c r="L98" i="1"/>
  <c r="M98" i="1"/>
  <c r="N98" i="1"/>
  <c r="O98" i="1"/>
  <c r="P98" i="1"/>
  <c r="Q98" i="1"/>
  <c r="F103" i="1"/>
  <c r="G103" i="1"/>
  <c r="H103" i="1"/>
  <c r="L103" i="1"/>
  <c r="M103" i="1"/>
  <c r="N103" i="1"/>
  <c r="O103" i="1"/>
  <c r="P103" i="1"/>
  <c r="Q103" i="1"/>
  <c r="F113" i="1"/>
  <c r="G113" i="1"/>
  <c r="H113" i="1"/>
  <c r="L113" i="1"/>
  <c r="M113" i="1"/>
  <c r="N113" i="1"/>
  <c r="O113" i="1"/>
  <c r="P113" i="1"/>
  <c r="Q113" i="1"/>
  <c r="G114" i="1"/>
  <c r="G115" i="1"/>
  <c r="F121" i="1"/>
  <c r="G121" i="1"/>
  <c r="H121" i="1"/>
  <c r="L121" i="1"/>
  <c r="M121" i="1"/>
  <c r="N121" i="1"/>
  <c r="O121" i="1"/>
  <c r="P121" i="1"/>
  <c r="Q121" i="1"/>
  <c r="F124" i="1"/>
  <c r="G124" i="1"/>
  <c r="H124" i="1"/>
  <c r="L124" i="1"/>
  <c r="M124" i="1"/>
  <c r="N124" i="1"/>
  <c r="O124" i="1"/>
  <c r="P124" i="1"/>
  <c r="F130" i="1"/>
  <c r="G130" i="1"/>
  <c r="H130" i="1"/>
  <c r="L130" i="1"/>
  <c r="M130" i="1"/>
  <c r="N130" i="1"/>
  <c r="O130" i="1"/>
  <c r="P130" i="1"/>
  <c r="G131" i="1"/>
  <c r="F134" i="1"/>
  <c r="G134" i="1"/>
  <c r="H134" i="1"/>
  <c r="L134" i="1"/>
  <c r="M134" i="1"/>
  <c r="N134" i="1"/>
  <c r="O134" i="1"/>
  <c r="P134" i="1"/>
  <c r="Q134" i="1"/>
  <c r="F137" i="1"/>
  <c r="G137" i="1"/>
  <c r="H137" i="1"/>
  <c r="L137" i="1"/>
  <c r="M137" i="1"/>
  <c r="N137" i="1"/>
  <c r="O137" i="1"/>
  <c r="P137" i="1"/>
  <c r="Q137" i="1"/>
  <c r="F142" i="1"/>
  <c r="G142" i="1"/>
  <c r="H142" i="1"/>
  <c r="L142" i="1"/>
  <c r="M142" i="1"/>
  <c r="N142" i="1"/>
  <c r="O142" i="1"/>
  <c r="P142" i="1"/>
  <c r="F145" i="1"/>
  <c r="G145" i="1"/>
  <c r="H145" i="1"/>
  <c r="L145" i="1"/>
  <c r="M145" i="1"/>
  <c r="N145" i="1"/>
  <c r="O145" i="1"/>
  <c r="P145" i="1"/>
  <c r="F150" i="1"/>
  <c r="G150" i="1"/>
  <c r="H150" i="1"/>
  <c r="L150" i="1"/>
  <c r="M150" i="1"/>
  <c r="N150" i="1"/>
  <c r="O150" i="1"/>
  <c r="P150" i="1"/>
  <c r="G151" i="1"/>
  <c r="G153" i="1"/>
  <c r="F178" i="1"/>
  <c r="G178" i="1"/>
  <c r="H178" i="1"/>
  <c r="L178" i="1"/>
  <c r="M178" i="1"/>
  <c r="N178" i="1"/>
  <c r="O178" i="1"/>
  <c r="P178" i="1"/>
  <c r="Q178" i="1"/>
  <c r="F182" i="1"/>
  <c r="G182" i="1"/>
  <c r="H182" i="1"/>
  <c r="L182" i="1"/>
  <c r="M182" i="1"/>
  <c r="N182" i="1"/>
  <c r="O182" i="1"/>
  <c r="P182" i="1"/>
  <c r="F185" i="1"/>
  <c r="G185" i="1"/>
  <c r="H185" i="1"/>
  <c r="L185" i="1"/>
  <c r="M185" i="1"/>
  <c r="N185" i="1"/>
  <c r="O185" i="1"/>
  <c r="P185" i="1"/>
  <c r="Q185" i="1"/>
  <c r="F189" i="1"/>
  <c r="G189" i="1"/>
  <c r="H189" i="1"/>
  <c r="L189" i="1"/>
  <c r="M189" i="1"/>
  <c r="N189" i="1"/>
  <c r="O189" i="1"/>
  <c r="P189" i="1"/>
  <c r="Q189" i="1"/>
  <c r="F211" i="1"/>
  <c r="G211" i="1"/>
  <c r="H211" i="1"/>
  <c r="L211" i="1"/>
  <c r="M211" i="1"/>
  <c r="N211" i="1"/>
  <c r="O211" i="1"/>
  <c r="P211" i="1"/>
  <c r="F216" i="1"/>
  <c r="G216" i="1"/>
  <c r="H216" i="1"/>
  <c r="L216" i="1"/>
  <c r="M216" i="1"/>
  <c r="N216" i="1"/>
  <c r="O216" i="1"/>
  <c r="P216" i="1"/>
  <c r="F225" i="1"/>
  <c r="G225" i="1"/>
  <c r="H225" i="1"/>
  <c r="L225" i="1"/>
  <c r="M225" i="1"/>
  <c r="N225" i="1"/>
  <c r="O225" i="1"/>
  <c r="P225" i="1"/>
  <c r="Q225" i="1"/>
  <c r="E9" i="2"/>
  <c r="F9" i="2"/>
  <c r="G9" i="2"/>
  <c r="J9" i="2"/>
  <c r="K9" i="2"/>
  <c r="L9" i="2"/>
  <c r="M9" i="2"/>
  <c r="N9" i="2"/>
  <c r="O9" i="2"/>
  <c r="E13" i="2"/>
  <c r="F13" i="2"/>
  <c r="G13" i="2"/>
  <c r="J13" i="2"/>
  <c r="K13" i="2"/>
  <c r="L13" i="2"/>
  <c r="M13" i="2"/>
  <c r="N13" i="2"/>
  <c r="E16" i="2"/>
  <c r="F16" i="2"/>
  <c r="G16" i="2"/>
  <c r="J16" i="2"/>
  <c r="K16" i="2"/>
  <c r="L16" i="2"/>
  <c r="M16" i="2"/>
  <c r="N16" i="2"/>
  <c r="O16" i="2"/>
</calcChain>
</file>

<file path=xl/sharedStrings.xml><?xml version="1.0" encoding="utf-8"?>
<sst xmlns="http://schemas.openxmlformats.org/spreadsheetml/2006/main" count="510" uniqueCount="250">
  <si>
    <t>CIG</t>
  </si>
  <si>
    <t>CIG Glenrock</t>
  </si>
  <si>
    <t>CIG Uinta</t>
  </si>
  <si>
    <t>CIG DJ Basin</t>
  </si>
  <si>
    <t>CIG Rockport</t>
  </si>
  <si>
    <t>CIGS</t>
  </si>
  <si>
    <t>FUGG</t>
  </si>
  <si>
    <t>FUGG Gathering</t>
  </si>
  <si>
    <t>QUES</t>
  </si>
  <si>
    <t>RMNG</t>
  </si>
  <si>
    <t>TRBZ</t>
  </si>
  <si>
    <t>WBAS</t>
  </si>
  <si>
    <t>WHEP</t>
  </si>
  <si>
    <t>WHEP WHEP</t>
  </si>
  <si>
    <t>WIC</t>
  </si>
  <si>
    <t>WIC WIC</t>
  </si>
  <si>
    <t>WIC Glenrock</t>
  </si>
  <si>
    <t>WIC Rockport</t>
  </si>
  <si>
    <t>PSCO</t>
  </si>
  <si>
    <t>PSCO PSCO</t>
  </si>
  <si>
    <t>Buy</t>
  </si>
  <si>
    <t xml:space="preserve">Net </t>
  </si>
  <si>
    <t>Transport</t>
  </si>
  <si>
    <t>Usage</t>
  </si>
  <si>
    <t>Net</t>
  </si>
  <si>
    <t>Supply</t>
  </si>
  <si>
    <t>Sitara</t>
  </si>
  <si>
    <t>Sell</t>
  </si>
  <si>
    <t>Fuel</t>
  </si>
  <si>
    <t>Market</t>
  </si>
  <si>
    <t xml:space="preserve">                 SUPPLY</t>
  </si>
  <si>
    <t>MARKET</t>
  </si>
  <si>
    <t>Counterparty</t>
  </si>
  <si>
    <t>NET</t>
  </si>
  <si>
    <t>Dynegy</t>
  </si>
  <si>
    <t>WR to WBAS</t>
  </si>
  <si>
    <t>CIGS to WR</t>
  </si>
  <si>
    <t>England</t>
  </si>
  <si>
    <t>Misc Prod.</t>
  </si>
  <si>
    <t>Millenium</t>
  </si>
  <si>
    <t>QUES to WIC</t>
  </si>
  <si>
    <t>Cresendo</t>
  </si>
  <si>
    <t>WHEP to QUES</t>
  </si>
  <si>
    <t>KNE</t>
  </si>
  <si>
    <t>KNE KNE</t>
  </si>
  <si>
    <t>DK to Beatrice</t>
  </si>
  <si>
    <t>DK to Gage</t>
  </si>
  <si>
    <t>WIC Rck to DK</t>
  </si>
  <si>
    <t>WIC WIC to DK</t>
  </si>
  <si>
    <t>WIC GR to DK</t>
  </si>
  <si>
    <t>DK to PSCO</t>
  </si>
  <si>
    <t>Worland 5800 to 3900</t>
  </si>
  <si>
    <t>CPR Storage</t>
  </si>
  <si>
    <t>WBAS to CIG WR</t>
  </si>
  <si>
    <t>WBAS to WR</t>
  </si>
  <si>
    <t>Prairie Lands</t>
  </si>
  <si>
    <t>Brazos</t>
  </si>
  <si>
    <t>WHEP to QUES SS</t>
  </si>
  <si>
    <t>WHEP to NW GR</t>
  </si>
  <si>
    <t>WIC to DK</t>
  </si>
  <si>
    <t>LCG to WIC</t>
  </si>
  <si>
    <t>FUGG to WIC GR</t>
  </si>
  <si>
    <t>WIC GR to WIC Rck</t>
  </si>
  <si>
    <t>WIC GR to PSCO</t>
  </si>
  <si>
    <t>West Mon-Dak</t>
  </si>
  <si>
    <t xml:space="preserve"> Worland</t>
  </si>
  <si>
    <t>Beatrice NNG</t>
  </si>
  <si>
    <t>Gage NGPL</t>
  </si>
  <si>
    <t>Dull Knife</t>
  </si>
  <si>
    <t>South of Clay</t>
  </si>
  <si>
    <t>North of Clay</t>
  </si>
  <si>
    <t>Clay Basin</t>
  </si>
  <si>
    <t>WR Gathering</t>
  </si>
  <si>
    <t>So. of DJ Basin</t>
  </si>
  <si>
    <t>Mainline</t>
  </si>
  <si>
    <t>Wind River</t>
  </si>
  <si>
    <t>San Juan</t>
  </si>
  <si>
    <t>by</t>
  </si>
  <si>
    <t>LOCATION</t>
  </si>
  <si>
    <t>PIPE</t>
  </si>
  <si>
    <t>LCG</t>
  </si>
  <si>
    <t>Trading Date:</t>
  </si>
  <si>
    <t>Overall Position:</t>
  </si>
  <si>
    <t>LCG to CIG ML</t>
  </si>
  <si>
    <t xml:space="preserve"> </t>
  </si>
  <si>
    <t>CIG ML to SDJ</t>
  </si>
  <si>
    <t>CIG WR to SDJ</t>
  </si>
  <si>
    <t>CIG DJ to SDJ</t>
  </si>
  <si>
    <t>CIG DJ to Rck</t>
  </si>
  <si>
    <t>Tomahawk</t>
  </si>
  <si>
    <t>whep to cig gr</t>
  </si>
  <si>
    <t>k33175000</t>
  </si>
  <si>
    <t>k33171000</t>
  </si>
  <si>
    <t>FUGG to CIG</t>
  </si>
  <si>
    <t>k33244000</t>
  </si>
  <si>
    <t>223002/223010</t>
  </si>
  <si>
    <t>badak k must be watkins</t>
  </si>
  <si>
    <t>no cap rel yet</t>
  </si>
  <si>
    <t>$0.08it frontrange bid</t>
  </si>
  <si>
    <t>Central Desk</t>
  </si>
  <si>
    <t>c+2</t>
  </si>
  <si>
    <t>Cenex (Oct)</t>
  </si>
  <si>
    <t>for Apr. 5178 supply</t>
  </si>
  <si>
    <t>NW</t>
  </si>
  <si>
    <t>NWPL</t>
  </si>
  <si>
    <t>NGPL</t>
  </si>
  <si>
    <t xml:space="preserve">CIG </t>
  </si>
  <si>
    <t>GD</t>
  </si>
  <si>
    <t>KERN</t>
  </si>
  <si>
    <t>QUE</t>
  </si>
  <si>
    <t>Forest Oil</t>
  </si>
  <si>
    <t>Forest Oil (Apr-Oct)</t>
  </si>
  <si>
    <t>Westport (Apr-Oct)</t>
  </si>
  <si>
    <t>Term</t>
  </si>
  <si>
    <t>Pricing</t>
  </si>
  <si>
    <t>Westport</t>
  </si>
  <si>
    <t>Apr-Oct 01</t>
  </si>
  <si>
    <t>IF-NWPL Rocky Mtn</t>
  </si>
  <si>
    <t>Premium</t>
  </si>
  <si>
    <t>+.0125</t>
  </si>
  <si>
    <t>Volume</t>
  </si>
  <si>
    <t>Allocated Production</t>
  </si>
  <si>
    <t>Contact</t>
  </si>
  <si>
    <t>Mike Roarke</t>
  </si>
  <si>
    <t>Phone</t>
  </si>
  <si>
    <t>IF-Kern River Wyoming</t>
  </si>
  <si>
    <t>+.03</t>
  </si>
  <si>
    <t>Laura Crader - Amoco</t>
  </si>
  <si>
    <t>(281) 366-4678</t>
  </si>
  <si>
    <t>E-Mail</t>
  </si>
  <si>
    <t>craderlh@BP.com</t>
  </si>
  <si>
    <t>GD-Kern River</t>
  </si>
  <si>
    <t>flat</t>
  </si>
  <si>
    <t>90% of Allocated</t>
  </si>
  <si>
    <t>10% of Allocated</t>
  </si>
  <si>
    <t>IF-Questar</t>
  </si>
  <si>
    <t>GD-Questar</t>
  </si>
  <si>
    <t>(First allocated gas into Kern at I+.03, then remainder of 90%</t>
  </si>
  <si>
    <t>into Questar at I flat, 10% Questar.  If all allocated can go into</t>
  </si>
  <si>
    <t>Kern - 90% I+.03, 10% GD Kern)</t>
  </si>
  <si>
    <t>KERN /</t>
  </si>
  <si>
    <t>QUESTAR</t>
  </si>
  <si>
    <t>(303) 575-0108</t>
  </si>
  <si>
    <t>AEC(Apr-Mar 06)</t>
  </si>
  <si>
    <t>AEC</t>
  </si>
  <si>
    <t>Apr-Mar 06</t>
  </si>
  <si>
    <t xml:space="preserve">NX1 </t>
  </si>
  <si>
    <t>-.305</t>
  </si>
  <si>
    <t>20,000 Apr 01-Oct 01</t>
  </si>
  <si>
    <t>75,000 Nov 01-Oct 02</t>
  </si>
  <si>
    <t>100,000 Nov 02-Oct 03</t>
  </si>
  <si>
    <t>125,000 Nov 03-Mar 06</t>
  </si>
  <si>
    <t>Brian Day</t>
  </si>
  <si>
    <t>(303) 389-5006</t>
  </si>
  <si>
    <t>brianday@aec.com</t>
  </si>
  <si>
    <t>CSU</t>
  </si>
  <si>
    <t>CIG DJ to DJ</t>
  </si>
  <si>
    <t>Index</t>
  </si>
  <si>
    <t>Fixed</t>
  </si>
  <si>
    <t>Index:</t>
  </si>
  <si>
    <t>Fixed:</t>
  </si>
  <si>
    <t>I</t>
  </si>
  <si>
    <t>F</t>
  </si>
  <si>
    <t>Gas Daily:</t>
  </si>
  <si>
    <t>41615/7105</t>
  </si>
  <si>
    <t>Western Gas</t>
  </si>
  <si>
    <t>Owl Creek</t>
  </si>
  <si>
    <t>TH to Gage</t>
  </si>
  <si>
    <t>WIC GR to Rck</t>
  </si>
  <si>
    <t>CIG WR to Rck</t>
  </si>
  <si>
    <t>696060/696078</t>
  </si>
  <si>
    <t>CHK BLF to Gage</t>
  </si>
  <si>
    <t>CIG SDJ to SDJ</t>
  </si>
  <si>
    <t>Western via Cent Desk</t>
  </si>
  <si>
    <t>Tenaska</t>
  </si>
  <si>
    <t>TH to Beatrice</t>
  </si>
  <si>
    <t>WIC to WIC Rck</t>
  </si>
  <si>
    <t>WIC to Rck</t>
  </si>
  <si>
    <t>CIG ML to Grizzly</t>
  </si>
  <si>
    <t>CIG DJ to Grizzly</t>
  </si>
  <si>
    <t xml:space="preserve">CIG WR to Grizzly </t>
  </si>
  <si>
    <t>El Paso (Oct)</t>
  </si>
  <si>
    <t>LGS  (Sept)</t>
  </si>
  <si>
    <t>Thermo @ sky  (2008)</t>
  </si>
  <si>
    <t>Howell  (2003)</t>
  </si>
  <si>
    <t>Dynegy  (Oct)</t>
  </si>
  <si>
    <t>(360 with 10% swing)</t>
  </si>
  <si>
    <t>El Paso  (Oct)</t>
  </si>
  <si>
    <t>Aquila  (Oct)</t>
  </si>
  <si>
    <t>BP Energy  (Oct)</t>
  </si>
  <si>
    <t>El Paso  (Apr '02)</t>
  </si>
  <si>
    <t>Citizens  (Apr '02)</t>
  </si>
  <si>
    <t>Oneok  (Jun '02)</t>
  </si>
  <si>
    <t>Red Rock  (Jun '02)</t>
  </si>
  <si>
    <t>Petrogulf (SS)  Apr '02</t>
  </si>
  <si>
    <t>TXU  (Sep)</t>
  </si>
  <si>
    <t>Texex Energy  (Jun '02)</t>
  </si>
  <si>
    <t>Dominion  (Oct)</t>
  </si>
  <si>
    <t>Barrett Res  (Mar '05)</t>
  </si>
  <si>
    <t>Reliant  (Oct '04)</t>
  </si>
  <si>
    <t>Barrett Res  (Oct)</t>
  </si>
  <si>
    <t>Desk to Desk  (Oct)</t>
  </si>
  <si>
    <t>Burlington  (Mar '05)</t>
  </si>
  <si>
    <t>Greeley  (Oct) - base</t>
  </si>
  <si>
    <t>Greeley  (Oct) - swing</t>
  </si>
  <si>
    <t>Citizens CIG S Sys</t>
  </si>
  <si>
    <t>Jul</t>
  </si>
  <si>
    <t>Aug</t>
  </si>
  <si>
    <t>Sep</t>
  </si>
  <si>
    <t>Oct</t>
  </si>
  <si>
    <t>Sinclair  (Feb '02)</t>
  </si>
  <si>
    <t>E prime  (Oct)</t>
  </si>
  <si>
    <t>North Central  (Aug '02)</t>
  </si>
  <si>
    <t>North Central  (Aug '05)</t>
  </si>
  <si>
    <t>El Paso</t>
  </si>
  <si>
    <t>Enserco</t>
  </si>
  <si>
    <t>Sempra</t>
  </si>
  <si>
    <t>Reliant</t>
  </si>
  <si>
    <t>Aquila</t>
  </si>
  <si>
    <t>Mike</t>
  </si>
  <si>
    <t>Frank</t>
  </si>
  <si>
    <t xml:space="preserve">El Paso </t>
  </si>
  <si>
    <t>El Paso  (Jun '02)</t>
  </si>
  <si>
    <t>PSCO  (Oct)</t>
  </si>
  <si>
    <t xml:space="preserve">Dominion </t>
  </si>
  <si>
    <t xml:space="preserve">Western Gas </t>
  </si>
  <si>
    <t>Dominion   (Oct '02)</t>
  </si>
  <si>
    <t>Western Gas   (Oct '02)</t>
  </si>
  <si>
    <t>Crestone  (Dec)</t>
  </si>
  <si>
    <t xml:space="preserve">Texex </t>
  </si>
  <si>
    <t>e prime</t>
  </si>
  <si>
    <t>Oneok</t>
  </si>
  <si>
    <t>HS Energy Svcs</t>
  </si>
  <si>
    <t>Marathon Oil</t>
  </si>
  <si>
    <t>BP Energy</t>
  </si>
  <si>
    <t>HS Energy</t>
  </si>
  <si>
    <t>IM - WC CAL</t>
  </si>
  <si>
    <t>Devon</t>
  </si>
  <si>
    <t>Questar</t>
  </si>
  <si>
    <t>Exelon Energy</t>
  </si>
  <si>
    <t>IM - WT CAL</t>
  </si>
  <si>
    <t>Western Gas Res</t>
  </si>
  <si>
    <t xml:space="preserve">CMS </t>
  </si>
  <si>
    <t>National Fuel Mktg</t>
  </si>
  <si>
    <t>Marathon</t>
  </si>
  <si>
    <t>Sinclair</t>
  </si>
  <si>
    <t>Moncrief</t>
  </si>
  <si>
    <t>CMS</t>
  </si>
  <si>
    <t>Retex</t>
  </si>
  <si>
    <t>EJW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</si>
</sst>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.0000_);_(* \(#,##0.0000\);_(* &quot;-&quot;??_);_(@_)"/>
    <numFmt numFmtId="167" formatCode="0_);\(0\)"/>
    <numFmt numFmtId="169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10"/>
      <color indexed="17"/>
      <name val="Arial"/>
      <family val="2"/>
    </font>
    <font>
      <sz val="10"/>
      <name val="Arial"/>
      <family val="2"/>
    </font>
    <font>
      <u/>
      <sz val="10"/>
      <color indexed="12"/>
      <name val="Arial"/>
    </font>
    <font>
      <b/>
      <sz val="8"/>
      <color indexed="17"/>
      <name val="Arial"/>
      <family val="2"/>
    </font>
    <font>
      <sz val="8"/>
      <color indexed="4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2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37" fontId="3" fillId="0" borderId="10" xfId="0" applyNumberFormat="1" applyFont="1" applyBorder="1"/>
    <xf numFmtId="37" fontId="3" fillId="0" borderId="11" xfId="0" applyNumberFormat="1" applyFont="1" applyBorder="1"/>
    <xf numFmtId="37" fontId="3" fillId="0" borderId="0" xfId="0" applyNumberFormat="1" applyFont="1"/>
    <xf numFmtId="0" fontId="3" fillId="0" borderId="12" xfId="0" applyFont="1" applyBorder="1"/>
    <xf numFmtId="0" fontId="3" fillId="0" borderId="0" xfId="0" applyFont="1" applyBorder="1"/>
    <xf numFmtId="37" fontId="3" fillId="0" borderId="0" xfId="0" applyNumberFormat="1" applyFont="1" applyBorder="1"/>
    <xf numFmtId="37" fontId="3" fillId="0" borderId="13" xfId="0" applyNumberFormat="1" applyFont="1" applyBorder="1"/>
    <xf numFmtId="0" fontId="3" fillId="0" borderId="14" xfId="0" applyFont="1" applyBorder="1"/>
    <xf numFmtId="0" fontId="3" fillId="0" borderId="15" xfId="0" applyFont="1" applyBorder="1"/>
    <xf numFmtId="37" fontId="5" fillId="0" borderId="15" xfId="0" applyNumberFormat="1" applyFont="1" applyBorder="1"/>
    <xf numFmtId="0" fontId="3" fillId="0" borderId="12" xfId="0" applyFont="1" applyFill="1" applyBorder="1"/>
    <xf numFmtId="0" fontId="3" fillId="0" borderId="0" xfId="0" applyFont="1" applyFill="1" applyBorder="1"/>
    <xf numFmtId="0" fontId="7" fillId="0" borderId="12" xfId="0" applyFont="1" applyFill="1" applyBorder="1"/>
    <xf numFmtId="37" fontId="7" fillId="0" borderId="0" xfId="0" applyNumberFormat="1" applyFont="1" applyBorder="1"/>
    <xf numFmtId="167" fontId="3" fillId="0" borderId="0" xfId="0" applyNumberFormat="1" applyFont="1"/>
    <xf numFmtId="0" fontId="7" fillId="0" borderId="9" xfId="0" applyFont="1" applyBorder="1"/>
    <xf numFmtId="37" fontId="5" fillId="0" borderId="15" xfId="1" applyNumberFormat="1" applyFont="1" applyBorder="1"/>
    <xf numFmtId="37" fontId="7" fillId="0" borderId="10" xfId="0" applyNumberFormat="1" applyFont="1" applyBorder="1"/>
    <xf numFmtId="0" fontId="7" fillId="0" borderId="12" xfId="0" applyFont="1" applyBorder="1"/>
    <xf numFmtId="0" fontId="7" fillId="0" borderId="10" xfId="0" applyFont="1" applyBorder="1"/>
    <xf numFmtId="0" fontId="7" fillId="0" borderId="0" xfId="0" applyFont="1" applyBorder="1"/>
    <xf numFmtId="0" fontId="7" fillId="0" borderId="0" xfId="0" applyFont="1" applyFill="1" applyBorder="1"/>
    <xf numFmtId="0" fontId="3" fillId="0" borderId="0" xfId="0" applyFont="1" applyAlignment="1">
      <alignment horizontal="right"/>
    </xf>
    <xf numFmtId="165" fontId="3" fillId="0" borderId="0" xfId="1" applyNumberFormat="1" applyFont="1" applyAlignment="1">
      <alignment horizontal="right"/>
    </xf>
    <xf numFmtId="0" fontId="3" fillId="0" borderId="5" xfId="0" applyFont="1" applyBorder="1" applyAlignment="1">
      <alignment horizontal="right"/>
    </xf>
    <xf numFmtId="165" fontId="4" fillId="0" borderId="5" xfId="1" applyNumberFormat="1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165" fontId="3" fillId="0" borderId="7" xfId="1" applyNumberFormat="1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3" fontId="3" fillId="0" borderId="10" xfId="1" applyNumberFormat="1" applyFont="1" applyBorder="1" applyAlignment="1">
      <alignment horizontal="right"/>
    </xf>
    <xf numFmtId="37" fontId="3" fillId="0" borderId="10" xfId="0" applyNumberFormat="1" applyFont="1" applyBorder="1" applyAlignment="1">
      <alignment horizontal="right"/>
    </xf>
    <xf numFmtId="37" fontId="3" fillId="0" borderId="11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3" fontId="3" fillId="0" borderId="0" xfId="1" applyNumberFormat="1" applyFont="1" applyBorder="1" applyAlignment="1">
      <alignment horizontal="right"/>
    </xf>
    <xf numFmtId="37" fontId="3" fillId="0" borderId="0" xfId="0" applyNumberFormat="1" applyFont="1" applyBorder="1" applyAlignment="1">
      <alignment horizontal="right"/>
    </xf>
    <xf numFmtId="37" fontId="3" fillId="0" borderId="13" xfId="0" applyNumberFormat="1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3" fontId="5" fillId="0" borderId="15" xfId="1" applyNumberFormat="1" applyFont="1" applyBorder="1" applyAlignment="1">
      <alignment horizontal="right"/>
    </xf>
    <xf numFmtId="37" fontId="6" fillId="0" borderId="16" xfId="0" applyNumberFormat="1" applyFont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3" fontId="7" fillId="0" borderId="0" xfId="1" applyNumberFormat="1" applyFont="1" applyBorder="1" applyAlignment="1">
      <alignment horizontal="right"/>
    </xf>
    <xf numFmtId="37" fontId="7" fillId="0" borderId="0" xfId="0" applyNumberFormat="1" applyFont="1" applyBorder="1" applyAlignment="1">
      <alignment horizontal="right"/>
    </xf>
    <xf numFmtId="3" fontId="6" fillId="0" borderId="16" xfId="1" applyNumberFormat="1" applyFont="1" applyBorder="1" applyAlignment="1">
      <alignment horizontal="right"/>
    </xf>
    <xf numFmtId="0" fontId="7" fillId="0" borderId="10" xfId="0" applyFont="1" applyBorder="1" applyAlignment="1">
      <alignment horizontal="right"/>
    </xf>
    <xf numFmtId="37" fontId="7" fillId="0" borderId="10" xfId="0" applyNumberFormat="1" applyFont="1" applyBorder="1" applyAlignment="1">
      <alignment horizontal="right"/>
    </xf>
    <xf numFmtId="3" fontId="7" fillId="0" borderId="10" xfId="1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37" fontId="7" fillId="0" borderId="11" xfId="0" applyNumberFormat="1" applyFont="1" applyBorder="1" applyAlignment="1">
      <alignment horizontal="right"/>
    </xf>
    <xf numFmtId="37" fontId="7" fillId="0" borderId="13" xfId="0" applyNumberFormat="1" applyFont="1" applyBorder="1" applyAlignment="1">
      <alignment horizontal="right"/>
    </xf>
    <xf numFmtId="3" fontId="3" fillId="0" borderId="0" xfId="1" applyNumberFormat="1" applyFont="1" applyAlignment="1">
      <alignment horizontal="right"/>
    </xf>
    <xf numFmtId="37" fontId="3" fillId="0" borderId="0" xfId="0" applyNumberFormat="1" applyFont="1" applyAlignment="1">
      <alignment horizontal="right"/>
    </xf>
    <xf numFmtId="37" fontId="6" fillId="0" borderId="15" xfId="0" applyNumberFormat="1" applyFont="1" applyBorder="1"/>
    <xf numFmtId="37" fontId="3" fillId="0" borderId="17" xfId="0" applyNumberFormat="1" applyFont="1" applyBorder="1"/>
    <xf numFmtId="0" fontId="3" fillId="0" borderId="18" xfId="0" applyFont="1" applyBorder="1"/>
    <xf numFmtId="37" fontId="4" fillId="0" borderId="18" xfId="0" applyNumberFormat="1" applyFont="1" applyBorder="1"/>
    <xf numFmtId="37" fontId="4" fillId="0" borderId="19" xfId="0" applyNumberFormat="1" applyFont="1" applyBorder="1"/>
    <xf numFmtId="37" fontId="8" fillId="0" borderId="3" xfId="0" applyNumberFormat="1" applyFont="1" applyBorder="1"/>
    <xf numFmtId="0" fontId="3" fillId="2" borderId="17" xfId="0" applyFont="1" applyFill="1" applyBorder="1"/>
    <xf numFmtId="0" fontId="0" fillId="2" borderId="1" xfId="0" applyFill="1" applyBorder="1"/>
    <xf numFmtId="0" fontId="3" fillId="2" borderId="18" xfId="0" applyFont="1" applyFill="1" applyBorder="1"/>
    <xf numFmtId="0" fontId="0" fillId="2" borderId="2" xfId="0" applyFill="1" applyBorder="1"/>
    <xf numFmtId="37" fontId="4" fillId="2" borderId="19" xfId="0" applyNumberFormat="1" applyFont="1" applyFill="1" applyBorder="1"/>
    <xf numFmtId="0" fontId="3" fillId="0" borderId="17" xfId="0" applyFont="1" applyBorder="1"/>
    <xf numFmtId="37" fontId="8" fillId="2" borderId="3" xfId="0" applyNumberFormat="1" applyFont="1" applyFill="1" applyBorder="1"/>
    <xf numFmtId="37" fontId="4" fillId="2" borderId="18" xfId="0" applyNumberFormat="1" applyFont="1" applyFill="1" applyBorder="1"/>
    <xf numFmtId="0" fontId="8" fillId="2" borderId="3" xfId="0" applyFont="1" applyFill="1" applyBorder="1"/>
    <xf numFmtId="0" fontId="4" fillId="0" borderId="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3" fontId="5" fillId="0" borderId="0" xfId="1" applyNumberFormat="1" applyFont="1" applyBorder="1" applyAlignment="1">
      <alignment horizontal="right"/>
    </xf>
    <xf numFmtId="0" fontId="3" fillId="0" borderId="17" xfId="0" applyFont="1" applyFill="1" applyBorder="1"/>
    <xf numFmtId="0" fontId="0" fillId="0" borderId="1" xfId="0" applyFill="1" applyBorder="1"/>
    <xf numFmtId="0" fontId="3" fillId="0" borderId="18" xfId="0" applyFont="1" applyFill="1" applyBorder="1"/>
    <xf numFmtId="0" fontId="0" fillId="0" borderId="2" xfId="0" applyFill="1" applyBorder="1"/>
    <xf numFmtId="37" fontId="4" fillId="0" borderId="19" xfId="0" applyNumberFormat="1" applyFont="1" applyFill="1" applyBorder="1"/>
    <xf numFmtId="37" fontId="8" fillId="0" borderId="3" xfId="0" applyNumberFormat="1" applyFont="1" applyFill="1" applyBorder="1"/>
    <xf numFmtId="37" fontId="4" fillId="0" borderId="18" xfId="0" applyNumberFormat="1" applyFont="1" applyFill="1" applyBorder="1"/>
    <xf numFmtId="0" fontId="8" fillId="0" borderId="2" xfId="0" applyFont="1" applyFill="1" applyBorder="1"/>
    <xf numFmtId="0" fontId="8" fillId="0" borderId="3" xfId="0" applyFont="1" applyFill="1" applyBorder="1"/>
    <xf numFmtId="14" fontId="2" fillId="0" borderId="0" xfId="0" applyNumberFormat="1" applyFont="1"/>
    <xf numFmtId="0" fontId="9" fillId="0" borderId="0" xfId="0" applyFont="1"/>
    <xf numFmtId="0" fontId="3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right"/>
    </xf>
    <xf numFmtId="165" fontId="3" fillId="0" borderId="20" xfId="1" applyNumberFormat="1" applyFont="1" applyBorder="1" applyAlignment="1">
      <alignment horizontal="right"/>
    </xf>
    <xf numFmtId="0" fontId="4" fillId="0" borderId="17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19" xfId="0" applyFont="1" applyBorder="1"/>
    <xf numFmtId="0" fontId="3" fillId="0" borderId="3" xfId="0" applyFont="1" applyBorder="1"/>
    <xf numFmtId="0" fontId="4" fillId="2" borderId="17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19" xfId="0" applyFont="1" applyFill="1" applyBorder="1"/>
    <xf numFmtId="0" fontId="3" fillId="2" borderId="3" xfId="0" applyFont="1" applyFill="1" applyBorder="1"/>
    <xf numFmtId="0" fontId="0" fillId="2" borderId="3" xfId="0" applyFill="1" applyBorder="1"/>
    <xf numFmtId="0" fontId="4" fillId="0" borderId="18" xfId="0" applyFont="1" applyBorder="1"/>
    <xf numFmtId="0" fontId="3" fillId="2" borderId="0" xfId="0" applyFont="1" applyFill="1" applyBorder="1"/>
    <xf numFmtId="37" fontId="5" fillId="0" borderId="0" xfId="0" applyNumberFormat="1" applyFont="1" applyBorder="1" applyAlignment="1">
      <alignment horizontal="right"/>
    </xf>
    <xf numFmtId="37" fontId="6" fillId="0" borderId="13" xfId="0" applyNumberFormat="1" applyFont="1" applyBorder="1" applyAlignment="1">
      <alignment horizontal="right"/>
    </xf>
    <xf numFmtId="3" fontId="4" fillId="0" borderId="0" xfId="1" applyNumberFormat="1" applyFont="1" applyBorder="1" applyAlignment="1">
      <alignment horizontal="right"/>
    </xf>
    <xf numFmtId="37" fontId="3" fillId="0" borderId="18" xfId="0" applyNumberFormat="1" applyFont="1" applyBorder="1"/>
    <xf numFmtId="0" fontId="4" fillId="0" borderId="0" xfId="0" applyFont="1" applyBorder="1"/>
    <xf numFmtId="0" fontId="4" fillId="0" borderId="12" xfId="0" applyFont="1" applyBorder="1"/>
    <xf numFmtId="37" fontId="2" fillId="0" borderId="21" xfId="0" applyNumberFormat="1" applyFont="1" applyBorder="1"/>
    <xf numFmtId="37" fontId="3" fillId="0" borderId="2" xfId="0" applyNumberFormat="1" applyFont="1" applyBorder="1"/>
    <xf numFmtId="37" fontId="6" fillId="0" borderId="22" xfId="0" applyNumberFormat="1" applyFont="1" applyBorder="1"/>
    <xf numFmtId="0" fontId="0" fillId="0" borderId="0" xfId="0" applyBorder="1"/>
    <xf numFmtId="37" fontId="8" fillId="0" borderId="0" xfId="0" applyNumberFormat="1" applyFont="1" applyFill="1" applyBorder="1"/>
    <xf numFmtId="3" fontId="5" fillId="0" borderId="0" xfId="1" applyNumberFormat="1" applyFont="1" applyFill="1" applyBorder="1" applyAlignment="1">
      <alignment horizontal="right"/>
    </xf>
    <xf numFmtId="37" fontId="6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/>
    <xf numFmtId="37" fontId="6" fillId="0" borderId="0" xfId="0" applyNumberFormat="1" applyFont="1" applyFill="1" applyBorder="1"/>
    <xf numFmtId="37" fontId="4" fillId="0" borderId="0" xfId="0" applyNumberFormat="1" applyFont="1" applyFill="1" applyBorder="1"/>
    <xf numFmtId="0" fontId="0" fillId="0" borderId="0" xfId="0" applyFill="1"/>
    <xf numFmtId="0" fontId="4" fillId="0" borderId="0" xfId="0" applyFont="1" applyFill="1" applyBorder="1"/>
    <xf numFmtId="3" fontId="7" fillId="0" borderId="0" xfId="1" applyNumberFormat="1" applyFont="1" applyFill="1" applyBorder="1" applyAlignment="1">
      <alignment horizontal="right"/>
    </xf>
    <xf numFmtId="37" fontId="7" fillId="0" borderId="0" xfId="0" applyNumberFormat="1" applyFont="1" applyFill="1" applyBorder="1" applyAlignment="1">
      <alignment horizontal="right"/>
    </xf>
    <xf numFmtId="37" fontId="7" fillId="0" borderId="0" xfId="0" applyNumberFormat="1" applyFont="1" applyFill="1" applyBorder="1"/>
    <xf numFmtId="0" fontId="0" fillId="0" borderId="0" xfId="0" applyFill="1" applyBorder="1"/>
    <xf numFmtId="3" fontId="3" fillId="0" borderId="0" xfId="1" applyNumberFormat="1" applyFont="1" applyFill="1" applyBorder="1" applyAlignment="1">
      <alignment horizontal="right"/>
    </xf>
    <xf numFmtId="37" fontId="3" fillId="0" borderId="0" xfId="0" applyNumberFormat="1" applyFont="1" applyFill="1" applyBorder="1" applyAlignment="1">
      <alignment horizontal="right"/>
    </xf>
    <xf numFmtId="37" fontId="3" fillId="0" borderId="0" xfId="0" applyNumberFormat="1" applyFont="1" applyFill="1" applyBorder="1"/>
    <xf numFmtId="0" fontId="3" fillId="0" borderId="0" xfId="0" applyFont="1" applyFill="1"/>
    <xf numFmtId="0" fontId="3" fillId="0" borderId="0" xfId="0" applyFont="1" applyFill="1" applyAlignment="1">
      <alignment horizontal="right"/>
    </xf>
    <xf numFmtId="3" fontId="3" fillId="0" borderId="0" xfId="1" applyNumberFormat="1" applyFont="1" applyFill="1" applyAlignment="1">
      <alignment horizontal="right"/>
    </xf>
    <xf numFmtId="37" fontId="3" fillId="0" borderId="0" xfId="0" applyNumberFormat="1" applyFont="1" applyFill="1" applyAlignment="1">
      <alignment horizontal="right"/>
    </xf>
    <xf numFmtId="37" fontId="3" fillId="0" borderId="0" xfId="0" applyNumberFormat="1" applyFont="1" applyFill="1"/>
    <xf numFmtId="0" fontId="3" fillId="2" borderId="23" xfId="0" applyFont="1" applyFill="1" applyBorder="1"/>
    <xf numFmtId="0" fontId="0" fillId="2" borderId="24" xfId="0" applyFill="1" applyBorder="1"/>
    <xf numFmtId="0" fontId="3" fillId="0" borderId="25" xfId="0" applyFont="1" applyBorder="1"/>
    <xf numFmtId="0" fontId="3" fillId="0" borderId="25" xfId="0" applyFont="1" applyBorder="1" applyAlignment="1">
      <alignment horizontal="right"/>
    </xf>
    <xf numFmtId="3" fontId="5" fillId="0" borderId="25" xfId="1" applyNumberFormat="1" applyFont="1" applyBorder="1" applyAlignment="1">
      <alignment horizontal="right"/>
    </xf>
    <xf numFmtId="37" fontId="6" fillId="0" borderId="25" xfId="0" applyNumberFormat="1" applyFont="1" applyBorder="1" applyAlignment="1">
      <alignment horizontal="right"/>
    </xf>
    <xf numFmtId="0" fontId="3" fillId="0" borderId="26" xfId="0" applyFont="1" applyBorder="1"/>
    <xf numFmtId="37" fontId="5" fillId="0" borderId="25" xfId="0" applyNumberFormat="1" applyFont="1" applyBorder="1"/>
    <xf numFmtId="37" fontId="6" fillId="0" borderId="27" xfId="0" applyNumberFormat="1" applyFont="1" applyBorder="1"/>
    <xf numFmtId="37" fontId="4" fillId="2" borderId="25" xfId="0" applyNumberFormat="1" applyFont="1" applyFill="1" applyBorder="1"/>
    <xf numFmtId="0" fontId="3" fillId="0" borderId="28" xfId="0" applyFont="1" applyBorder="1"/>
    <xf numFmtId="0" fontId="0" fillId="0" borderId="0" xfId="0" quotePrefix="1" applyAlignment="1">
      <alignment horizontal="right"/>
    </xf>
    <xf numFmtId="0" fontId="2" fillId="0" borderId="29" xfId="0" applyFont="1" applyBorder="1"/>
    <xf numFmtId="0" fontId="10" fillId="0" borderId="0" xfId="2" applyAlignment="1" applyProtection="1"/>
    <xf numFmtId="0" fontId="0" fillId="0" borderId="0" xfId="0" applyAlignment="1">
      <alignment horizontal="right"/>
    </xf>
    <xf numFmtId="0" fontId="4" fillId="2" borderId="18" xfId="0" applyFont="1" applyFill="1" applyBorder="1"/>
    <xf numFmtId="0" fontId="2" fillId="3" borderId="30" xfId="0" applyFont="1" applyFill="1" applyBorder="1" applyAlignment="1">
      <alignment horizontal="center"/>
    </xf>
    <xf numFmtId="165" fontId="9" fillId="0" borderId="0" xfId="1" applyNumberFormat="1" applyFont="1" applyAlignment="1">
      <alignment horizontal="center"/>
    </xf>
    <xf numFmtId="0" fontId="2" fillId="4" borderId="30" xfId="0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37" fontId="2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165" fontId="3" fillId="0" borderId="0" xfId="1" applyNumberFormat="1" applyFont="1" applyAlignment="1">
      <alignment horizontal="center"/>
    </xf>
    <xf numFmtId="38" fontId="2" fillId="3" borderId="21" xfId="0" applyNumberFormat="1" applyFont="1" applyFill="1" applyBorder="1" applyAlignment="1">
      <alignment horizontal="center"/>
    </xf>
    <xf numFmtId="38" fontId="2" fillId="0" borderId="0" xfId="1" applyNumberFormat="1" applyFont="1" applyAlignment="1">
      <alignment horizontal="center"/>
    </xf>
    <xf numFmtId="38" fontId="2" fillId="4" borderId="21" xfId="0" applyNumberFormat="1" applyFont="1" applyFill="1" applyBorder="1" applyAlignment="1">
      <alignment horizontal="center"/>
    </xf>
    <xf numFmtId="0" fontId="2" fillId="5" borderId="30" xfId="0" applyFont="1" applyFill="1" applyBorder="1" applyAlignment="1">
      <alignment horizontal="center"/>
    </xf>
    <xf numFmtId="38" fontId="2" fillId="5" borderId="21" xfId="0" applyNumberFormat="1" applyFont="1" applyFill="1" applyBorder="1" applyAlignment="1">
      <alignment horizontal="center"/>
    </xf>
    <xf numFmtId="0" fontId="3" fillId="3" borderId="0" xfId="0" applyFont="1" applyFill="1" applyBorder="1"/>
    <xf numFmtId="37" fontId="3" fillId="3" borderId="0" xfId="0" applyNumberFormat="1" applyFont="1" applyFill="1" applyBorder="1"/>
    <xf numFmtId="0" fontId="3" fillId="3" borderId="0" xfId="0" applyFont="1" applyFill="1" applyBorder="1" applyAlignment="1">
      <alignment horizontal="right"/>
    </xf>
    <xf numFmtId="3" fontId="3" fillId="3" borderId="0" xfId="1" applyNumberFormat="1" applyFont="1" applyFill="1" applyBorder="1" applyAlignment="1">
      <alignment horizontal="right"/>
    </xf>
    <xf numFmtId="0" fontId="3" fillId="3" borderId="10" xfId="0" applyFont="1" applyFill="1" applyBorder="1" applyAlignment="1">
      <alignment horizontal="right"/>
    </xf>
    <xf numFmtId="3" fontId="3" fillId="3" borderId="10" xfId="1" applyNumberFormat="1" applyFont="1" applyFill="1" applyBorder="1" applyAlignment="1">
      <alignment horizontal="right"/>
    </xf>
    <xf numFmtId="0" fontId="3" fillId="3" borderId="10" xfId="0" applyFont="1" applyFill="1" applyBorder="1"/>
    <xf numFmtId="37" fontId="3" fillId="3" borderId="10" xfId="0" applyNumberFormat="1" applyFont="1" applyFill="1" applyBorder="1"/>
    <xf numFmtId="169" fontId="3" fillId="3" borderId="0" xfId="1" applyNumberFormat="1" applyFont="1" applyFill="1" applyBorder="1" applyAlignment="1">
      <alignment horizontal="right"/>
    </xf>
    <xf numFmtId="37" fontId="3" fillId="0" borderId="13" xfId="0" applyNumberFormat="1" applyFont="1" applyFill="1" applyBorder="1" applyAlignment="1">
      <alignment horizontal="right"/>
    </xf>
    <xf numFmtId="0" fontId="3" fillId="0" borderId="15" xfId="0" applyFont="1" applyFill="1" applyBorder="1" applyAlignment="1">
      <alignment horizontal="right"/>
    </xf>
    <xf numFmtId="169" fontId="3" fillId="0" borderId="15" xfId="1" applyNumberFormat="1" applyFont="1" applyFill="1" applyBorder="1" applyAlignment="1">
      <alignment horizontal="right"/>
    </xf>
    <xf numFmtId="37" fontId="3" fillId="0" borderId="10" xfId="0" applyNumberFormat="1" applyFont="1" applyFill="1" applyBorder="1" applyAlignment="1">
      <alignment horizontal="right"/>
    </xf>
    <xf numFmtId="0" fontId="4" fillId="6" borderId="17" xfId="0" applyFont="1" applyFill="1" applyBorder="1"/>
    <xf numFmtId="0" fontId="3" fillId="6" borderId="1" xfId="0" applyFont="1" applyFill="1" applyBorder="1"/>
    <xf numFmtId="0" fontId="3" fillId="6" borderId="2" xfId="0" applyFont="1" applyFill="1" applyBorder="1"/>
    <xf numFmtId="0" fontId="7" fillId="0" borderId="9" xfId="0" applyFont="1" applyFill="1" applyBorder="1"/>
    <xf numFmtId="0" fontId="7" fillId="0" borderId="10" xfId="0" applyFont="1" applyFill="1" applyBorder="1" applyAlignment="1">
      <alignment horizontal="center"/>
    </xf>
    <xf numFmtId="37" fontId="7" fillId="0" borderId="10" xfId="0" applyNumberFormat="1" applyFont="1" applyFill="1" applyBorder="1" applyAlignment="1">
      <alignment horizontal="right"/>
    </xf>
    <xf numFmtId="0" fontId="3" fillId="0" borderId="9" xfId="0" applyFont="1" applyFill="1" applyBorder="1"/>
    <xf numFmtId="167" fontId="8" fillId="2" borderId="3" xfId="0" applyNumberFormat="1" applyFont="1" applyFill="1" applyBorder="1"/>
    <xf numFmtId="0" fontId="7" fillId="0" borderId="18" xfId="0" applyFont="1" applyBorder="1"/>
    <xf numFmtId="165" fontId="7" fillId="0" borderId="0" xfId="1" applyNumberFormat="1" applyFont="1" applyBorder="1" applyAlignment="1">
      <alignment horizontal="right"/>
    </xf>
    <xf numFmtId="0" fontId="3" fillId="0" borderId="18" xfId="0" applyFont="1" applyFill="1" applyBorder="1" applyAlignment="1">
      <alignment horizontal="left"/>
    </xf>
    <xf numFmtId="0" fontId="3" fillId="0" borderId="31" xfId="0" applyFont="1" applyFill="1" applyBorder="1"/>
    <xf numFmtId="0" fontId="7" fillId="0" borderId="18" xfId="0" applyFont="1" applyFill="1" applyBorder="1"/>
    <xf numFmtId="0" fontId="7" fillId="0" borderId="31" xfId="0" applyFont="1" applyBorder="1"/>
    <xf numFmtId="0" fontId="3" fillId="0" borderId="31" xfId="0" applyFont="1" applyBorder="1"/>
    <xf numFmtId="0" fontId="3" fillId="0" borderId="23" xfId="0" applyFont="1" applyBorder="1"/>
    <xf numFmtId="37" fontId="8" fillId="2" borderId="24" xfId="0" applyNumberFormat="1" applyFont="1" applyFill="1" applyBorder="1"/>
    <xf numFmtId="0" fontId="0" fillId="0" borderId="0" xfId="0" applyFill="1" applyBorder="1" applyAlignment="1">
      <alignment horizontal="center"/>
    </xf>
    <xf numFmtId="3" fontId="6" fillId="0" borderId="16" xfId="0" applyNumberFormat="1" applyFont="1" applyBorder="1" applyAlignment="1">
      <alignment horizontal="right"/>
    </xf>
    <xf numFmtId="3" fontId="3" fillId="0" borderId="12" xfId="0" applyNumberFormat="1" applyFont="1" applyBorder="1"/>
    <xf numFmtId="3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/>
    <xf numFmtId="3" fontId="5" fillId="0" borderId="0" xfId="0" applyNumberFormat="1" applyFont="1" applyBorder="1"/>
    <xf numFmtId="3" fontId="4" fillId="0" borderId="0" xfId="1" applyNumberFormat="1" applyFont="1" applyFill="1" applyBorder="1" applyAlignment="1">
      <alignment horizontal="right"/>
    </xf>
    <xf numFmtId="3" fontId="3" fillId="0" borderId="10" xfId="1" applyNumberFormat="1" applyFont="1" applyFill="1" applyBorder="1" applyAlignment="1">
      <alignment horizontal="right"/>
    </xf>
    <xf numFmtId="37" fontId="3" fillId="0" borderId="10" xfId="0" applyNumberFormat="1" applyFont="1" applyFill="1" applyBorder="1"/>
    <xf numFmtId="37" fontId="3" fillId="0" borderId="13" xfId="0" applyNumberFormat="1" applyFont="1" applyFill="1" applyBorder="1" applyAlignment="1">
      <alignment horizontal="left"/>
    </xf>
    <xf numFmtId="0" fontId="7" fillId="0" borderId="10" xfId="0" applyFont="1" applyFill="1" applyBorder="1" applyAlignment="1">
      <alignment horizontal="right"/>
    </xf>
    <xf numFmtId="165" fontId="7" fillId="0" borderId="10" xfId="1" applyNumberFormat="1" applyFont="1" applyFill="1" applyBorder="1" applyAlignment="1">
      <alignment horizontal="right"/>
    </xf>
    <xf numFmtId="0" fontId="3" fillId="0" borderId="10" xfId="0" applyFont="1" applyFill="1" applyBorder="1"/>
    <xf numFmtId="3" fontId="7" fillId="0" borderId="10" xfId="1" applyNumberFormat="1" applyFont="1" applyFill="1" applyBorder="1" applyAlignment="1">
      <alignment horizontal="right"/>
    </xf>
    <xf numFmtId="0" fontId="7" fillId="0" borderId="10" xfId="0" applyFont="1" applyFill="1" applyBorder="1"/>
    <xf numFmtId="37" fontId="7" fillId="0" borderId="10" xfId="0" applyNumberFormat="1" applyFont="1" applyFill="1" applyBorder="1"/>
    <xf numFmtId="37" fontId="3" fillId="0" borderId="0" xfId="1" applyNumberFormat="1" applyFont="1" applyFill="1" applyBorder="1" applyAlignment="1">
      <alignment horizontal="right"/>
    </xf>
    <xf numFmtId="0" fontId="7" fillId="0" borderId="31" xfId="0" applyFont="1" applyFill="1" applyBorder="1"/>
    <xf numFmtId="37" fontId="7" fillId="0" borderId="0" xfId="0" applyNumberFormat="1" applyFont="1" applyFill="1" applyBorder="1" applyAlignment="1"/>
    <xf numFmtId="37" fontId="5" fillId="0" borderId="15" xfId="1" applyNumberFormat="1" applyFont="1" applyBorder="1" applyAlignment="1">
      <alignment horizontal="right"/>
    </xf>
    <xf numFmtId="37" fontId="3" fillId="7" borderId="13" xfId="0" applyNumberFormat="1" applyFont="1" applyFill="1" applyBorder="1" applyAlignment="1">
      <alignment horizontal="right"/>
    </xf>
    <xf numFmtId="165" fontId="7" fillId="0" borderId="0" xfId="1" applyNumberFormat="1" applyFont="1" applyFill="1" applyBorder="1" applyAlignment="1">
      <alignment horizontal="right"/>
    </xf>
    <xf numFmtId="0" fontId="3" fillId="3" borderId="0" xfId="0" applyFont="1" applyFill="1" applyAlignment="1">
      <alignment horizontal="right"/>
    </xf>
    <xf numFmtId="169" fontId="3" fillId="3" borderId="0" xfId="1" applyNumberFormat="1" applyFont="1" applyFill="1" applyAlignment="1">
      <alignment horizontal="right"/>
    </xf>
    <xf numFmtId="0" fontId="2" fillId="8" borderId="9" xfId="0" applyFont="1" applyFill="1" applyBorder="1" applyAlignment="1">
      <alignment horizontal="left"/>
    </xf>
    <xf numFmtId="0" fontId="2" fillId="8" borderId="11" xfId="0" applyFont="1" applyFill="1" applyBorder="1" applyAlignment="1">
      <alignment horizontal="left"/>
    </xf>
    <xf numFmtId="0" fontId="0" fillId="8" borderId="12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3" fontId="5" fillId="0" borderId="15" xfId="1" applyNumberFormat="1" applyFont="1" applyFill="1" applyBorder="1" applyAlignment="1">
      <alignment horizontal="right"/>
    </xf>
    <xf numFmtId="37" fontId="3" fillId="3" borderId="0" xfId="1" applyNumberFormat="1" applyFont="1" applyFill="1" applyBorder="1" applyAlignment="1">
      <alignment horizontal="right"/>
    </xf>
    <xf numFmtId="37" fontId="3" fillId="0" borderId="15" xfId="0" applyNumberFormat="1" applyFont="1" applyBorder="1"/>
    <xf numFmtId="37" fontId="11" fillId="0" borderId="3" xfId="0" applyNumberFormat="1" applyFont="1" applyBorder="1"/>
    <xf numFmtId="169" fontId="12" fillId="0" borderId="15" xfId="1" applyNumberFormat="1" applyFont="1" applyFill="1" applyBorder="1" applyAlignment="1">
      <alignment horizontal="right"/>
    </xf>
    <xf numFmtId="0" fontId="3" fillId="6" borderId="0" xfId="0" applyFont="1" applyFill="1" applyBorder="1"/>
    <xf numFmtId="0" fontId="3" fillId="6" borderId="0" xfId="0" applyFont="1" applyFill="1" applyBorder="1" applyAlignment="1">
      <alignment horizontal="center"/>
    </xf>
    <xf numFmtId="37" fontId="3" fillId="6" borderId="0" xfId="0" applyNumberFormat="1" applyFont="1" applyFill="1" applyBorder="1"/>
    <xf numFmtId="0" fontId="3" fillId="6" borderId="18" xfId="0" applyFont="1" applyFill="1" applyBorder="1" applyAlignment="1">
      <alignment horizontal="left"/>
    </xf>
    <xf numFmtId="0" fontId="3" fillId="6" borderId="0" xfId="0" applyFont="1" applyFill="1" applyBorder="1" applyAlignment="1">
      <alignment horizontal="right"/>
    </xf>
    <xf numFmtId="3" fontId="3" fillId="6" borderId="0" xfId="1" applyNumberFormat="1" applyFont="1" applyFill="1" applyBorder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brianday@aec.com" TargetMode="External"/><Relationship Id="rId1" Type="http://schemas.openxmlformats.org/officeDocument/2006/relationships/hyperlink" Target="mailto:craderlh@B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754"/>
  <sheetViews>
    <sheetView tabSelected="1" zoomScale="85" workbookViewId="0">
      <selection activeCell="L151" sqref="L151"/>
    </sheetView>
  </sheetViews>
  <sheetFormatPr defaultRowHeight="12.75" x14ac:dyDescent="0.2"/>
  <cols>
    <col min="1" max="1" width="6.85546875" style="4" customWidth="1"/>
    <col min="2" max="2" width="14.140625" customWidth="1"/>
    <col min="3" max="3" width="18.28515625" style="4" customWidth="1"/>
    <col min="4" max="4" width="7.7109375" style="162" customWidth="1"/>
    <col min="5" max="5" width="12" style="35" customWidth="1"/>
    <col min="6" max="6" width="10.5703125" style="36" customWidth="1"/>
    <col min="7" max="7" width="9.5703125" style="35" bestFit="1" customWidth="1"/>
    <col min="8" max="8" width="15.5703125" style="35" customWidth="1"/>
    <col min="9" max="9" width="18.42578125" style="4" customWidth="1"/>
    <col min="10" max="10" width="7.140625" style="162" customWidth="1"/>
    <col min="11" max="11" width="12.140625" style="4" customWidth="1"/>
    <col min="12" max="12" width="10" style="4" bestFit="1" customWidth="1"/>
    <col min="13" max="13" width="8.28515625" style="4" customWidth="1"/>
    <col min="14" max="14" width="7" style="4" customWidth="1"/>
    <col min="15" max="15" width="11.42578125" style="4" customWidth="1"/>
    <col min="16" max="16" width="10.85546875" style="4" bestFit="1" customWidth="1"/>
    <col min="17" max="17" width="10" bestFit="1" customWidth="1"/>
    <col min="21" max="21" width="9" customWidth="1"/>
    <col min="22" max="22" width="9.7109375" customWidth="1"/>
  </cols>
  <sheetData>
    <row r="1" spans="1:19" ht="13.5" thickBot="1" x14ac:dyDescent="0.25">
      <c r="B1" s="93" t="s">
        <v>81</v>
      </c>
      <c r="C1" s="93">
        <v>37135</v>
      </c>
      <c r="D1" s="160"/>
      <c r="E1" s="157" t="s">
        <v>159</v>
      </c>
      <c r="F1" s="158"/>
      <c r="G1" s="159" t="s">
        <v>160</v>
      </c>
      <c r="H1" s="174"/>
      <c r="I1" s="178" t="s">
        <v>163</v>
      </c>
    </row>
    <row r="2" spans="1:19" ht="13.5" thickBot="1" x14ac:dyDescent="0.25">
      <c r="B2" s="94" t="s">
        <v>82</v>
      </c>
      <c r="C2" s="117">
        <f>SUM(Q7:Q225)</f>
        <v>49809.5</v>
      </c>
      <c r="D2" s="161"/>
      <c r="E2" s="175">
        <f>SUMIF($D$7:$D$286,"I",$F$7:$F$286)+SUMIF($J$7:$J$286,"I",$L$7:$L$286)</f>
        <v>116761</v>
      </c>
      <c r="F2" s="176"/>
      <c r="G2" s="177">
        <f>SUMIF($D$7:$D$286,"F",$F$7:$F$286)+SUMIF($J$7:$J$286,"F",$L$7:$L$286)</f>
        <v>-95519</v>
      </c>
      <c r="H2" s="158"/>
      <c r="I2" s="179">
        <f>SUMIF($D$7:$D$286,"GD",$F$7:$F$286)+SUMIF($J$7:$J$286,"GD",$L$7:$L$286)</f>
        <v>35230</v>
      </c>
    </row>
    <row r="3" spans="1:19" ht="13.5" thickBot="1" x14ac:dyDescent="0.25"/>
    <row r="4" spans="1:19" ht="13.5" thickBot="1" x14ac:dyDescent="0.25">
      <c r="C4" s="5"/>
      <c r="D4" s="6"/>
      <c r="E4" s="37"/>
      <c r="F4" s="38" t="s">
        <v>30</v>
      </c>
      <c r="G4" s="37"/>
      <c r="H4" s="37"/>
      <c r="I4" s="5"/>
      <c r="J4" s="6"/>
      <c r="K4" s="6"/>
      <c r="L4" s="7" t="s">
        <v>31</v>
      </c>
      <c r="M4" s="7"/>
      <c r="N4" s="6"/>
      <c r="O4" s="8"/>
      <c r="P4" s="81" t="s">
        <v>33</v>
      </c>
      <c r="Q4" s="81" t="s">
        <v>33</v>
      </c>
    </row>
    <row r="5" spans="1:19" x14ac:dyDescent="0.2">
      <c r="C5" s="9"/>
      <c r="D5" s="9" t="s">
        <v>157</v>
      </c>
      <c r="E5" s="39"/>
      <c r="F5" s="40"/>
      <c r="G5" s="39" t="s">
        <v>22</v>
      </c>
      <c r="H5" s="39" t="s">
        <v>24</v>
      </c>
      <c r="I5" s="9"/>
      <c r="J5" s="9" t="s">
        <v>157</v>
      </c>
      <c r="K5" s="9"/>
      <c r="L5" s="9"/>
      <c r="M5" s="9" t="s">
        <v>22</v>
      </c>
      <c r="N5" s="9" t="s">
        <v>24</v>
      </c>
      <c r="O5" s="9" t="s">
        <v>21</v>
      </c>
      <c r="P5" s="10" t="s">
        <v>77</v>
      </c>
      <c r="Q5" s="10" t="s">
        <v>77</v>
      </c>
    </row>
    <row r="6" spans="1:19" ht="12.75" customHeight="1" thickBot="1" x14ac:dyDescent="0.25">
      <c r="C6" s="95" t="s">
        <v>32</v>
      </c>
      <c r="D6" s="95" t="s">
        <v>158</v>
      </c>
      <c r="E6" s="96" t="s">
        <v>26</v>
      </c>
      <c r="F6" s="97" t="s">
        <v>20</v>
      </c>
      <c r="G6" s="96" t="s">
        <v>23</v>
      </c>
      <c r="H6" s="96" t="s">
        <v>25</v>
      </c>
      <c r="I6" s="95" t="s">
        <v>32</v>
      </c>
      <c r="J6" s="95" t="s">
        <v>158</v>
      </c>
      <c r="K6" s="95" t="s">
        <v>26</v>
      </c>
      <c r="L6" s="95" t="s">
        <v>27</v>
      </c>
      <c r="M6" s="95" t="s">
        <v>23</v>
      </c>
      <c r="N6" s="95" t="s">
        <v>28</v>
      </c>
      <c r="O6" s="95" t="s">
        <v>29</v>
      </c>
      <c r="P6" s="82" t="s">
        <v>78</v>
      </c>
      <c r="Q6" s="82" t="s">
        <v>79</v>
      </c>
    </row>
    <row r="7" spans="1:19" x14ac:dyDescent="0.2">
      <c r="A7" s="193" t="s">
        <v>0</v>
      </c>
      <c r="B7" s="194" t="s">
        <v>74</v>
      </c>
      <c r="C7" s="201" t="s">
        <v>83</v>
      </c>
      <c r="D7" s="169"/>
      <c r="E7" s="54">
        <v>749279</v>
      </c>
      <c r="F7" s="231"/>
      <c r="G7" s="130">
        <v>0</v>
      </c>
      <c r="H7" s="48"/>
      <c r="I7" s="33" t="s">
        <v>85</v>
      </c>
      <c r="J7" s="169"/>
      <c r="K7" s="34">
        <v>889411</v>
      </c>
      <c r="L7" s="34"/>
      <c r="M7" s="131">
        <v>0</v>
      </c>
      <c r="N7" s="131">
        <v>0</v>
      </c>
      <c r="O7" s="18"/>
      <c r="P7" s="67"/>
      <c r="Q7" s="99"/>
    </row>
    <row r="8" spans="1:19" x14ac:dyDescent="0.2">
      <c r="A8" s="109"/>
      <c r="B8" s="100"/>
      <c r="C8" s="201" t="s">
        <v>93</v>
      </c>
      <c r="D8" s="169"/>
      <c r="E8" s="61">
        <v>547580</v>
      </c>
      <c r="F8" s="202"/>
      <c r="G8" s="56">
        <f>-M91</f>
        <v>0</v>
      </c>
      <c r="H8" s="48"/>
      <c r="I8" s="34" t="s">
        <v>85</v>
      </c>
      <c r="J8" s="167"/>
      <c r="K8" s="34">
        <v>889412</v>
      </c>
      <c r="L8" s="34"/>
      <c r="M8" s="131">
        <v>-8700</v>
      </c>
      <c r="N8" s="131">
        <v>-352</v>
      </c>
      <c r="O8" s="18"/>
      <c r="P8" s="114"/>
      <c r="Q8" s="100"/>
    </row>
    <row r="9" spans="1:19" x14ac:dyDescent="0.2">
      <c r="A9" s="68"/>
      <c r="B9" s="100"/>
      <c r="C9" s="86"/>
      <c r="D9" s="164"/>
      <c r="E9" s="53"/>
      <c r="F9" s="133"/>
      <c r="G9" s="134"/>
      <c r="H9" s="48"/>
      <c r="I9" s="34" t="s">
        <v>178</v>
      </c>
      <c r="J9" s="167"/>
      <c r="K9" s="34">
        <v>778224</v>
      </c>
      <c r="L9" s="34"/>
      <c r="M9" s="131">
        <v>0</v>
      </c>
      <c r="N9" s="131">
        <v>0</v>
      </c>
      <c r="O9" s="18"/>
      <c r="P9" s="68"/>
      <c r="Q9" s="100"/>
    </row>
    <row r="10" spans="1:19" x14ac:dyDescent="0.2">
      <c r="A10" s="68"/>
      <c r="B10" s="100"/>
      <c r="C10" s="203" t="s">
        <v>181</v>
      </c>
      <c r="D10" s="164" t="s">
        <v>161</v>
      </c>
      <c r="E10" s="182">
        <v>729937</v>
      </c>
      <c r="F10" s="183">
        <v>5000</v>
      </c>
      <c r="G10" s="47"/>
      <c r="H10" s="48"/>
      <c r="I10" s="17" t="s">
        <v>210</v>
      </c>
      <c r="J10" s="163" t="s">
        <v>162</v>
      </c>
      <c r="K10" s="180">
        <v>812634</v>
      </c>
      <c r="L10" s="181">
        <v>-1000</v>
      </c>
      <c r="M10" s="135"/>
      <c r="N10" s="135"/>
      <c r="O10" s="135"/>
      <c r="P10" s="68"/>
      <c r="Q10" s="100"/>
    </row>
    <row r="11" spans="1:19" x14ac:dyDescent="0.2">
      <c r="A11" s="68"/>
      <c r="B11" s="100"/>
      <c r="C11" s="203" t="s">
        <v>181</v>
      </c>
      <c r="D11" s="164" t="s">
        <v>161</v>
      </c>
      <c r="E11" s="182">
        <v>733134</v>
      </c>
      <c r="F11" s="183">
        <v>5000</v>
      </c>
      <c r="G11" s="47"/>
      <c r="H11" s="47"/>
      <c r="I11" s="24" t="s">
        <v>211</v>
      </c>
      <c r="J11" s="164" t="s">
        <v>161</v>
      </c>
      <c r="K11" s="180">
        <v>857624</v>
      </c>
      <c r="L11" s="181">
        <v>-5000</v>
      </c>
      <c r="M11" s="135"/>
      <c r="N11" s="135"/>
      <c r="O11" s="135"/>
      <c r="P11" s="68"/>
      <c r="Q11" s="100"/>
    </row>
    <row r="12" spans="1:19" ht="13.5" customHeight="1" x14ac:dyDescent="0.2">
      <c r="A12" s="68"/>
      <c r="B12" s="100"/>
      <c r="C12" s="203" t="s">
        <v>188</v>
      </c>
      <c r="D12" s="164" t="s">
        <v>161</v>
      </c>
      <c r="E12" s="182">
        <v>825977</v>
      </c>
      <c r="F12" s="183">
        <v>20000</v>
      </c>
      <c r="G12" s="47"/>
      <c r="H12" s="48"/>
      <c r="I12" s="24" t="s">
        <v>211</v>
      </c>
      <c r="J12" s="164" t="s">
        <v>161</v>
      </c>
      <c r="K12" s="180">
        <v>857840</v>
      </c>
      <c r="L12" s="181">
        <v>-5000</v>
      </c>
      <c r="M12" s="135"/>
      <c r="N12" s="135"/>
      <c r="O12" s="135"/>
      <c r="P12" s="68"/>
      <c r="Q12" s="100"/>
      <c r="R12" s="135"/>
    </row>
    <row r="13" spans="1:19" ht="13.5" customHeight="1" x14ac:dyDescent="0.2">
      <c r="A13" s="68"/>
      <c r="B13" s="100"/>
      <c r="C13" s="203" t="s">
        <v>188</v>
      </c>
      <c r="D13" s="164" t="s">
        <v>161</v>
      </c>
      <c r="E13" s="182">
        <v>835183</v>
      </c>
      <c r="F13" s="183">
        <v>10000</v>
      </c>
      <c r="G13" s="47"/>
      <c r="H13" s="48"/>
      <c r="I13" s="24" t="s">
        <v>221</v>
      </c>
      <c r="J13" s="164" t="s">
        <v>161</v>
      </c>
      <c r="K13" s="180">
        <v>989763</v>
      </c>
      <c r="L13" s="181">
        <v>-5000</v>
      </c>
      <c r="M13" s="135"/>
      <c r="N13" s="135"/>
      <c r="O13" s="135"/>
      <c r="P13" s="68"/>
      <c r="Q13" s="100"/>
      <c r="R13" s="135">
        <v>-10000</v>
      </c>
      <c r="S13" t="s">
        <v>219</v>
      </c>
    </row>
    <row r="14" spans="1:19" ht="13.5" customHeight="1" x14ac:dyDescent="0.2">
      <c r="A14" s="68"/>
      <c r="B14" s="100"/>
      <c r="C14" s="203" t="s">
        <v>187</v>
      </c>
      <c r="D14" s="164" t="s">
        <v>161</v>
      </c>
      <c r="E14" s="182">
        <v>841587</v>
      </c>
      <c r="F14" s="183">
        <v>10000</v>
      </c>
      <c r="G14" s="47"/>
      <c r="H14" s="48"/>
      <c r="I14" s="24" t="s">
        <v>216</v>
      </c>
      <c r="J14" s="164" t="s">
        <v>162</v>
      </c>
      <c r="K14" s="180">
        <v>1008258</v>
      </c>
      <c r="L14" s="181">
        <v>-5000</v>
      </c>
      <c r="M14" s="135"/>
      <c r="N14" s="135"/>
      <c r="O14" s="135"/>
      <c r="P14" s="68"/>
      <c r="Q14" s="100"/>
      <c r="R14" s="135">
        <v>-10000</v>
      </c>
      <c r="S14" t="s">
        <v>219</v>
      </c>
    </row>
    <row r="15" spans="1:19" ht="13.5" customHeight="1" x14ac:dyDescent="0.2">
      <c r="A15" s="68"/>
      <c r="B15" s="100"/>
      <c r="C15" s="203" t="s">
        <v>222</v>
      </c>
      <c r="D15" s="164" t="s">
        <v>161</v>
      </c>
      <c r="E15" s="182">
        <v>854541</v>
      </c>
      <c r="F15" s="183">
        <v>10000</v>
      </c>
      <c r="G15" s="47"/>
      <c r="H15" s="48"/>
      <c r="I15" s="24" t="s">
        <v>216</v>
      </c>
      <c r="J15" s="164" t="s">
        <v>162</v>
      </c>
      <c r="K15" s="180">
        <v>1008259</v>
      </c>
      <c r="L15" s="181">
        <v>-5000</v>
      </c>
      <c r="M15" s="135"/>
      <c r="N15" s="135"/>
      <c r="O15" s="135"/>
      <c r="P15" s="68"/>
      <c r="Q15" s="100"/>
      <c r="R15" s="135">
        <v>-5000</v>
      </c>
      <c r="S15" t="s">
        <v>219</v>
      </c>
    </row>
    <row r="16" spans="1:19" ht="13.5" customHeight="1" x14ac:dyDescent="0.2">
      <c r="A16" s="68"/>
      <c r="B16" s="100"/>
      <c r="C16" s="203" t="s">
        <v>189</v>
      </c>
      <c r="D16" s="164" t="s">
        <v>161</v>
      </c>
      <c r="E16" s="182">
        <v>857863</v>
      </c>
      <c r="F16" s="183">
        <v>10000</v>
      </c>
      <c r="G16" s="134"/>
      <c r="H16" s="48"/>
      <c r="I16" s="24" t="s">
        <v>218</v>
      </c>
      <c r="J16" s="164" t="s">
        <v>162</v>
      </c>
      <c r="K16" s="180">
        <v>1008414</v>
      </c>
      <c r="L16" s="181">
        <v>-5000</v>
      </c>
      <c r="M16" s="135"/>
      <c r="N16" s="18"/>
      <c r="O16" s="18"/>
      <c r="P16" s="68"/>
      <c r="Q16" s="100"/>
      <c r="R16" s="135">
        <v>-5000</v>
      </c>
      <c r="S16" t="s">
        <v>220</v>
      </c>
    </row>
    <row r="17" spans="1:17" ht="13.5" customHeight="1" x14ac:dyDescent="0.2">
      <c r="A17" s="68"/>
      <c r="B17" s="100"/>
      <c r="C17" s="203" t="s">
        <v>214</v>
      </c>
      <c r="D17" s="164" t="s">
        <v>107</v>
      </c>
      <c r="E17" s="182">
        <v>992500</v>
      </c>
      <c r="F17" s="183">
        <v>20000</v>
      </c>
      <c r="G17" s="134"/>
      <c r="H17" s="48"/>
      <c r="I17" s="24" t="s">
        <v>230</v>
      </c>
      <c r="J17" s="164" t="s">
        <v>162</v>
      </c>
      <c r="K17" s="180">
        <v>1008495</v>
      </c>
      <c r="L17" s="181">
        <v>-5000</v>
      </c>
      <c r="M17" s="135"/>
      <c r="N17" s="18"/>
      <c r="O17" s="18"/>
      <c r="P17" s="68"/>
      <c r="Q17" s="100"/>
    </row>
    <row r="18" spans="1:17" ht="13.5" customHeight="1" x14ac:dyDescent="0.2">
      <c r="A18" s="68"/>
      <c r="B18" s="100"/>
      <c r="C18" s="248" t="s">
        <v>236</v>
      </c>
      <c r="D18" s="246" t="s">
        <v>162</v>
      </c>
      <c r="E18" s="249">
        <v>1012651</v>
      </c>
      <c r="F18" s="250">
        <v>5000</v>
      </c>
      <c r="G18" s="134"/>
      <c r="H18" s="48"/>
      <c r="I18" s="24" t="s">
        <v>221</v>
      </c>
      <c r="J18" s="164" t="s">
        <v>162</v>
      </c>
      <c r="K18" s="180">
        <v>1008607</v>
      </c>
      <c r="L18" s="181">
        <v>-5000</v>
      </c>
      <c r="M18" s="135"/>
      <c r="N18" s="18"/>
      <c r="O18" s="18"/>
      <c r="P18" s="68"/>
      <c r="Q18" s="100"/>
    </row>
    <row r="19" spans="1:17" ht="13.5" customHeight="1" x14ac:dyDescent="0.2">
      <c r="A19" s="68"/>
      <c r="B19" s="100"/>
      <c r="C19" s="248" t="s">
        <v>236</v>
      </c>
      <c r="D19" s="246" t="s">
        <v>162</v>
      </c>
      <c r="E19" s="249">
        <v>1013349</v>
      </c>
      <c r="F19" s="250">
        <v>5000</v>
      </c>
      <c r="G19" s="134"/>
      <c r="H19" s="48"/>
      <c r="I19" s="24" t="s">
        <v>234</v>
      </c>
      <c r="J19" s="164" t="s">
        <v>162</v>
      </c>
      <c r="K19" s="180">
        <v>1008685</v>
      </c>
      <c r="L19" s="181">
        <v>-5000</v>
      </c>
      <c r="M19" s="135"/>
      <c r="N19" s="18"/>
      <c r="O19" s="18"/>
      <c r="P19" s="68"/>
      <c r="Q19" s="100"/>
    </row>
    <row r="20" spans="1:17" ht="13.5" customHeight="1" x14ac:dyDescent="0.2">
      <c r="A20" s="68"/>
      <c r="B20" s="100"/>
      <c r="C20" s="203" t="s">
        <v>240</v>
      </c>
      <c r="D20" s="164" t="s">
        <v>162</v>
      </c>
      <c r="E20" s="182">
        <v>1016420</v>
      </c>
      <c r="F20" s="183">
        <v>5000</v>
      </c>
      <c r="G20" s="134"/>
      <c r="H20" s="48"/>
      <c r="I20" s="24" t="s">
        <v>221</v>
      </c>
      <c r="J20" s="164" t="s">
        <v>162</v>
      </c>
      <c r="K20" s="180">
        <v>1008946</v>
      </c>
      <c r="L20" s="181">
        <v>-5000</v>
      </c>
      <c r="M20" s="135"/>
      <c r="N20" s="18"/>
      <c r="O20" s="18"/>
      <c r="P20" s="68"/>
      <c r="Q20" s="100"/>
    </row>
    <row r="21" spans="1:17" ht="12" customHeight="1" x14ac:dyDescent="0.2">
      <c r="A21" s="68"/>
      <c r="B21" s="100"/>
      <c r="C21" s="203" t="s">
        <v>240</v>
      </c>
      <c r="D21" s="164" t="s">
        <v>162</v>
      </c>
      <c r="E21" s="182">
        <v>1016695</v>
      </c>
      <c r="F21" s="183">
        <v>5000</v>
      </c>
      <c r="G21" s="130"/>
      <c r="H21" s="48"/>
      <c r="I21" s="24" t="s">
        <v>218</v>
      </c>
      <c r="J21" s="164" t="s">
        <v>162</v>
      </c>
      <c r="K21" s="180">
        <v>1009112</v>
      </c>
      <c r="L21" s="181">
        <v>-5000</v>
      </c>
      <c r="M21" s="135"/>
      <c r="N21" s="18"/>
      <c r="O21" s="18"/>
      <c r="P21" s="68"/>
      <c r="Q21" s="100"/>
    </row>
    <row r="22" spans="1:17" ht="12" customHeight="1" x14ac:dyDescent="0.2">
      <c r="A22" s="68"/>
      <c r="B22" s="100"/>
      <c r="C22" s="203" t="s">
        <v>240</v>
      </c>
      <c r="D22" s="164" t="s">
        <v>162</v>
      </c>
      <c r="E22" s="182">
        <v>1016795</v>
      </c>
      <c r="F22" s="183">
        <v>5000</v>
      </c>
      <c r="G22" s="134"/>
      <c r="H22" s="48"/>
      <c r="I22" s="24" t="s">
        <v>230</v>
      </c>
      <c r="J22" s="164" t="s">
        <v>162</v>
      </c>
      <c r="K22" s="180">
        <v>1011038</v>
      </c>
      <c r="L22" s="181">
        <v>-5000</v>
      </c>
      <c r="M22" s="135"/>
      <c r="N22" s="18"/>
      <c r="O22" s="18"/>
      <c r="P22" s="68"/>
      <c r="Q22" s="100"/>
    </row>
    <row r="23" spans="1:17" ht="12" customHeight="1" x14ac:dyDescent="0.2">
      <c r="A23" s="68"/>
      <c r="B23" s="100"/>
      <c r="C23" s="203" t="s">
        <v>240</v>
      </c>
      <c r="D23" s="164" t="s">
        <v>162</v>
      </c>
      <c r="E23" s="182">
        <v>1017215</v>
      </c>
      <c r="F23" s="183">
        <v>5000</v>
      </c>
      <c r="G23" s="134"/>
      <c r="H23" s="48"/>
      <c r="I23" s="24" t="s">
        <v>165</v>
      </c>
      <c r="J23" s="164" t="s">
        <v>162</v>
      </c>
      <c r="K23" s="180">
        <v>1012024</v>
      </c>
      <c r="L23" s="181">
        <v>-3092</v>
      </c>
      <c r="M23" s="135"/>
      <c r="N23" s="18"/>
      <c r="O23" s="18"/>
      <c r="P23" s="68"/>
      <c r="Q23" s="100"/>
    </row>
    <row r="24" spans="1:17" ht="12" customHeight="1" x14ac:dyDescent="0.2">
      <c r="A24" s="68"/>
      <c r="B24" s="100"/>
      <c r="C24" s="203" t="s">
        <v>240</v>
      </c>
      <c r="D24" s="164" t="s">
        <v>162</v>
      </c>
      <c r="E24" s="182">
        <v>1017240</v>
      </c>
      <c r="F24" s="183">
        <v>5000</v>
      </c>
      <c r="G24" s="134"/>
      <c r="H24" s="189"/>
      <c r="I24" s="24" t="s">
        <v>235</v>
      </c>
      <c r="J24" s="164" t="s">
        <v>162</v>
      </c>
      <c r="K24" s="180">
        <v>1012295</v>
      </c>
      <c r="L24" s="181">
        <v>-5000</v>
      </c>
      <c r="M24" s="135"/>
      <c r="N24" s="18"/>
      <c r="O24" s="18"/>
      <c r="P24" s="68"/>
      <c r="Q24" s="100"/>
    </row>
    <row r="25" spans="1:17" ht="12" customHeight="1" x14ac:dyDescent="0.2">
      <c r="A25" s="68"/>
      <c r="B25" s="100"/>
      <c r="C25" s="203"/>
      <c r="D25" s="164"/>
      <c r="E25" s="53"/>
      <c r="F25" s="133"/>
      <c r="G25" s="134"/>
      <c r="H25" s="48"/>
      <c r="I25" s="24" t="s">
        <v>218</v>
      </c>
      <c r="J25" s="164" t="s">
        <v>162</v>
      </c>
      <c r="K25" s="180">
        <v>1012312</v>
      </c>
      <c r="L25" s="181">
        <v>-5000</v>
      </c>
      <c r="M25" s="135"/>
      <c r="N25" s="18"/>
      <c r="O25" s="18"/>
      <c r="P25" s="68"/>
      <c r="Q25" s="100"/>
    </row>
    <row r="26" spans="1:17" ht="12" customHeight="1" x14ac:dyDescent="0.2">
      <c r="A26" s="68"/>
      <c r="B26" s="100"/>
      <c r="C26" s="203"/>
      <c r="D26" s="164"/>
      <c r="E26" s="53"/>
      <c r="F26" s="133"/>
      <c r="G26" s="134"/>
      <c r="H26" s="48"/>
      <c r="I26" s="245" t="s">
        <v>236</v>
      </c>
      <c r="J26" s="246" t="s">
        <v>162</v>
      </c>
      <c r="K26" s="245">
        <v>1012651</v>
      </c>
      <c r="L26" s="247">
        <v>-5000</v>
      </c>
      <c r="M26" s="135"/>
      <c r="N26" s="18"/>
      <c r="O26" s="18"/>
      <c r="P26" s="68"/>
      <c r="Q26" s="100"/>
    </row>
    <row r="27" spans="1:17" ht="12" customHeight="1" x14ac:dyDescent="0.2">
      <c r="A27" s="68"/>
      <c r="B27" s="100"/>
      <c r="C27" s="203"/>
      <c r="D27" s="164"/>
      <c r="E27" s="53"/>
      <c r="F27" s="133"/>
      <c r="G27" s="134"/>
      <c r="H27" s="48"/>
      <c r="I27" s="24" t="s">
        <v>155</v>
      </c>
      <c r="J27" s="164" t="s">
        <v>162</v>
      </c>
      <c r="K27" s="180">
        <v>1013064</v>
      </c>
      <c r="L27" s="181">
        <v>-5000</v>
      </c>
      <c r="M27" s="135"/>
      <c r="N27" s="18"/>
      <c r="O27" s="18"/>
      <c r="P27" s="68"/>
      <c r="Q27" s="100"/>
    </row>
    <row r="28" spans="1:17" ht="12" customHeight="1" x14ac:dyDescent="0.2">
      <c r="A28" s="68"/>
      <c r="B28" s="100"/>
      <c r="C28" s="203"/>
      <c r="D28" s="164"/>
      <c r="E28" s="53"/>
      <c r="F28" s="133"/>
      <c r="G28" s="134"/>
      <c r="H28" s="48"/>
      <c r="I28" s="24" t="s">
        <v>230</v>
      </c>
      <c r="J28" s="164" t="s">
        <v>162</v>
      </c>
      <c r="K28" s="180">
        <v>1013145</v>
      </c>
      <c r="L28" s="181">
        <v>-5000</v>
      </c>
      <c r="M28" s="135"/>
      <c r="N28" s="18"/>
      <c r="O28" s="18"/>
      <c r="P28" s="68"/>
      <c r="Q28" s="100"/>
    </row>
    <row r="29" spans="1:17" ht="12" customHeight="1" x14ac:dyDescent="0.2">
      <c r="A29" s="68"/>
      <c r="B29" s="100"/>
      <c r="C29" s="203"/>
      <c r="D29" s="164"/>
      <c r="E29" s="53"/>
      <c r="F29" s="216"/>
      <c r="G29" s="134"/>
      <c r="H29" s="48"/>
      <c r="I29" s="24" t="s">
        <v>234</v>
      </c>
      <c r="J29" s="164" t="s">
        <v>162</v>
      </c>
      <c r="K29" s="180">
        <v>1013185</v>
      </c>
      <c r="L29" s="181">
        <v>-5000</v>
      </c>
      <c r="M29" s="135"/>
      <c r="N29" s="18"/>
      <c r="O29" s="18"/>
      <c r="P29" s="68"/>
      <c r="Q29" s="100"/>
    </row>
    <row r="30" spans="1:17" ht="12" customHeight="1" x14ac:dyDescent="0.2">
      <c r="A30" s="68"/>
      <c r="B30" s="100"/>
      <c r="C30" s="203"/>
      <c r="D30" s="164"/>
      <c r="E30" s="53"/>
      <c r="F30" s="216"/>
      <c r="G30" s="134"/>
      <c r="H30" s="48" t="s">
        <v>84</v>
      </c>
      <c r="I30" s="24" t="s">
        <v>234</v>
      </c>
      <c r="J30" s="164" t="s">
        <v>162</v>
      </c>
      <c r="K30" s="180">
        <v>1013189</v>
      </c>
      <c r="L30" s="181">
        <v>-5000</v>
      </c>
      <c r="M30" s="135"/>
      <c r="N30" s="18"/>
      <c r="O30" s="18"/>
      <c r="P30" s="68"/>
      <c r="Q30" s="100"/>
    </row>
    <row r="31" spans="1:17" ht="12" customHeight="1" x14ac:dyDescent="0.2">
      <c r="A31" s="68"/>
      <c r="B31" s="100"/>
      <c r="C31" s="203"/>
      <c r="D31" s="164"/>
      <c r="E31" s="53"/>
      <c r="F31" s="216"/>
      <c r="G31" s="134"/>
      <c r="H31" s="48"/>
      <c r="I31" s="245" t="s">
        <v>236</v>
      </c>
      <c r="J31" s="246" t="s">
        <v>162</v>
      </c>
      <c r="K31" s="245">
        <v>1013349</v>
      </c>
      <c r="L31" s="247">
        <v>-5000</v>
      </c>
      <c r="M31" s="135"/>
      <c r="N31" s="18"/>
      <c r="O31" s="18"/>
      <c r="P31" s="68"/>
      <c r="Q31" s="100"/>
    </row>
    <row r="32" spans="1:17" ht="12" customHeight="1" x14ac:dyDescent="0.2">
      <c r="A32" s="68"/>
      <c r="B32" s="100"/>
      <c r="C32" s="203"/>
      <c r="D32" s="164"/>
      <c r="E32" s="53"/>
      <c r="F32" s="216"/>
      <c r="G32" s="47"/>
      <c r="H32" s="48"/>
      <c r="I32" s="24" t="s">
        <v>218</v>
      </c>
      <c r="J32" s="164" t="s">
        <v>162</v>
      </c>
      <c r="K32" s="180">
        <v>1016501</v>
      </c>
      <c r="L32" s="181">
        <v>-5000</v>
      </c>
      <c r="M32" s="135"/>
      <c r="N32" s="18"/>
      <c r="O32" s="18"/>
      <c r="P32" s="68"/>
      <c r="Q32" s="100"/>
    </row>
    <row r="33" spans="1:18" ht="12" customHeight="1" x14ac:dyDescent="0.2">
      <c r="A33" s="68"/>
      <c r="B33" s="100"/>
      <c r="C33" s="203"/>
      <c r="D33" s="164"/>
      <c r="E33" s="53"/>
      <c r="F33" s="216"/>
      <c r="G33" s="47"/>
      <c r="H33" s="48"/>
      <c r="I33" s="24" t="s">
        <v>218</v>
      </c>
      <c r="J33" s="164" t="s">
        <v>162</v>
      </c>
      <c r="K33" s="180">
        <v>1016911</v>
      </c>
      <c r="L33" s="181">
        <v>-5000</v>
      </c>
      <c r="M33" s="135"/>
      <c r="N33" s="18"/>
      <c r="O33" s="18"/>
      <c r="P33" s="68"/>
      <c r="Q33" s="100"/>
    </row>
    <row r="34" spans="1:18" ht="12" customHeight="1" x14ac:dyDescent="0.2">
      <c r="A34" s="68"/>
      <c r="B34" s="100"/>
      <c r="C34" s="203"/>
      <c r="D34" s="164"/>
      <c r="E34" s="53"/>
      <c r="F34" s="216"/>
      <c r="G34" s="47"/>
      <c r="H34" s="48"/>
      <c r="I34" s="24" t="s">
        <v>245</v>
      </c>
      <c r="J34" s="164" t="s">
        <v>161</v>
      </c>
      <c r="K34" s="180">
        <v>1020494</v>
      </c>
      <c r="L34" s="181">
        <v>-4202</v>
      </c>
      <c r="M34" s="135"/>
      <c r="N34" s="18"/>
      <c r="O34" s="18"/>
      <c r="P34" s="68"/>
      <c r="Q34" s="100"/>
    </row>
    <row r="35" spans="1:18" ht="12" customHeight="1" x14ac:dyDescent="0.2">
      <c r="A35" s="68"/>
      <c r="B35" s="100"/>
      <c r="C35" s="203"/>
      <c r="D35" s="164"/>
      <c r="E35" s="53"/>
      <c r="F35" s="216"/>
      <c r="G35" s="47"/>
      <c r="H35" s="48"/>
      <c r="I35" s="24" t="s">
        <v>245</v>
      </c>
      <c r="J35" s="164" t="s">
        <v>107</v>
      </c>
      <c r="K35" s="180">
        <v>1020502</v>
      </c>
      <c r="L35" s="181">
        <v>-3700</v>
      </c>
      <c r="M35" s="18"/>
      <c r="N35" s="18"/>
      <c r="O35" s="18"/>
      <c r="P35" s="68"/>
      <c r="Q35" s="100"/>
    </row>
    <row r="36" spans="1:18" ht="12" customHeight="1" x14ac:dyDescent="0.2">
      <c r="A36" s="68"/>
      <c r="B36" s="100"/>
      <c r="C36" s="203"/>
      <c r="D36" s="164"/>
      <c r="E36" s="53"/>
      <c r="F36" s="216"/>
      <c r="G36" s="47"/>
      <c r="H36" s="48"/>
      <c r="I36" s="24"/>
      <c r="J36" s="164"/>
      <c r="K36" s="24"/>
      <c r="L36" s="135"/>
      <c r="M36" s="18"/>
      <c r="N36" s="18"/>
      <c r="O36" s="18"/>
      <c r="P36" s="68"/>
      <c r="Q36" s="100"/>
    </row>
    <row r="37" spans="1:18" ht="12" customHeight="1" x14ac:dyDescent="0.2">
      <c r="A37" s="68"/>
      <c r="B37" s="100"/>
      <c r="C37" s="203"/>
      <c r="D37" s="164"/>
      <c r="E37" s="53"/>
      <c r="F37" s="216"/>
      <c r="G37" s="47"/>
      <c r="H37" s="48"/>
      <c r="I37" s="24"/>
      <c r="J37" s="164"/>
      <c r="K37" s="24"/>
      <c r="L37" s="135"/>
      <c r="M37" s="18"/>
      <c r="N37" s="18"/>
      <c r="O37" s="18"/>
      <c r="P37" s="68"/>
      <c r="Q37" s="100"/>
    </row>
    <row r="38" spans="1:18" ht="12" customHeight="1" x14ac:dyDescent="0.2">
      <c r="A38" s="68"/>
      <c r="B38" s="100"/>
      <c r="C38" s="203"/>
      <c r="D38" s="164"/>
      <c r="E38" s="53"/>
      <c r="F38" s="216"/>
      <c r="G38" s="47"/>
      <c r="H38" s="48"/>
      <c r="I38" s="24"/>
      <c r="J38" s="164"/>
      <c r="K38" s="24"/>
      <c r="L38" s="135"/>
      <c r="M38" s="18"/>
      <c r="N38" s="18"/>
      <c r="O38" s="18"/>
      <c r="P38" s="68"/>
      <c r="Q38" s="100"/>
    </row>
    <row r="39" spans="1:18" x14ac:dyDescent="0.2">
      <c r="A39" s="68"/>
      <c r="B39" s="100"/>
      <c r="C39" s="151"/>
      <c r="D39" s="165"/>
      <c r="E39" s="49"/>
      <c r="F39" s="50">
        <f>SUM(F7:F37)</f>
        <v>125000</v>
      </c>
      <c r="G39" s="50">
        <f>SUM(G7:G25)</f>
        <v>0</v>
      </c>
      <c r="H39" s="51">
        <f>+G39+F39</f>
        <v>125000</v>
      </c>
      <c r="I39" s="24"/>
      <c r="J39" s="165"/>
      <c r="K39" s="24"/>
      <c r="L39" s="22">
        <f>SUM(L7:L37)</f>
        <v>-121994</v>
      </c>
      <c r="M39" s="22">
        <f>SUM(M7:M36)</f>
        <v>-8700</v>
      </c>
      <c r="N39" s="22">
        <f>SUM(N7:N36)</f>
        <v>-352</v>
      </c>
      <c r="O39" s="66">
        <f>+N39+M39+L39</f>
        <v>-131046</v>
      </c>
      <c r="P39" s="69">
        <f>+O39+H39</f>
        <v>-6046</v>
      </c>
      <c r="Q39" s="100"/>
    </row>
    <row r="40" spans="1:18" x14ac:dyDescent="0.2">
      <c r="A40" s="68"/>
      <c r="B40" s="195" t="s">
        <v>75</v>
      </c>
      <c r="C40" s="86"/>
      <c r="D40" s="164"/>
      <c r="E40" s="53"/>
      <c r="F40" s="133"/>
      <c r="G40" s="43"/>
      <c r="H40" s="44"/>
      <c r="I40" s="199"/>
      <c r="J40" s="166"/>
      <c r="K40" s="222"/>
      <c r="L40" s="218"/>
      <c r="M40" s="13"/>
      <c r="N40" s="13"/>
      <c r="O40" s="13"/>
      <c r="P40" s="68"/>
      <c r="Q40" s="100"/>
      <c r="R40" t="s">
        <v>94</v>
      </c>
    </row>
    <row r="41" spans="1:18" x14ac:dyDescent="0.2">
      <c r="A41" s="68"/>
      <c r="B41" s="100"/>
      <c r="C41" s="4" t="s">
        <v>201</v>
      </c>
      <c r="D41" s="162" t="s">
        <v>162</v>
      </c>
      <c r="E41" s="232">
        <v>940028</v>
      </c>
      <c r="F41" s="233">
        <v>2000</v>
      </c>
      <c r="G41" s="47"/>
      <c r="H41" s="48"/>
      <c r="I41" s="23" t="s">
        <v>101</v>
      </c>
      <c r="J41" s="164" t="s">
        <v>162</v>
      </c>
      <c r="K41" s="180">
        <v>543252</v>
      </c>
      <c r="L41" s="181">
        <v>-1000</v>
      </c>
      <c r="M41" s="18"/>
      <c r="N41" s="18"/>
      <c r="O41" s="18"/>
      <c r="P41" s="68"/>
      <c r="Q41" s="100"/>
    </row>
    <row r="42" spans="1:18" x14ac:dyDescent="0.2">
      <c r="A42" s="68"/>
      <c r="B42" s="100"/>
      <c r="C42" s="4" t="s">
        <v>201</v>
      </c>
      <c r="D42" s="173" t="s">
        <v>162</v>
      </c>
      <c r="E42" s="182">
        <v>943091</v>
      </c>
      <c r="F42" s="188">
        <v>2000</v>
      </c>
      <c r="G42" s="47"/>
      <c r="H42" s="48"/>
      <c r="I42" s="23" t="s">
        <v>101</v>
      </c>
      <c r="J42" s="164" t="s">
        <v>162</v>
      </c>
      <c r="K42" s="180">
        <v>775693</v>
      </c>
      <c r="L42" s="181">
        <v>-2000</v>
      </c>
      <c r="M42" s="18"/>
      <c r="N42" s="18"/>
      <c r="O42" s="18"/>
      <c r="P42" s="68"/>
      <c r="Q42" s="100"/>
    </row>
    <row r="43" spans="1:18" x14ac:dyDescent="0.2">
      <c r="A43" s="68"/>
      <c r="B43" s="100"/>
      <c r="C43" s="4" t="s">
        <v>185</v>
      </c>
      <c r="D43" s="162" t="s">
        <v>161</v>
      </c>
      <c r="E43" s="232">
        <v>965072</v>
      </c>
      <c r="F43" s="188">
        <v>10000</v>
      </c>
      <c r="G43" s="47"/>
      <c r="H43" s="48"/>
      <c r="I43" s="23" t="s">
        <v>101</v>
      </c>
      <c r="J43" s="164" t="s">
        <v>162</v>
      </c>
      <c r="K43" s="180">
        <v>857359</v>
      </c>
      <c r="L43" s="181">
        <v>-2000</v>
      </c>
      <c r="M43" s="18"/>
      <c r="N43" s="18"/>
      <c r="O43" s="18"/>
      <c r="P43" s="68"/>
      <c r="Q43" s="100"/>
    </row>
    <row r="44" spans="1:18" x14ac:dyDescent="0.2">
      <c r="A44" s="68"/>
      <c r="B44" s="100"/>
      <c r="C44" s="4" t="s">
        <v>241</v>
      </c>
      <c r="D44" s="162" t="s">
        <v>162</v>
      </c>
      <c r="E44" s="232">
        <v>1017078</v>
      </c>
      <c r="F44" s="188">
        <v>10000</v>
      </c>
      <c r="G44" s="137"/>
      <c r="H44" s="48"/>
      <c r="I44" s="23" t="s">
        <v>201</v>
      </c>
      <c r="J44" s="164" t="s">
        <v>162</v>
      </c>
      <c r="K44" s="180">
        <v>940028</v>
      </c>
      <c r="L44" s="181">
        <v>-2000</v>
      </c>
      <c r="M44" s="18"/>
      <c r="N44" s="18"/>
      <c r="O44" s="18"/>
      <c r="P44" s="68"/>
      <c r="Q44" s="100"/>
    </row>
    <row r="45" spans="1:18" x14ac:dyDescent="0.2">
      <c r="A45" s="68"/>
      <c r="B45" s="100"/>
      <c r="C45" s="86" t="s">
        <v>246</v>
      </c>
      <c r="D45" s="164" t="s">
        <v>161</v>
      </c>
      <c r="E45" s="182">
        <v>1019687</v>
      </c>
      <c r="F45" s="183">
        <v>5000</v>
      </c>
      <c r="G45" s="47"/>
      <c r="H45" s="48"/>
      <c r="I45" s="23" t="s">
        <v>201</v>
      </c>
      <c r="J45" s="164" t="s">
        <v>162</v>
      </c>
      <c r="K45" s="180">
        <v>943091</v>
      </c>
      <c r="L45" s="181">
        <v>-2000</v>
      </c>
      <c r="M45" s="18"/>
      <c r="N45" s="18"/>
      <c r="O45" s="18"/>
      <c r="P45" s="68"/>
      <c r="Q45" s="100"/>
    </row>
    <row r="46" spans="1:18" x14ac:dyDescent="0.2">
      <c r="A46" s="68"/>
      <c r="B46" s="100"/>
      <c r="C46" s="86"/>
      <c r="D46" s="164"/>
      <c r="E46" s="53"/>
      <c r="F46" s="133"/>
      <c r="G46" s="47"/>
      <c r="H46" s="48"/>
      <c r="I46" s="23"/>
      <c r="J46" s="164"/>
      <c r="K46" s="24"/>
      <c r="L46" s="135"/>
      <c r="M46" s="26"/>
      <c r="N46" s="18"/>
      <c r="O46" s="18"/>
      <c r="P46" s="68"/>
      <c r="Q46" s="100"/>
    </row>
    <row r="47" spans="1:18" x14ac:dyDescent="0.2">
      <c r="A47" s="68"/>
      <c r="B47" s="100"/>
      <c r="C47" s="86"/>
      <c r="D47" s="164"/>
      <c r="E47" s="53"/>
      <c r="F47" s="46"/>
      <c r="G47" s="47"/>
      <c r="H47" s="48"/>
      <c r="I47" s="25" t="s">
        <v>35</v>
      </c>
      <c r="J47" s="167"/>
      <c r="K47" s="33">
        <v>1020118</v>
      </c>
      <c r="L47" s="18"/>
      <c r="M47" s="26">
        <v>-7500</v>
      </c>
      <c r="N47" s="26">
        <v>-99</v>
      </c>
      <c r="O47" s="18"/>
      <c r="P47" s="68"/>
      <c r="Q47" s="100"/>
    </row>
    <row r="48" spans="1:18" x14ac:dyDescent="0.2">
      <c r="A48" s="68"/>
      <c r="B48" s="100"/>
      <c r="C48" s="86"/>
      <c r="D48" s="164"/>
      <c r="E48" s="53"/>
      <c r="F48" s="46"/>
      <c r="G48" s="47"/>
      <c r="H48" s="48"/>
      <c r="I48" s="25" t="s">
        <v>86</v>
      </c>
      <c r="J48" s="167"/>
      <c r="K48" s="34">
        <v>696081</v>
      </c>
      <c r="L48" s="131"/>
      <c r="M48" s="131">
        <v>-1705</v>
      </c>
      <c r="N48" s="131">
        <v>-69</v>
      </c>
      <c r="O48" s="18"/>
      <c r="P48" s="68"/>
      <c r="Q48" s="100"/>
    </row>
    <row r="49" spans="1:22" x14ac:dyDescent="0.2">
      <c r="A49" s="68"/>
      <c r="B49" s="100"/>
      <c r="C49" s="205" t="s">
        <v>36</v>
      </c>
      <c r="D49" s="164"/>
      <c r="E49" s="54">
        <v>939544</v>
      </c>
      <c r="F49" s="129"/>
      <c r="G49" s="130">
        <v>0</v>
      </c>
      <c r="H49" s="48"/>
      <c r="I49" s="31" t="s">
        <v>169</v>
      </c>
      <c r="J49" s="169"/>
      <c r="K49" s="34">
        <v>553269</v>
      </c>
      <c r="L49" s="135"/>
      <c r="M49" s="131">
        <v>0</v>
      </c>
      <c r="N49" s="131">
        <v>0</v>
      </c>
      <c r="O49" s="18"/>
      <c r="P49" s="68"/>
      <c r="Q49" s="100"/>
    </row>
    <row r="50" spans="1:22" x14ac:dyDescent="0.2">
      <c r="A50" s="68"/>
      <c r="B50" s="100"/>
      <c r="C50" s="205" t="s">
        <v>36</v>
      </c>
      <c r="D50" s="167"/>
      <c r="E50" s="54">
        <v>553557</v>
      </c>
      <c r="F50" s="129"/>
      <c r="G50" s="130">
        <v>0</v>
      </c>
      <c r="H50" s="48"/>
      <c r="I50" s="25" t="s">
        <v>180</v>
      </c>
      <c r="J50" s="17"/>
      <c r="K50" s="34">
        <v>782873</v>
      </c>
      <c r="L50" s="34"/>
      <c r="M50" s="131">
        <v>0</v>
      </c>
      <c r="N50" s="131">
        <v>0</v>
      </c>
      <c r="O50" s="18"/>
      <c r="P50" s="68"/>
      <c r="Q50" s="100"/>
    </row>
    <row r="51" spans="1:22" x14ac:dyDescent="0.2">
      <c r="A51" s="68"/>
      <c r="B51" s="100"/>
      <c r="C51" s="205" t="s">
        <v>54</v>
      </c>
      <c r="D51" s="167"/>
      <c r="E51" s="54">
        <v>553334</v>
      </c>
      <c r="F51" s="55"/>
      <c r="G51" s="56">
        <v>0</v>
      </c>
      <c r="H51" s="48"/>
      <c r="I51" s="25"/>
      <c r="J51" s="24"/>
      <c r="K51" s="34"/>
      <c r="L51" s="34"/>
      <c r="M51" s="131"/>
      <c r="N51" s="131"/>
      <c r="O51" s="18"/>
      <c r="P51" s="68"/>
      <c r="Q51" s="100"/>
    </row>
    <row r="52" spans="1:22" x14ac:dyDescent="0.2">
      <c r="A52" s="68"/>
      <c r="B52" s="100"/>
      <c r="C52" s="86"/>
      <c r="D52" s="164"/>
      <c r="E52" s="53"/>
      <c r="F52" s="83">
        <f>SUM(F40:F51)</f>
        <v>29000</v>
      </c>
      <c r="G52" s="111">
        <f>SUM(G40:G51)</f>
        <v>0</v>
      </c>
      <c r="H52" s="112">
        <f>+G52+F52</f>
        <v>29000</v>
      </c>
      <c r="I52" s="20"/>
      <c r="J52" s="165"/>
      <c r="K52" s="21"/>
      <c r="L52" s="22">
        <f>SUM(L40:L51)</f>
        <v>-9000</v>
      </c>
      <c r="M52" s="22">
        <f>SUM(M40:M51)</f>
        <v>-9205</v>
      </c>
      <c r="N52" s="22">
        <f>SUM(N40:N51)</f>
        <v>-168</v>
      </c>
      <c r="O52" s="66">
        <f>+N52+M52+L52</f>
        <v>-18373</v>
      </c>
      <c r="P52" s="69">
        <f>+O52+H52</f>
        <v>10627</v>
      </c>
      <c r="Q52" s="100"/>
    </row>
    <row r="53" spans="1:22" x14ac:dyDescent="0.2">
      <c r="A53" s="68"/>
      <c r="B53" s="195" t="s">
        <v>73</v>
      </c>
      <c r="C53" s="206" t="s">
        <v>85</v>
      </c>
      <c r="D53" s="168"/>
      <c r="E53" s="220">
        <v>762361</v>
      </c>
      <c r="F53" s="221"/>
      <c r="G53" s="198">
        <v>533</v>
      </c>
      <c r="H53" s="44"/>
      <c r="I53" s="34" t="s">
        <v>172</v>
      </c>
      <c r="J53" s="164"/>
      <c r="K53" s="34">
        <v>762361</v>
      </c>
      <c r="L53" s="135"/>
      <c r="M53" s="26">
        <v>-533</v>
      </c>
      <c r="N53" s="26">
        <v>-22</v>
      </c>
      <c r="O53" s="13"/>
      <c r="P53" s="68"/>
      <c r="Q53" s="100"/>
      <c r="R53" t="s">
        <v>91</v>
      </c>
      <c r="U53" s="234" t="s">
        <v>205</v>
      </c>
      <c r="V53" s="235"/>
    </row>
    <row r="54" spans="1:22" x14ac:dyDescent="0.2">
      <c r="A54" s="68"/>
      <c r="B54" s="100"/>
      <c r="C54" s="205" t="s">
        <v>85</v>
      </c>
      <c r="D54" s="167"/>
      <c r="E54" s="54">
        <v>889412</v>
      </c>
      <c r="F54" s="129"/>
      <c r="G54" s="130">
        <v>8700</v>
      </c>
      <c r="H54" s="48"/>
      <c r="I54" s="24"/>
      <c r="J54" s="164"/>
      <c r="K54" s="24"/>
      <c r="L54" s="135"/>
      <c r="M54" s="18"/>
      <c r="N54" s="18"/>
      <c r="O54" s="18"/>
      <c r="P54" s="68"/>
      <c r="Q54" s="100"/>
      <c r="R54" t="s">
        <v>91</v>
      </c>
      <c r="U54" s="236" t="s">
        <v>206</v>
      </c>
      <c r="V54" s="238">
        <v>475</v>
      </c>
    </row>
    <row r="55" spans="1:22" x14ac:dyDescent="0.2">
      <c r="A55" s="68"/>
      <c r="B55" s="100"/>
      <c r="C55" s="205" t="s">
        <v>87</v>
      </c>
      <c r="D55" s="167"/>
      <c r="E55" s="54" t="s">
        <v>170</v>
      </c>
      <c r="F55" s="129"/>
      <c r="G55" s="130">
        <v>0</v>
      </c>
      <c r="H55" s="48"/>
      <c r="I55" s="17" t="s">
        <v>191</v>
      </c>
      <c r="J55" s="163" t="s">
        <v>161</v>
      </c>
      <c r="K55" s="180">
        <v>506180</v>
      </c>
      <c r="L55" s="181">
        <v>-2078</v>
      </c>
      <c r="M55" s="18"/>
      <c r="N55" s="18"/>
      <c r="O55" s="18"/>
      <c r="P55" s="68"/>
      <c r="Q55" s="100"/>
      <c r="R55" t="s">
        <v>92</v>
      </c>
      <c r="U55" s="236" t="s">
        <v>207</v>
      </c>
      <c r="V55" s="238">
        <v>548</v>
      </c>
    </row>
    <row r="56" spans="1:22" x14ac:dyDescent="0.2">
      <c r="A56" s="68"/>
      <c r="B56" s="100"/>
      <c r="C56" s="205" t="s">
        <v>86</v>
      </c>
      <c r="D56" s="167"/>
      <c r="E56" s="54">
        <v>696081</v>
      </c>
      <c r="F56" s="129"/>
      <c r="G56" s="130">
        <v>1705</v>
      </c>
      <c r="H56" s="48"/>
      <c r="I56" s="24" t="s">
        <v>182</v>
      </c>
      <c r="J56" s="164" t="s">
        <v>162</v>
      </c>
      <c r="K56" s="180">
        <v>417568</v>
      </c>
      <c r="L56" s="181">
        <v>-160</v>
      </c>
      <c r="M56" s="18"/>
      <c r="N56" s="18"/>
      <c r="O56" s="18"/>
      <c r="P56" s="68"/>
      <c r="Q56" s="100"/>
      <c r="U56" s="236" t="s">
        <v>208</v>
      </c>
      <c r="V56" s="238">
        <v>555</v>
      </c>
    </row>
    <row r="57" spans="1:22" x14ac:dyDescent="0.2">
      <c r="A57" s="68"/>
      <c r="B57" s="100"/>
      <c r="C57" s="86"/>
      <c r="D57" s="164"/>
      <c r="E57" s="53"/>
      <c r="F57" s="46"/>
      <c r="G57" s="47"/>
      <c r="H57" s="48"/>
      <c r="I57" s="24" t="s">
        <v>223</v>
      </c>
      <c r="J57" s="164" t="s">
        <v>161</v>
      </c>
      <c r="K57" s="180">
        <v>749339</v>
      </c>
      <c r="L57" s="181">
        <v>-10000</v>
      </c>
      <c r="M57" s="18"/>
      <c r="N57" s="18"/>
      <c r="O57" s="18"/>
      <c r="P57" s="68"/>
      <c r="Q57" s="100"/>
      <c r="R57" t="s">
        <v>155</v>
      </c>
      <c r="S57">
        <v>5000</v>
      </c>
      <c r="T57">
        <v>0.72750000000000004</v>
      </c>
      <c r="U57" s="237" t="s">
        <v>209</v>
      </c>
      <c r="V57" s="239">
        <v>73</v>
      </c>
    </row>
    <row r="58" spans="1:22" x14ac:dyDescent="0.2">
      <c r="A58" s="68"/>
      <c r="B58" s="100"/>
      <c r="C58" s="68" t="s">
        <v>190</v>
      </c>
      <c r="D58" s="163" t="s">
        <v>161</v>
      </c>
      <c r="E58" s="182">
        <v>749872</v>
      </c>
      <c r="F58" s="188">
        <v>10000</v>
      </c>
      <c r="G58" s="47"/>
      <c r="H58" s="48"/>
      <c r="I58" s="24" t="s">
        <v>225</v>
      </c>
      <c r="J58" s="164" t="s">
        <v>107</v>
      </c>
      <c r="K58" s="180">
        <v>999838</v>
      </c>
      <c r="L58" s="181">
        <v>-3205</v>
      </c>
      <c r="M58" s="135"/>
      <c r="N58" s="18"/>
      <c r="O58" s="18"/>
      <c r="P58" s="68"/>
      <c r="Q58" s="100"/>
      <c r="R58" t="s">
        <v>92</v>
      </c>
    </row>
    <row r="59" spans="1:22" x14ac:dyDescent="0.2">
      <c r="A59" s="68"/>
      <c r="B59" s="100"/>
      <c r="C59" s="86" t="s">
        <v>224</v>
      </c>
      <c r="D59" s="164" t="s">
        <v>107</v>
      </c>
      <c r="E59" s="182">
        <v>999833</v>
      </c>
      <c r="F59" s="188">
        <v>3205</v>
      </c>
      <c r="G59" s="47"/>
      <c r="H59" s="48"/>
      <c r="I59" s="24" t="s">
        <v>227</v>
      </c>
      <c r="J59" s="164" t="s">
        <v>161</v>
      </c>
      <c r="K59" s="180">
        <v>999846</v>
      </c>
      <c r="L59" s="181">
        <v>-8615</v>
      </c>
      <c r="M59" s="18"/>
      <c r="N59" s="18"/>
      <c r="O59" s="18"/>
      <c r="P59" s="68"/>
      <c r="Q59" s="100"/>
    </row>
    <row r="60" spans="1:22" x14ac:dyDescent="0.2">
      <c r="A60" s="68"/>
      <c r="B60" s="100"/>
      <c r="C60" s="86" t="s">
        <v>226</v>
      </c>
      <c r="D60" s="164" t="s">
        <v>161</v>
      </c>
      <c r="E60" s="182">
        <v>999841</v>
      </c>
      <c r="F60" s="183">
        <v>8615</v>
      </c>
      <c r="G60" s="47"/>
      <c r="H60" s="48"/>
      <c r="I60" s="24"/>
      <c r="J60" s="164"/>
      <c r="K60" s="24"/>
      <c r="L60" s="135"/>
      <c r="M60" s="26"/>
      <c r="N60" s="26"/>
      <c r="O60" s="18"/>
      <c r="P60" s="68"/>
      <c r="Q60" s="100"/>
    </row>
    <row r="61" spans="1:22" x14ac:dyDescent="0.2">
      <c r="A61" s="68"/>
      <c r="B61" s="100"/>
      <c r="C61" s="86" t="s">
        <v>215</v>
      </c>
      <c r="D61" s="164" t="s">
        <v>161</v>
      </c>
      <c r="E61" s="182">
        <v>1005758</v>
      </c>
      <c r="F61" s="183">
        <v>555</v>
      </c>
      <c r="G61" s="47"/>
      <c r="H61" s="48"/>
      <c r="I61" s="34"/>
      <c r="J61" s="164"/>
      <c r="K61" s="34"/>
      <c r="L61" s="135"/>
      <c r="M61" s="26"/>
      <c r="N61" s="26"/>
      <c r="O61" s="18"/>
      <c r="P61" s="68"/>
      <c r="Q61" s="100"/>
    </row>
    <row r="62" spans="1:22" x14ac:dyDescent="0.2">
      <c r="A62" s="68"/>
      <c r="B62" s="100"/>
      <c r="C62" s="86"/>
      <c r="D62" s="164"/>
      <c r="E62" s="53"/>
      <c r="F62" s="133"/>
      <c r="G62" s="47"/>
      <c r="H62" s="48"/>
      <c r="I62" s="34"/>
      <c r="J62" s="164"/>
      <c r="K62" s="34"/>
      <c r="L62" s="135"/>
      <c r="M62" s="26"/>
      <c r="N62" s="26"/>
      <c r="O62" s="18"/>
      <c r="P62" s="68"/>
      <c r="Q62" s="100"/>
    </row>
    <row r="63" spans="1:22" x14ac:dyDescent="0.2">
      <c r="A63" s="68"/>
      <c r="B63" s="100"/>
      <c r="C63" s="151"/>
      <c r="D63" s="165"/>
      <c r="E63" s="49"/>
      <c r="F63" s="50">
        <f>SUM(F53:F62)</f>
        <v>22375</v>
      </c>
      <c r="G63" s="50">
        <f>SUM(G53:G60)</f>
        <v>10938</v>
      </c>
      <c r="H63" s="51">
        <f>+G63+F63</f>
        <v>33313</v>
      </c>
      <c r="I63" s="21"/>
      <c r="J63" s="165"/>
      <c r="K63" s="21"/>
      <c r="L63" s="22">
        <f>SUM(L53:L60)</f>
        <v>-24058</v>
      </c>
      <c r="M63" s="22">
        <f>SUM(M53:M60)</f>
        <v>-533</v>
      </c>
      <c r="N63" s="22">
        <f>SUM(N53:N60)</f>
        <v>-22</v>
      </c>
      <c r="O63" s="66">
        <f>+N63+M63+L63</f>
        <v>-24613</v>
      </c>
      <c r="P63" s="69">
        <f>+O63+H63</f>
        <v>8700</v>
      </c>
      <c r="Q63" s="100"/>
    </row>
    <row r="64" spans="1:22" x14ac:dyDescent="0.2">
      <c r="A64" s="68"/>
      <c r="B64" s="100" t="s">
        <v>1</v>
      </c>
      <c r="C64" s="68"/>
      <c r="D64" s="163"/>
      <c r="E64" s="45"/>
      <c r="F64" s="46"/>
      <c r="G64" s="47"/>
      <c r="H64" s="48"/>
      <c r="I64" s="199"/>
      <c r="J64" s="166"/>
      <c r="K64" s="222"/>
      <c r="L64" s="218"/>
      <c r="M64" s="13"/>
      <c r="N64" s="13"/>
      <c r="O64" s="13"/>
      <c r="P64" s="68"/>
      <c r="Q64" s="100"/>
    </row>
    <row r="65" spans="1:28" x14ac:dyDescent="0.2">
      <c r="A65" s="68"/>
      <c r="B65" s="100"/>
      <c r="C65" s="68"/>
      <c r="D65" s="163"/>
      <c r="E65" s="45"/>
      <c r="F65" s="46"/>
      <c r="G65" s="47"/>
      <c r="H65" s="48"/>
      <c r="I65" s="16"/>
      <c r="J65" s="163"/>
      <c r="K65" s="17"/>
      <c r="L65" s="18"/>
      <c r="M65" s="18"/>
      <c r="N65" s="18"/>
      <c r="O65" s="18"/>
      <c r="P65" s="68"/>
      <c r="Q65" s="100"/>
    </row>
    <row r="66" spans="1:28" x14ac:dyDescent="0.2">
      <c r="A66" s="68"/>
      <c r="B66" s="100"/>
      <c r="C66" s="151"/>
      <c r="D66" s="165"/>
      <c r="E66" s="49"/>
      <c r="F66" s="50">
        <f>SUM(F64:F65)</f>
        <v>0</v>
      </c>
      <c r="G66" s="50">
        <f>SUM(G64:G65)</f>
        <v>0</v>
      </c>
      <c r="H66" s="51">
        <f>+G66+F66</f>
        <v>0</v>
      </c>
      <c r="I66" s="20"/>
      <c r="J66" s="165"/>
      <c r="K66" s="21"/>
      <c r="L66" s="22">
        <f>SUM(L64:L65)</f>
        <v>0</v>
      </c>
      <c r="M66" s="22">
        <f>SUM(M64:M65)</f>
        <v>0</v>
      </c>
      <c r="N66" s="22">
        <f>SUM(N64:N65)</f>
        <v>0</v>
      </c>
      <c r="O66" s="66">
        <f>+N66+M66+L66</f>
        <v>0</v>
      </c>
      <c r="P66" s="69">
        <f>+O66+H66</f>
        <v>0</v>
      </c>
      <c r="Q66" s="100"/>
    </row>
    <row r="67" spans="1:28" x14ac:dyDescent="0.2">
      <c r="A67" s="68"/>
      <c r="B67" s="100" t="s">
        <v>2</v>
      </c>
      <c r="C67" s="204"/>
      <c r="D67" s="166"/>
      <c r="E67" s="52"/>
      <c r="F67" s="217"/>
      <c r="G67" s="43"/>
      <c r="H67" s="44"/>
      <c r="I67" s="11"/>
      <c r="J67" s="170"/>
      <c r="K67" s="12"/>
      <c r="L67" s="13">
        <v>0</v>
      </c>
      <c r="M67" s="13"/>
      <c r="N67" s="13"/>
      <c r="O67" s="13"/>
      <c r="P67" s="68"/>
      <c r="Q67" s="100"/>
    </row>
    <row r="68" spans="1:28" x14ac:dyDescent="0.2">
      <c r="A68" s="68"/>
      <c r="B68" s="100"/>
      <c r="C68" s="86"/>
      <c r="D68" s="164"/>
      <c r="E68" s="53"/>
      <c r="F68" s="133"/>
      <c r="G68" s="47"/>
      <c r="H68" s="48"/>
      <c r="I68" s="16"/>
      <c r="J68" s="163"/>
      <c r="K68" s="17"/>
      <c r="L68" s="18"/>
      <c r="M68" s="18"/>
      <c r="N68" s="18"/>
      <c r="O68" s="18"/>
      <c r="P68" s="68"/>
      <c r="Q68" s="100"/>
    </row>
    <row r="69" spans="1:28" x14ac:dyDescent="0.2">
      <c r="A69" s="68"/>
      <c r="B69" s="100"/>
      <c r="C69" s="151"/>
      <c r="D69" s="165"/>
      <c r="E69" s="49"/>
      <c r="F69" s="50">
        <f>SUM(F67:F68)</f>
        <v>0</v>
      </c>
      <c r="G69" s="50">
        <f>SUM(G67:G68)</f>
        <v>0</v>
      </c>
      <c r="H69" s="51">
        <f>+G69+F69</f>
        <v>0</v>
      </c>
      <c r="I69" s="20"/>
      <c r="J69" s="165"/>
      <c r="K69" s="21"/>
      <c r="L69" s="22">
        <f>SUM(L67:L68)</f>
        <v>0</v>
      </c>
      <c r="M69" s="29">
        <f>SUM(M67:M68)</f>
        <v>0</v>
      </c>
      <c r="N69" s="29">
        <f>SUM(N67:N68)</f>
        <v>0</v>
      </c>
      <c r="O69" s="66">
        <f>+N69+M69+L69</f>
        <v>0</v>
      </c>
      <c r="P69" s="69">
        <f>+O69+H69</f>
        <v>0</v>
      </c>
      <c r="Q69" s="100"/>
    </row>
    <row r="70" spans="1:28" x14ac:dyDescent="0.2">
      <c r="A70" s="68"/>
      <c r="B70" s="195" t="s">
        <v>3</v>
      </c>
      <c r="C70" s="205" t="s">
        <v>156</v>
      </c>
      <c r="D70" s="167"/>
      <c r="E70" s="54">
        <v>809823</v>
      </c>
      <c r="F70" s="129"/>
      <c r="G70" s="129">
        <v>0</v>
      </c>
      <c r="H70" s="44"/>
      <c r="I70" s="31" t="s">
        <v>87</v>
      </c>
      <c r="J70" s="169"/>
      <c r="K70" s="33" t="s">
        <v>170</v>
      </c>
      <c r="L70" s="26"/>
      <c r="M70" s="26">
        <v>0</v>
      </c>
      <c r="N70" s="26">
        <v>0</v>
      </c>
      <c r="O70" s="13"/>
      <c r="P70" s="68"/>
      <c r="Q70" s="100"/>
    </row>
    <row r="71" spans="1:28" x14ac:dyDescent="0.2">
      <c r="A71" s="68"/>
      <c r="B71" s="100"/>
      <c r="C71" s="205" t="s">
        <v>156</v>
      </c>
      <c r="D71" s="163"/>
      <c r="E71" s="54">
        <v>696111</v>
      </c>
      <c r="F71" s="133"/>
      <c r="G71" s="129">
        <v>0</v>
      </c>
      <c r="H71" s="48"/>
      <c r="I71" s="25" t="s">
        <v>156</v>
      </c>
      <c r="J71" s="167"/>
      <c r="K71" s="34">
        <v>809823</v>
      </c>
      <c r="L71" s="131"/>
      <c r="M71" s="131">
        <v>0</v>
      </c>
      <c r="N71" s="131">
        <v>0</v>
      </c>
      <c r="O71" s="18"/>
      <c r="P71" s="68"/>
      <c r="Q71" s="100"/>
      <c r="U71" s="120"/>
      <c r="V71" s="120"/>
      <c r="W71" s="120"/>
      <c r="X71" s="120"/>
      <c r="Y71" s="120"/>
      <c r="Z71" s="120"/>
      <c r="AA71" s="120"/>
      <c r="AB71" s="120"/>
    </row>
    <row r="72" spans="1:28" x14ac:dyDescent="0.2">
      <c r="A72" s="68"/>
      <c r="B72" s="100"/>
      <c r="C72" s="86"/>
      <c r="D72" s="164"/>
      <c r="E72" s="53"/>
      <c r="F72" s="133"/>
      <c r="G72" s="56"/>
      <c r="H72" s="48"/>
      <c r="I72" s="31" t="s">
        <v>156</v>
      </c>
      <c r="J72" s="169"/>
      <c r="K72" s="33">
        <v>696111</v>
      </c>
      <c r="L72" s="26"/>
      <c r="M72" s="26">
        <v>0</v>
      </c>
      <c r="N72" s="26">
        <v>0</v>
      </c>
      <c r="O72" s="18"/>
      <c r="P72" s="68"/>
      <c r="Q72" s="100"/>
      <c r="R72" t="s">
        <v>96</v>
      </c>
      <c r="U72" s="120"/>
      <c r="V72" s="33"/>
      <c r="W72" s="169"/>
      <c r="X72" s="33"/>
      <c r="Y72" s="26"/>
      <c r="Z72" s="26"/>
      <c r="AA72" s="26"/>
      <c r="AB72" s="120"/>
    </row>
    <row r="73" spans="1:28" x14ac:dyDescent="0.2">
      <c r="A73" s="68"/>
      <c r="B73" s="100" t="s">
        <v>100</v>
      </c>
      <c r="C73" s="68" t="s">
        <v>192</v>
      </c>
      <c r="D73" s="163" t="s">
        <v>162</v>
      </c>
      <c r="E73" s="182">
        <v>132275</v>
      </c>
      <c r="F73" s="183">
        <v>5480</v>
      </c>
      <c r="G73" s="56"/>
      <c r="H73" s="48"/>
      <c r="I73" s="31" t="s">
        <v>179</v>
      </c>
      <c r="J73" s="167"/>
      <c r="K73" s="34">
        <v>778265</v>
      </c>
      <c r="L73" s="131"/>
      <c r="M73" s="131">
        <v>0</v>
      </c>
      <c r="N73" s="131">
        <v>0</v>
      </c>
      <c r="O73" s="18"/>
      <c r="P73" s="68"/>
      <c r="Q73" s="100"/>
      <c r="R73" t="s">
        <v>102</v>
      </c>
      <c r="U73" s="120"/>
      <c r="V73" s="34"/>
      <c r="W73" s="167"/>
      <c r="X73" s="34"/>
      <c r="Y73" s="131"/>
      <c r="Z73" s="131"/>
      <c r="AA73" s="131"/>
      <c r="AB73" s="120"/>
    </row>
    <row r="74" spans="1:28" x14ac:dyDescent="0.2">
      <c r="A74" s="68"/>
      <c r="B74" s="100"/>
      <c r="C74" s="86" t="s">
        <v>232</v>
      </c>
      <c r="D74" s="164" t="s">
        <v>161</v>
      </c>
      <c r="E74" s="182">
        <v>1008978</v>
      </c>
      <c r="F74" s="183">
        <v>5000</v>
      </c>
      <c r="G74" s="130"/>
      <c r="H74" s="219"/>
      <c r="I74" s="23"/>
      <c r="J74" s="164"/>
      <c r="K74" s="24"/>
      <c r="L74" s="135"/>
      <c r="M74" s="131"/>
      <c r="N74" s="131"/>
      <c r="O74" s="18"/>
      <c r="P74" s="68"/>
      <c r="Q74" s="100"/>
      <c r="U74" s="120"/>
      <c r="V74" s="33"/>
      <c r="W74" s="169"/>
      <c r="X74" s="33"/>
      <c r="Y74" s="26"/>
      <c r="Z74" s="26"/>
      <c r="AA74" s="26"/>
      <c r="AB74" s="120"/>
    </row>
    <row r="75" spans="1:28" x14ac:dyDescent="0.2">
      <c r="A75" s="68"/>
      <c r="B75" s="100"/>
      <c r="C75" s="86" t="s">
        <v>232</v>
      </c>
      <c r="D75" s="164" t="s">
        <v>161</v>
      </c>
      <c r="E75" s="182">
        <v>1016412</v>
      </c>
      <c r="F75" s="183">
        <v>5000</v>
      </c>
      <c r="G75" s="56"/>
      <c r="H75" s="48"/>
      <c r="I75" s="16" t="s">
        <v>193</v>
      </c>
      <c r="J75" s="163" t="s">
        <v>162</v>
      </c>
      <c r="K75" s="180">
        <v>133661</v>
      </c>
      <c r="L75" s="181">
        <v>-5480</v>
      </c>
      <c r="M75" s="26"/>
      <c r="N75" s="26"/>
      <c r="O75" s="18"/>
      <c r="P75" s="68"/>
      <c r="Q75" s="100"/>
      <c r="U75" s="120"/>
      <c r="V75" s="33"/>
      <c r="W75" s="167"/>
      <c r="X75" s="34"/>
      <c r="Y75" s="131"/>
      <c r="Z75" s="131"/>
      <c r="AA75" s="131"/>
      <c r="AB75" s="120"/>
    </row>
    <row r="76" spans="1:28" x14ac:dyDescent="0.2">
      <c r="A76" s="68"/>
      <c r="B76" s="100"/>
      <c r="C76" s="86"/>
      <c r="D76" s="164"/>
      <c r="E76" s="53"/>
      <c r="F76" s="133"/>
      <c r="G76" s="56"/>
      <c r="H76" s="48"/>
      <c r="I76" s="23" t="s">
        <v>183</v>
      </c>
      <c r="J76" s="164" t="s">
        <v>162</v>
      </c>
      <c r="K76" s="180" t="s">
        <v>95</v>
      </c>
      <c r="L76" s="181">
        <v>-4867</v>
      </c>
      <c r="M76" s="131"/>
      <c r="N76" s="131"/>
      <c r="O76" s="18"/>
      <c r="P76" s="68"/>
      <c r="Q76" s="100"/>
      <c r="U76" s="120"/>
      <c r="V76" s="120"/>
      <c r="W76" s="120"/>
      <c r="X76" s="120"/>
      <c r="Y76" s="120"/>
      <c r="Z76" s="120"/>
      <c r="AA76" s="120"/>
      <c r="AB76" s="120"/>
    </row>
    <row r="77" spans="1:28" x14ac:dyDescent="0.2">
      <c r="A77" s="68"/>
      <c r="B77" s="100"/>
      <c r="C77" s="86"/>
      <c r="D77" s="164"/>
      <c r="E77" s="53"/>
      <c r="F77" s="133"/>
      <c r="G77" s="56"/>
      <c r="H77" s="48"/>
      <c r="I77" s="23"/>
      <c r="J77" s="164"/>
      <c r="K77" s="24"/>
      <c r="L77" s="135"/>
      <c r="M77" s="131"/>
      <c r="N77" s="131"/>
      <c r="O77" s="18"/>
      <c r="P77" s="68"/>
      <c r="Q77" s="100"/>
    </row>
    <row r="78" spans="1:28" x14ac:dyDescent="0.2">
      <c r="A78" s="68"/>
      <c r="B78" s="100"/>
      <c r="C78" s="86"/>
      <c r="D78" s="164"/>
      <c r="E78" s="53"/>
      <c r="F78" s="133"/>
      <c r="G78" s="56"/>
      <c r="H78" s="48"/>
      <c r="I78" s="24"/>
      <c r="J78" s="164"/>
      <c r="K78" s="24"/>
      <c r="L78" s="135"/>
      <c r="M78" s="26"/>
      <c r="N78" s="26"/>
      <c r="O78" s="18"/>
      <c r="P78" s="68"/>
      <c r="Q78" s="100"/>
    </row>
    <row r="79" spans="1:28" x14ac:dyDescent="0.2">
      <c r="A79" s="68"/>
      <c r="B79" s="100"/>
      <c r="C79" s="151"/>
      <c r="D79" s="165"/>
      <c r="E79" s="190"/>
      <c r="F79" s="191">
        <f>SUM(F70:F78)</f>
        <v>15480</v>
      </c>
      <c r="G79" s="244">
        <f>SUM(G70:G78)</f>
        <v>0</v>
      </c>
      <c r="H79" s="51">
        <f>+G79+F79</f>
        <v>15480</v>
      </c>
      <c r="I79" s="21"/>
      <c r="J79" s="165"/>
      <c r="K79" s="21"/>
      <c r="L79" s="242">
        <f>SUM(L70:L78)</f>
        <v>-10347</v>
      </c>
      <c r="M79" s="22">
        <f>SUM(M70:M78)</f>
        <v>0</v>
      </c>
      <c r="N79" s="22">
        <f>SUM(N70:N78)</f>
        <v>0</v>
      </c>
      <c r="O79" s="66">
        <f>+N79+M79+L79</f>
        <v>-10347</v>
      </c>
      <c r="P79" s="69">
        <f>+O79+H79</f>
        <v>5133</v>
      </c>
      <c r="Q79" s="100"/>
    </row>
    <row r="80" spans="1:28" x14ac:dyDescent="0.2">
      <c r="A80" s="68"/>
      <c r="B80" s="195" t="s">
        <v>4</v>
      </c>
      <c r="C80" s="201" t="s">
        <v>88</v>
      </c>
      <c r="D80" s="169"/>
      <c r="E80" s="61">
        <v>567246</v>
      </c>
      <c r="F80" s="55"/>
      <c r="G80" s="56">
        <v>0</v>
      </c>
      <c r="H80" s="48"/>
      <c r="I80" s="199"/>
      <c r="J80" s="166"/>
      <c r="K80" s="222"/>
      <c r="L80" s="218"/>
      <c r="M80" s="13"/>
      <c r="N80" s="13"/>
      <c r="O80" s="13"/>
      <c r="P80" s="68"/>
      <c r="Q80" s="100"/>
      <c r="R80" t="s">
        <v>92</v>
      </c>
    </row>
    <row r="81" spans="1:19" x14ac:dyDescent="0.2">
      <c r="A81" s="68"/>
      <c r="B81" s="100"/>
      <c r="C81" s="201" t="s">
        <v>169</v>
      </c>
      <c r="D81" s="169"/>
      <c r="E81" s="61">
        <v>553269</v>
      </c>
      <c r="F81" s="46"/>
      <c r="G81" s="56">
        <v>0</v>
      </c>
      <c r="H81" s="48"/>
      <c r="I81" s="23"/>
      <c r="J81" s="164"/>
      <c r="K81" s="24"/>
      <c r="L81" s="135"/>
      <c r="M81" s="18"/>
      <c r="N81" s="18"/>
      <c r="O81" s="18"/>
      <c r="P81" s="68"/>
      <c r="Q81" s="100"/>
    </row>
    <row r="82" spans="1:19" x14ac:dyDescent="0.2">
      <c r="A82" s="68"/>
      <c r="B82" s="100"/>
      <c r="C82" s="86"/>
      <c r="D82" s="164"/>
      <c r="E82" s="53"/>
      <c r="F82" s="133"/>
      <c r="G82" s="47"/>
      <c r="H82" s="48"/>
      <c r="I82" s="16"/>
      <c r="J82" s="163"/>
      <c r="K82" s="17"/>
      <c r="L82" s="18"/>
      <c r="M82" s="18"/>
      <c r="N82" s="18"/>
      <c r="O82" s="18"/>
      <c r="P82" s="68"/>
      <c r="Q82" s="100"/>
      <c r="R82" t="s">
        <v>92</v>
      </c>
    </row>
    <row r="83" spans="1:19" ht="13.5" thickBot="1" x14ac:dyDescent="0.25">
      <c r="A83" s="101"/>
      <c r="B83" s="102"/>
      <c r="C83" s="151"/>
      <c r="D83" s="165"/>
      <c r="E83" s="49"/>
      <c r="F83" s="50">
        <f>SUM(F80:F82)</f>
        <v>0</v>
      </c>
      <c r="G83" s="50">
        <f>SUM(G80:G82)</f>
        <v>0</v>
      </c>
      <c r="H83" s="51">
        <f>+G83+F83</f>
        <v>0</v>
      </c>
      <c r="I83" s="20"/>
      <c r="J83" s="165"/>
      <c r="K83" s="21"/>
      <c r="L83" s="22">
        <f>SUM(L80:L82)</f>
        <v>0</v>
      </c>
      <c r="M83" s="22">
        <f>SUM(M80:M82)</f>
        <v>0</v>
      </c>
      <c r="N83" s="22">
        <f>SUM(N80:N82)</f>
        <v>0</v>
      </c>
      <c r="O83" s="66">
        <f>+N83+M83+L83</f>
        <v>0</v>
      </c>
      <c r="P83" s="70">
        <f>+O83+H83</f>
        <v>0</v>
      </c>
      <c r="Q83" s="243">
        <f>SUM(P7:P83)</f>
        <v>18414</v>
      </c>
      <c r="S83" s="127"/>
    </row>
    <row r="84" spans="1:19" x14ac:dyDescent="0.2">
      <c r="A84" s="103" t="s">
        <v>5</v>
      </c>
      <c r="B84" s="104" t="s">
        <v>72</v>
      </c>
      <c r="C84" s="207"/>
      <c r="D84" s="170"/>
      <c r="E84" s="41"/>
      <c r="F84" s="42">
        <v>0</v>
      </c>
      <c r="G84" s="43"/>
      <c r="H84" s="44"/>
      <c r="I84" s="196" t="s">
        <v>36</v>
      </c>
      <c r="J84" s="197"/>
      <c r="K84" s="224">
        <v>939544</v>
      </c>
      <c r="L84" s="218"/>
      <c r="M84" s="225">
        <v>0</v>
      </c>
      <c r="N84" s="225">
        <v>0</v>
      </c>
      <c r="O84" s="13"/>
      <c r="P84" s="72"/>
      <c r="Q84" s="73"/>
    </row>
    <row r="85" spans="1:19" x14ac:dyDescent="0.2">
      <c r="A85" s="74"/>
      <c r="B85" s="105"/>
      <c r="C85" s="86" t="s">
        <v>37</v>
      </c>
      <c r="D85" s="164" t="s">
        <v>161</v>
      </c>
      <c r="E85" s="182">
        <v>946734</v>
      </c>
      <c r="F85" s="183">
        <v>0</v>
      </c>
      <c r="G85" s="134"/>
      <c r="H85" s="48"/>
      <c r="I85" s="16"/>
      <c r="J85" s="163"/>
      <c r="K85" s="17"/>
      <c r="L85" s="18"/>
      <c r="M85" s="18"/>
      <c r="N85" s="18"/>
      <c r="O85" s="18"/>
      <c r="P85" s="74"/>
      <c r="Q85" s="75"/>
    </row>
    <row r="86" spans="1:19" x14ac:dyDescent="0.2">
      <c r="A86" s="74"/>
      <c r="B86" s="105"/>
      <c r="C86" s="86"/>
      <c r="D86" s="163"/>
      <c r="E86" s="45"/>
      <c r="F86" s="46"/>
      <c r="G86" s="134"/>
      <c r="H86" s="48"/>
      <c r="I86" s="16"/>
      <c r="J86" s="163"/>
      <c r="K86" s="17"/>
      <c r="L86" s="18"/>
      <c r="M86" s="26"/>
      <c r="N86" s="18"/>
      <c r="O86" s="18"/>
      <c r="P86" s="74"/>
      <c r="Q86" s="75"/>
    </row>
    <row r="87" spans="1:19" x14ac:dyDescent="0.2">
      <c r="A87" s="74"/>
      <c r="B87" s="105"/>
      <c r="C87" s="86"/>
      <c r="D87" s="163"/>
      <c r="E87" s="45"/>
      <c r="F87" s="46"/>
      <c r="G87" s="47"/>
      <c r="H87" s="48"/>
      <c r="I87" s="16"/>
      <c r="J87" s="163"/>
      <c r="K87" s="17"/>
      <c r="L87" s="18"/>
      <c r="M87" s="18"/>
      <c r="N87" s="18"/>
      <c r="O87" s="18"/>
      <c r="P87" s="74"/>
      <c r="Q87" s="75"/>
    </row>
    <row r="88" spans="1:19" ht="13.5" thickBot="1" x14ac:dyDescent="0.25">
      <c r="A88" s="106"/>
      <c r="B88" s="107"/>
      <c r="C88" s="151"/>
      <c r="D88" s="165"/>
      <c r="E88" s="49"/>
      <c r="F88" s="50">
        <f>SUM(F84:F87)</f>
        <v>0</v>
      </c>
      <c r="G88" s="50">
        <f>SUM(G84:G87)</f>
        <v>0</v>
      </c>
      <c r="H88" s="57">
        <f>+G88+F88</f>
        <v>0</v>
      </c>
      <c r="I88" s="20"/>
      <c r="J88" s="165"/>
      <c r="K88" s="21"/>
      <c r="L88" s="22">
        <f>SUM(L84:L87)</f>
        <v>0</v>
      </c>
      <c r="M88" s="22">
        <f>SUM(M84:M87)</f>
        <v>0</v>
      </c>
      <c r="N88" s="22">
        <v>-1</v>
      </c>
      <c r="O88" s="66">
        <f>+N88+M88+L88</f>
        <v>-1</v>
      </c>
      <c r="P88" s="76">
        <f>+O88+H88</f>
        <v>-1</v>
      </c>
      <c r="Q88" s="200">
        <f>SUM(P84:P88)</f>
        <v>-1</v>
      </c>
    </row>
    <row r="89" spans="1:19" x14ac:dyDescent="0.2">
      <c r="A89" s="98" t="s">
        <v>6</v>
      </c>
      <c r="B89" s="99" t="s">
        <v>7</v>
      </c>
      <c r="C89" s="204" t="s">
        <v>38</v>
      </c>
      <c r="D89" s="166" t="s">
        <v>161</v>
      </c>
      <c r="E89" s="184" t="s">
        <v>105</v>
      </c>
      <c r="F89" s="185">
        <v>33147.5</v>
      </c>
      <c r="G89" s="43"/>
      <c r="H89" s="44"/>
      <c r="I89" s="25" t="s">
        <v>61</v>
      </c>
      <c r="J89" s="167"/>
      <c r="K89" s="34">
        <v>939938</v>
      </c>
      <c r="L89" s="135"/>
      <c r="M89" s="131">
        <v>-49052</v>
      </c>
      <c r="N89" s="131">
        <v>0</v>
      </c>
      <c r="O89" s="13"/>
      <c r="P89" s="77"/>
      <c r="Q89" s="1"/>
    </row>
    <row r="90" spans="1:19" x14ac:dyDescent="0.2">
      <c r="A90" s="68"/>
      <c r="B90" s="100"/>
      <c r="C90" s="86"/>
      <c r="D90" s="164" t="s">
        <v>161</v>
      </c>
      <c r="E90" s="182" t="s">
        <v>106</v>
      </c>
      <c r="F90" s="183">
        <v>15610.5</v>
      </c>
      <c r="G90" s="47"/>
      <c r="H90" s="48"/>
      <c r="I90" s="31" t="s">
        <v>93</v>
      </c>
      <c r="J90" s="169"/>
      <c r="K90" s="33">
        <v>876822</v>
      </c>
      <c r="L90" s="18"/>
      <c r="M90" s="26">
        <v>0</v>
      </c>
      <c r="N90" s="26">
        <v>0</v>
      </c>
      <c r="O90" s="18"/>
      <c r="P90" s="68"/>
      <c r="Q90" s="2"/>
      <c r="R90" t="s">
        <v>164</v>
      </c>
    </row>
    <row r="91" spans="1:19" x14ac:dyDescent="0.2">
      <c r="A91" s="68"/>
      <c r="B91" s="100"/>
      <c r="C91" s="86"/>
      <c r="D91" s="164" t="s">
        <v>107</v>
      </c>
      <c r="E91" s="182" t="s">
        <v>107</v>
      </c>
      <c r="F91" s="183">
        <v>16543</v>
      </c>
      <c r="G91" s="47"/>
      <c r="H91" s="48"/>
      <c r="I91" s="33"/>
      <c r="J91" s="169"/>
      <c r="K91" s="33"/>
      <c r="L91" s="18"/>
      <c r="M91" s="26"/>
      <c r="N91" s="26"/>
      <c r="O91" s="18"/>
      <c r="P91" s="68"/>
      <c r="Q91" s="2"/>
    </row>
    <row r="92" spans="1:19" x14ac:dyDescent="0.2">
      <c r="A92" s="68"/>
      <c r="B92" s="100"/>
      <c r="C92" s="86" t="s">
        <v>38</v>
      </c>
      <c r="D92" s="164" t="s">
        <v>161</v>
      </c>
      <c r="E92" s="182"/>
      <c r="F92" s="183"/>
      <c r="G92" s="47"/>
      <c r="H92" s="48"/>
      <c r="I92" s="23" t="s">
        <v>228</v>
      </c>
      <c r="J92" s="164" t="s">
        <v>107</v>
      </c>
      <c r="K92" s="180">
        <v>509465</v>
      </c>
      <c r="L92" s="181">
        <v>-600</v>
      </c>
      <c r="M92" s="18"/>
      <c r="N92" s="18"/>
      <c r="O92" s="18"/>
      <c r="P92" s="68"/>
      <c r="Q92" s="2"/>
    </row>
    <row r="93" spans="1:19" x14ac:dyDescent="0.2">
      <c r="A93" s="68"/>
      <c r="B93" s="100"/>
      <c r="C93" s="86" t="s">
        <v>38</v>
      </c>
      <c r="D93" s="164" t="s">
        <v>107</v>
      </c>
      <c r="E93" s="182"/>
      <c r="F93" s="183"/>
      <c r="G93" s="47"/>
      <c r="H93" s="48"/>
      <c r="I93" s="23" t="s">
        <v>247</v>
      </c>
      <c r="J93" s="164" t="s">
        <v>161</v>
      </c>
      <c r="K93" s="180">
        <v>1020432</v>
      </c>
      <c r="L93" s="181">
        <v>-5000</v>
      </c>
      <c r="M93" s="135"/>
      <c r="N93" s="18"/>
      <c r="O93" s="18"/>
      <c r="P93" s="68"/>
      <c r="Q93" s="2"/>
    </row>
    <row r="94" spans="1:19" x14ac:dyDescent="0.2">
      <c r="A94" s="68"/>
      <c r="B94" s="100"/>
      <c r="C94" s="68" t="s">
        <v>165</v>
      </c>
      <c r="D94" s="163" t="s">
        <v>161</v>
      </c>
      <c r="E94" s="182">
        <v>735544</v>
      </c>
      <c r="F94" s="183">
        <v>5000</v>
      </c>
      <c r="G94" s="47"/>
      <c r="H94" s="48"/>
      <c r="I94" s="23" t="s">
        <v>248</v>
      </c>
      <c r="J94" s="164" t="s">
        <v>161</v>
      </c>
      <c r="K94" s="180">
        <v>1020487</v>
      </c>
      <c r="L94" s="181">
        <v>-4700</v>
      </c>
      <c r="M94" s="135"/>
      <c r="N94" s="18"/>
      <c r="O94" s="18"/>
      <c r="P94" s="68"/>
      <c r="Q94" s="2"/>
    </row>
    <row r="95" spans="1:19" x14ac:dyDescent="0.2">
      <c r="A95" s="68"/>
      <c r="B95" s="100"/>
      <c r="C95" s="86"/>
      <c r="D95" s="164"/>
      <c r="E95" s="53"/>
      <c r="F95" s="133"/>
      <c r="G95" s="47"/>
      <c r="H95" s="48"/>
      <c r="I95" s="23"/>
      <c r="J95" s="164"/>
      <c r="K95" s="24"/>
      <c r="L95" s="135"/>
      <c r="M95" s="135"/>
      <c r="N95" s="18"/>
      <c r="O95" s="18"/>
      <c r="P95" s="68"/>
      <c r="Q95" s="2"/>
    </row>
    <row r="96" spans="1:19" x14ac:dyDescent="0.2">
      <c r="A96" s="68"/>
      <c r="B96" s="100"/>
      <c r="C96" s="86"/>
      <c r="D96" s="164"/>
      <c r="E96" s="53"/>
      <c r="F96" s="133"/>
      <c r="G96" s="47"/>
      <c r="H96" s="48"/>
      <c r="I96" s="23"/>
      <c r="J96" s="164"/>
      <c r="K96" s="53"/>
      <c r="L96" s="135"/>
      <c r="M96" s="135"/>
      <c r="N96" s="18"/>
      <c r="O96" s="18"/>
      <c r="P96" s="68"/>
      <c r="Q96" s="2"/>
    </row>
    <row r="97" spans="1:17" x14ac:dyDescent="0.2">
      <c r="A97" s="68"/>
      <c r="B97" s="100"/>
      <c r="C97" s="86"/>
      <c r="D97" s="164"/>
      <c r="E97" s="53"/>
      <c r="F97" s="133"/>
      <c r="G97" s="47"/>
      <c r="H97" s="48"/>
      <c r="I97" s="16"/>
      <c r="J97" s="163"/>
      <c r="K97" s="17"/>
      <c r="L97" s="18"/>
      <c r="M97" s="18"/>
      <c r="N97" s="18"/>
      <c r="O97" s="18"/>
      <c r="P97" s="68"/>
      <c r="Q97" s="2"/>
    </row>
    <row r="98" spans="1:17" ht="13.5" thickBot="1" x14ac:dyDescent="0.25">
      <c r="A98" s="101"/>
      <c r="B98" s="102"/>
      <c r="C98" s="151"/>
      <c r="D98" s="165"/>
      <c r="E98" s="49"/>
      <c r="F98" s="240">
        <f>SUM(F89:F97)</f>
        <v>70301</v>
      </c>
      <c r="G98" s="50">
        <f>SUM(G89:G95)</f>
        <v>0</v>
      </c>
      <c r="H98" s="57">
        <f>+G98+F98</f>
        <v>70301</v>
      </c>
      <c r="I98" s="20"/>
      <c r="J98" s="165"/>
      <c r="K98" s="21"/>
      <c r="L98" s="22">
        <f>SUM(L89:L96)</f>
        <v>-10300</v>
      </c>
      <c r="M98" s="22">
        <f>SUM(M89:M95)</f>
        <v>-49052</v>
      </c>
      <c r="N98" s="22">
        <f>SUM(N89:N95)</f>
        <v>0</v>
      </c>
      <c r="O98" s="66">
        <f>+N98+M98+L98</f>
        <v>-59352</v>
      </c>
      <c r="P98" s="70">
        <f>+O98+H98</f>
        <v>10949</v>
      </c>
      <c r="Q98" s="71">
        <f>SUM(P89:P98)</f>
        <v>10949</v>
      </c>
    </row>
    <row r="99" spans="1:17" x14ac:dyDescent="0.2">
      <c r="A99" s="103" t="s">
        <v>43</v>
      </c>
      <c r="B99" s="104" t="s">
        <v>44</v>
      </c>
      <c r="C99" s="207"/>
      <c r="D99" s="170"/>
      <c r="E99" s="41"/>
      <c r="F99" s="42"/>
      <c r="G99" s="43"/>
      <c r="H99" s="44"/>
      <c r="I99" s="11"/>
      <c r="J99" s="170"/>
      <c r="K99" s="12"/>
      <c r="L99" s="13"/>
      <c r="M99" s="13"/>
      <c r="N99" s="13"/>
      <c r="O99" s="13"/>
      <c r="P99" s="72"/>
      <c r="Q99" s="73"/>
    </row>
    <row r="100" spans="1:17" x14ac:dyDescent="0.2">
      <c r="A100" s="74"/>
      <c r="B100" s="105"/>
      <c r="C100" s="68"/>
      <c r="D100" s="163"/>
      <c r="E100" s="45"/>
      <c r="F100" s="46"/>
      <c r="G100" s="47"/>
      <c r="H100" s="48"/>
      <c r="I100" s="16"/>
      <c r="J100" s="163"/>
      <c r="K100" s="17"/>
      <c r="L100" s="18"/>
      <c r="M100" s="18"/>
      <c r="N100" s="18"/>
      <c r="O100" s="18"/>
      <c r="P100" s="74"/>
      <c r="Q100" s="75"/>
    </row>
    <row r="101" spans="1:17" x14ac:dyDescent="0.2">
      <c r="A101" s="74"/>
      <c r="B101" s="105"/>
      <c r="C101" s="68"/>
      <c r="D101" s="163"/>
      <c r="E101" s="45"/>
      <c r="F101" s="46"/>
      <c r="G101" s="47"/>
      <c r="H101" s="48"/>
      <c r="I101" s="16"/>
      <c r="J101" s="163"/>
      <c r="K101" s="17"/>
      <c r="L101" s="18"/>
      <c r="M101" s="18"/>
      <c r="N101" s="18"/>
      <c r="O101" s="18"/>
      <c r="P101" s="74"/>
      <c r="Q101" s="75"/>
    </row>
    <row r="102" spans="1:17" x14ac:dyDescent="0.2">
      <c r="A102" s="74"/>
      <c r="B102" s="105"/>
      <c r="C102" s="68"/>
      <c r="D102" s="163"/>
      <c r="E102" s="45"/>
      <c r="F102" s="46"/>
      <c r="G102" s="47"/>
      <c r="H102" s="48"/>
      <c r="I102" s="16"/>
      <c r="J102" s="163"/>
      <c r="K102" s="17"/>
      <c r="L102" s="18"/>
      <c r="M102" s="18"/>
      <c r="N102" s="18"/>
      <c r="O102" s="118"/>
      <c r="P102" s="74"/>
      <c r="Q102" s="75"/>
    </row>
    <row r="103" spans="1:17" ht="13.5" thickBot="1" x14ac:dyDescent="0.25">
      <c r="A103" s="106"/>
      <c r="B103" s="108"/>
      <c r="C103" s="151"/>
      <c r="D103" s="165"/>
      <c r="E103" s="49"/>
      <c r="F103" s="50">
        <f>SUM(F99:F102)</f>
        <v>0</v>
      </c>
      <c r="G103" s="50">
        <f>SUM(G99:G102)</f>
        <v>0</v>
      </c>
      <c r="H103" s="57">
        <f>+G103+F103</f>
        <v>0</v>
      </c>
      <c r="I103" s="20"/>
      <c r="J103" s="165"/>
      <c r="K103" s="21"/>
      <c r="L103" s="22">
        <f>SUM(L99:L102)</f>
        <v>0</v>
      </c>
      <c r="M103" s="22">
        <f>SUM(M99:M102)</f>
        <v>0</v>
      </c>
      <c r="N103" s="22">
        <f>SUM(N99:N102)</f>
        <v>0</v>
      </c>
      <c r="O103" s="119">
        <f>+N103+M103+L103</f>
        <v>0</v>
      </c>
      <c r="P103" s="76">
        <f>+O103+H103</f>
        <v>0</v>
      </c>
      <c r="Q103" s="78">
        <f>SUM(P99:P103)</f>
        <v>0</v>
      </c>
    </row>
    <row r="104" spans="1:17" x14ac:dyDescent="0.2">
      <c r="A104" s="193" t="s">
        <v>80</v>
      </c>
      <c r="B104" s="194" t="s">
        <v>80</v>
      </c>
      <c r="C104" s="207" t="s">
        <v>213</v>
      </c>
      <c r="D104" s="170" t="s">
        <v>161</v>
      </c>
      <c r="E104" s="184">
        <v>384565</v>
      </c>
      <c r="F104" s="185">
        <v>15000</v>
      </c>
      <c r="G104" s="43">
        <v>0</v>
      </c>
      <c r="H104" s="43"/>
      <c r="I104" s="33" t="s">
        <v>60</v>
      </c>
      <c r="J104" s="169"/>
      <c r="K104" s="34">
        <v>1020480</v>
      </c>
      <c r="L104" s="135"/>
      <c r="M104" s="131">
        <v>-24204</v>
      </c>
      <c r="N104" s="131">
        <v>-244</v>
      </c>
      <c r="O104" s="18"/>
      <c r="P104" s="84"/>
      <c r="Q104" s="85"/>
    </row>
    <row r="105" spans="1:17" x14ac:dyDescent="0.2">
      <c r="A105" s="109"/>
      <c r="B105" s="100"/>
      <c r="C105" s="68" t="s">
        <v>184</v>
      </c>
      <c r="D105" s="163" t="s">
        <v>161</v>
      </c>
      <c r="E105" s="182">
        <v>579240</v>
      </c>
      <c r="F105" s="183">
        <v>1668</v>
      </c>
      <c r="G105" s="47"/>
      <c r="H105" s="48"/>
      <c r="I105" s="31" t="s">
        <v>60</v>
      </c>
      <c r="J105" s="169"/>
      <c r="K105" s="33">
        <v>1020486</v>
      </c>
      <c r="L105" s="18"/>
      <c r="M105" s="26">
        <v>-2043</v>
      </c>
      <c r="N105" s="26">
        <v>-42</v>
      </c>
      <c r="O105" s="18"/>
      <c r="P105" s="86"/>
      <c r="Q105" s="87"/>
    </row>
    <row r="106" spans="1:17" x14ac:dyDescent="0.2">
      <c r="A106" s="68"/>
      <c r="B106" s="100"/>
      <c r="C106" s="68" t="s">
        <v>184</v>
      </c>
      <c r="D106" s="163" t="s">
        <v>107</v>
      </c>
      <c r="E106" s="182">
        <v>579249</v>
      </c>
      <c r="F106" s="183">
        <v>417</v>
      </c>
      <c r="G106" s="47"/>
      <c r="H106" s="48"/>
      <c r="I106" s="31" t="s">
        <v>60</v>
      </c>
      <c r="J106" s="169"/>
      <c r="K106" s="34">
        <v>1020491</v>
      </c>
      <c r="L106" s="131"/>
      <c r="M106" s="131">
        <v>-6650</v>
      </c>
      <c r="N106" s="131">
        <v>0</v>
      </c>
      <c r="O106" s="18"/>
      <c r="P106" s="86"/>
      <c r="Q106" s="87"/>
    </row>
    <row r="107" spans="1:17" x14ac:dyDescent="0.2">
      <c r="A107" s="68"/>
      <c r="B107" s="100"/>
      <c r="C107" s="68" t="s">
        <v>212</v>
      </c>
      <c r="D107" s="163" t="s">
        <v>161</v>
      </c>
      <c r="E107" s="182">
        <v>904243</v>
      </c>
      <c r="F107" s="183">
        <v>7003</v>
      </c>
      <c r="G107" s="47"/>
      <c r="H107" s="48"/>
      <c r="I107" s="31" t="s">
        <v>60</v>
      </c>
      <c r="J107" s="163"/>
      <c r="K107" s="34">
        <v>1020493</v>
      </c>
      <c r="L107" s="131"/>
      <c r="M107" s="131">
        <v>-20000</v>
      </c>
      <c r="N107" s="131">
        <v>0</v>
      </c>
      <c r="O107" s="34"/>
      <c r="P107" s="86"/>
      <c r="Q107" s="87"/>
    </row>
    <row r="108" spans="1:17" x14ac:dyDescent="0.2">
      <c r="A108" s="68"/>
      <c r="B108" s="100"/>
      <c r="C108" s="86" t="s">
        <v>213</v>
      </c>
      <c r="D108" s="164" t="s">
        <v>107</v>
      </c>
      <c r="E108" s="182">
        <v>904258</v>
      </c>
      <c r="F108" s="183">
        <v>2445</v>
      </c>
      <c r="G108" s="47"/>
      <c r="H108" s="48"/>
      <c r="I108" s="31" t="s">
        <v>60</v>
      </c>
      <c r="J108" s="163"/>
      <c r="K108" s="34">
        <v>1020499</v>
      </c>
      <c r="L108" s="18"/>
      <c r="M108" s="131">
        <v>-1000</v>
      </c>
      <c r="N108" s="131">
        <v>0</v>
      </c>
      <c r="O108" s="18"/>
      <c r="P108" s="86"/>
      <c r="Q108" s="87"/>
    </row>
    <row r="109" spans="1:17" x14ac:dyDescent="0.2">
      <c r="A109" s="68"/>
      <c r="B109" s="100"/>
      <c r="C109" s="68" t="s">
        <v>237</v>
      </c>
      <c r="D109" s="163" t="s">
        <v>161</v>
      </c>
      <c r="E109" s="182">
        <v>933399</v>
      </c>
      <c r="F109" s="183">
        <v>20000</v>
      </c>
      <c r="G109" s="134"/>
      <c r="H109" s="48"/>
      <c r="I109" s="16"/>
      <c r="J109" s="163"/>
      <c r="K109" s="34"/>
      <c r="L109" s="18"/>
      <c r="M109" s="131"/>
      <c r="N109" s="131"/>
      <c r="O109" s="18"/>
      <c r="P109" s="86"/>
      <c r="Q109" s="87"/>
    </row>
    <row r="110" spans="1:17" x14ac:dyDescent="0.2">
      <c r="A110" s="68"/>
      <c r="B110" s="100"/>
      <c r="C110" s="68" t="s">
        <v>249</v>
      </c>
      <c r="D110" s="163" t="s">
        <v>162</v>
      </c>
      <c r="E110" s="182">
        <v>1016895</v>
      </c>
      <c r="F110" s="183">
        <v>3650</v>
      </c>
      <c r="G110" s="47"/>
      <c r="H110" s="48"/>
      <c r="I110" s="16"/>
      <c r="J110" s="163"/>
      <c r="K110" s="34"/>
      <c r="L110" s="18"/>
      <c r="M110" s="131"/>
      <c r="N110" s="131"/>
      <c r="O110" s="18"/>
      <c r="P110" s="86"/>
      <c r="Q110" s="87"/>
    </row>
    <row r="111" spans="1:17" x14ac:dyDescent="0.2">
      <c r="A111" s="68"/>
      <c r="B111" s="100"/>
      <c r="C111" s="68" t="s">
        <v>249</v>
      </c>
      <c r="D111" s="163" t="s">
        <v>161</v>
      </c>
      <c r="E111" s="182">
        <v>1016929</v>
      </c>
      <c r="F111" s="183">
        <v>3000</v>
      </c>
      <c r="G111" s="47"/>
      <c r="H111" s="48"/>
      <c r="I111" s="16"/>
      <c r="J111" s="163"/>
      <c r="K111" s="34"/>
      <c r="L111" s="18"/>
      <c r="M111" s="131"/>
      <c r="N111" s="131"/>
      <c r="O111" s="18"/>
      <c r="P111" s="86"/>
      <c r="Q111" s="87"/>
    </row>
    <row r="112" spans="1:17" x14ac:dyDescent="0.2">
      <c r="A112" s="68"/>
      <c r="B112" s="100"/>
      <c r="C112" s="68" t="s">
        <v>80</v>
      </c>
      <c r="D112" s="163" t="s">
        <v>107</v>
      </c>
      <c r="E112" s="182">
        <v>1020514</v>
      </c>
      <c r="F112" s="183">
        <v>1000</v>
      </c>
      <c r="G112" s="47"/>
      <c r="H112" s="48"/>
      <c r="I112" s="16"/>
      <c r="J112" s="163"/>
      <c r="K112" s="17"/>
      <c r="L112" s="18"/>
      <c r="M112" s="18"/>
      <c r="N112" s="18"/>
      <c r="O112" s="18"/>
      <c r="P112" s="86"/>
      <c r="Q112" s="87"/>
    </row>
    <row r="113" spans="1:18" ht="13.5" thickBot="1" x14ac:dyDescent="0.25">
      <c r="A113" s="101"/>
      <c r="B113" s="3"/>
      <c r="C113" s="151"/>
      <c r="D113" s="165"/>
      <c r="E113" s="49"/>
      <c r="F113" s="50">
        <f>SUM(F104:F112)</f>
        <v>54183</v>
      </c>
      <c r="G113" s="50">
        <f>SUM(G104:G111)</f>
        <v>0</v>
      </c>
      <c r="H113" s="57">
        <f>+G113+F113</f>
        <v>54183</v>
      </c>
      <c r="I113" s="20"/>
      <c r="J113" s="165"/>
      <c r="K113" s="21"/>
      <c r="L113" s="22">
        <f>SUM(L104:L111)</f>
        <v>0</v>
      </c>
      <c r="M113" s="22">
        <f>SUM(M104:M111)</f>
        <v>-53897</v>
      </c>
      <c r="N113" s="22">
        <f>SUM(N104:N111)</f>
        <v>-286</v>
      </c>
      <c r="O113" s="66">
        <f>+N113+M113+L113</f>
        <v>-54183</v>
      </c>
      <c r="P113" s="88">
        <f>+O113+H113</f>
        <v>0</v>
      </c>
      <c r="Q113" s="89">
        <f>SUM(P104:P113)</f>
        <v>0</v>
      </c>
    </row>
    <row r="114" spans="1:18" x14ac:dyDescent="0.2">
      <c r="A114" s="193" t="s">
        <v>18</v>
      </c>
      <c r="B114" s="194" t="s">
        <v>19</v>
      </c>
      <c r="C114" s="206" t="s">
        <v>63</v>
      </c>
      <c r="D114" s="168"/>
      <c r="E114" s="58"/>
      <c r="F114" s="42"/>
      <c r="G114" s="59">
        <f>-M213</f>
        <v>0</v>
      </c>
      <c r="H114" s="44"/>
      <c r="I114" s="11" t="s">
        <v>195</v>
      </c>
      <c r="J114" s="170" t="s">
        <v>161</v>
      </c>
      <c r="K114" s="186">
        <v>133779</v>
      </c>
      <c r="L114" s="187">
        <v>-53</v>
      </c>
      <c r="M114" s="13"/>
      <c r="N114" s="13"/>
      <c r="O114" s="13"/>
      <c r="P114" s="72"/>
      <c r="Q114" s="73"/>
      <c r="R114" t="s">
        <v>98</v>
      </c>
    </row>
    <row r="115" spans="1:18" x14ac:dyDescent="0.2">
      <c r="A115" s="74"/>
      <c r="B115" s="105"/>
      <c r="C115" s="201" t="s">
        <v>50</v>
      </c>
      <c r="D115" s="169"/>
      <c r="E115" s="61"/>
      <c r="F115" s="46"/>
      <c r="G115" s="56">
        <f>-M150</f>
        <v>0</v>
      </c>
      <c r="H115" s="48"/>
      <c r="I115" s="23" t="s">
        <v>191</v>
      </c>
      <c r="J115" s="164" t="s">
        <v>161</v>
      </c>
      <c r="K115" s="180">
        <v>821754</v>
      </c>
      <c r="L115" s="181">
        <v>-330</v>
      </c>
      <c r="M115" s="18"/>
      <c r="N115" s="18"/>
      <c r="O115" s="18"/>
      <c r="P115" s="74"/>
      <c r="Q115" s="75"/>
    </row>
    <row r="116" spans="1:18" x14ac:dyDescent="0.2">
      <c r="A116" s="74"/>
      <c r="B116" s="105"/>
      <c r="C116" s="68" t="s">
        <v>194</v>
      </c>
      <c r="D116" s="163" t="s">
        <v>161</v>
      </c>
      <c r="E116" s="182">
        <v>821955</v>
      </c>
      <c r="F116" s="182">
        <v>330</v>
      </c>
      <c r="G116" s="47"/>
      <c r="H116" s="230" t="s">
        <v>186</v>
      </c>
      <c r="I116" s="16" t="s">
        <v>196</v>
      </c>
      <c r="J116" s="163" t="s">
        <v>162</v>
      </c>
      <c r="K116" s="180">
        <v>851628</v>
      </c>
      <c r="L116" s="181">
        <v>-50</v>
      </c>
      <c r="M116" s="18"/>
      <c r="N116" s="18"/>
      <c r="O116" s="18"/>
      <c r="P116" s="74"/>
      <c r="Q116" s="75"/>
    </row>
    <row r="117" spans="1:18" x14ac:dyDescent="0.2">
      <c r="A117" s="74"/>
      <c r="B117" s="105"/>
      <c r="C117" s="86" t="s">
        <v>232</v>
      </c>
      <c r="D117" s="164" t="s">
        <v>161</v>
      </c>
      <c r="E117" s="182">
        <v>1008960</v>
      </c>
      <c r="F117" s="182">
        <v>2000</v>
      </c>
      <c r="G117" s="47"/>
      <c r="H117" s="48"/>
      <c r="I117" s="16" t="s">
        <v>196</v>
      </c>
      <c r="J117" s="163" t="s">
        <v>161</v>
      </c>
      <c r="K117" s="180">
        <v>851645</v>
      </c>
      <c r="L117" s="181">
        <v>-50</v>
      </c>
      <c r="M117" s="18"/>
      <c r="N117" s="18"/>
      <c r="O117" s="18"/>
      <c r="P117" s="74"/>
      <c r="Q117" s="75"/>
    </row>
    <row r="118" spans="1:18" x14ac:dyDescent="0.2">
      <c r="A118" s="74"/>
      <c r="B118" s="105"/>
      <c r="C118" s="86" t="s">
        <v>230</v>
      </c>
      <c r="D118" s="164"/>
      <c r="E118" s="182">
        <v>1013039</v>
      </c>
      <c r="F118" s="182">
        <v>2000</v>
      </c>
      <c r="G118" s="47"/>
      <c r="H118" s="48"/>
      <c r="I118" s="23" t="s">
        <v>229</v>
      </c>
      <c r="J118" s="164" t="s">
        <v>161</v>
      </c>
      <c r="K118" s="180">
        <v>1005222</v>
      </c>
      <c r="L118" s="181">
        <v>-100</v>
      </c>
      <c r="M118" s="18"/>
      <c r="N118" s="18"/>
      <c r="O118" s="18"/>
      <c r="P118" s="74"/>
      <c r="Q118" s="75"/>
    </row>
    <row r="119" spans="1:18" x14ac:dyDescent="0.2">
      <c r="A119" s="74"/>
      <c r="B119" s="105"/>
      <c r="C119" s="86"/>
      <c r="D119" s="164"/>
      <c r="E119" s="53"/>
      <c r="F119"/>
      <c r="G119" s="56"/>
      <c r="H119" s="48"/>
      <c r="I119" s="23" t="s">
        <v>239</v>
      </c>
      <c r="J119" s="164" t="s">
        <v>161</v>
      </c>
      <c r="K119" s="180">
        <v>1013544</v>
      </c>
      <c r="L119" s="181">
        <v>-2340</v>
      </c>
      <c r="M119" s="18"/>
      <c r="N119" s="18"/>
      <c r="O119" s="18"/>
      <c r="P119" s="74"/>
      <c r="Q119" s="75"/>
    </row>
    <row r="120" spans="1:18" x14ac:dyDescent="0.2">
      <c r="A120" s="74"/>
      <c r="B120" s="105"/>
      <c r="C120" s="68"/>
      <c r="D120" s="163"/>
      <c r="E120" s="45"/>
      <c r="F120"/>
      <c r="G120" s="56"/>
      <c r="H120" s="48"/>
      <c r="I120" s="23"/>
      <c r="J120" s="164"/>
      <c r="K120" s="24"/>
      <c r="L120" s="135"/>
      <c r="M120" s="18"/>
      <c r="N120" s="18"/>
      <c r="O120" s="18"/>
      <c r="P120" s="74"/>
      <c r="Q120" s="75"/>
    </row>
    <row r="121" spans="1:18" ht="13.5" thickBot="1" x14ac:dyDescent="0.25">
      <c r="A121" s="106"/>
      <c r="B121" s="108"/>
      <c r="C121" s="151"/>
      <c r="D121" s="165"/>
      <c r="E121" s="49"/>
      <c r="F121" s="50">
        <f>SUM(F114:F120)</f>
        <v>4330</v>
      </c>
      <c r="G121" s="50">
        <f>SUM(G114:G120)</f>
        <v>0</v>
      </c>
      <c r="H121" s="57">
        <f>+G121+F121</f>
        <v>4330</v>
      </c>
      <c r="I121" s="20"/>
      <c r="J121" s="165"/>
      <c r="K121" s="21"/>
      <c r="L121" s="22">
        <f>SUM(L114:L120)</f>
        <v>-2923</v>
      </c>
      <c r="M121" s="22">
        <f>SUM(M114:M120)</f>
        <v>0</v>
      </c>
      <c r="N121" s="22">
        <f>SUM(N114:N120)</f>
        <v>0</v>
      </c>
      <c r="O121" s="66">
        <f>+N121+M121+L121</f>
        <v>-2923</v>
      </c>
      <c r="P121" s="76">
        <f>+O121+H121</f>
        <v>1407</v>
      </c>
      <c r="Q121" s="200">
        <f>SUM(P114:P121)</f>
        <v>1407</v>
      </c>
    </row>
    <row r="122" spans="1:18" x14ac:dyDescent="0.2">
      <c r="A122" s="98" t="s">
        <v>8</v>
      </c>
      <c r="B122" s="99" t="s">
        <v>71</v>
      </c>
      <c r="C122" s="207"/>
      <c r="D122" s="170"/>
      <c r="E122" s="41"/>
      <c r="F122" s="42"/>
      <c r="G122" s="43"/>
      <c r="H122" s="44"/>
      <c r="I122" s="11"/>
      <c r="J122" s="170"/>
      <c r="K122" s="12"/>
      <c r="L122" s="13"/>
      <c r="M122" s="13"/>
      <c r="N122" s="13"/>
      <c r="O122" s="13"/>
      <c r="P122" s="84"/>
      <c r="Q122" s="85"/>
    </row>
    <row r="123" spans="1:18" x14ac:dyDescent="0.2">
      <c r="A123" s="109"/>
      <c r="B123" s="100"/>
      <c r="C123" s="68"/>
      <c r="D123" s="163"/>
      <c r="E123" s="45"/>
      <c r="F123" s="46"/>
      <c r="G123" s="47"/>
      <c r="H123" s="48"/>
      <c r="I123" s="16"/>
      <c r="J123" s="163"/>
      <c r="K123" s="17"/>
      <c r="L123" s="18"/>
      <c r="M123" s="18"/>
      <c r="N123" s="18"/>
      <c r="O123" s="18"/>
      <c r="P123" s="86"/>
      <c r="Q123" s="87"/>
    </row>
    <row r="124" spans="1:18" x14ac:dyDescent="0.2">
      <c r="A124" s="68"/>
      <c r="B124" s="100"/>
      <c r="C124" s="151"/>
      <c r="D124" s="165"/>
      <c r="E124" s="49"/>
      <c r="F124" s="50">
        <f>SUM(F122:F123)</f>
        <v>0</v>
      </c>
      <c r="G124" s="50">
        <f>SUM(G122:G123)</f>
        <v>0</v>
      </c>
      <c r="H124" s="51">
        <f>+G124+F124</f>
        <v>0</v>
      </c>
      <c r="I124" s="20"/>
      <c r="J124" s="165"/>
      <c r="K124" s="21"/>
      <c r="L124" s="22">
        <f>SUM(L122:L123)</f>
        <v>0</v>
      </c>
      <c r="M124" s="22">
        <f>SUM(M122:M123)</f>
        <v>0</v>
      </c>
      <c r="N124" s="22">
        <f>SUM(N122:N123)</f>
        <v>0</v>
      </c>
      <c r="O124" s="66">
        <f>+N124+M124+L124</f>
        <v>0</v>
      </c>
      <c r="P124" s="90">
        <f>+O124+H124</f>
        <v>0</v>
      </c>
      <c r="Q124" s="91"/>
    </row>
    <row r="125" spans="1:18" x14ac:dyDescent="0.2">
      <c r="A125" s="68"/>
      <c r="B125" s="100" t="s">
        <v>70</v>
      </c>
      <c r="C125" s="207"/>
      <c r="D125" s="170"/>
      <c r="E125" s="41"/>
      <c r="F125" s="42"/>
      <c r="G125" s="43"/>
      <c r="H125" s="44"/>
      <c r="I125" s="28" t="s">
        <v>40</v>
      </c>
      <c r="J125" s="168"/>
      <c r="K125" s="32">
        <v>466077</v>
      </c>
      <c r="L125" s="13"/>
      <c r="M125" s="30">
        <v>0</v>
      </c>
      <c r="N125" s="13"/>
      <c r="O125" s="13"/>
      <c r="P125" s="86"/>
      <c r="Q125" s="87"/>
    </row>
    <row r="126" spans="1:18" x14ac:dyDescent="0.2">
      <c r="A126" s="68"/>
      <c r="B126" s="100"/>
      <c r="C126" s="68"/>
      <c r="D126" s="163"/>
      <c r="E126" s="45"/>
      <c r="F126" s="46"/>
      <c r="G126" s="47"/>
      <c r="H126" s="48"/>
      <c r="I126" s="16"/>
      <c r="J126" s="163"/>
      <c r="K126" s="17"/>
      <c r="L126" s="18"/>
      <c r="M126" s="18"/>
      <c r="N126" s="18"/>
      <c r="O126" s="18"/>
      <c r="P126" s="86"/>
      <c r="Q126" s="87"/>
    </row>
    <row r="127" spans="1:18" x14ac:dyDescent="0.2">
      <c r="A127" s="68"/>
      <c r="B127" s="100"/>
      <c r="C127" s="68"/>
      <c r="D127" s="163"/>
      <c r="E127" s="45"/>
      <c r="F127" s="113"/>
      <c r="G127" s="47"/>
      <c r="H127" s="48"/>
      <c r="I127" s="16" t="s">
        <v>34</v>
      </c>
      <c r="J127" s="163"/>
      <c r="K127" s="17"/>
      <c r="L127" s="18">
        <v>0</v>
      </c>
      <c r="M127" s="18"/>
      <c r="N127" s="18"/>
      <c r="O127" s="18"/>
      <c r="P127" s="86"/>
      <c r="Q127" s="87"/>
    </row>
    <row r="128" spans="1:18" x14ac:dyDescent="0.2">
      <c r="A128" s="68"/>
      <c r="B128" s="100"/>
      <c r="C128" s="68"/>
      <c r="D128" s="163"/>
      <c r="E128" s="45"/>
      <c r="F128" s="46"/>
      <c r="G128" s="47"/>
      <c r="H128" s="48"/>
      <c r="I128" s="116"/>
      <c r="J128" s="171"/>
      <c r="K128" s="17"/>
      <c r="L128" s="18"/>
      <c r="M128" s="18"/>
      <c r="N128" s="18"/>
      <c r="O128" s="18"/>
      <c r="P128" s="86"/>
      <c r="Q128" s="87"/>
    </row>
    <row r="129" spans="1:17" x14ac:dyDescent="0.2">
      <c r="A129" s="68"/>
      <c r="B129" s="100"/>
      <c r="C129" s="68"/>
      <c r="D129" s="163"/>
      <c r="E129" s="45"/>
      <c r="F129" s="46"/>
      <c r="G129" s="47"/>
      <c r="H129" s="48"/>
      <c r="I129" s="16"/>
      <c r="J129" s="163"/>
      <c r="K129" s="17"/>
      <c r="L129" s="18"/>
      <c r="M129" s="18"/>
      <c r="N129" s="18"/>
      <c r="O129" s="18"/>
      <c r="P129" s="86"/>
      <c r="Q129" s="87"/>
    </row>
    <row r="130" spans="1:17" x14ac:dyDescent="0.2">
      <c r="A130" s="68"/>
      <c r="B130" s="100"/>
      <c r="C130" s="151"/>
      <c r="D130" s="165"/>
      <c r="E130" s="49"/>
      <c r="F130" s="50">
        <f>SUM(F125:F129)</f>
        <v>0</v>
      </c>
      <c r="G130" s="50">
        <f>SUM(G125:G129)</f>
        <v>0</v>
      </c>
      <c r="H130" s="51">
        <f>+G130+F130</f>
        <v>0</v>
      </c>
      <c r="I130" s="20"/>
      <c r="J130" s="165"/>
      <c r="K130" s="21"/>
      <c r="L130" s="22">
        <f>SUM(L125:L129)</f>
        <v>0</v>
      </c>
      <c r="M130" s="22">
        <f>SUM(M125:M129)</f>
        <v>0</v>
      </c>
      <c r="N130" s="22">
        <f>SUM(N125:N129)</f>
        <v>0</v>
      </c>
      <c r="O130" s="66">
        <f>+N130+M130+L130</f>
        <v>0</v>
      </c>
      <c r="P130" s="90">
        <f>+O130+H130</f>
        <v>0</v>
      </c>
      <c r="Q130" s="87"/>
    </row>
    <row r="131" spans="1:17" x14ac:dyDescent="0.2">
      <c r="A131" s="68"/>
      <c r="B131" s="100" t="s">
        <v>69</v>
      </c>
      <c r="C131" s="206" t="s">
        <v>42</v>
      </c>
      <c r="D131" s="168"/>
      <c r="E131" s="58">
        <v>557836</v>
      </c>
      <c r="F131" s="60"/>
      <c r="G131" s="60">
        <f>-M186</f>
        <v>0</v>
      </c>
      <c r="H131" s="44"/>
      <c r="I131" s="28" t="s">
        <v>40</v>
      </c>
      <c r="J131" s="168"/>
      <c r="K131" s="32"/>
      <c r="L131" s="13"/>
      <c r="M131" s="30">
        <v>0</v>
      </c>
      <c r="N131" s="13">
        <v>0</v>
      </c>
      <c r="O131" s="13"/>
      <c r="P131" s="86"/>
      <c r="Q131" s="87"/>
    </row>
    <row r="132" spans="1:17" x14ac:dyDescent="0.2">
      <c r="A132" s="68"/>
      <c r="B132" s="100"/>
      <c r="C132" s="68"/>
      <c r="D132" s="163"/>
      <c r="E132" s="45"/>
      <c r="F132" s="46"/>
      <c r="G132" s="47"/>
      <c r="H132" s="48"/>
      <c r="I132" s="116"/>
      <c r="J132" s="171"/>
      <c r="K132" s="17"/>
      <c r="L132" s="18"/>
      <c r="M132" s="18"/>
      <c r="N132" s="18"/>
      <c r="O132" s="18"/>
      <c r="P132" s="86"/>
      <c r="Q132" s="87"/>
    </row>
    <row r="133" spans="1:17" x14ac:dyDescent="0.2">
      <c r="A133" s="68"/>
      <c r="B133" s="100"/>
      <c r="C133" s="68"/>
      <c r="D133" s="163"/>
      <c r="E133" s="45"/>
      <c r="F133" s="46"/>
      <c r="G133" s="47"/>
      <c r="H133" s="48"/>
      <c r="I133" s="16"/>
      <c r="J133" s="163"/>
      <c r="K133" s="17"/>
      <c r="L133" s="18"/>
      <c r="M133" s="18"/>
      <c r="N133" s="18"/>
      <c r="O133" s="18"/>
      <c r="P133" s="86"/>
      <c r="Q133" s="87"/>
    </row>
    <row r="134" spans="1:17" ht="13.5" thickBot="1" x14ac:dyDescent="0.25">
      <c r="A134" s="101"/>
      <c r="B134" s="102"/>
      <c r="C134" s="151"/>
      <c r="D134" s="165"/>
      <c r="E134" s="49"/>
      <c r="F134" s="50">
        <f>SUM(F131:F133)</f>
        <v>0</v>
      </c>
      <c r="G134" s="50">
        <f>SUM(G131:G133)</f>
        <v>0</v>
      </c>
      <c r="H134" s="51">
        <f>+G134+F134</f>
        <v>0</v>
      </c>
      <c r="I134" s="20"/>
      <c r="J134" s="165"/>
      <c r="K134" s="21"/>
      <c r="L134" s="22">
        <f>SUM(L131:L133)</f>
        <v>0</v>
      </c>
      <c r="M134" s="22">
        <f>SUM(M131:M133)</f>
        <v>0</v>
      </c>
      <c r="N134" s="22">
        <f>SUM(N131:N133)</f>
        <v>0</v>
      </c>
      <c r="O134" s="66">
        <f>+N134+M134+L134</f>
        <v>0</v>
      </c>
      <c r="P134" s="88">
        <f>+O134+H134</f>
        <v>0</v>
      </c>
      <c r="Q134" s="92">
        <f>SUM(P122:P134)</f>
        <v>0</v>
      </c>
    </row>
    <row r="135" spans="1:17" x14ac:dyDescent="0.2">
      <c r="A135" s="103" t="s">
        <v>9</v>
      </c>
      <c r="B135" s="104" t="s">
        <v>76</v>
      </c>
      <c r="C135" s="207"/>
      <c r="D135" s="170"/>
      <c r="E135" s="41"/>
      <c r="F135" s="42"/>
      <c r="G135" s="43"/>
      <c r="H135" s="44"/>
      <c r="I135" s="11"/>
      <c r="J135" s="170"/>
      <c r="K135" s="12"/>
      <c r="L135" s="13"/>
      <c r="M135" s="13"/>
      <c r="N135" s="13"/>
      <c r="O135" s="13"/>
      <c r="P135" s="72"/>
      <c r="Q135" s="73"/>
    </row>
    <row r="136" spans="1:17" x14ac:dyDescent="0.2">
      <c r="A136" s="74"/>
      <c r="B136" s="105"/>
      <c r="C136" s="68"/>
      <c r="D136" s="163"/>
      <c r="E136" s="45"/>
      <c r="F136" s="46"/>
      <c r="G136" s="47"/>
      <c r="H136" s="48"/>
      <c r="I136" s="16"/>
      <c r="J136" s="163"/>
      <c r="K136" s="17"/>
      <c r="L136" s="18"/>
      <c r="M136" s="18"/>
      <c r="N136" s="18"/>
      <c r="O136" s="18"/>
      <c r="P136" s="74"/>
      <c r="Q136" s="75"/>
    </row>
    <row r="137" spans="1:17" ht="13.5" thickBot="1" x14ac:dyDescent="0.25">
      <c r="A137" s="106"/>
      <c r="B137" s="107"/>
      <c r="C137" s="151"/>
      <c r="D137" s="165"/>
      <c r="E137" s="49"/>
      <c r="F137" s="50">
        <f>SUM(F135:F136)</f>
        <v>0</v>
      </c>
      <c r="G137" s="50">
        <f>SUM(G135:G136)</f>
        <v>0</v>
      </c>
      <c r="H137" s="51">
        <f>+G137+F137</f>
        <v>0</v>
      </c>
      <c r="I137" s="20"/>
      <c r="J137" s="165"/>
      <c r="K137" s="21"/>
      <c r="L137" s="22">
        <f>SUM(L135:L136)</f>
        <v>0</v>
      </c>
      <c r="M137" s="22">
        <f>SUM(M135:M136)</f>
        <v>0</v>
      </c>
      <c r="N137" s="22">
        <f>SUM(N135:N136)</f>
        <v>0</v>
      </c>
      <c r="O137" s="66">
        <f>+N137+M137+L137</f>
        <v>0</v>
      </c>
      <c r="P137" s="76">
        <f>+O137+H137</f>
        <v>0</v>
      </c>
      <c r="Q137" s="80">
        <f>SUM(P135:P137)</f>
        <v>0</v>
      </c>
    </row>
    <row r="138" spans="1:17" x14ac:dyDescent="0.2">
      <c r="A138" s="193" t="s">
        <v>10</v>
      </c>
      <c r="B138" s="194" t="s">
        <v>66</v>
      </c>
      <c r="C138" s="32" t="s">
        <v>45</v>
      </c>
      <c r="D138" s="168"/>
      <c r="E138" s="220">
        <v>696642</v>
      </c>
      <c r="F138" s="223" t="s">
        <v>84</v>
      </c>
      <c r="G138" s="198">
        <v>0</v>
      </c>
      <c r="H138" s="44"/>
      <c r="I138" s="199" t="s">
        <v>174</v>
      </c>
      <c r="J138" s="166"/>
      <c r="K138" s="222"/>
      <c r="L138" s="218">
        <v>0</v>
      </c>
      <c r="M138" s="13"/>
      <c r="N138" s="13"/>
      <c r="O138" s="13"/>
      <c r="P138" s="84"/>
      <c r="Q138" s="85"/>
    </row>
    <row r="139" spans="1:17" x14ac:dyDescent="0.2">
      <c r="A139" s="68"/>
      <c r="B139" s="100"/>
      <c r="C139" s="34" t="s">
        <v>175</v>
      </c>
      <c r="D139" s="167"/>
      <c r="E139" s="54">
        <v>284758</v>
      </c>
      <c r="F139" s="129"/>
      <c r="G139" s="130">
        <v>0</v>
      </c>
      <c r="H139" s="189"/>
      <c r="I139" s="17" t="s">
        <v>99</v>
      </c>
      <c r="J139" s="163"/>
      <c r="K139" s="17"/>
      <c r="L139" s="18">
        <v>0</v>
      </c>
      <c r="M139" s="18"/>
      <c r="N139" s="18"/>
      <c r="O139" s="18"/>
      <c r="P139" s="86"/>
      <c r="Q139" s="87"/>
    </row>
    <row r="140" spans="1:17" x14ac:dyDescent="0.2">
      <c r="A140" s="68"/>
      <c r="B140" s="100"/>
      <c r="C140" s="17"/>
      <c r="D140" s="163"/>
      <c r="E140" s="45"/>
      <c r="F140" s="46"/>
      <c r="G140" s="47"/>
      <c r="H140" s="48"/>
      <c r="I140" s="17" t="s">
        <v>99</v>
      </c>
      <c r="J140" s="163"/>
      <c r="K140" s="17"/>
      <c r="L140" s="18">
        <v>0</v>
      </c>
      <c r="M140" s="18"/>
      <c r="N140" s="18"/>
      <c r="O140" s="18"/>
      <c r="P140" s="86"/>
      <c r="Q140" s="87"/>
    </row>
    <row r="141" spans="1:17" x14ac:dyDescent="0.2">
      <c r="A141" s="68"/>
      <c r="B141" s="100"/>
      <c r="C141" s="17"/>
      <c r="D141" s="163"/>
      <c r="E141" s="45"/>
      <c r="F141" s="46"/>
      <c r="G141" s="47"/>
      <c r="H141" s="48"/>
      <c r="I141" s="16"/>
      <c r="J141" s="163"/>
      <c r="K141" s="17"/>
      <c r="L141" s="18"/>
      <c r="M141" s="18"/>
      <c r="N141" s="18"/>
      <c r="O141" s="18"/>
      <c r="P141" s="86"/>
      <c r="Q141" s="87"/>
    </row>
    <row r="142" spans="1:17" x14ac:dyDescent="0.2">
      <c r="A142" s="68"/>
      <c r="B142" s="100"/>
      <c r="C142" s="21"/>
      <c r="D142" s="165"/>
      <c r="E142" s="49"/>
      <c r="F142" s="50">
        <f>SUM(F138:F141)</f>
        <v>0</v>
      </c>
      <c r="G142" s="50">
        <f>SUM(G138:G141)</f>
        <v>0</v>
      </c>
      <c r="H142" s="51">
        <f>+G142+F142</f>
        <v>0</v>
      </c>
      <c r="I142" s="20"/>
      <c r="J142" s="165"/>
      <c r="K142" s="21"/>
      <c r="L142" s="22">
        <f>SUM(L138:L141)</f>
        <v>0</v>
      </c>
      <c r="M142" s="22">
        <f>SUM(M138:M141)</f>
        <v>0</v>
      </c>
      <c r="N142" s="22">
        <f>SUM(N138:N141)</f>
        <v>0</v>
      </c>
      <c r="O142" s="66">
        <f>+N142+M142+L142</f>
        <v>0</v>
      </c>
      <c r="P142" s="90">
        <f>+O142+H142</f>
        <v>0</v>
      </c>
      <c r="Q142" s="87"/>
    </row>
    <row r="143" spans="1:17" x14ac:dyDescent="0.2">
      <c r="A143" s="68"/>
      <c r="B143" s="195" t="s">
        <v>89</v>
      </c>
      <c r="C143" s="222"/>
      <c r="D143" s="166"/>
      <c r="E143" s="52"/>
      <c r="F143" s="133"/>
      <c r="G143" s="198"/>
      <c r="H143" s="44"/>
      <c r="I143" s="196" t="s">
        <v>167</v>
      </c>
      <c r="J143" s="166"/>
      <c r="K143" s="224">
        <v>284756</v>
      </c>
      <c r="L143" s="225"/>
      <c r="M143" s="225">
        <v>0</v>
      </c>
      <c r="N143" s="218"/>
      <c r="O143" s="13"/>
      <c r="P143" s="86"/>
      <c r="Q143" s="87"/>
    </row>
    <row r="144" spans="1:17" x14ac:dyDescent="0.2">
      <c r="A144" s="68"/>
      <c r="B144" s="100"/>
      <c r="C144" s="24"/>
      <c r="D144" s="164"/>
      <c r="E144" s="53"/>
      <c r="F144" s="133"/>
      <c r="G144" s="47"/>
      <c r="H144" s="48"/>
      <c r="I144" s="31" t="s">
        <v>175</v>
      </c>
      <c r="J144" s="169"/>
      <c r="K144" s="34">
        <v>284758</v>
      </c>
      <c r="L144" s="131"/>
      <c r="M144" s="131">
        <v>0</v>
      </c>
      <c r="N144" s="135"/>
      <c r="O144" s="18"/>
      <c r="P144" s="86"/>
      <c r="Q144" s="87"/>
    </row>
    <row r="145" spans="1:18" x14ac:dyDescent="0.2">
      <c r="A145" s="68"/>
      <c r="B145" s="100"/>
      <c r="C145" s="21"/>
      <c r="D145" s="165"/>
      <c r="E145" s="49"/>
      <c r="F145" s="50">
        <f>SUM(F143:F144)</f>
        <v>0</v>
      </c>
      <c r="G145" s="50">
        <f>SUM(G143:G144)</f>
        <v>0</v>
      </c>
      <c r="H145" s="51">
        <f>+G145+F145</f>
        <v>0</v>
      </c>
      <c r="I145" s="20"/>
      <c r="J145" s="165"/>
      <c r="K145" s="21"/>
      <c r="L145" s="22">
        <f>SUM(L143:L144)</f>
        <v>0</v>
      </c>
      <c r="M145" s="22">
        <f>SUM(M143:M144)</f>
        <v>0</v>
      </c>
      <c r="N145" s="22">
        <f>SUM(N143:N144)</f>
        <v>0</v>
      </c>
      <c r="O145" s="66">
        <f>+N145+M145+L145</f>
        <v>0</v>
      </c>
      <c r="P145" s="90">
        <f>+O145+H145</f>
        <v>0</v>
      </c>
      <c r="Q145" s="87"/>
    </row>
    <row r="146" spans="1:18" x14ac:dyDescent="0.2">
      <c r="A146" s="68"/>
      <c r="B146" s="195" t="s">
        <v>67</v>
      </c>
      <c r="C146" s="224" t="s">
        <v>46</v>
      </c>
      <c r="D146" s="197"/>
      <c r="E146" s="220">
        <v>889268</v>
      </c>
      <c r="F146" s="223"/>
      <c r="G146" s="130">
        <v>25000</v>
      </c>
      <c r="H146" s="44"/>
      <c r="I146" s="28" t="s">
        <v>46</v>
      </c>
      <c r="J146" s="170"/>
      <c r="K146" s="32">
        <v>284760</v>
      </c>
      <c r="L146" s="13"/>
      <c r="M146" s="30">
        <v>0</v>
      </c>
      <c r="N146" s="30">
        <v>0</v>
      </c>
      <c r="O146" s="13"/>
      <c r="P146" s="86"/>
      <c r="Q146" s="87"/>
    </row>
    <row r="147" spans="1:18" x14ac:dyDescent="0.2">
      <c r="A147" s="68"/>
      <c r="B147" s="100"/>
      <c r="C147" s="34" t="s">
        <v>167</v>
      </c>
      <c r="D147" s="164"/>
      <c r="E147" s="34">
        <v>284756</v>
      </c>
      <c r="F147" s="34"/>
      <c r="G147" s="130">
        <v>0</v>
      </c>
      <c r="H147" s="48"/>
      <c r="I147" s="17" t="s">
        <v>99</v>
      </c>
      <c r="J147" s="163" t="s">
        <v>161</v>
      </c>
      <c r="K147" s="53"/>
      <c r="L147" s="226">
        <v>0</v>
      </c>
      <c r="M147" s="18"/>
      <c r="N147" s="18"/>
      <c r="O147" s="18"/>
      <c r="P147" s="86"/>
      <c r="Q147" s="87"/>
    </row>
    <row r="148" spans="1:18" x14ac:dyDescent="0.2">
      <c r="A148" s="68"/>
      <c r="B148" s="100"/>
      <c r="C148" s="34" t="s">
        <v>171</v>
      </c>
      <c r="D148" s="164"/>
      <c r="E148" s="34">
        <v>284757</v>
      </c>
      <c r="F148" s="34"/>
      <c r="G148" s="130">
        <v>0</v>
      </c>
      <c r="H148" s="48"/>
      <c r="I148" s="24" t="s">
        <v>99</v>
      </c>
      <c r="J148" s="163" t="s">
        <v>161</v>
      </c>
      <c r="K148" s="182">
        <v>1008679</v>
      </c>
      <c r="L148" s="241">
        <v>-10000</v>
      </c>
      <c r="M148" s="18"/>
      <c r="N148" s="18"/>
      <c r="O148" s="18"/>
      <c r="P148" s="86"/>
      <c r="Q148" s="87"/>
    </row>
    <row r="149" spans="1:18" x14ac:dyDescent="0.2">
      <c r="A149" s="68"/>
      <c r="B149" s="100"/>
      <c r="C149" s="34"/>
      <c r="D149" s="164"/>
      <c r="E149" s="34"/>
      <c r="F149" s="34"/>
      <c r="G149" s="130"/>
      <c r="H149" s="48"/>
      <c r="I149" s="24" t="s">
        <v>173</v>
      </c>
      <c r="J149" s="164" t="s">
        <v>162</v>
      </c>
      <c r="K149" s="182">
        <v>1008760</v>
      </c>
      <c r="L149" s="241">
        <v>-15000</v>
      </c>
      <c r="M149" s="18"/>
      <c r="N149" s="18"/>
      <c r="O149" s="18"/>
      <c r="P149" s="86"/>
      <c r="Q149" s="87"/>
    </row>
    <row r="150" spans="1:18" x14ac:dyDescent="0.2">
      <c r="A150" s="68"/>
      <c r="B150" s="100"/>
      <c r="C150" s="21"/>
      <c r="D150" s="165"/>
      <c r="E150" s="49"/>
      <c r="F150" s="50">
        <f>SUM(F146:F147)</f>
        <v>0</v>
      </c>
      <c r="G150" s="50">
        <f>SUM(G146:G149)</f>
        <v>25000</v>
      </c>
      <c r="H150" s="51">
        <f>+G150+F150</f>
        <v>25000</v>
      </c>
      <c r="I150" s="20"/>
      <c r="J150" s="165"/>
      <c r="K150" s="21"/>
      <c r="L150" s="22">
        <f>SUM(L146:L149)</f>
        <v>-25000</v>
      </c>
      <c r="M150" s="22">
        <f>SUM(M146:M147)</f>
        <v>0</v>
      </c>
      <c r="N150" s="22">
        <f>SUM(N146:N147)</f>
        <v>0</v>
      </c>
      <c r="O150" s="66">
        <f>+N150+M150+L150</f>
        <v>-25000</v>
      </c>
      <c r="P150" s="90">
        <f>+O150+H150</f>
        <v>0</v>
      </c>
      <c r="Q150" s="87"/>
    </row>
    <row r="151" spans="1:18" x14ac:dyDescent="0.2">
      <c r="A151" s="68"/>
      <c r="B151" s="195" t="s">
        <v>68</v>
      </c>
      <c r="C151" s="224" t="s">
        <v>47</v>
      </c>
      <c r="D151" s="197"/>
      <c r="E151" s="220">
        <v>487350</v>
      </c>
      <c r="F151" s="223"/>
      <c r="G151" s="223">
        <f>-M218</f>
        <v>0</v>
      </c>
      <c r="H151" s="44"/>
      <c r="I151" s="196" t="s">
        <v>46</v>
      </c>
      <c r="J151" s="197"/>
      <c r="K151" s="224">
        <v>889268</v>
      </c>
      <c r="L151" s="225"/>
      <c r="M151" s="225">
        <v>-25000</v>
      </c>
      <c r="N151" s="30">
        <v>0</v>
      </c>
      <c r="O151" s="13"/>
      <c r="P151" s="86"/>
      <c r="Q151" s="87"/>
    </row>
    <row r="152" spans="1:18" x14ac:dyDescent="0.2">
      <c r="A152" s="68"/>
      <c r="B152" s="100"/>
      <c r="C152" s="34" t="s">
        <v>47</v>
      </c>
      <c r="D152" s="167"/>
      <c r="E152" s="54">
        <v>509482</v>
      </c>
      <c r="F152" s="129"/>
      <c r="G152" s="129">
        <v>0</v>
      </c>
      <c r="H152" s="48"/>
      <c r="I152" s="31" t="s">
        <v>45</v>
      </c>
      <c r="J152" s="169"/>
      <c r="K152" s="33">
        <v>284762</v>
      </c>
      <c r="L152" s="26"/>
      <c r="M152" s="26">
        <v>0</v>
      </c>
      <c r="N152" s="26">
        <v>0</v>
      </c>
      <c r="O152" s="18"/>
      <c r="P152" s="86"/>
      <c r="Q152" s="87"/>
    </row>
    <row r="153" spans="1:18" x14ac:dyDescent="0.2">
      <c r="A153" s="68"/>
      <c r="B153" s="100"/>
      <c r="C153" s="34" t="s">
        <v>47</v>
      </c>
      <c r="D153" s="167"/>
      <c r="E153" s="54">
        <v>550971</v>
      </c>
      <c r="F153" s="129"/>
      <c r="G153" s="129">
        <f>-M220</f>
        <v>0</v>
      </c>
      <c r="H153" s="189"/>
      <c r="I153" s="31" t="s">
        <v>50</v>
      </c>
      <c r="J153" s="169"/>
      <c r="K153" s="33">
        <v>512070</v>
      </c>
      <c r="L153" s="26"/>
      <c r="M153" s="26">
        <v>0</v>
      </c>
      <c r="N153" s="26">
        <v>0</v>
      </c>
      <c r="O153" s="18"/>
      <c r="P153" s="86"/>
      <c r="Q153" s="87"/>
    </row>
    <row r="154" spans="1:18" x14ac:dyDescent="0.2">
      <c r="A154" s="68"/>
      <c r="B154" s="100"/>
      <c r="C154" s="34" t="s">
        <v>48</v>
      </c>
      <c r="D154" s="167"/>
      <c r="E154" s="54">
        <v>712188</v>
      </c>
      <c r="F154" s="129"/>
      <c r="G154" s="129">
        <v>0</v>
      </c>
      <c r="H154" s="48"/>
      <c r="I154" s="23"/>
      <c r="J154" s="164"/>
      <c r="K154" s="24"/>
      <c r="L154" s="135"/>
      <c r="M154" s="135"/>
      <c r="N154" s="18"/>
      <c r="O154" s="18"/>
      <c r="P154" s="86"/>
      <c r="Q154" s="87"/>
    </row>
    <row r="155" spans="1:18" x14ac:dyDescent="0.2">
      <c r="A155" s="68"/>
      <c r="B155" s="100"/>
      <c r="C155" s="34" t="s">
        <v>49</v>
      </c>
      <c r="D155" s="167"/>
      <c r="E155" s="54">
        <v>889228</v>
      </c>
      <c r="F155" s="129"/>
      <c r="G155" s="129">
        <v>45145</v>
      </c>
      <c r="H155" s="48"/>
      <c r="I155" s="23"/>
      <c r="J155" s="164"/>
      <c r="K155" s="24"/>
      <c r="L155" s="135"/>
      <c r="M155" s="135"/>
      <c r="N155" s="18"/>
      <c r="O155" s="18"/>
      <c r="P155" s="86"/>
      <c r="Q155" s="87"/>
    </row>
    <row r="156" spans="1:18" x14ac:dyDescent="0.2">
      <c r="A156" s="68"/>
      <c r="B156" s="100"/>
      <c r="C156" s="34" t="s">
        <v>49</v>
      </c>
      <c r="D156" s="167"/>
      <c r="E156" s="54">
        <v>633968</v>
      </c>
      <c r="F156" s="129"/>
      <c r="G156" s="129">
        <v>0</v>
      </c>
      <c r="H156" s="48"/>
      <c r="I156" s="23"/>
      <c r="J156" s="164"/>
      <c r="K156" s="24"/>
      <c r="L156" s="135"/>
      <c r="M156" s="135"/>
      <c r="N156" s="18"/>
      <c r="O156" s="18"/>
      <c r="P156" s="86"/>
      <c r="Q156" s="87"/>
    </row>
    <row r="157" spans="1:18" x14ac:dyDescent="0.2">
      <c r="A157" s="68"/>
      <c r="B157" s="100"/>
      <c r="C157" s="33"/>
      <c r="D157" s="169"/>
      <c r="E157" s="61"/>
      <c r="F157" s="55"/>
      <c r="G157" s="55"/>
      <c r="H157" s="48"/>
      <c r="I157" s="23"/>
      <c r="J157" s="164"/>
      <c r="K157" s="24"/>
      <c r="L157" s="135"/>
      <c r="M157" s="135"/>
      <c r="N157" s="18"/>
      <c r="O157" s="18"/>
      <c r="P157" s="86"/>
      <c r="Q157" s="87"/>
    </row>
    <row r="158" spans="1:18" x14ac:dyDescent="0.2">
      <c r="A158" s="68"/>
      <c r="B158" s="100"/>
      <c r="C158" s="24" t="s">
        <v>233</v>
      </c>
      <c r="D158" s="164" t="s">
        <v>162</v>
      </c>
      <c r="E158" s="182">
        <v>1008954</v>
      </c>
      <c r="F158" s="183">
        <v>5000</v>
      </c>
      <c r="G158" s="47"/>
      <c r="H158" s="48"/>
      <c r="I158" s="24" t="s">
        <v>217</v>
      </c>
      <c r="J158" s="164" t="s">
        <v>161</v>
      </c>
      <c r="K158" s="182">
        <v>981812</v>
      </c>
      <c r="L158" s="241">
        <v>-5000</v>
      </c>
      <c r="M158" s="24"/>
      <c r="N158" s="18"/>
      <c r="O158" s="18"/>
      <c r="P158" s="86"/>
      <c r="Q158" s="87"/>
      <c r="R158">
        <v>-5000</v>
      </c>
    </row>
    <row r="159" spans="1:18" x14ac:dyDescent="0.2">
      <c r="A159" s="68"/>
      <c r="B159" s="100"/>
      <c r="C159" s="24" t="s">
        <v>215</v>
      </c>
      <c r="D159" s="164" t="s">
        <v>162</v>
      </c>
      <c r="E159" s="182">
        <v>1016117</v>
      </c>
      <c r="F159" s="183">
        <v>5000</v>
      </c>
      <c r="G159" s="47"/>
      <c r="H159" s="48"/>
      <c r="I159" s="24" t="s">
        <v>218</v>
      </c>
      <c r="J159" s="164" t="s">
        <v>161</v>
      </c>
      <c r="K159" s="182">
        <v>981848</v>
      </c>
      <c r="L159" s="241">
        <v>-5000</v>
      </c>
      <c r="M159" s="24"/>
      <c r="N159" s="18"/>
      <c r="O159" s="18"/>
      <c r="P159" s="86"/>
      <c r="Q159" s="87"/>
      <c r="R159">
        <v>-5000</v>
      </c>
    </row>
    <row r="160" spans="1:18" x14ac:dyDescent="0.2">
      <c r="A160" s="68"/>
      <c r="B160" s="100"/>
      <c r="C160" s="24" t="s">
        <v>242</v>
      </c>
      <c r="D160" s="164" t="s">
        <v>162</v>
      </c>
      <c r="E160" s="182">
        <v>1016954</v>
      </c>
      <c r="F160" s="183">
        <v>5000</v>
      </c>
      <c r="G160" s="47"/>
      <c r="H160" s="48"/>
      <c r="I160" s="23" t="s">
        <v>230</v>
      </c>
      <c r="J160" s="164" t="s">
        <v>161</v>
      </c>
      <c r="K160" s="180">
        <v>994469</v>
      </c>
      <c r="L160" s="181">
        <v>-5000</v>
      </c>
      <c r="M160" s="24"/>
      <c r="N160" s="18"/>
      <c r="O160" s="18"/>
      <c r="P160" s="86"/>
      <c r="Q160" s="87"/>
    </row>
    <row r="161" spans="1:17" x14ac:dyDescent="0.2">
      <c r="A161" s="68"/>
      <c r="B161" s="100"/>
      <c r="C161" s="24"/>
      <c r="D161" s="164"/>
      <c r="E161" s="53"/>
      <c r="F161" s="133"/>
      <c r="G161" s="47"/>
      <c r="H161" s="48"/>
      <c r="I161" s="23" t="s">
        <v>231</v>
      </c>
      <c r="J161" s="164" t="s">
        <v>162</v>
      </c>
      <c r="K161" s="180">
        <v>1008772</v>
      </c>
      <c r="L161" s="181">
        <v>-5000</v>
      </c>
      <c r="M161" s="24"/>
      <c r="N161" s="18"/>
      <c r="O161" s="18"/>
      <c r="P161" s="86"/>
      <c r="Q161" s="87"/>
    </row>
    <row r="162" spans="1:17" x14ac:dyDescent="0.2">
      <c r="A162" s="68"/>
      <c r="B162" s="100"/>
      <c r="C162" s="24"/>
      <c r="D162" s="164"/>
      <c r="E162" s="53"/>
      <c r="F162" s="133"/>
      <c r="G162" s="47"/>
      <c r="H162" s="48"/>
      <c r="I162" s="23" t="s">
        <v>217</v>
      </c>
      <c r="J162" s="164" t="s">
        <v>161</v>
      </c>
      <c r="K162" s="180">
        <v>1008466</v>
      </c>
      <c r="L162" s="181">
        <v>-5000</v>
      </c>
      <c r="M162" s="24"/>
      <c r="N162" s="18"/>
      <c r="O162" s="18"/>
      <c r="P162" s="86"/>
      <c r="Q162" s="87"/>
    </row>
    <row r="163" spans="1:17" x14ac:dyDescent="0.2">
      <c r="A163" s="68"/>
      <c r="B163" s="100"/>
      <c r="C163" s="24"/>
      <c r="D163" s="164"/>
      <c r="E163" s="24"/>
      <c r="F163" s="133"/>
      <c r="G163" s="47"/>
      <c r="H163" s="48"/>
      <c r="I163" s="23" t="s">
        <v>231</v>
      </c>
      <c r="J163" s="164" t="s">
        <v>162</v>
      </c>
      <c r="K163" s="180">
        <v>1009054</v>
      </c>
      <c r="L163" s="181">
        <v>-5000</v>
      </c>
      <c r="M163" s="24"/>
      <c r="N163" s="18"/>
      <c r="O163" s="18"/>
      <c r="P163" s="86"/>
      <c r="Q163" s="87"/>
    </row>
    <row r="164" spans="1:17" x14ac:dyDescent="0.2">
      <c r="A164" s="68"/>
      <c r="B164" s="100"/>
      <c r="C164" s="24"/>
      <c r="D164" s="164"/>
      <c r="E164" s="53"/>
      <c r="F164" s="133"/>
      <c r="G164" s="47"/>
      <c r="H164" s="48"/>
      <c r="I164" s="23" t="s">
        <v>231</v>
      </c>
      <c r="J164" s="164" t="s">
        <v>162</v>
      </c>
      <c r="K164" s="180">
        <v>1012173</v>
      </c>
      <c r="L164" s="181">
        <v>-5000</v>
      </c>
      <c r="M164" s="135"/>
      <c r="N164" s="18"/>
      <c r="O164" s="18"/>
      <c r="P164" s="86"/>
      <c r="Q164" s="87"/>
    </row>
    <row r="165" spans="1:17" x14ac:dyDescent="0.2">
      <c r="A165" s="68"/>
      <c r="B165" s="100"/>
      <c r="C165" s="24"/>
      <c r="D165" s="164"/>
      <c r="E165" s="53"/>
      <c r="F165" s="133"/>
      <c r="G165" s="47"/>
      <c r="H165" s="48"/>
      <c r="I165" s="23" t="s">
        <v>231</v>
      </c>
      <c r="J165" s="164" t="s">
        <v>162</v>
      </c>
      <c r="K165" s="180">
        <v>1012977</v>
      </c>
      <c r="L165" s="181">
        <v>-5000</v>
      </c>
      <c r="M165" s="135"/>
      <c r="N165" s="18"/>
      <c r="O165" s="18"/>
      <c r="P165" s="86"/>
      <c r="Q165" s="87"/>
    </row>
    <row r="166" spans="1:17" x14ac:dyDescent="0.2">
      <c r="A166" s="68"/>
      <c r="B166" s="100"/>
      <c r="C166" s="24"/>
      <c r="D166" s="164"/>
      <c r="E166" s="53"/>
      <c r="F166" s="133"/>
      <c r="G166" s="132"/>
      <c r="H166" s="48"/>
      <c r="I166" s="23" t="s">
        <v>243</v>
      </c>
      <c r="J166" s="164" t="s">
        <v>162</v>
      </c>
      <c r="K166" s="180">
        <v>1016948</v>
      </c>
      <c r="L166" s="181">
        <v>-5000</v>
      </c>
      <c r="M166" s="18"/>
      <c r="N166" s="18"/>
      <c r="O166" s="18"/>
      <c r="P166" s="86"/>
      <c r="Q166" s="87"/>
    </row>
    <row r="167" spans="1:17" x14ac:dyDescent="0.2">
      <c r="A167" s="68"/>
      <c r="B167" s="100"/>
      <c r="C167" s="24"/>
      <c r="D167" s="164"/>
      <c r="E167" s="53"/>
      <c r="F167" s="133"/>
      <c r="G167" s="132"/>
      <c r="H167" s="48"/>
      <c r="I167" s="23" t="s">
        <v>244</v>
      </c>
      <c r="J167" s="164" t="s">
        <v>162</v>
      </c>
      <c r="K167" s="180">
        <v>1017161</v>
      </c>
      <c r="L167" s="181">
        <v>-5000</v>
      </c>
      <c r="M167" s="18"/>
      <c r="N167" s="18"/>
      <c r="O167" s="18"/>
      <c r="P167" s="86"/>
      <c r="Q167" s="87"/>
    </row>
    <row r="168" spans="1:17" x14ac:dyDescent="0.2">
      <c r="A168" s="68"/>
      <c r="B168" s="100"/>
      <c r="C168" s="24"/>
      <c r="D168" s="210"/>
      <c r="E168" s="53"/>
      <c r="F168" s="133"/>
      <c r="G168" s="132"/>
      <c r="H168" s="48"/>
      <c r="I168" s="23"/>
      <c r="J168" s="164"/>
      <c r="K168" s="24"/>
      <c r="L168" s="135"/>
      <c r="M168" s="18"/>
      <c r="N168" s="18"/>
      <c r="O168" s="18"/>
      <c r="P168" s="86"/>
      <c r="Q168" s="87"/>
    </row>
    <row r="169" spans="1:17" x14ac:dyDescent="0.2">
      <c r="A169" s="68"/>
      <c r="B169" s="100"/>
      <c r="C169" s="24"/>
      <c r="D169" s="210"/>
      <c r="E169" s="53"/>
      <c r="F169" s="133"/>
      <c r="G169" s="132"/>
      <c r="H169" s="48"/>
      <c r="I169" s="23"/>
      <c r="J169" s="164"/>
      <c r="K169" s="24"/>
      <c r="L169" s="135"/>
      <c r="M169" s="18"/>
      <c r="N169" s="18"/>
      <c r="O169" s="18"/>
      <c r="P169" s="86"/>
      <c r="Q169" s="87"/>
    </row>
    <row r="170" spans="1:17" x14ac:dyDescent="0.2">
      <c r="A170" s="68"/>
      <c r="B170" s="100"/>
      <c r="C170" s="24"/>
      <c r="D170" s="210"/>
      <c r="E170" s="53"/>
      <c r="F170" s="133"/>
      <c r="G170" s="132"/>
      <c r="H170" s="48"/>
      <c r="I170" s="23"/>
      <c r="J170" s="164"/>
      <c r="K170" s="24"/>
      <c r="L170" s="135"/>
      <c r="M170" s="18"/>
      <c r="N170" s="18"/>
      <c r="O170" s="18"/>
      <c r="P170" s="86"/>
      <c r="Q170" s="87"/>
    </row>
    <row r="171" spans="1:17" x14ac:dyDescent="0.2">
      <c r="A171" s="68"/>
      <c r="B171" s="100"/>
      <c r="H171" s="48"/>
      <c r="I171" s="23"/>
      <c r="J171" s="164"/>
      <c r="K171" s="24"/>
      <c r="L171" s="135"/>
      <c r="M171" s="18"/>
      <c r="N171" s="18"/>
      <c r="O171" s="18"/>
      <c r="P171" s="86"/>
      <c r="Q171" s="87"/>
    </row>
    <row r="172" spans="1:17" x14ac:dyDescent="0.2">
      <c r="A172" s="68"/>
      <c r="B172" s="100"/>
      <c r="C172" s="24"/>
      <c r="D172" s="210"/>
      <c r="E172" s="53"/>
      <c r="F172" s="133"/>
      <c r="G172" s="132"/>
      <c r="H172" s="48"/>
      <c r="I172" s="23"/>
      <c r="J172" s="164"/>
      <c r="K172" s="24"/>
      <c r="L172" s="135"/>
      <c r="M172" s="18"/>
      <c r="N172" s="18"/>
      <c r="O172" s="18"/>
      <c r="P172" s="86"/>
      <c r="Q172" s="87"/>
    </row>
    <row r="173" spans="1:17" x14ac:dyDescent="0.2">
      <c r="A173" s="68"/>
      <c r="B173" s="100"/>
      <c r="C173" s="24"/>
      <c r="D173" s="210"/>
      <c r="E173" s="53"/>
      <c r="F173" s="133"/>
      <c r="G173" s="132"/>
      <c r="H173" s="48"/>
      <c r="I173" s="23"/>
      <c r="J173" s="164"/>
      <c r="K173" s="24"/>
      <c r="L173" s="135"/>
      <c r="M173" s="135"/>
      <c r="N173" s="18"/>
      <c r="O173" s="18"/>
      <c r="P173" s="86"/>
      <c r="Q173" s="87"/>
    </row>
    <row r="174" spans="1:17" x14ac:dyDescent="0.2">
      <c r="A174" s="68"/>
      <c r="B174" s="100"/>
      <c r="C174" s="24"/>
      <c r="D174" s="210"/>
      <c r="E174" s="53"/>
      <c r="F174" s="133"/>
      <c r="G174" s="120"/>
      <c r="H174" s="48"/>
      <c r="I174" s="23"/>
      <c r="J174" s="164"/>
      <c r="K174" s="24"/>
      <c r="L174" s="135"/>
      <c r="M174" s="135"/>
      <c r="N174" s="18"/>
      <c r="O174" s="18"/>
      <c r="P174" s="86"/>
      <c r="Q174" s="87"/>
    </row>
    <row r="175" spans="1:17" x14ac:dyDescent="0.2">
      <c r="A175" s="68"/>
      <c r="B175" s="100"/>
      <c r="C175" s="24"/>
      <c r="D175" s="210"/>
      <c r="E175" s="53"/>
      <c r="F175" s="133"/>
      <c r="G175" s="120"/>
      <c r="H175" s="48"/>
      <c r="I175" s="23"/>
      <c r="J175" s="164"/>
      <c r="K175" s="24"/>
      <c r="L175" s="135"/>
      <c r="M175" s="135"/>
      <c r="N175" s="18"/>
      <c r="O175" s="18"/>
      <c r="P175" s="86"/>
      <c r="Q175" s="87"/>
    </row>
    <row r="176" spans="1:17" x14ac:dyDescent="0.2">
      <c r="A176" s="68"/>
      <c r="B176" s="100"/>
      <c r="C176" s="24"/>
      <c r="D176" s="164"/>
      <c r="E176" s="53"/>
      <c r="F176" s="133"/>
      <c r="G176" s="134"/>
      <c r="H176" s="48"/>
      <c r="I176" s="23"/>
      <c r="J176" s="164"/>
      <c r="K176" s="24"/>
      <c r="L176" s="135"/>
      <c r="M176" s="135"/>
      <c r="N176" s="18"/>
      <c r="O176" s="18"/>
      <c r="P176" s="86"/>
      <c r="Q176" s="87"/>
    </row>
    <row r="177" spans="1:18" x14ac:dyDescent="0.2">
      <c r="A177" s="68"/>
      <c r="B177" s="100"/>
      <c r="C177" s="24"/>
      <c r="D177" s="164"/>
      <c r="E177" s="53"/>
      <c r="F177" s="133"/>
      <c r="G177" s="134"/>
      <c r="H177" s="48"/>
      <c r="I177" s="23"/>
      <c r="J177" s="132"/>
      <c r="K177" s="132"/>
      <c r="L177" s="135"/>
      <c r="M177" s="18"/>
      <c r="N177" s="18"/>
      <c r="O177" s="18"/>
      <c r="P177" s="86"/>
      <c r="Q177" s="87"/>
    </row>
    <row r="178" spans="1:18" ht="13.5" thickBot="1" x14ac:dyDescent="0.25">
      <c r="A178" s="101"/>
      <c r="B178" s="102"/>
      <c r="C178" s="21"/>
      <c r="D178" s="165"/>
      <c r="E178" s="49"/>
      <c r="F178" s="50">
        <f>SUM(F151:F177)</f>
        <v>15000</v>
      </c>
      <c r="G178" s="50">
        <f>SUM(G151:G177)</f>
        <v>45145</v>
      </c>
      <c r="H178" s="51">
        <f>+G178+F178</f>
        <v>60145</v>
      </c>
      <c r="I178" s="20"/>
      <c r="J178" s="165"/>
      <c r="K178" s="21"/>
      <c r="L178" s="22">
        <f>SUM(L151:L177)</f>
        <v>-50000</v>
      </c>
      <c r="M178" s="22">
        <f>SUM(M151:M177)</f>
        <v>-25000</v>
      </c>
      <c r="N178" s="22">
        <f>SUM(N151:N177)</f>
        <v>0</v>
      </c>
      <c r="O178" s="66">
        <f>+N178+M178+L178</f>
        <v>-75000</v>
      </c>
      <c r="P178" s="88">
        <f>+O178+H178</f>
        <v>-14855</v>
      </c>
      <c r="Q178" s="89">
        <f>SUM(P138:P178)</f>
        <v>-14855</v>
      </c>
    </row>
    <row r="179" spans="1:18" x14ac:dyDescent="0.2">
      <c r="A179" s="103" t="s">
        <v>11</v>
      </c>
      <c r="B179" s="104" t="s">
        <v>65</v>
      </c>
      <c r="C179" s="206" t="s">
        <v>51</v>
      </c>
      <c r="D179" s="168"/>
      <c r="E179" s="58">
        <v>464016</v>
      </c>
      <c r="F179" s="60"/>
      <c r="G179" s="59"/>
      <c r="H179" s="62"/>
      <c r="I179" s="28" t="s">
        <v>51</v>
      </c>
      <c r="J179" s="168"/>
      <c r="K179" s="32">
        <v>464016</v>
      </c>
      <c r="L179" s="30"/>
      <c r="M179" s="30">
        <v>0</v>
      </c>
      <c r="N179" s="30">
        <v>0</v>
      </c>
      <c r="O179" s="30"/>
      <c r="P179" s="72"/>
      <c r="Q179" s="73"/>
    </row>
    <row r="180" spans="1:18" x14ac:dyDescent="0.2">
      <c r="A180" s="74"/>
      <c r="B180" s="105"/>
      <c r="C180" s="68" t="s">
        <v>52</v>
      </c>
      <c r="D180" s="163"/>
      <c r="E180" s="45"/>
      <c r="F180" s="46">
        <v>0</v>
      </c>
      <c r="G180" s="47"/>
      <c r="H180" s="48"/>
      <c r="I180" s="31" t="s">
        <v>53</v>
      </c>
      <c r="J180" s="169"/>
      <c r="K180" s="33">
        <v>553334</v>
      </c>
      <c r="L180" s="26"/>
      <c r="M180" s="26">
        <v>0</v>
      </c>
      <c r="N180" s="18"/>
      <c r="O180" s="18"/>
      <c r="P180" s="74"/>
      <c r="Q180" s="75"/>
    </row>
    <row r="181" spans="1:18" x14ac:dyDescent="0.2">
      <c r="A181" s="74"/>
      <c r="B181" s="105"/>
      <c r="C181" s="68"/>
      <c r="D181" s="163"/>
      <c r="E181" s="45"/>
      <c r="F181" s="46"/>
      <c r="G181" s="47"/>
      <c r="H181" s="48"/>
      <c r="I181" s="16"/>
      <c r="J181" s="163"/>
      <c r="K181" s="17"/>
      <c r="L181" s="18"/>
      <c r="M181" s="18"/>
      <c r="N181" s="18"/>
      <c r="O181" s="18"/>
      <c r="P181" s="74"/>
      <c r="Q181" s="75"/>
    </row>
    <row r="182" spans="1:18" x14ac:dyDescent="0.2">
      <c r="A182" s="74"/>
      <c r="B182" s="75"/>
      <c r="C182" s="151"/>
      <c r="D182" s="165"/>
      <c r="E182" s="49"/>
      <c r="F182" s="50">
        <f>SUM(F179:F181)</f>
        <v>0</v>
      </c>
      <c r="G182" s="50">
        <f>SUM(G179:G181)</f>
        <v>0</v>
      </c>
      <c r="H182" s="51">
        <f>+G182+F182</f>
        <v>0</v>
      </c>
      <c r="I182" s="20"/>
      <c r="J182" s="165"/>
      <c r="K182" s="21"/>
      <c r="L182" s="22">
        <f>SUM(L179:L181)</f>
        <v>0</v>
      </c>
      <c r="M182" s="22">
        <f>SUM(M179:M181)</f>
        <v>0</v>
      </c>
      <c r="N182" s="22">
        <f>SUM(N179:N181)</f>
        <v>0</v>
      </c>
      <c r="O182" s="66">
        <f>+N182+M182+L182</f>
        <v>0</v>
      </c>
      <c r="P182" s="79">
        <f>+O182+H182</f>
        <v>0</v>
      </c>
      <c r="Q182" s="75"/>
    </row>
    <row r="183" spans="1:18" x14ac:dyDescent="0.2">
      <c r="A183" s="74"/>
      <c r="B183" s="105" t="s">
        <v>64</v>
      </c>
      <c r="C183" s="207" t="s">
        <v>55</v>
      </c>
      <c r="D183" s="170"/>
      <c r="E183" s="41"/>
      <c r="F183" s="42">
        <v>0</v>
      </c>
      <c r="G183" s="43"/>
      <c r="H183" s="44"/>
      <c r="I183" s="11" t="s">
        <v>39</v>
      </c>
      <c r="J183" s="170"/>
      <c r="K183" s="12"/>
      <c r="L183" s="13">
        <v>0</v>
      </c>
      <c r="M183" s="13"/>
      <c r="N183" s="13"/>
      <c r="O183" s="13"/>
      <c r="P183" s="74"/>
      <c r="Q183" s="75"/>
    </row>
    <row r="184" spans="1:18" x14ac:dyDescent="0.2">
      <c r="A184" s="74"/>
      <c r="B184" s="105"/>
      <c r="C184" s="68"/>
      <c r="D184" s="163"/>
      <c r="E184" s="45"/>
      <c r="F184" s="46"/>
      <c r="G184" s="47"/>
      <c r="H184" s="48"/>
      <c r="I184" s="16"/>
      <c r="J184" s="163"/>
      <c r="K184" s="17"/>
      <c r="L184" s="18"/>
      <c r="M184" s="18"/>
      <c r="N184" s="18"/>
      <c r="O184" s="18"/>
      <c r="P184" s="74"/>
      <c r="Q184" s="75"/>
    </row>
    <row r="185" spans="1:18" ht="13.5" thickBot="1" x14ac:dyDescent="0.25">
      <c r="A185" s="106"/>
      <c r="B185" s="107"/>
      <c r="C185" s="151"/>
      <c r="D185" s="165"/>
      <c r="E185" s="49"/>
      <c r="F185" s="50">
        <f>SUM(F183:F184)</f>
        <v>0</v>
      </c>
      <c r="G185" s="50">
        <f>SUM(G183:G184)</f>
        <v>0</v>
      </c>
      <c r="H185" s="51">
        <f>+G185+F185</f>
        <v>0</v>
      </c>
      <c r="I185" s="20"/>
      <c r="J185" s="165"/>
      <c r="K185" s="21"/>
      <c r="L185" s="22">
        <f>SUM(L183:L184)</f>
        <v>0</v>
      </c>
      <c r="M185" s="22">
        <f>SUM(M183:M184)</f>
        <v>0</v>
      </c>
      <c r="N185" s="22">
        <f>SUM(N183:N184)</f>
        <v>0</v>
      </c>
      <c r="O185" s="66">
        <f>+N185+M185+L185</f>
        <v>0</v>
      </c>
      <c r="P185" s="76">
        <f>+O185+H185</f>
        <v>0</v>
      </c>
      <c r="Q185" s="78">
        <f>SUM(P179:P185)</f>
        <v>0</v>
      </c>
    </row>
    <row r="186" spans="1:18" x14ac:dyDescent="0.2">
      <c r="A186" s="98" t="s">
        <v>12</v>
      </c>
      <c r="B186" s="99" t="s">
        <v>13</v>
      </c>
      <c r="C186" s="207" t="s">
        <v>41</v>
      </c>
      <c r="D186" s="170"/>
      <c r="E186" s="41">
        <v>559835</v>
      </c>
      <c r="F186" s="42">
        <v>0</v>
      </c>
      <c r="G186" s="43"/>
      <c r="H186" s="44"/>
      <c r="I186" s="28" t="s">
        <v>57</v>
      </c>
      <c r="J186" s="168"/>
      <c r="K186" s="32">
        <v>557836</v>
      </c>
      <c r="L186" s="30"/>
      <c r="M186" s="30">
        <v>0</v>
      </c>
      <c r="N186" s="30"/>
      <c r="O186" s="13"/>
      <c r="P186" s="77"/>
      <c r="Q186" s="1"/>
    </row>
    <row r="187" spans="1:18" x14ac:dyDescent="0.2">
      <c r="A187" s="68"/>
      <c r="B187" s="100"/>
      <c r="C187" s="68" t="s">
        <v>56</v>
      </c>
      <c r="D187" s="163"/>
      <c r="E187" s="45">
        <v>555798</v>
      </c>
      <c r="F187" s="46">
        <v>0</v>
      </c>
      <c r="G187" s="47"/>
      <c r="H187" s="48"/>
      <c r="I187" s="31" t="s">
        <v>58</v>
      </c>
      <c r="J187" s="169"/>
      <c r="K187" s="33">
        <v>560873</v>
      </c>
      <c r="L187" s="26"/>
      <c r="M187" s="26">
        <v>0</v>
      </c>
      <c r="N187" s="26">
        <v>0</v>
      </c>
      <c r="O187" s="18"/>
      <c r="P187" s="68"/>
      <c r="Q187" s="2"/>
    </row>
    <row r="188" spans="1:18" x14ac:dyDescent="0.2">
      <c r="A188" s="68"/>
      <c r="B188" s="100"/>
      <c r="C188" s="68"/>
      <c r="D188" s="163"/>
      <c r="E188" s="45"/>
      <c r="F188" s="46"/>
      <c r="G188" s="47"/>
      <c r="H188" s="48"/>
      <c r="I188" s="31" t="s">
        <v>90</v>
      </c>
      <c r="J188" s="169"/>
      <c r="K188" s="17"/>
      <c r="L188" s="18"/>
      <c r="M188" s="26">
        <v>0</v>
      </c>
      <c r="N188" s="18">
        <v>0</v>
      </c>
      <c r="O188" s="18"/>
      <c r="P188" s="68"/>
      <c r="Q188" s="2"/>
    </row>
    <row r="189" spans="1:18" ht="13.5" thickBot="1" x14ac:dyDescent="0.25">
      <c r="A189" s="101"/>
      <c r="B189" s="102"/>
      <c r="C189" s="151"/>
      <c r="D189" s="165"/>
      <c r="E189" s="49"/>
      <c r="F189" s="50">
        <f>SUM(F186:F188)</f>
        <v>0</v>
      </c>
      <c r="G189" s="50">
        <f>SUM(G186:G188)</f>
        <v>0</v>
      </c>
      <c r="H189" s="51">
        <f>+G189+F189</f>
        <v>0</v>
      </c>
      <c r="I189" s="20"/>
      <c r="J189" s="165"/>
      <c r="K189" s="21"/>
      <c r="L189" s="22">
        <f>SUM(L186:L188)</f>
        <v>0</v>
      </c>
      <c r="M189" s="22">
        <f>SUM(M186:M188)</f>
        <v>0</v>
      </c>
      <c r="N189" s="22">
        <f>SUM(N186:N188)</f>
        <v>0</v>
      </c>
      <c r="O189" s="66">
        <f>+N189+M189+L189</f>
        <v>0</v>
      </c>
      <c r="P189" s="70">
        <f>+O189+H189</f>
        <v>0</v>
      </c>
      <c r="Q189" s="89">
        <f>P186:P189</f>
        <v>0</v>
      </c>
    </row>
    <row r="190" spans="1:18" x14ac:dyDescent="0.2">
      <c r="A190" s="193" t="s">
        <v>14</v>
      </c>
      <c r="B190" s="194" t="s">
        <v>15</v>
      </c>
      <c r="C190" s="205" t="s">
        <v>60</v>
      </c>
      <c r="D190" s="168"/>
      <c r="E190" s="58">
        <v>1020480</v>
      </c>
      <c r="F190" s="60"/>
      <c r="G190" s="59">
        <v>24204</v>
      </c>
      <c r="H190" s="44"/>
      <c r="I190" s="196" t="s">
        <v>59</v>
      </c>
      <c r="J190" s="197"/>
      <c r="K190" s="224">
        <v>712188</v>
      </c>
      <c r="L190" s="225"/>
      <c r="M190" s="225">
        <v>0</v>
      </c>
      <c r="N190" s="225">
        <v>0</v>
      </c>
      <c r="O190" s="13"/>
      <c r="P190" s="72"/>
      <c r="Q190" s="73"/>
      <c r="R190" t="s">
        <v>97</v>
      </c>
    </row>
    <row r="191" spans="1:18" x14ac:dyDescent="0.2">
      <c r="A191" s="74"/>
      <c r="B191" s="105"/>
      <c r="C191" s="205" t="s">
        <v>60</v>
      </c>
      <c r="D191" s="167"/>
      <c r="E191" s="54">
        <v>1020486</v>
      </c>
      <c r="F191" s="129"/>
      <c r="G191" s="228">
        <v>2043</v>
      </c>
      <c r="H191" s="189"/>
      <c r="I191" s="31" t="s">
        <v>177</v>
      </c>
      <c r="J191" s="169"/>
      <c r="K191" s="34">
        <v>706055</v>
      </c>
      <c r="L191" s="131"/>
      <c r="M191" s="131">
        <v>0</v>
      </c>
      <c r="N191" s="131">
        <v>0</v>
      </c>
      <c r="O191" s="18"/>
      <c r="P191" s="74"/>
      <c r="Q191" s="75"/>
    </row>
    <row r="192" spans="1:18" x14ac:dyDescent="0.2">
      <c r="A192" s="74"/>
      <c r="B192" s="105"/>
      <c r="C192" s="205" t="s">
        <v>60</v>
      </c>
      <c r="D192" s="167"/>
      <c r="E192" s="54">
        <v>1020491</v>
      </c>
      <c r="F192" s="129"/>
      <c r="G192" s="228">
        <v>6650</v>
      </c>
      <c r="H192" s="48"/>
      <c r="I192" s="16" t="s">
        <v>200</v>
      </c>
      <c r="J192" s="163" t="s">
        <v>161</v>
      </c>
      <c r="K192" s="180">
        <v>139113</v>
      </c>
      <c r="L192" s="181">
        <v>-10000</v>
      </c>
      <c r="M192" s="18"/>
      <c r="N192" s="18"/>
      <c r="O192" s="18"/>
      <c r="P192" s="74"/>
      <c r="Q192" s="75"/>
    </row>
    <row r="193" spans="1:17" x14ac:dyDescent="0.2">
      <c r="A193" s="74"/>
      <c r="B193" s="105"/>
      <c r="C193" s="205" t="s">
        <v>60</v>
      </c>
      <c r="D193" s="167"/>
      <c r="E193" s="54">
        <v>1020493</v>
      </c>
      <c r="F193" s="129"/>
      <c r="G193" s="228">
        <v>20000</v>
      </c>
      <c r="H193" s="48"/>
      <c r="I193" s="16" t="s">
        <v>185</v>
      </c>
      <c r="J193" s="163" t="s">
        <v>161</v>
      </c>
      <c r="K193" s="180">
        <v>523387</v>
      </c>
      <c r="L193" s="181">
        <v>-5000</v>
      </c>
      <c r="M193" s="18"/>
      <c r="N193" s="18"/>
      <c r="O193" s="18"/>
      <c r="P193" s="74"/>
      <c r="Q193" s="75"/>
    </row>
    <row r="194" spans="1:17" x14ac:dyDescent="0.2">
      <c r="A194" s="74"/>
      <c r="B194" s="105"/>
      <c r="C194" s="205" t="s">
        <v>60</v>
      </c>
      <c r="D194" s="167"/>
      <c r="E194" s="54">
        <v>1020499</v>
      </c>
      <c r="F194" s="129"/>
      <c r="G194" s="228">
        <v>1000</v>
      </c>
      <c r="H194" s="48"/>
      <c r="I194" s="16" t="s">
        <v>199</v>
      </c>
      <c r="J194" s="163" t="s">
        <v>161</v>
      </c>
      <c r="K194" s="180">
        <v>592317</v>
      </c>
      <c r="L194" s="181">
        <v>-5000</v>
      </c>
      <c r="M194" s="18"/>
      <c r="N194" s="18"/>
      <c r="O194" s="18"/>
      <c r="P194" s="74"/>
      <c r="Q194" s="75"/>
    </row>
    <row r="195" spans="1:17" x14ac:dyDescent="0.2">
      <c r="A195" s="74"/>
      <c r="B195" s="105"/>
      <c r="C195" s="68" t="s">
        <v>197</v>
      </c>
      <c r="D195" s="163" t="s">
        <v>161</v>
      </c>
      <c r="E195" s="182">
        <v>513996</v>
      </c>
      <c r="F195" s="183">
        <v>10000</v>
      </c>
      <c r="G195" s="47"/>
      <c r="H195" s="48"/>
      <c r="I195" s="16" t="s">
        <v>199</v>
      </c>
      <c r="J195" s="163" t="s">
        <v>161</v>
      </c>
      <c r="K195" s="180">
        <v>592319</v>
      </c>
      <c r="L195" s="181">
        <v>-5000</v>
      </c>
      <c r="M195" s="18"/>
      <c r="N195" s="18"/>
      <c r="O195" s="18"/>
      <c r="P195" s="74"/>
      <c r="Q195" s="75"/>
    </row>
    <row r="196" spans="1:17" x14ac:dyDescent="0.2">
      <c r="A196" s="74"/>
      <c r="B196" s="105"/>
      <c r="C196" s="86" t="s">
        <v>202</v>
      </c>
      <c r="D196" s="164" t="s">
        <v>161</v>
      </c>
      <c r="E196" s="182">
        <v>857925</v>
      </c>
      <c r="F196" s="183">
        <v>10000</v>
      </c>
      <c r="G196" s="47"/>
      <c r="H196" s="48"/>
      <c r="I196" s="16" t="s">
        <v>198</v>
      </c>
      <c r="J196" s="163" t="s">
        <v>161</v>
      </c>
      <c r="K196" s="180">
        <v>854544</v>
      </c>
      <c r="L196" s="181">
        <v>-10000</v>
      </c>
      <c r="M196" s="18"/>
      <c r="N196" s="18"/>
      <c r="O196" s="18"/>
      <c r="P196" s="74"/>
      <c r="Q196" s="75"/>
    </row>
    <row r="197" spans="1:17" x14ac:dyDescent="0.2">
      <c r="A197" s="74"/>
      <c r="B197" s="105"/>
      <c r="C197" s="86"/>
      <c r="D197" s="164"/>
      <c r="E197" s="53"/>
      <c r="F197" s="133"/>
      <c r="G197" s="47"/>
      <c r="H197" s="48"/>
      <c r="I197" s="23" t="s">
        <v>238</v>
      </c>
      <c r="J197" s="164" t="s">
        <v>162</v>
      </c>
      <c r="K197" s="180">
        <v>1012652</v>
      </c>
      <c r="L197" s="181">
        <v>-5000</v>
      </c>
      <c r="M197" s="18"/>
      <c r="N197" s="18"/>
      <c r="O197" s="18"/>
      <c r="P197" s="74"/>
      <c r="Q197" s="75"/>
    </row>
    <row r="198" spans="1:17" x14ac:dyDescent="0.2">
      <c r="A198" s="74"/>
      <c r="B198" s="105"/>
      <c r="C198" s="86"/>
      <c r="D198" s="164"/>
      <c r="E198" s="53"/>
      <c r="F198" s="133"/>
      <c r="G198" s="47"/>
      <c r="H198" s="48"/>
      <c r="I198" s="23"/>
      <c r="J198" s="164"/>
      <c r="K198" s="24"/>
      <c r="L198" s="135"/>
      <c r="M198" s="18"/>
      <c r="N198" s="18"/>
      <c r="O198" s="18"/>
      <c r="P198" s="74"/>
      <c r="Q198" s="75"/>
    </row>
    <row r="199" spans="1:17" x14ac:dyDescent="0.2">
      <c r="A199" s="74"/>
      <c r="B199" s="105"/>
      <c r="C199" s="86"/>
      <c r="D199" s="164"/>
      <c r="E199" s="53"/>
      <c r="F199" s="133"/>
      <c r="G199" s="47"/>
      <c r="H199" s="48"/>
      <c r="I199" s="23"/>
      <c r="J199" s="164"/>
      <c r="K199" s="24"/>
      <c r="L199" s="135"/>
      <c r="M199" s="18"/>
      <c r="N199" s="18"/>
      <c r="O199" s="18"/>
      <c r="P199" s="74"/>
      <c r="Q199" s="75"/>
    </row>
    <row r="200" spans="1:17" x14ac:dyDescent="0.2">
      <c r="A200" s="74"/>
      <c r="B200" s="105"/>
      <c r="C200" s="86"/>
      <c r="D200" s="164"/>
      <c r="E200" s="53"/>
      <c r="F200" s="133"/>
      <c r="G200" s="47"/>
      <c r="H200" s="48"/>
      <c r="I200" s="23"/>
      <c r="J200" s="164"/>
      <c r="K200" s="24"/>
      <c r="L200" s="135"/>
      <c r="M200" s="18"/>
      <c r="N200" s="18"/>
      <c r="O200" s="18"/>
      <c r="P200" s="74"/>
      <c r="Q200" s="75"/>
    </row>
    <row r="201" spans="1:17" x14ac:dyDescent="0.2">
      <c r="A201" s="74"/>
      <c r="B201" s="105"/>
      <c r="C201" s="86"/>
      <c r="D201" s="164"/>
      <c r="E201" s="53"/>
      <c r="F201" s="133"/>
      <c r="G201" s="47"/>
      <c r="H201" s="48"/>
      <c r="I201" s="23"/>
      <c r="J201" s="164"/>
      <c r="K201" s="24"/>
      <c r="L201" s="135"/>
      <c r="M201" s="18"/>
      <c r="N201" s="18"/>
      <c r="O201" s="18"/>
      <c r="P201" s="74"/>
      <c r="Q201" s="75"/>
    </row>
    <row r="202" spans="1:17" x14ac:dyDescent="0.2">
      <c r="A202" s="74"/>
      <c r="B202" s="105"/>
      <c r="C202" s="86"/>
      <c r="D202" s="164"/>
      <c r="E202" s="53"/>
      <c r="F202" s="133"/>
      <c r="G202" s="134"/>
      <c r="H202" s="48"/>
      <c r="I202" s="23"/>
      <c r="J202" s="164"/>
      <c r="K202" s="24"/>
      <c r="L202" s="135"/>
      <c r="M202" s="18"/>
      <c r="N202" s="18"/>
      <c r="O202" s="18"/>
      <c r="P202" s="74"/>
      <c r="Q202" s="75"/>
    </row>
    <row r="203" spans="1:17" x14ac:dyDescent="0.2">
      <c r="A203" s="74"/>
      <c r="B203" s="105"/>
      <c r="C203" s="86"/>
      <c r="D203" s="164"/>
      <c r="E203" s="53"/>
      <c r="F203" s="133"/>
      <c r="G203" s="134"/>
      <c r="H203" s="48"/>
      <c r="I203" s="23"/>
      <c r="J203" s="164"/>
      <c r="K203" s="24"/>
      <c r="L203" s="135"/>
      <c r="M203" s="18"/>
      <c r="N203" s="18"/>
      <c r="O203" s="18"/>
      <c r="P203" s="74"/>
      <c r="Q203" s="75"/>
    </row>
    <row r="204" spans="1:17" x14ac:dyDescent="0.2">
      <c r="A204" s="74"/>
      <c r="B204" s="105"/>
      <c r="C204" s="86"/>
      <c r="D204" s="164"/>
      <c r="E204" s="53"/>
      <c r="F204" s="133"/>
      <c r="G204" s="134"/>
      <c r="H204" s="48"/>
      <c r="I204" s="23"/>
      <c r="J204" s="164"/>
      <c r="K204" s="24"/>
      <c r="L204" s="135"/>
      <c r="M204" s="135"/>
      <c r="N204" s="18"/>
      <c r="O204" s="18"/>
      <c r="P204" s="74"/>
      <c r="Q204" s="75"/>
    </row>
    <row r="205" spans="1:17" x14ac:dyDescent="0.2">
      <c r="A205" s="74"/>
      <c r="B205" s="105"/>
      <c r="C205" s="86"/>
      <c r="D205" s="164"/>
      <c r="E205" s="53"/>
      <c r="F205" s="133"/>
      <c r="G205" s="134"/>
      <c r="H205" s="48"/>
      <c r="I205" s="23"/>
      <c r="J205" s="164"/>
      <c r="K205" s="24"/>
      <c r="L205" s="135"/>
      <c r="M205" s="135"/>
      <c r="N205" s="18"/>
      <c r="O205" s="18"/>
      <c r="P205" s="74"/>
      <c r="Q205" s="75"/>
    </row>
    <row r="206" spans="1:17" x14ac:dyDescent="0.2">
      <c r="A206" s="74"/>
      <c r="B206" s="105"/>
      <c r="C206" s="86"/>
      <c r="D206" s="164"/>
      <c r="E206" s="53"/>
      <c r="F206" s="133"/>
      <c r="G206" s="134"/>
      <c r="H206" s="48"/>
      <c r="I206" s="23"/>
      <c r="J206" s="164"/>
      <c r="K206" s="24"/>
      <c r="L206" s="135"/>
      <c r="M206" s="18"/>
      <c r="N206" s="18"/>
      <c r="O206" s="18"/>
      <c r="P206" s="74"/>
      <c r="Q206" s="75"/>
    </row>
    <row r="207" spans="1:17" x14ac:dyDescent="0.2">
      <c r="A207" s="74"/>
      <c r="B207" s="105"/>
      <c r="C207" s="86"/>
      <c r="D207" s="164"/>
      <c r="E207" s="53"/>
      <c r="F207" s="133"/>
      <c r="G207" s="134"/>
      <c r="H207" s="48"/>
      <c r="I207" s="23"/>
      <c r="J207" s="164"/>
      <c r="K207" s="24"/>
      <c r="L207" s="135"/>
      <c r="M207" s="18"/>
      <c r="N207" s="18"/>
      <c r="O207" s="18"/>
      <c r="P207" s="74"/>
      <c r="Q207" s="75"/>
    </row>
    <row r="208" spans="1:17" x14ac:dyDescent="0.2">
      <c r="A208" s="74"/>
      <c r="B208" s="105"/>
      <c r="C208" s="86"/>
      <c r="D208" s="164"/>
      <c r="E208" s="53"/>
      <c r="F208" s="133"/>
      <c r="G208" s="47"/>
      <c r="H208" s="48"/>
      <c r="I208" s="23"/>
      <c r="J208" s="164"/>
      <c r="K208" s="24"/>
      <c r="L208" s="126"/>
      <c r="M208" s="18"/>
      <c r="N208" s="18"/>
      <c r="O208" s="18"/>
      <c r="P208" s="74"/>
      <c r="Q208" s="75"/>
    </row>
    <row r="209" spans="1:18" x14ac:dyDescent="0.2">
      <c r="A209" s="74"/>
      <c r="B209" s="105"/>
      <c r="C209" s="86"/>
      <c r="D209" s="164"/>
      <c r="E209" s="53"/>
      <c r="F209" s="133"/>
      <c r="G209" s="47"/>
      <c r="H209" s="48"/>
      <c r="I209" s="16"/>
      <c r="J209" s="163"/>
      <c r="K209" s="17"/>
      <c r="L209" s="18"/>
      <c r="M209" s="18"/>
      <c r="N209" s="18"/>
      <c r="O209" s="18"/>
      <c r="P209" s="74"/>
      <c r="Q209" s="75"/>
    </row>
    <row r="210" spans="1:18" x14ac:dyDescent="0.2">
      <c r="A210" s="74"/>
      <c r="B210" s="105"/>
      <c r="C210" s="68"/>
      <c r="D210" s="163"/>
      <c r="E210" s="45"/>
      <c r="F210" s="46"/>
      <c r="G210" s="47"/>
      <c r="H210" s="48"/>
      <c r="I210" s="16"/>
      <c r="J210" s="163"/>
      <c r="K210" s="17"/>
      <c r="L210" s="18"/>
      <c r="M210" s="18"/>
      <c r="N210" s="18"/>
      <c r="O210" s="18"/>
      <c r="P210" s="74"/>
      <c r="Q210" s="75"/>
    </row>
    <row r="211" spans="1:18" x14ac:dyDescent="0.2">
      <c r="A211" s="74"/>
      <c r="B211" s="105"/>
      <c r="C211" s="151"/>
      <c r="D211" s="165"/>
      <c r="E211" s="49"/>
      <c r="F211" s="50">
        <f>SUM(F190:F210)</f>
        <v>20000</v>
      </c>
      <c r="G211" s="50">
        <f>SUM(G190:G210)</f>
        <v>53897</v>
      </c>
      <c r="H211" s="51">
        <f>+G211+F211</f>
        <v>73897</v>
      </c>
      <c r="I211" s="20"/>
      <c r="J211" s="165"/>
      <c r="K211" s="21"/>
      <c r="L211" s="22">
        <f>SUM(L190:L210)</f>
        <v>-40000</v>
      </c>
      <c r="M211" s="22">
        <f>SUM(M190:M210)</f>
        <v>0</v>
      </c>
      <c r="N211" s="22">
        <f>SUM(N190:N210)</f>
        <v>0</v>
      </c>
      <c r="O211" s="66">
        <f>+N211+M211+L211</f>
        <v>-40000</v>
      </c>
      <c r="P211" s="79">
        <f>+O211+H211</f>
        <v>33897</v>
      </c>
      <c r="Q211" s="75"/>
    </row>
    <row r="212" spans="1:18" x14ac:dyDescent="0.2">
      <c r="A212" s="74"/>
      <c r="B212" s="195" t="s">
        <v>16</v>
      </c>
      <c r="C212" s="227" t="s">
        <v>61</v>
      </c>
      <c r="D212" s="197"/>
      <c r="E212" s="220">
        <v>1020195</v>
      </c>
      <c r="F212" s="223"/>
      <c r="G212" s="198">
        <v>49052</v>
      </c>
      <c r="H212" s="62"/>
      <c r="I212" s="28" t="s">
        <v>62</v>
      </c>
      <c r="J212" s="168"/>
      <c r="K212" s="224">
        <v>889248</v>
      </c>
      <c r="L212" s="225"/>
      <c r="M212" s="225">
        <v>-3575</v>
      </c>
      <c r="N212" s="225">
        <v>-24.5</v>
      </c>
      <c r="O212" s="13"/>
      <c r="P212" s="74"/>
      <c r="Q212" s="75"/>
    </row>
    <row r="213" spans="1:18" x14ac:dyDescent="0.2">
      <c r="A213" s="74"/>
      <c r="B213" s="105"/>
      <c r="C213" s="201"/>
      <c r="D213" s="169"/>
      <c r="E213" s="61"/>
      <c r="F213" s="55"/>
      <c r="G213" s="56"/>
      <c r="H213" s="63"/>
      <c r="I213" s="31" t="s">
        <v>63</v>
      </c>
      <c r="J213" s="169"/>
      <c r="K213" s="34"/>
      <c r="L213" s="131"/>
      <c r="M213" s="131">
        <v>0</v>
      </c>
      <c r="N213" s="131">
        <v>0</v>
      </c>
      <c r="O213" s="18"/>
      <c r="P213" s="74"/>
      <c r="Q213" s="75"/>
    </row>
    <row r="214" spans="1:18" x14ac:dyDescent="0.2">
      <c r="A214" s="74"/>
      <c r="B214" s="105"/>
      <c r="C214" s="86"/>
      <c r="D214" s="164"/>
      <c r="E214" s="53"/>
      <c r="F214" s="133"/>
      <c r="G214" s="47"/>
      <c r="H214" s="63"/>
      <c r="I214" s="31" t="s">
        <v>168</v>
      </c>
      <c r="J214" s="169"/>
      <c r="K214" s="34">
        <v>646417</v>
      </c>
      <c r="L214" s="131"/>
      <c r="M214" s="131">
        <v>0</v>
      </c>
      <c r="N214" s="131">
        <v>0</v>
      </c>
      <c r="O214" s="18"/>
      <c r="P214" s="74"/>
      <c r="Q214" s="75"/>
    </row>
    <row r="215" spans="1:18" x14ac:dyDescent="0.2">
      <c r="A215" s="74"/>
      <c r="B215" s="105"/>
      <c r="C215" s="86"/>
      <c r="D215" s="164"/>
      <c r="E215" s="53"/>
      <c r="F215" s="133"/>
      <c r="G215" s="47"/>
      <c r="H215" s="48"/>
      <c r="I215" s="31" t="s">
        <v>49</v>
      </c>
      <c r="J215" s="169"/>
      <c r="K215" s="34">
        <v>889228</v>
      </c>
      <c r="L215" s="135"/>
      <c r="M215" s="131">
        <v>-45145</v>
      </c>
      <c r="N215" s="131">
        <v>-309</v>
      </c>
      <c r="O215" s="18"/>
      <c r="P215" s="74"/>
      <c r="Q215" s="75"/>
    </row>
    <row r="216" spans="1:18" x14ac:dyDescent="0.2">
      <c r="A216" s="74"/>
      <c r="B216" s="105"/>
      <c r="C216" s="151"/>
      <c r="D216" s="165"/>
      <c r="E216" s="49"/>
      <c r="F216" s="50">
        <f>SUM(F212:F215)</f>
        <v>0</v>
      </c>
      <c r="G216" s="229">
        <f>SUM(G212:G215)</f>
        <v>49052</v>
      </c>
      <c r="H216" s="211">
        <f>+G216+F216</f>
        <v>49052</v>
      </c>
      <c r="I216" s="212"/>
      <c r="J216" s="213"/>
      <c r="K216" s="214"/>
      <c r="L216" s="215">
        <f>SUM(L212:L215)</f>
        <v>0</v>
      </c>
      <c r="M216" s="22">
        <f>SUM(M212:M215)</f>
        <v>-48720</v>
      </c>
      <c r="N216" s="22">
        <f>SUM(N212:N215)</f>
        <v>-333.5</v>
      </c>
      <c r="O216" s="66">
        <f>+N216+M216+L216</f>
        <v>-49053.5</v>
      </c>
      <c r="P216" s="79">
        <f>+O216+H216</f>
        <v>-1.5</v>
      </c>
      <c r="Q216" s="75"/>
    </row>
    <row r="217" spans="1:18" x14ac:dyDescent="0.2">
      <c r="A217" s="74"/>
      <c r="B217" s="195" t="s">
        <v>17</v>
      </c>
      <c r="C217" s="206" t="s">
        <v>62</v>
      </c>
      <c r="D217" s="168"/>
      <c r="E217" s="220">
        <v>889238</v>
      </c>
      <c r="F217" s="223"/>
      <c r="G217" s="198">
        <v>0</v>
      </c>
      <c r="H217" s="192"/>
      <c r="I217" s="28" t="s">
        <v>47</v>
      </c>
      <c r="J217" s="168"/>
      <c r="K217" s="32">
        <v>509482</v>
      </c>
      <c r="L217" s="13"/>
      <c r="M217" s="30">
        <v>0</v>
      </c>
      <c r="N217" s="13"/>
      <c r="O217" s="14"/>
      <c r="P217" s="110"/>
      <c r="Q217" s="75"/>
    </row>
    <row r="218" spans="1:18" x14ac:dyDescent="0.2">
      <c r="A218" s="74"/>
      <c r="B218" s="105"/>
      <c r="C218" s="205" t="s">
        <v>62</v>
      </c>
      <c r="D218" s="167"/>
      <c r="E218" s="54">
        <v>889248</v>
      </c>
      <c r="F218" s="129"/>
      <c r="G218" s="130">
        <v>3575</v>
      </c>
      <c r="H218" s="47"/>
      <c r="I218" s="31" t="s">
        <v>47</v>
      </c>
      <c r="J218" s="169"/>
      <c r="K218" s="33">
        <v>487350</v>
      </c>
      <c r="L218" s="26"/>
      <c r="M218" s="26">
        <v>0</v>
      </c>
      <c r="N218" s="18"/>
      <c r="O218" s="19"/>
      <c r="P218" s="110"/>
      <c r="Q218" s="75"/>
    </row>
    <row r="219" spans="1:18" x14ac:dyDescent="0.2">
      <c r="A219" s="74"/>
      <c r="B219" s="105"/>
      <c r="C219" s="205" t="s">
        <v>176</v>
      </c>
      <c r="D219" s="167"/>
      <c r="E219" s="54">
        <v>706055</v>
      </c>
      <c r="F219" s="129"/>
      <c r="G219" s="130">
        <v>0</v>
      </c>
      <c r="H219" s="47"/>
      <c r="I219" s="31" t="s">
        <v>47</v>
      </c>
      <c r="J219" s="169"/>
      <c r="K219" s="33">
        <v>550971</v>
      </c>
      <c r="L219" s="26"/>
      <c r="M219" s="26">
        <v>0</v>
      </c>
      <c r="N219" s="18"/>
      <c r="O219" s="19"/>
      <c r="P219" s="110"/>
      <c r="Q219" s="75"/>
    </row>
    <row r="220" spans="1:18" x14ac:dyDescent="0.2">
      <c r="A220" s="74"/>
      <c r="B220" s="105"/>
      <c r="C220" s="68"/>
      <c r="D220" s="163"/>
      <c r="E220" s="45"/>
      <c r="F220" s="46"/>
      <c r="G220" s="47"/>
      <c r="H220" s="47"/>
      <c r="I220" s="23" t="s">
        <v>203</v>
      </c>
      <c r="J220" s="164" t="s">
        <v>161</v>
      </c>
      <c r="K220" s="180">
        <v>703165</v>
      </c>
      <c r="L220" s="181">
        <v>-2700</v>
      </c>
      <c r="M220" s="135"/>
      <c r="N220" s="18"/>
      <c r="O220" s="19"/>
      <c r="P220" s="110"/>
      <c r="Q220" s="75"/>
      <c r="R220" t="s">
        <v>166</v>
      </c>
    </row>
    <row r="221" spans="1:18" x14ac:dyDescent="0.2">
      <c r="A221" s="74"/>
      <c r="B221" s="105"/>
      <c r="C221" s="68"/>
      <c r="D221" s="163"/>
      <c r="E221" s="45"/>
      <c r="F221" s="46"/>
      <c r="G221" s="47"/>
      <c r="H221" s="47"/>
      <c r="I221" s="23" t="s">
        <v>204</v>
      </c>
      <c r="J221" s="164" t="s">
        <v>107</v>
      </c>
      <c r="K221" s="180">
        <v>759550</v>
      </c>
      <c r="L221" s="181">
        <v>-875</v>
      </c>
      <c r="M221" s="135"/>
      <c r="N221" s="18"/>
      <c r="O221" s="19"/>
      <c r="P221" s="110"/>
      <c r="Q221" s="75"/>
    </row>
    <row r="222" spans="1:18" x14ac:dyDescent="0.2">
      <c r="A222" s="74"/>
      <c r="B222" s="105"/>
      <c r="C222" s="68"/>
      <c r="D222" s="163"/>
      <c r="E222" s="45"/>
      <c r="F222" s="46"/>
      <c r="G222" s="47"/>
      <c r="H222" s="47"/>
      <c r="I222" s="23"/>
      <c r="J222" s="164"/>
      <c r="K222" s="24"/>
      <c r="L222" s="135"/>
      <c r="M222" s="135"/>
      <c r="N222" s="18"/>
      <c r="O222" s="19"/>
      <c r="P222" s="110"/>
      <c r="Q222" s="75"/>
    </row>
    <row r="223" spans="1:18" x14ac:dyDescent="0.2">
      <c r="A223" s="74"/>
      <c r="B223" s="105"/>
      <c r="C223" s="68"/>
      <c r="D223" s="163"/>
      <c r="E223" s="45"/>
      <c r="F223" s="46"/>
      <c r="G223" s="47"/>
      <c r="H223" s="47"/>
      <c r="I223" s="23"/>
      <c r="J223" s="164"/>
      <c r="K223" s="24"/>
      <c r="L223" s="135"/>
      <c r="M223" s="135"/>
      <c r="N223" s="18"/>
      <c r="O223" s="19"/>
      <c r="P223" s="110"/>
      <c r="Q223" s="75"/>
    </row>
    <row r="224" spans="1:18" x14ac:dyDescent="0.2">
      <c r="A224" s="74"/>
      <c r="B224" s="105"/>
      <c r="C224" s="68"/>
      <c r="D224" s="163"/>
      <c r="E224" s="45"/>
      <c r="F224" s="46"/>
      <c r="G224" s="47"/>
      <c r="H224" s="47"/>
      <c r="I224" s="23"/>
      <c r="J224" s="164"/>
      <c r="K224" s="24"/>
      <c r="L224" s="135"/>
      <c r="M224" s="135"/>
      <c r="N224" s="18"/>
      <c r="O224" s="19"/>
      <c r="P224" s="110"/>
      <c r="Q224" s="75"/>
    </row>
    <row r="225" spans="1:19" ht="13.5" thickBot="1" x14ac:dyDescent="0.25">
      <c r="A225" s="141"/>
      <c r="B225" s="142"/>
      <c r="C225" s="208"/>
      <c r="D225" s="172"/>
      <c r="E225" s="144"/>
      <c r="F225" s="145">
        <f>SUM(F217:F222)</f>
        <v>0</v>
      </c>
      <c r="G225" s="145">
        <f>SUM(G217:G222)</f>
        <v>3575</v>
      </c>
      <c r="H225" s="146">
        <f>+G225+F225</f>
        <v>3575</v>
      </c>
      <c r="I225" s="147"/>
      <c r="J225" s="172"/>
      <c r="K225" s="143"/>
      <c r="L225" s="148">
        <f>SUM(L217:L224)</f>
        <v>-3575</v>
      </c>
      <c r="M225" s="148">
        <f>SUM(M217:M224)</f>
        <v>0</v>
      </c>
      <c r="N225" s="148">
        <f>SUM(N217:N222)</f>
        <v>0</v>
      </c>
      <c r="O225" s="149">
        <f>+N225+M225+L225</f>
        <v>-3575</v>
      </c>
      <c r="P225" s="150">
        <f>+O225+H225</f>
        <v>0</v>
      </c>
      <c r="Q225" s="209">
        <f>SUM(P190:P225)</f>
        <v>33895.5</v>
      </c>
      <c r="S225" s="127"/>
    </row>
    <row r="226" spans="1:19" x14ac:dyDescent="0.2">
      <c r="A226" s="115"/>
      <c r="B226" s="17"/>
      <c r="C226" s="17"/>
      <c r="D226" s="163"/>
      <c r="E226" s="45"/>
      <c r="F226" s="46"/>
      <c r="G226" s="47"/>
      <c r="H226" s="47"/>
      <c r="I226" s="33"/>
      <c r="J226" s="169"/>
      <c r="K226" s="33"/>
      <c r="L226" s="26"/>
      <c r="M226" s="26"/>
      <c r="N226" s="26"/>
      <c r="O226" s="18"/>
      <c r="P226" s="17"/>
      <c r="Q226" s="120"/>
    </row>
    <row r="227" spans="1:19" x14ac:dyDescent="0.2">
      <c r="A227" s="17"/>
      <c r="B227" s="17"/>
      <c r="C227" s="17"/>
      <c r="D227" s="163"/>
      <c r="E227" s="45"/>
      <c r="F227" s="46"/>
      <c r="G227" s="47"/>
      <c r="H227" s="47"/>
      <c r="I227" s="33"/>
      <c r="J227" s="169"/>
      <c r="K227" s="33"/>
      <c r="L227" s="26"/>
      <c r="M227" s="26"/>
      <c r="N227" s="26"/>
      <c r="O227" s="18"/>
      <c r="P227" s="17"/>
      <c r="Q227" s="120"/>
    </row>
    <row r="228" spans="1:19" x14ac:dyDescent="0.2">
      <c r="A228" s="17"/>
      <c r="B228" s="17"/>
      <c r="C228" s="17"/>
      <c r="D228" s="163"/>
      <c r="E228" s="45"/>
      <c r="F228" s="46"/>
      <c r="G228" s="47"/>
      <c r="H228" s="47"/>
      <c r="I228" s="33"/>
      <c r="J228" s="169"/>
      <c r="K228" s="17"/>
      <c r="L228" s="18"/>
      <c r="M228" s="26"/>
      <c r="N228" s="18"/>
      <c r="O228" s="18"/>
      <c r="P228" s="17"/>
      <c r="Q228" s="120"/>
    </row>
    <row r="229" spans="1:19" x14ac:dyDescent="0.2">
      <c r="A229" s="24"/>
      <c r="B229" s="24"/>
      <c r="C229" s="24"/>
      <c r="D229" s="164"/>
      <c r="E229" s="53"/>
      <c r="F229" s="122"/>
      <c r="G229" s="122"/>
      <c r="H229" s="123"/>
      <c r="I229" s="24"/>
      <c r="J229" s="164"/>
      <c r="K229" s="24"/>
      <c r="L229" s="124"/>
      <c r="M229" s="124"/>
      <c r="N229" s="124"/>
      <c r="O229" s="125"/>
      <c r="P229" s="126"/>
      <c r="Q229" s="121"/>
      <c r="R229" s="127"/>
    </row>
    <row r="230" spans="1:19" x14ac:dyDescent="0.2">
      <c r="A230" s="128"/>
      <c r="B230" s="24"/>
      <c r="C230" s="34"/>
      <c r="D230" s="167"/>
      <c r="E230" s="54"/>
      <c r="F230" s="129"/>
      <c r="G230" s="130"/>
      <c r="H230" s="130"/>
      <c r="I230" s="34"/>
      <c r="J230" s="167"/>
      <c r="K230" s="34"/>
      <c r="L230" s="131"/>
      <c r="M230" s="131"/>
      <c r="N230" s="131"/>
      <c r="O230" s="131"/>
      <c r="P230" s="24"/>
      <c r="Q230" s="132"/>
      <c r="R230" s="127"/>
    </row>
    <row r="231" spans="1:19" x14ac:dyDescent="0.2">
      <c r="A231" s="24"/>
      <c r="B231" s="24"/>
      <c r="C231" s="24"/>
      <c r="D231" s="164"/>
      <c r="E231" s="53"/>
      <c r="F231" s="133"/>
      <c r="G231" s="134"/>
      <c r="H231" s="134"/>
      <c r="I231" s="34"/>
      <c r="J231" s="167"/>
      <c r="K231" s="34"/>
      <c r="L231" s="131"/>
      <c r="M231" s="131"/>
      <c r="N231" s="135"/>
      <c r="O231" s="135"/>
      <c r="P231" s="24"/>
      <c r="Q231" s="132"/>
      <c r="R231" s="127"/>
    </row>
    <row r="232" spans="1:19" x14ac:dyDescent="0.2">
      <c r="A232" s="24"/>
      <c r="B232" s="24"/>
      <c r="C232" s="24"/>
      <c r="D232" s="164"/>
      <c r="E232" s="53"/>
      <c r="F232" s="133"/>
      <c r="G232" s="134"/>
      <c r="H232" s="134"/>
      <c r="I232" s="24"/>
      <c r="J232" s="164"/>
      <c r="K232" s="24"/>
      <c r="L232" s="135"/>
      <c r="M232" s="135"/>
      <c r="N232" s="135"/>
      <c r="O232" s="135"/>
      <c r="P232" s="24"/>
      <c r="Q232" s="132"/>
      <c r="R232" s="127"/>
    </row>
    <row r="233" spans="1:19" x14ac:dyDescent="0.2">
      <c r="A233" s="24"/>
      <c r="B233" s="132"/>
      <c r="C233" s="24"/>
      <c r="D233" s="164"/>
      <c r="E233" s="53"/>
      <c r="F233" s="122"/>
      <c r="G233" s="122"/>
      <c r="H233" s="123"/>
      <c r="I233" s="24"/>
      <c r="J233" s="164"/>
      <c r="K233" s="24"/>
      <c r="L233" s="124"/>
      <c r="M233" s="124"/>
      <c r="N233" s="124"/>
      <c r="O233" s="125"/>
      <c r="P233" s="126"/>
      <c r="Q233" s="132"/>
      <c r="R233" s="127"/>
    </row>
    <row r="234" spans="1:19" x14ac:dyDescent="0.2">
      <c r="A234" s="24"/>
      <c r="B234" s="24"/>
      <c r="C234" s="24"/>
      <c r="D234" s="164"/>
      <c r="E234" s="53"/>
      <c r="F234" s="133"/>
      <c r="G234" s="134"/>
      <c r="H234" s="134"/>
      <c r="I234" s="24"/>
      <c r="J234" s="164"/>
      <c r="K234" s="24"/>
      <c r="L234" s="135"/>
      <c r="M234" s="135"/>
      <c r="N234" s="135"/>
      <c r="O234" s="135"/>
      <c r="P234" s="24"/>
      <c r="Q234" s="132"/>
      <c r="R234" s="127"/>
    </row>
    <row r="235" spans="1:19" x14ac:dyDescent="0.2">
      <c r="A235" s="24"/>
      <c r="B235" s="24"/>
      <c r="C235" s="24"/>
      <c r="D235" s="164"/>
      <c r="E235" s="53"/>
      <c r="F235" s="133"/>
      <c r="G235" s="134"/>
      <c r="H235" s="134"/>
      <c r="I235" s="24"/>
      <c r="J235" s="164"/>
      <c r="K235" s="24"/>
      <c r="L235" s="135"/>
      <c r="M235" s="135"/>
      <c r="N235" s="135"/>
      <c r="O235" s="135"/>
      <c r="P235" s="24"/>
      <c r="Q235" s="132"/>
      <c r="R235" s="127"/>
    </row>
    <row r="236" spans="1:19" x14ac:dyDescent="0.2">
      <c r="A236" s="24"/>
      <c r="B236" s="24"/>
      <c r="C236" s="24"/>
      <c r="D236" s="164"/>
      <c r="E236" s="53"/>
      <c r="F236" s="122"/>
      <c r="G236" s="122"/>
      <c r="H236" s="123"/>
      <c r="I236" s="24"/>
      <c r="J236" s="164"/>
      <c r="K236" s="24"/>
      <c r="L236" s="124"/>
      <c r="M236" s="124"/>
      <c r="N236" s="124"/>
      <c r="O236" s="125"/>
      <c r="P236" s="126"/>
      <c r="Q236" s="121"/>
      <c r="R236" s="127"/>
    </row>
    <row r="237" spans="1:19" x14ac:dyDescent="0.2">
      <c r="A237" s="136"/>
      <c r="B237" s="127"/>
      <c r="C237" s="136"/>
      <c r="D237" s="173"/>
      <c r="E237" s="137"/>
      <c r="F237" s="138"/>
      <c r="G237" s="139"/>
      <c r="H237" s="139"/>
      <c r="I237" s="136"/>
      <c r="J237" s="173"/>
      <c r="K237" s="136"/>
      <c r="L237" s="140"/>
      <c r="M237" s="140"/>
      <c r="N237" s="140"/>
      <c r="O237" s="140"/>
      <c r="P237" s="136"/>
      <c r="Q237" s="127"/>
      <c r="R237" s="127"/>
    </row>
    <row r="238" spans="1:19" x14ac:dyDescent="0.2">
      <c r="F238" s="64"/>
      <c r="G238" s="65"/>
      <c r="H238" s="65"/>
      <c r="L238" s="15"/>
      <c r="M238" s="15"/>
      <c r="N238" s="15"/>
      <c r="O238" s="15"/>
    </row>
    <row r="239" spans="1:19" x14ac:dyDescent="0.2">
      <c r="F239" s="64"/>
      <c r="G239" s="65"/>
      <c r="H239" s="65"/>
      <c r="L239" s="15"/>
      <c r="M239" s="15"/>
      <c r="N239" s="15"/>
      <c r="O239" s="15"/>
    </row>
    <row r="240" spans="1:19" x14ac:dyDescent="0.2">
      <c r="F240" s="64"/>
      <c r="G240" s="65"/>
      <c r="H240" s="65"/>
      <c r="L240" s="27"/>
      <c r="M240" s="27"/>
      <c r="N240" s="27"/>
      <c r="O240" s="27"/>
    </row>
    <row r="241" spans="6:15" x14ac:dyDescent="0.2">
      <c r="F241" s="64"/>
      <c r="G241" s="65"/>
      <c r="H241" s="65"/>
      <c r="L241" s="27"/>
      <c r="M241" s="27"/>
      <c r="N241" s="27"/>
      <c r="O241" s="27"/>
    </row>
    <row r="242" spans="6:15" x14ac:dyDescent="0.2">
      <c r="F242" s="64"/>
      <c r="G242" s="65"/>
      <c r="H242" s="65"/>
      <c r="L242" s="27"/>
      <c r="M242" s="27"/>
      <c r="N242" s="27"/>
      <c r="O242" s="27"/>
    </row>
    <row r="243" spans="6:15" x14ac:dyDescent="0.2">
      <c r="F243" s="64"/>
      <c r="G243" s="65"/>
      <c r="H243" s="65"/>
      <c r="L243" s="27"/>
      <c r="M243" s="27"/>
      <c r="N243" s="27"/>
      <c r="O243" s="27"/>
    </row>
    <row r="244" spans="6:15" x14ac:dyDescent="0.2">
      <c r="F244" s="64"/>
      <c r="G244" s="65"/>
      <c r="H244" s="65"/>
      <c r="L244" s="27"/>
      <c r="M244" s="27"/>
      <c r="N244" s="27"/>
      <c r="O244" s="27"/>
    </row>
    <row r="245" spans="6:15" x14ac:dyDescent="0.2">
      <c r="F245" s="64"/>
      <c r="G245" s="65"/>
      <c r="H245" s="65"/>
      <c r="L245" s="27"/>
      <c r="M245" s="27"/>
      <c r="N245" s="27"/>
      <c r="O245" s="27"/>
    </row>
    <row r="246" spans="6:15" x14ac:dyDescent="0.2">
      <c r="F246" s="64"/>
      <c r="G246" s="65"/>
      <c r="H246" s="65"/>
      <c r="L246" s="27"/>
      <c r="M246" s="27"/>
      <c r="N246" s="27"/>
      <c r="O246" s="27"/>
    </row>
    <row r="247" spans="6:15" x14ac:dyDescent="0.2">
      <c r="F247" s="64"/>
      <c r="G247" s="65"/>
      <c r="H247" s="65"/>
      <c r="L247" s="27"/>
      <c r="M247" s="27"/>
      <c r="N247" s="27"/>
      <c r="O247" s="27"/>
    </row>
    <row r="248" spans="6:15" x14ac:dyDescent="0.2">
      <c r="F248" s="64"/>
      <c r="G248" s="65"/>
      <c r="H248" s="65"/>
      <c r="L248" s="27"/>
      <c r="M248" s="27"/>
      <c r="N248" s="27"/>
      <c r="O248" s="27"/>
    </row>
    <row r="249" spans="6:15" x14ac:dyDescent="0.2">
      <c r="F249" s="64"/>
      <c r="L249" s="27"/>
      <c r="M249" s="27"/>
      <c r="N249" s="27"/>
      <c r="O249" s="27"/>
    </row>
    <row r="250" spans="6:15" x14ac:dyDescent="0.2">
      <c r="F250" s="64"/>
      <c r="L250" s="27"/>
      <c r="M250" s="27"/>
      <c r="N250" s="27"/>
      <c r="O250" s="27"/>
    </row>
    <row r="251" spans="6:15" x14ac:dyDescent="0.2">
      <c r="F251" s="64"/>
      <c r="L251" s="27"/>
      <c r="M251" s="27"/>
      <c r="N251" s="27"/>
      <c r="O251" s="27"/>
    </row>
    <row r="252" spans="6:15" x14ac:dyDescent="0.2">
      <c r="F252" s="64"/>
      <c r="L252" s="27"/>
      <c r="M252" s="27"/>
      <c r="N252" s="27"/>
      <c r="O252" s="27"/>
    </row>
    <row r="253" spans="6:15" x14ac:dyDescent="0.2">
      <c r="F253" s="64"/>
      <c r="L253" s="27"/>
      <c r="M253" s="27"/>
      <c r="N253" s="27"/>
      <c r="O253" s="27"/>
    </row>
    <row r="254" spans="6:15" x14ac:dyDescent="0.2">
      <c r="F254" s="64"/>
      <c r="L254" s="27"/>
      <c r="M254" s="27"/>
      <c r="N254" s="27"/>
      <c r="O254" s="27"/>
    </row>
    <row r="255" spans="6:15" x14ac:dyDescent="0.2">
      <c r="F255" s="64"/>
      <c r="L255" s="27"/>
      <c r="M255" s="27"/>
      <c r="N255" s="27"/>
      <c r="O255" s="27"/>
    </row>
    <row r="256" spans="6:15" x14ac:dyDescent="0.2">
      <c r="F256" s="64"/>
      <c r="L256" s="27"/>
      <c r="M256" s="27"/>
      <c r="N256" s="27"/>
      <c r="O256" s="27"/>
    </row>
    <row r="257" spans="6:15" x14ac:dyDescent="0.2">
      <c r="F257" s="64"/>
      <c r="L257" s="27"/>
      <c r="M257" s="27"/>
      <c r="N257" s="27"/>
      <c r="O257" s="27"/>
    </row>
    <row r="258" spans="6:15" x14ac:dyDescent="0.2">
      <c r="F258" s="64"/>
      <c r="L258" s="27"/>
      <c r="M258" s="27"/>
      <c r="N258" s="27"/>
      <c r="O258" s="27"/>
    </row>
    <row r="259" spans="6:15" x14ac:dyDescent="0.2">
      <c r="F259" s="64"/>
      <c r="L259" s="27"/>
      <c r="M259" s="27"/>
      <c r="N259" s="27"/>
      <c r="O259" s="27"/>
    </row>
    <row r="260" spans="6:15" x14ac:dyDescent="0.2">
      <c r="F260" s="64"/>
      <c r="L260" s="27"/>
      <c r="M260" s="27"/>
      <c r="N260" s="27"/>
      <c r="O260" s="27"/>
    </row>
    <row r="261" spans="6:15" x14ac:dyDescent="0.2">
      <c r="F261" s="64"/>
      <c r="L261" s="27"/>
      <c r="M261" s="27"/>
      <c r="N261" s="27"/>
      <c r="O261" s="27"/>
    </row>
    <row r="262" spans="6:15" x14ac:dyDescent="0.2">
      <c r="F262" s="64"/>
      <c r="L262" s="27"/>
      <c r="M262" s="27"/>
      <c r="N262" s="27"/>
      <c r="O262" s="27"/>
    </row>
    <row r="263" spans="6:15" x14ac:dyDescent="0.2">
      <c r="F263" s="64"/>
      <c r="L263" s="27"/>
      <c r="M263" s="27"/>
      <c r="N263" s="27"/>
      <c r="O263" s="27"/>
    </row>
    <row r="264" spans="6:15" x14ac:dyDescent="0.2">
      <c r="F264" s="64"/>
      <c r="L264" s="27"/>
      <c r="M264" s="27"/>
      <c r="N264" s="27"/>
      <c r="O264" s="27"/>
    </row>
    <row r="265" spans="6:15" x14ac:dyDescent="0.2">
      <c r="F265" s="64"/>
      <c r="L265" s="27"/>
      <c r="M265" s="27"/>
      <c r="N265" s="27"/>
      <c r="O265" s="27"/>
    </row>
    <row r="266" spans="6:15" x14ac:dyDescent="0.2">
      <c r="F266" s="64"/>
      <c r="L266" s="27"/>
      <c r="M266" s="27"/>
      <c r="N266" s="27"/>
      <c r="O266" s="27"/>
    </row>
    <row r="267" spans="6:15" x14ac:dyDescent="0.2">
      <c r="F267" s="64"/>
      <c r="L267" s="27"/>
      <c r="M267" s="27"/>
      <c r="N267" s="27"/>
      <c r="O267" s="27"/>
    </row>
    <row r="268" spans="6:15" x14ac:dyDescent="0.2">
      <c r="F268" s="64"/>
      <c r="L268" s="27"/>
      <c r="M268" s="27"/>
      <c r="N268" s="27"/>
      <c r="O268" s="27"/>
    </row>
    <row r="269" spans="6:15" x14ac:dyDescent="0.2">
      <c r="F269" s="64"/>
      <c r="L269" s="27"/>
      <c r="M269" s="27"/>
      <c r="N269" s="27"/>
      <c r="O269" s="27"/>
    </row>
    <row r="270" spans="6:15" x14ac:dyDescent="0.2">
      <c r="F270" s="64"/>
      <c r="L270" s="27"/>
      <c r="M270" s="27"/>
      <c r="N270" s="27"/>
      <c r="O270" s="27"/>
    </row>
    <row r="271" spans="6:15" x14ac:dyDescent="0.2">
      <c r="F271" s="64"/>
      <c r="L271" s="27"/>
      <c r="M271" s="27"/>
      <c r="N271" s="27"/>
      <c r="O271" s="27"/>
    </row>
    <row r="272" spans="6:15" x14ac:dyDescent="0.2">
      <c r="F272" s="64"/>
      <c r="L272" s="27"/>
      <c r="M272" s="27"/>
      <c r="N272" s="27"/>
      <c r="O272" s="27"/>
    </row>
    <row r="273" spans="6:15" x14ac:dyDescent="0.2">
      <c r="F273" s="64"/>
      <c r="L273" s="27"/>
      <c r="M273" s="27"/>
      <c r="N273" s="27"/>
      <c r="O273" s="27"/>
    </row>
    <row r="274" spans="6:15" x14ac:dyDescent="0.2">
      <c r="F274" s="64"/>
      <c r="L274" s="27"/>
      <c r="M274" s="27"/>
      <c r="N274" s="27"/>
      <c r="O274" s="27"/>
    </row>
    <row r="275" spans="6:15" x14ac:dyDescent="0.2">
      <c r="F275" s="64"/>
      <c r="L275" s="27"/>
      <c r="M275" s="27"/>
      <c r="N275" s="27"/>
      <c r="O275" s="27"/>
    </row>
    <row r="276" spans="6:15" x14ac:dyDescent="0.2">
      <c r="F276" s="64"/>
      <c r="L276" s="27"/>
      <c r="M276" s="27"/>
      <c r="N276" s="27"/>
      <c r="O276" s="27"/>
    </row>
    <row r="277" spans="6:15" x14ac:dyDescent="0.2">
      <c r="F277" s="64"/>
      <c r="L277" s="27"/>
      <c r="M277" s="27"/>
      <c r="N277" s="27"/>
      <c r="O277" s="27"/>
    </row>
    <row r="278" spans="6:15" x14ac:dyDescent="0.2">
      <c r="F278" s="64"/>
      <c r="L278" s="27"/>
      <c r="M278" s="27"/>
      <c r="N278" s="27"/>
      <c r="O278" s="27"/>
    </row>
    <row r="279" spans="6:15" x14ac:dyDescent="0.2">
      <c r="F279" s="64"/>
      <c r="L279" s="27"/>
      <c r="M279" s="27"/>
      <c r="N279" s="27"/>
      <c r="O279" s="27"/>
    </row>
    <row r="280" spans="6:15" x14ac:dyDescent="0.2">
      <c r="F280" s="64"/>
      <c r="L280" s="27"/>
      <c r="M280" s="27"/>
      <c r="N280" s="27"/>
      <c r="O280" s="27"/>
    </row>
    <row r="281" spans="6:15" x14ac:dyDescent="0.2">
      <c r="F281" s="64"/>
      <c r="L281" s="27"/>
      <c r="M281" s="27"/>
      <c r="N281" s="27"/>
      <c r="O281" s="27"/>
    </row>
    <row r="282" spans="6:15" x14ac:dyDescent="0.2">
      <c r="F282" s="64"/>
      <c r="L282" s="27"/>
      <c r="M282" s="27"/>
      <c r="N282" s="27"/>
      <c r="O282" s="27"/>
    </row>
    <row r="283" spans="6:15" x14ac:dyDescent="0.2">
      <c r="F283" s="64"/>
      <c r="L283" s="27"/>
      <c r="M283" s="27"/>
      <c r="N283" s="27"/>
      <c r="O283" s="27"/>
    </row>
    <row r="284" spans="6:15" x14ac:dyDescent="0.2">
      <c r="F284" s="64"/>
      <c r="L284" s="27"/>
      <c r="M284" s="27"/>
      <c r="N284" s="27"/>
      <c r="O284" s="27"/>
    </row>
    <row r="285" spans="6:15" x14ac:dyDescent="0.2">
      <c r="F285" s="64"/>
      <c r="L285" s="27"/>
      <c r="M285" s="27"/>
      <c r="N285" s="27"/>
      <c r="O285" s="27"/>
    </row>
    <row r="286" spans="6:15" x14ac:dyDescent="0.2">
      <c r="F286" s="64"/>
      <c r="L286" s="27"/>
      <c r="M286" s="27"/>
      <c r="N286" s="27"/>
      <c r="O286" s="27"/>
    </row>
    <row r="287" spans="6:15" x14ac:dyDescent="0.2">
      <c r="F287" s="64"/>
      <c r="L287" s="27"/>
      <c r="M287" s="27"/>
      <c r="N287" s="27"/>
      <c r="O287" s="27"/>
    </row>
    <row r="288" spans="6:15" x14ac:dyDescent="0.2">
      <c r="F288" s="64"/>
      <c r="L288" s="27"/>
      <c r="M288" s="27"/>
      <c r="N288" s="27"/>
      <c r="O288" s="27"/>
    </row>
    <row r="289" spans="6:15" x14ac:dyDescent="0.2">
      <c r="F289" s="64"/>
      <c r="L289" s="27"/>
      <c r="M289" s="27"/>
      <c r="N289" s="27"/>
      <c r="O289" s="27"/>
    </row>
    <row r="290" spans="6:15" x14ac:dyDescent="0.2">
      <c r="F290" s="64"/>
      <c r="L290" s="27"/>
      <c r="M290" s="27"/>
      <c r="N290" s="27"/>
      <c r="O290" s="27"/>
    </row>
    <row r="291" spans="6:15" x14ac:dyDescent="0.2">
      <c r="F291" s="64"/>
      <c r="L291" s="27"/>
      <c r="M291" s="27"/>
      <c r="N291" s="27"/>
      <c r="O291" s="27"/>
    </row>
    <row r="292" spans="6:15" x14ac:dyDescent="0.2">
      <c r="F292" s="64"/>
      <c r="L292" s="27"/>
      <c r="M292" s="27"/>
      <c r="N292" s="27"/>
      <c r="O292" s="27"/>
    </row>
    <row r="293" spans="6:15" x14ac:dyDescent="0.2">
      <c r="F293" s="64"/>
      <c r="L293" s="27"/>
      <c r="M293" s="27"/>
      <c r="N293" s="27"/>
      <c r="O293" s="27"/>
    </row>
    <row r="294" spans="6:15" x14ac:dyDescent="0.2">
      <c r="F294" s="64"/>
      <c r="L294" s="27"/>
      <c r="M294" s="27"/>
      <c r="N294" s="27"/>
      <c r="O294" s="27"/>
    </row>
    <row r="295" spans="6:15" x14ac:dyDescent="0.2">
      <c r="F295" s="64"/>
      <c r="L295" s="27"/>
      <c r="M295" s="27"/>
      <c r="N295" s="27"/>
      <c r="O295" s="27"/>
    </row>
    <row r="296" spans="6:15" x14ac:dyDescent="0.2">
      <c r="F296" s="64"/>
      <c r="L296" s="27"/>
      <c r="M296" s="27"/>
      <c r="N296" s="27"/>
      <c r="O296" s="27"/>
    </row>
    <row r="297" spans="6:15" x14ac:dyDescent="0.2">
      <c r="F297" s="64"/>
      <c r="L297" s="27"/>
      <c r="M297" s="27"/>
      <c r="N297" s="27"/>
      <c r="O297" s="27"/>
    </row>
    <row r="298" spans="6:15" x14ac:dyDescent="0.2">
      <c r="F298" s="64"/>
      <c r="L298" s="27"/>
      <c r="M298" s="27"/>
      <c r="N298" s="27"/>
      <c r="O298" s="27"/>
    </row>
    <row r="299" spans="6:15" x14ac:dyDescent="0.2">
      <c r="F299" s="64"/>
      <c r="L299" s="27"/>
      <c r="M299" s="27"/>
      <c r="N299" s="27"/>
      <c r="O299" s="27"/>
    </row>
    <row r="300" spans="6:15" x14ac:dyDescent="0.2">
      <c r="F300" s="64"/>
      <c r="L300" s="27"/>
      <c r="M300" s="27"/>
      <c r="N300" s="27"/>
      <c r="O300" s="27"/>
    </row>
    <row r="301" spans="6:15" x14ac:dyDescent="0.2">
      <c r="F301" s="64"/>
      <c r="L301" s="27"/>
      <c r="M301" s="27"/>
      <c r="N301" s="27"/>
      <c r="O301" s="27"/>
    </row>
    <row r="302" spans="6:15" x14ac:dyDescent="0.2">
      <c r="F302" s="64"/>
      <c r="L302" s="27"/>
      <c r="M302" s="27"/>
      <c r="N302" s="27"/>
      <c r="O302" s="27"/>
    </row>
    <row r="303" spans="6:15" x14ac:dyDescent="0.2">
      <c r="F303" s="64"/>
      <c r="L303" s="27"/>
      <c r="M303" s="27"/>
      <c r="N303" s="27"/>
      <c r="O303" s="27"/>
    </row>
    <row r="304" spans="6:15" x14ac:dyDescent="0.2">
      <c r="F304" s="64"/>
      <c r="L304" s="27"/>
      <c r="M304" s="27"/>
      <c r="N304" s="27"/>
      <c r="O304" s="27"/>
    </row>
    <row r="305" spans="6:15" x14ac:dyDescent="0.2">
      <c r="F305" s="64"/>
      <c r="L305" s="27"/>
      <c r="M305" s="27"/>
      <c r="N305" s="27"/>
      <c r="O305" s="27"/>
    </row>
    <row r="306" spans="6:15" x14ac:dyDescent="0.2">
      <c r="F306" s="64"/>
      <c r="L306" s="27"/>
      <c r="M306" s="27"/>
      <c r="N306" s="27"/>
      <c r="O306" s="27"/>
    </row>
    <row r="307" spans="6:15" x14ac:dyDescent="0.2">
      <c r="F307" s="64"/>
      <c r="L307" s="27"/>
      <c r="M307" s="27"/>
      <c r="N307" s="27"/>
      <c r="O307" s="27"/>
    </row>
    <row r="308" spans="6:15" x14ac:dyDescent="0.2">
      <c r="F308" s="64"/>
      <c r="L308" s="27"/>
      <c r="M308" s="27"/>
      <c r="N308" s="27"/>
      <c r="O308" s="27"/>
    </row>
    <row r="309" spans="6:15" x14ac:dyDescent="0.2">
      <c r="F309" s="64"/>
      <c r="L309" s="27"/>
      <c r="M309" s="27"/>
      <c r="N309" s="27"/>
      <c r="O309" s="27"/>
    </row>
    <row r="310" spans="6:15" x14ac:dyDescent="0.2">
      <c r="F310" s="64"/>
      <c r="L310" s="27"/>
      <c r="M310" s="27"/>
      <c r="N310" s="27"/>
      <c r="O310" s="27"/>
    </row>
    <row r="311" spans="6:15" x14ac:dyDescent="0.2">
      <c r="F311" s="64"/>
      <c r="L311" s="27"/>
      <c r="M311" s="27"/>
      <c r="N311" s="27"/>
      <c r="O311" s="27"/>
    </row>
    <row r="312" spans="6:15" x14ac:dyDescent="0.2">
      <c r="F312" s="64"/>
      <c r="L312" s="27"/>
      <c r="M312" s="27"/>
      <c r="N312" s="27"/>
      <c r="O312" s="27"/>
    </row>
    <row r="313" spans="6:15" x14ac:dyDescent="0.2">
      <c r="F313" s="64"/>
      <c r="L313" s="27"/>
      <c r="M313" s="27"/>
      <c r="N313" s="27"/>
      <c r="O313" s="27"/>
    </row>
    <row r="314" spans="6:15" x14ac:dyDescent="0.2">
      <c r="F314" s="64"/>
      <c r="L314" s="27"/>
      <c r="M314" s="27"/>
      <c r="N314" s="27"/>
      <c r="O314" s="27"/>
    </row>
    <row r="315" spans="6:15" x14ac:dyDescent="0.2">
      <c r="F315" s="64"/>
      <c r="L315" s="27"/>
      <c r="M315" s="27"/>
      <c r="N315" s="27"/>
      <c r="O315" s="27"/>
    </row>
    <row r="316" spans="6:15" x14ac:dyDescent="0.2">
      <c r="F316" s="64"/>
      <c r="L316" s="27"/>
      <c r="M316" s="27"/>
      <c r="N316" s="27"/>
      <c r="O316" s="27"/>
    </row>
    <row r="317" spans="6:15" x14ac:dyDescent="0.2">
      <c r="F317" s="64"/>
      <c r="L317" s="27"/>
      <c r="M317" s="27"/>
      <c r="N317" s="27"/>
      <c r="O317" s="27"/>
    </row>
    <row r="318" spans="6:15" x14ac:dyDescent="0.2">
      <c r="F318" s="64"/>
      <c r="L318" s="27"/>
      <c r="M318" s="27"/>
      <c r="N318" s="27"/>
      <c r="O318" s="27"/>
    </row>
    <row r="319" spans="6:15" x14ac:dyDescent="0.2">
      <c r="F319" s="64"/>
      <c r="L319" s="27"/>
      <c r="M319" s="27"/>
      <c r="N319" s="27"/>
      <c r="O319" s="27"/>
    </row>
    <row r="320" spans="6:15" x14ac:dyDescent="0.2">
      <c r="F320" s="64"/>
      <c r="L320" s="27"/>
      <c r="M320" s="27"/>
      <c r="N320" s="27"/>
      <c r="O320" s="27"/>
    </row>
    <row r="321" spans="6:15" x14ac:dyDescent="0.2">
      <c r="F321" s="64"/>
      <c r="L321" s="27"/>
      <c r="M321" s="27"/>
      <c r="N321" s="27"/>
      <c r="O321" s="27"/>
    </row>
    <row r="322" spans="6:15" x14ac:dyDescent="0.2">
      <c r="F322" s="64"/>
      <c r="L322" s="27"/>
      <c r="M322" s="27"/>
      <c r="N322" s="27"/>
      <c r="O322" s="27"/>
    </row>
    <row r="323" spans="6:15" x14ac:dyDescent="0.2">
      <c r="F323" s="64"/>
      <c r="L323" s="27"/>
      <c r="M323" s="27"/>
      <c r="N323" s="27"/>
      <c r="O323" s="27"/>
    </row>
    <row r="324" spans="6:15" x14ac:dyDescent="0.2">
      <c r="F324" s="64"/>
      <c r="L324" s="27"/>
      <c r="M324" s="27"/>
      <c r="N324" s="27"/>
      <c r="O324" s="27"/>
    </row>
    <row r="325" spans="6:15" x14ac:dyDescent="0.2">
      <c r="F325" s="64"/>
      <c r="L325" s="27"/>
      <c r="M325" s="27"/>
      <c r="N325" s="27"/>
      <c r="O325" s="27"/>
    </row>
    <row r="326" spans="6:15" x14ac:dyDescent="0.2">
      <c r="F326" s="64"/>
      <c r="L326" s="27"/>
      <c r="M326" s="27"/>
      <c r="N326" s="27"/>
      <c r="O326" s="27"/>
    </row>
    <row r="327" spans="6:15" x14ac:dyDescent="0.2">
      <c r="F327" s="64"/>
      <c r="L327" s="27"/>
      <c r="M327" s="27"/>
      <c r="N327" s="27"/>
      <c r="O327" s="27"/>
    </row>
    <row r="328" spans="6:15" x14ac:dyDescent="0.2">
      <c r="F328" s="64"/>
      <c r="L328" s="27"/>
      <c r="M328" s="27"/>
      <c r="N328" s="27"/>
      <c r="O328" s="27"/>
    </row>
    <row r="329" spans="6:15" x14ac:dyDescent="0.2">
      <c r="F329" s="64"/>
      <c r="L329" s="27"/>
      <c r="M329" s="27"/>
      <c r="N329" s="27"/>
      <c r="O329" s="27"/>
    </row>
    <row r="330" spans="6:15" x14ac:dyDescent="0.2">
      <c r="F330" s="64"/>
      <c r="L330" s="27"/>
      <c r="M330" s="27"/>
      <c r="N330" s="27"/>
      <c r="O330" s="27"/>
    </row>
    <row r="331" spans="6:15" x14ac:dyDescent="0.2">
      <c r="F331" s="64"/>
      <c r="L331" s="27"/>
      <c r="M331" s="27"/>
      <c r="N331" s="27"/>
      <c r="O331" s="27"/>
    </row>
    <row r="332" spans="6:15" x14ac:dyDescent="0.2">
      <c r="F332" s="64"/>
      <c r="L332" s="27"/>
      <c r="M332" s="27"/>
      <c r="N332" s="27"/>
      <c r="O332" s="27"/>
    </row>
    <row r="333" spans="6:15" x14ac:dyDescent="0.2">
      <c r="F333" s="64"/>
      <c r="L333" s="27"/>
      <c r="M333" s="27"/>
      <c r="N333" s="27"/>
      <c r="O333" s="27"/>
    </row>
    <row r="334" spans="6:15" x14ac:dyDescent="0.2">
      <c r="F334" s="64"/>
      <c r="L334" s="27"/>
      <c r="M334" s="27"/>
      <c r="N334" s="27"/>
      <c r="O334" s="27"/>
    </row>
    <row r="335" spans="6:15" x14ac:dyDescent="0.2">
      <c r="F335" s="64"/>
      <c r="L335" s="27"/>
      <c r="M335" s="27"/>
      <c r="N335" s="27"/>
      <c r="O335" s="27"/>
    </row>
    <row r="336" spans="6:15" x14ac:dyDescent="0.2">
      <c r="F336" s="64"/>
      <c r="L336" s="27"/>
      <c r="M336" s="27"/>
      <c r="N336" s="27"/>
      <c r="O336" s="27"/>
    </row>
    <row r="337" spans="6:15" x14ac:dyDescent="0.2">
      <c r="F337" s="64"/>
      <c r="L337" s="27"/>
      <c r="M337" s="27"/>
      <c r="N337" s="27"/>
      <c r="O337" s="27"/>
    </row>
    <row r="338" spans="6:15" x14ac:dyDescent="0.2">
      <c r="F338" s="64"/>
      <c r="L338" s="27"/>
      <c r="M338" s="27"/>
      <c r="N338" s="27"/>
      <c r="O338" s="27"/>
    </row>
    <row r="339" spans="6:15" x14ac:dyDescent="0.2">
      <c r="F339" s="64"/>
      <c r="L339" s="27"/>
      <c r="M339" s="27"/>
      <c r="N339" s="27"/>
      <c r="O339" s="27"/>
    </row>
    <row r="340" spans="6:15" x14ac:dyDescent="0.2">
      <c r="F340" s="64"/>
      <c r="L340" s="27"/>
      <c r="M340" s="27"/>
      <c r="N340" s="27"/>
      <c r="O340" s="27"/>
    </row>
    <row r="341" spans="6:15" x14ac:dyDescent="0.2">
      <c r="F341" s="64"/>
      <c r="L341" s="27"/>
      <c r="M341" s="27"/>
      <c r="N341" s="27"/>
      <c r="O341" s="27"/>
    </row>
    <row r="342" spans="6:15" x14ac:dyDescent="0.2">
      <c r="F342" s="64"/>
      <c r="L342" s="27"/>
      <c r="M342" s="27"/>
      <c r="N342" s="27"/>
      <c r="O342" s="27"/>
    </row>
    <row r="343" spans="6:15" x14ac:dyDescent="0.2">
      <c r="F343" s="64"/>
      <c r="L343" s="27"/>
      <c r="M343" s="27"/>
      <c r="N343" s="27"/>
      <c r="O343" s="27"/>
    </row>
    <row r="344" spans="6:15" x14ac:dyDescent="0.2">
      <c r="F344" s="64"/>
      <c r="L344" s="27"/>
      <c r="M344" s="27"/>
      <c r="N344" s="27"/>
      <c r="O344" s="27"/>
    </row>
    <row r="345" spans="6:15" x14ac:dyDescent="0.2">
      <c r="F345" s="64"/>
      <c r="L345" s="27"/>
      <c r="M345" s="27"/>
      <c r="N345" s="27"/>
      <c r="O345" s="27"/>
    </row>
    <row r="346" spans="6:15" x14ac:dyDescent="0.2">
      <c r="F346" s="64"/>
      <c r="L346" s="27"/>
      <c r="M346" s="27"/>
      <c r="N346" s="27"/>
      <c r="O346" s="27"/>
    </row>
    <row r="347" spans="6:15" x14ac:dyDescent="0.2">
      <c r="F347" s="64"/>
      <c r="L347" s="27"/>
      <c r="M347" s="27"/>
      <c r="N347" s="27"/>
      <c r="O347" s="27"/>
    </row>
    <row r="348" spans="6:15" x14ac:dyDescent="0.2">
      <c r="F348" s="64"/>
      <c r="L348" s="27"/>
      <c r="M348" s="27"/>
      <c r="N348" s="27"/>
      <c r="O348" s="27"/>
    </row>
    <row r="349" spans="6:15" x14ac:dyDescent="0.2">
      <c r="F349" s="64"/>
      <c r="L349" s="27"/>
      <c r="M349" s="27"/>
      <c r="N349" s="27"/>
      <c r="O349" s="27"/>
    </row>
    <row r="350" spans="6:15" x14ac:dyDescent="0.2">
      <c r="F350" s="64"/>
      <c r="L350" s="27"/>
      <c r="M350" s="27"/>
      <c r="N350" s="27"/>
      <c r="O350" s="27"/>
    </row>
    <row r="351" spans="6:15" x14ac:dyDescent="0.2">
      <c r="F351" s="64"/>
      <c r="L351" s="27"/>
      <c r="M351" s="27"/>
      <c r="N351" s="27"/>
      <c r="O351" s="27"/>
    </row>
    <row r="352" spans="6:15" x14ac:dyDescent="0.2">
      <c r="F352" s="64"/>
      <c r="L352" s="27"/>
      <c r="M352" s="27"/>
      <c r="N352" s="27"/>
      <c r="O352" s="27"/>
    </row>
    <row r="353" spans="6:15" x14ac:dyDescent="0.2">
      <c r="F353" s="64"/>
      <c r="L353" s="27"/>
      <c r="M353" s="27"/>
      <c r="N353" s="27"/>
      <c r="O353" s="27"/>
    </row>
    <row r="354" spans="6:15" x14ac:dyDescent="0.2">
      <c r="F354" s="64"/>
      <c r="L354" s="27"/>
      <c r="M354" s="27"/>
      <c r="N354" s="27"/>
      <c r="O354" s="27"/>
    </row>
    <row r="355" spans="6:15" x14ac:dyDescent="0.2">
      <c r="F355" s="64"/>
      <c r="L355" s="27"/>
      <c r="M355" s="27"/>
      <c r="N355" s="27"/>
      <c r="O355" s="27"/>
    </row>
    <row r="356" spans="6:15" x14ac:dyDescent="0.2">
      <c r="F356" s="64"/>
      <c r="L356" s="27"/>
      <c r="M356" s="27"/>
      <c r="N356" s="27"/>
      <c r="O356" s="27"/>
    </row>
    <row r="357" spans="6:15" x14ac:dyDescent="0.2">
      <c r="F357" s="64"/>
      <c r="L357" s="27"/>
      <c r="M357" s="27"/>
      <c r="N357" s="27"/>
      <c r="O357" s="27"/>
    </row>
    <row r="358" spans="6:15" x14ac:dyDescent="0.2">
      <c r="F358" s="64"/>
      <c r="L358" s="27"/>
      <c r="M358" s="27"/>
      <c r="N358" s="27"/>
      <c r="O358" s="27"/>
    </row>
    <row r="359" spans="6:15" x14ac:dyDescent="0.2">
      <c r="F359" s="64"/>
      <c r="L359" s="27"/>
      <c r="M359" s="27"/>
      <c r="N359" s="27"/>
      <c r="O359" s="27"/>
    </row>
    <row r="360" spans="6:15" x14ac:dyDescent="0.2">
      <c r="F360" s="64"/>
      <c r="L360" s="27"/>
      <c r="M360" s="27"/>
      <c r="N360" s="27"/>
      <c r="O360" s="27"/>
    </row>
    <row r="361" spans="6:15" x14ac:dyDescent="0.2">
      <c r="F361" s="64"/>
      <c r="L361" s="27"/>
      <c r="M361" s="27"/>
      <c r="N361" s="27"/>
      <c r="O361" s="27"/>
    </row>
    <row r="362" spans="6:15" x14ac:dyDescent="0.2">
      <c r="F362" s="64"/>
      <c r="L362" s="27"/>
      <c r="M362" s="27"/>
      <c r="N362" s="27"/>
      <c r="O362" s="27"/>
    </row>
    <row r="363" spans="6:15" x14ac:dyDescent="0.2">
      <c r="F363" s="64"/>
      <c r="L363" s="27"/>
      <c r="M363" s="27"/>
      <c r="N363" s="27"/>
      <c r="O363" s="27"/>
    </row>
    <row r="364" spans="6:15" x14ac:dyDescent="0.2">
      <c r="F364" s="64"/>
      <c r="L364" s="27"/>
      <c r="M364" s="27"/>
      <c r="N364" s="27"/>
      <c r="O364" s="27"/>
    </row>
    <row r="365" spans="6:15" x14ac:dyDescent="0.2">
      <c r="F365" s="64"/>
      <c r="L365" s="27"/>
      <c r="M365" s="27"/>
      <c r="N365" s="27"/>
      <c r="O365" s="27"/>
    </row>
    <row r="366" spans="6:15" x14ac:dyDescent="0.2">
      <c r="F366" s="64"/>
      <c r="L366" s="27"/>
      <c r="M366" s="27"/>
      <c r="N366" s="27"/>
      <c r="O366" s="27"/>
    </row>
    <row r="367" spans="6:15" x14ac:dyDescent="0.2">
      <c r="F367" s="64"/>
      <c r="L367" s="27"/>
      <c r="M367" s="27"/>
      <c r="N367" s="27"/>
      <c r="O367" s="27"/>
    </row>
    <row r="368" spans="6:15" x14ac:dyDescent="0.2">
      <c r="F368" s="64"/>
      <c r="L368" s="27"/>
      <c r="M368" s="27"/>
      <c r="N368" s="27"/>
      <c r="O368" s="27"/>
    </row>
    <row r="369" spans="6:15" x14ac:dyDescent="0.2">
      <c r="F369" s="64"/>
      <c r="L369" s="27"/>
      <c r="M369" s="27"/>
      <c r="N369" s="27"/>
      <c r="O369" s="27"/>
    </row>
    <row r="370" spans="6:15" x14ac:dyDescent="0.2">
      <c r="F370" s="64"/>
      <c r="L370" s="27"/>
      <c r="M370" s="27"/>
      <c r="N370" s="27"/>
      <c r="O370" s="27"/>
    </row>
    <row r="371" spans="6:15" x14ac:dyDescent="0.2">
      <c r="F371" s="64"/>
      <c r="L371" s="27"/>
      <c r="M371" s="27"/>
      <c r="N371" s="27"/>
      <c r="O371" s="27"/>
    </row>
    <row r="372" spans="6:15" x14ac:dyDescent="0.2">
      <c r="F372" s="64"/>
      <c r="L372" s="27"/>
      <c r="M372" s="27"/>
      <c r="N372" s="27"/>
      <c r="O372" s="27"/>
    </row>
    <row r="373" spans="6:15" x14ac:dyDescent="0.2">
      <c r="F373" s="64"/>
      <c r="L373" s="27"/>
      <c r="M373" s="27"/>
      <c r="N373" s="27"/>
      <c r="O373" s="27"/>
    </row>
    <row r="374" spans="6:15" x14ac:dyDescent="0.2">
      <c r="F374" s="64"/>
      <c r="L374" s="27"/>
      <c r="M374" s="27"/>
      <c r="N374" s="27"/>
      <c r="O374" s="27"/>
    </row>
    <row r="375" spans="6:15" x14ac:dyDescent="0.2">
      <c r="F375" s="64"/>
      <c r="L375" s="27"/>
      <c r="M375" s="27"/>
      <c r="N375" s="27"/>
      <c r="O375" s="27"/>
    </row>
    <row r="376" spans="6:15" x14ac:dyDescent="0.2">
      <c r="F376" s="64"/>
      <c r="L376" s="27"/>
      <c r="M376" s="27"/>
      <c r="N376" s="27"/>
      <c r="O376" s="27"/>
    </row>
    <row r="377" spans="6:15" x14ac:dyDescent="0.2">
      <c r="F377" s="64"/>
      <c r="L377" s="27"/>
      <c r="M377" s="27"/>
      <c r="N377" s="27"/>
      <c r="O377" s="27"/>
    </row>
    <row r="378" spans="6:15" x14ac:dyDescent="0.2">
      <c r="F378" s="64"/>
      <c r="L378" s="27"/>
      <c r="M378" s="27"/>
      <c r="N378" s="27"/>
      <c r="O378" s="27"/>
    </row>
    <row r="379" spans="6:15" x14ac:dyDescent="0.2">
      <c r="F379" s="64"/>
      <c r="L379" s="27"/>
      <c r="M379" s="27"/>
      <c r="N379" s="27"/>
      <c r="O379" s="27"/>
    </row>
    <row r="380" spans="6:15" x14ac:dyDescent="0.2">
      <c r="F380" s="64"/>
      <c r="L380" s="27"/>
      <c r="M380" s="27"/>
      <c r="N380" s="27"/>
      <c r="O380" s="27"/>
    </row>
    <row r="381" spans="6:15" x14ac:dyDescent="0.2">
      <c r="F381" s="64"/>
      <c r="L381" s="27"/>
      <c r="M381" s="27"/>
      <c r="N381" s="27"/>
      <c r="O381" s="27"/>
    </row>
    <row r="382" spans="6:15" x14ac:dyDescent="0.2">
      <c r="F382" s="64"/>
      <c r="L382" s="27"/>
      <c r="M382" s="27"/>
      <c r="N382" s="27"/>
      <c r="O382" s="27"/>
    </row>
    <row r="383" spans="6:15" x14ac:dyDescent="0.2">
      <c r="F383" s="64"/>
      <c r="L383" s="27"/>
      <c r="M383" s="27"/>
      <c r="N383" s="27"/>
      <c r="O383" s="27"/>
    </row>
    <row r="384" spans="6:15" x14ac:dyDescent="0.2">
      <c r="F384" s="64"/>
      <c r="L384" s="27"/>
      <c r="M384" s="27"/>
      <c r="N384" s="27"/>
      <c r="O384" s="27"/>
    </row>
    <row r="385" spans="6:15" x14ac:dyDescent="0.2">
      <c r="F385" s="64"/>
      <c r="L385" s="27"/>
      <c r="M385" s="27"/>
      <c r="N385" s="27"/>
      <c r="O385" s="27"/>
    </row>
    <row r="386" spans="6:15" x14ac:dyDescent="0.2">
      <c r="F386" s="64"/>
      <c r="L386" s="27"/>
      <c r="M386" s="27"/>
      <c r="N386" s="27"/>
      <c r="O386" s="27"/>
    </row>
    <row r="387" spans="6:15" x14ac:dyDescent="0.2">
      <c r="F387" s="64"/>
      <c r="L387" s="27"/>
      <c r="M387" s="27"/>
      <c r="N387" s="27"/>
      <c r="O387" s="27"/>
    </row>
    <row r="388" spans="6:15" x14ac:dyDescent="0.2">
      <c r="F388" s="64"/>
      <c r="L388" s="27"/>
      <c r="M388" s="27"/>
      <c r="N388" s="27"/>
      <c r="O388" s="27"/>
    </row>
    <row r="389" spans="6:15" x14ac:dyDescent="0.2">
      <c r="F389" s="64"/>
      <c r="L389" s="27"/>
      <c r="M389" s="27"/>
      <c r="N389" s="27"/>
      <c r="O389" s="27"/>
    </row>
    <row r="390" spans="6:15" x14ac:dyDescent="0.2">
      <c r="F390" s="64"/>
      <c r="L390" s="27"/>
      <c r="M390" s="27"/>
      <c r="N390" s="27"/>
      <c r="O390" s="27"/>
    </row>
    <row r="391" spans="6:15" x14ac:dyDescent="0.2">
      <c r="F391" s="64"/>
      <c r="L391" s="27"/>
      <c r="M391" s="27"/>
      <c r="N391" s="27"/>
      <c r="O391" s="27"/>
    </row>
    <row r="392" spans="6:15" x14ac:dyDescent="0.2">
      <c r="F392" s="64"/>
      <c r="L392" s="27"/>
      <c r="M392" s="27"/>
      <c r="N392" s="27"/>
      <c r="O392" s="27"/>
    </row>
    <row r="393" spans="6:15" x14ac:dyDescent="0.2">
      <c r="F393" s="64"/>
      <c r="L393" s="27"/>
      <c r="M393" s="27"/>
      <c r="N393" s="27"/>
      <c r="O393" s="27"/>
    </row>
    <row r="394" spans="6:15" x14ac:dyDescent="0.2">
      <c r="F394" s="64"/>
      <c r="L394" s="27"/>
      <c r="M394" s="27"/>
      <c r="N394" s="27"/>
      <c r="O394" s="27"/>
    </row>
    <row r="395" spans="6:15" x14ac:dyDescent="0.2">
      <c r="F395" s="64"/>
      <c r="L395" s="27"/>
      <c r="M395" s="27"/>
      <c r="N395" s="27"/>
      <c r="O395" s="27"/>
    </row>
    <row r="396" spans="6:15" x14ac:dyDescent="0.2">
      <c r="F396" s="64"/>
      <c r="L396" s="27"/>
      <c r="M396" s="27"/>
      <c r="N396" s="27"/>
      <c r="O396" s="27"/>
    </row>
    <row r="397" spans="6:15" x14ac:dyDescent="0.2">
      <c r="F397" s="64"/>
      <c r="L397" s="27"/>
      <c r="M397" s="27"/>
      <c r="N397" s="27"/>
      <c r="O397" s="27"/>
    </row>
    <row r="398" spans="6:15" x14ac:dyDescent="0.2">
      <c r="F398" s="64"/>
      <c r="L398" s="27"/>
      <c r="M398" s="27"/>
      <c r="N398" s="27"/>
      <c r="O398" s="27"/>
    </row>
    <row r="399" spans="6:15" x14ac:dyDescent="0.2">
      <c r="F399" s="64"/>
      <c r="L399" s="27"/>
      <c r="M399" s="27"/>
      <c r="N399" s="27"/>
      <c r="O399" s="27"/>
    </row>
    <row r="400" spans="6:15" x14ac:dyDescent="0.2">
      <c r="F400" s="64"/>
      <c r="L400" s="27"/>
      <c r="M400" s="27"/>
      <c r="N400" s="27"/>
      <c r="O400" s="27"/>
    </row>
    <row r="401" spans="6:15" x14ac:dyDescent="0.2">
      <c r="F401" s="64"/>
      <c r="L401" s="27"/>
      <c r="M401" s="27"/>
      <c r="N401" s="27"/>
      <c r="O401" s="27"/>
    </row>
    <row r="402" spans="6:15" x14ac:dyDescent="0.2">
      <c r="F402" s="64"/>
      <c r="L402" s="27"/>
      <c r="M402" s="27"/>
      <c r="N402" s="27"/>
      <c r="O402" s="27"/>
    </row>
    <row r="403" spans="6:15" x14ac:dyDescent="0.2">
      <c r="F403" s="64"/>
      <c r="L403" s="27"/>
      <c r="M403" s="27"/>
      <c r="N403" s="27"/>
      <c r="O403" s="27"/>
    </row>
    <row r="404" spans="6:15" x14ac:dyDescent="0.2">
      <c r="F404" s="64"/>
      <c r="L404" s="27"/>
      <c r="M404" s="27"/>
      <c r="N404" s="27"/>
      <c r="O404" s="27"/>
    </row>
    <row r="405" spans="6:15" x14ac:dyDescent="0.2">
      <c r="F405" s="64"/>
      <c r="L405" s="27"/>
      <c r="M405" s="27"/>
      <c r="N405" s="27"/>
      <c r="O405" s="27"/>
    </row>
    <row r="406" spans="6:15" x14ac:dyDescent="0.2">
      <c r="F406" s="64"/>
      <c r="L406" s="27"/>
      <c r="M406" s="27"/>
      <c r="N406" s="27"/>
      <c r="O406" s="27"/>
    </row>
    <row r="407" spans="6:15" x14ac:dyDescent="0.2">
      <c r="F407" s="64"/>
      <c r="L407" s="27"/>
      <c r="M407" s="27"/>
      <c r="N407" s="27"/>
      <c r="O407" s="27"/>
    </row>
    <row r="408" spans="6:15" x14ac:dyDescent="0.2">
      <c r="F408" s="64"/>
      <c r="L408" s="27"/>
      <c r="M408" s="27"/>
      <c r="N408" s="27"/>
      <c r="O408" s="27"/>
    </row>
    <row r="409" spans="6:15" x14ac:dyDescent="0.2">
      <c r="F409" s="64"/>
      <c r="L409" s="27"/>
      <c r="M409" s="27"/>
      <c r="N409" s="27"/>
      <c r="O409" s="27"/>
    </row>
    <row r="410" spans="6:15" x14ac:dyDescent="0.2">
      <c r="F410" s="64"/>
      <c r="L410" s="27"/>
      <c r="M410" s="27"/>
      <c r="N410" s="27"/>
      <c r="O410" s="27"/>
    </row>
    <row r="411" spans="6:15" x14ac:dyDescent="0.2">
      <c r="F411" s="64"/>
      <c r="L411" s="27"/>
      <c r="M411" s="27"/>
      <c r="N411" s="27"/>
      <c r="O411" s="27"/>
    </row>
    <row r="412" spans="6:15" x14ac:dyDescent="0.2">
      <c r="F412" s="64"/>
      <c r="L412" s="27"/>
      <c r="M412" s="27"/>
      <c r="N412" s="27"/>
      <c r="O412" s="27"/>
    </row>
    <row r="413" spans="6:15" x14ac:dyDescent="0.2">
      <c r="F413" s="64"/>
      <c r="L413" s="27"/>
      <c r="M413" s="27"/>
      <c r="N413" s="27"/>
      <c r="O413" s="27"/>
    </row>
    <row r="414" spans="6:15" x14ac:dyDescent="0.2">
      <c r="F414" s="64"/>
      <c r="L414" s="27"/>
      <c r="M414" s="27"/>
      <c r="N414" s="27"/>
      <c r="O414" s="27"/>
    </row>
    <row r="415" spans="6:15" x14ac:dyDescent="0.2">
      <c r="F415" s="64"/>
      <c r="L415" s="27"/>
      <c r="M415" s="27"/>
      <c r="N415" s="27"/>
      <c r="O415" s="27"/>
    </row>
    <row r="416" spans="6:15" x14ac:dyDescent="0.2">
      <c r="F416" s="64"/>
      <c r="L416" s="27"/>
      <c r="M416" s="27"/>
      <c r="N416" s="27"/>
      <c r="O416" s="27"/>
    </row>
    <row r="417" spans="6:15" x14ac:dyDescent="0.2">
      <c r="F417" s="64"/>
      <c r="L417" s="27"/>
      <c r="M417" s="27"/>
      <c r="N417" s="27"/>
      <c r="O417" s="27"/>
    </row>
    <row r="418" spans="6:15" x14ac:dyDescent="0.2">
      <c r="F418" s="64"/>
      <c r="L418" s="27"/>
      <c r="M418" s="27"/>
      <c r="N418" s="27"/>
      <c r="O418" s="27"/>
    </row>
    <row r="419" spans="6:15" x14ac:dyDescent="0.2">
      <c r="F419" s="64"/>
      <c r="L419" s="27"/>
      <c r="M419" s="27"/>
      <c r="N419" s="27"/>
      <c r="O419" s="27"/>
    </row>
    <row r="420" spans="6:15" x14ac:dyDescent="0.2">
      <c r="F420" s="64"/>
      <c r="L420" s="27"/>
      <c r="M420" s="27"/>
      <c r="N420" s="27"/>
      <c r="O420" s="27"/>
    </row>
    <row r="421" spans="6:15" x14ac:dyDescent="0.2">
      <c r="F421" s="64"/>
      <c r="L421" s="27"/>
      <c r="M421" s="27"/>
      <c r="N421" s="27"/>
      <c r="O421" s="27"/>
    </row>
    <row r="422" spans="6:15" x14ac:dyDescent="0.2">
      <c r="F422" s="64"/>
      <c r="L422" s="27"/>
      <c r="M422" s="27"/>
      <c r="N422" s="27"/>
      <c r="O422" s="27"/>
    </row>
    <row r="423" spans="6:15" x14ac:dyDescent="0.2">
      <c r="F423" s="64"/>
      <c r="L423" s="27"/>
      <c r="M423" s="27"/>
      <c r="N423" s="27"/>
      <c r="O423" s="27"/>
    </row>
    <row r="424" spans="6:15" x14ac:dyDescent="0.2">
      <c r="F424" s="64"/>
      <c r="L424" s="27"/>
      <c r="M424" s="27"/>
      <c r="N424" s="27"/>
      <c r="O424" s="27"/>
    </row>
    <row r="425" spans="6:15" x14ac:dyDescent="0.2">
      <c r="F425" s="64"/>
      <c r="L425" s="27"/>
      <c r="M425" s="27"/>
      <c r="N425" s="27"/>
      <c r="O425" s="27"/>
    </row>
    <row r="426" spans="6:15" x14ac:dyDescent="0.2">
      <c r="F426" s="64"/>
      <c r="L426" s="27"/>
      <c r="M426" s="27"/>
      <c r="N426" s="27"/>
      <c r="O426" s="27"/>
    </row>
    <row r="427" spans="6:15" x14ac:dyDescent="0.2">
      <c r="F427" s="64"/>
      <c r="L427" s="27"/>
      <c r="M427" s="27"/>
      <c r="N427" s="27"/>
      <c r="O427" s="27"/>
    </row>
    <row r="428" spans="6:15" x14ac:dyDescent="0.2">
      <c r="F428" s="64"/>
      <c r="L428" s="27"/>
      <c r="M428" s="27"/>
      <c r="N428" s="27"/>
      <c r="O428" s="27"/>
    </row>
    <row r="429" spans="6:15" x14ac:dyDescent="0.2">
      <c r="F429" s="64"/>
      <c r="L429" s="27"/>
      <c r="M429" s="27"/>
      <c r="N429" s="27"/>
      <c r="O429" s="27"/>
    </row>
    <row r="430" spans="6:15" x14ac:dyDescent="0.2">
      <c r="F430" s="64"/>
      <c r="L430" s="27"/>
      <c r="M430" s="27"/>
      <c r="N430" s="27"/>
      <c r="O430" s="27"/>
    </row>
    <row r="431" spans="6:15" x14ac:dyDescent="0.2">
      <c r="F431" s="64"/>
      <c r="L431" s="27"/>
      <c r="M431" s="27"/>
      <c r="N431" s="27"/>
      <c r="O431" s="27"/>
    </row>
    <row r="432" spans="6:15" x14ac:dyDescent="0.2">
      <c r="F432" s="64"/>
      <c r="L432" s="27"/>
      <c r="M432" s="27"/>
      <c r="N432" s="27"/>
      <c r="O432" s="27"/>
    </row>
    <row r="433" spans="6:15" x14ac:dyDescent="0.2">
      <c r="F433" s="64"/>
      <c r="L433" s="27"/>
      <c r="M433" s="27"/>
      <c r="N433" s="27"/>
      <c r="O433" s="27"/>
    </row>
    <row r="434" spans="6:15" x14ac:dyDescent="0.2">
      <c r="F434" s="64"/>
      <c r="L434" s="27"/>
      <c r="M434" s="27"/>
      <c r="N434" s="27"/>
      <c r="O434" s="27"/>
    </row>
    <row r="435" spans="6:15" x14ac:dyDescent="0.2">
      <c r="F435" s="64"/>
      <c r="L435" s="27"/>
      <c r="M435" s="27"/>
      <c r="N435" s="27"/>
      <c r="O435" s="27"/>
    </row>
    <row r="436" spans="6:15" x14ac:dyDescent="0.2">
      <c r="F436" s="64"/>
      <c r="L436" s="27"/>
      <c r="M436" s="27"/>
      <c r="N436" s="27"/>
      <c r="O436" s="27"/>
    </row>
    <row r="437" spans="6:15" x14ac:dyDescent="0.2">
      <c r="F437" s="64"/>
      <c r="L437" s="27"/>
      <c r="M437" s="27"/>
      <c r="N437" s="27"/>
      <c r="O437" s="27"/>
    </row>
    <row r="438" spans="6:15" x14ac:dyDescent="0.2">
      <c r="F438" s="64"/>
      <c r="L438" s="27"/>
      <c r="M438" s="27"/>
      <c r="N438" s="27"/>
      <c r="O438" s="27"/>
    </row>
    <row r="439" spans="6:15" x14ac:dyDescent="0.2">
      <c r="F439" s="64"/>
      <c r="L439" s="27"/>
      <c r="M439" s="27"/>
      <c r="N439" s="27"/>
      <c r="O439" s="27"/>
    </row>
    <row r="440" spans="6:15" x14ac:dyDescent="0.2">
      <c r="F440" s="64"/>
      <c r="L440" s="27"/>
      <c r="M440" s="27"/>
      <c r="N440" s="27"/>
      <c r="O440" s="27"/>
    </row>
    <row r="441" spans="6:15" x14ac:dyDescent="0.2">
      <c r="F441" s="64"/>
      <c r="L441" s="27"/>
      <c r="M441" s="27"/>
      <c r="N441" s="27"/>
      <c r="O441" s="27"/>
    </row>
    <row r="442" spans="6:15" x14ac:dyDescent="0.2">
      <c r="F442" s="64"/>
      <c r="L442" s="27"/>
      <c r="M442" s="27"/>
      <c r="N442" s="27"/>
      <c r="O442" s="27"/>
    </row>
    <row r="443" spans="6:15" x14ac:dyDescent="0.2">
      <c r="F443" s="64"/>
      <c r="L443" s="27"/>
      <c r="M443" s="27"/>
      <c r="N443" s="27"/>
      <c r="O443" s="27"/>
    </row>
    <row r="444" spans="6:15" x14ac:dyDescent="0.2">
      <c r="F444" s="64"/>
      <c r="L444" s="27"/>
      <c r="M444" s="27"/>
      <c r="N444" s="27"/>
      <c r="O444" s="27"/>
    </row>
    <row r="445" spans="6:15" x14ac:dyDescent="0.2">
      <c r="F445" s="64"/>
      <c r="L445" s="27"/>
      <c r="M445" s="27"/>
      <c r="N445" s="27"/>
      <c r="O445" s="27"/>
    </row>
    <row r="446" spans="6:15" x14ac:dyDescent="0.2">
      <c r="F446" s="64"/>
      <c r="L446" s="27"/>
      <c r="M446" s="27"/>
      <c r="N446" s="27"/>
      <c r="O446" s="27"/>
    </row>
    <row r="447" spans="6:15" x14ac:dyDescent="0.2">
      <c r="F447" s="64"/>
      <c r="L447" s="27"/>
      <c r="M447" s="27"/>
      <c r="N447" s="27"/>
      <c r="O447" s="27"/>
    </row>
    <row r="448" spans="6:15" x14ac:dyDescent="0.2">
      <c r="F448" s="64"/>
      <c r="L448" s="27"/>
      <c r="M448" s="27"/>
      <c r="N448" s="27"/>
      <c r="O448" s="27"/>
    </row>
    <row r="449" spans="6:15" x14ac:dyDescent="0.2">
      <c r="F449" s="64"/>
      <c r="L449" s="27"/>
      <c r="M449" s="27"/>
      <c r="N449" s="27"/>
      <c r="O449" s="27"/>
    </row>
    <row r="450" spans="6:15" x14ac:dyDescent="0.2">
      <c r="F450" s="64"/>
      <c r="L450" s="27"/>
      <c r="M450" s="27"/>
      <c r="N450" s="27"/>
      <c r="O450" s="27"/>
    </row>
    <row r="451" spans="6:15" x14ac:dyDescent="0.2">
      <c r="F451" s="64"/>
      <c r="L451" s="27"/>
      <c r="M451" s="27"/>
      <c r="N451" s="27"/>
      <c r="O451" s="27"/>
    </row>
    <row r="452" spans="6:15" x14ac:dyDescent="0.2">
      <c r="F452" s="64"/>
      <c r="L452" s="27"/>
      <c r="M452" s="27"/>
      <c r="N452" s="27"/>
      <c r="O452" s="27"/>
    </row>
    <row r="453" spans="6:15" x14ac:dyDescent="0.2">
      <c r="F453" s="64"/>
      <c r="L453" s="27"/>
      <c r="M453" s="27"/>
      <c r="N453" s="27"/>
      <c r="O453" s="27"/>
    </row>
    <row r="454" spans="6:15" x14ac:dyDescent="0.2">
      <c r="F454" s="64"/>
      <c r="L454" s="27"/>
      <c r="M454" s="27"/>
      <c r="N454" s="27"/>
      <c r="O454" s="27"/>
    </row>
    <row r="455" spans="6:15" x14ac:dyDescent="0.2">
      <c r="F455" s="64"/>
      <c r="L455" s="27"/>
      <c r="M455" s="27"/>
      <c r="N455" s="27"/>
      <c r="O455" s="27"/>
    </row>
    <row r="456" spans="6:15" x14ac:dyDescent="0.2">
      <c r="F456" s="64"/>
      <c r="L456" s="27"/>
      <c r="M456" s="27"/>
      <c r="N456" s="27"/>
      <c r="O456" s="27"/>
    </row>
    <row r="457" spans="6:15" x14ac:dyDescent="0.2">
      <c r="F457" s="64"/>
      <c r="L457" s="27"/>
      <c r="M457" s="27"/>
      <c r="N457" s="27"/>
      <c r="O457" s="27"/>
    </row>
    <row r="458" spans="6:15" x14ac:dyDescent="0.2">
      <c r="F458" s="64"/>
      <c r="L458" s="27"/>
      <c r="M458" s="27"/>
      <c r="N458" s="27"/>
      <c r="O458" s="27"/>
    </row>
    <row r="459" spans="6:15" x14ac:dyDescent="0.2">
      <c r="F459" s="64"/>
      <c r="L459" s="27"/>
      <c r="M459" s="27"/>
      <c r="N459" s="27"/>
      <c r="O459" s="27"/>
    </row>
    <row r="460" spans="6:15" x14ac:dyDescent="0.2">
      <c r="F460" s="64"/>
      <c r="L460" s="27"/>
      <c r="M460" s="27"/>
      <c r="N460" s="27"/>
      <c r="O460" s="27"/>
    </row>
    <row r="461" spans="6:15" x14ac:dyDescent="0.2">
      <c r="F461" s="64"/>
      <c r="L461" s="27"/>
      <c r="M461" s="27"/>
      <c r="N461" s="27"/>
      <c r="O461" s="27"/>
    </row>
    <row r="462" spans="6:15" x14ac:dyDescent="0.2">
      <c r="F462" s="64"/>
      <c r="L462" s="27"/>
      <c r="M462" s="27"/>
      <c r="N462" s="27"/>
      <c r="O462" s="27"/>
    </row>
    <row r="463" spans="6:15" x14ac:dyDescent="0.2">
      <c r="F463" s="64"/>
      <c r="L463" s="27"/>
      <c r="M463" s="27"/>
      <c r="N463" s="27"/>
      <c r="O463" s="27"/>
    </row>
    <row r="464" spans="6:15" x14ac:dyDescent="0.2">
      <c r="F464" s="64"/>
      <c r="L464" s="27"/>
      <c r="M464" s="27"/>
      <c r="N464" s="27"/>
      <c r="O464" s="27"/>
    </row>
    <row r="465" spans="6:15" x14ac:dyDescent="0.2">
      <c r="F465" s="64"/>
      <c r="L465" s="27"/>
      <c r="M465" s="27"/>
      <c r="N465" s="27"/>
      <c r="O465" s="27"/>
    </row>
    <row r="466" spans="6:15" x14ac:dyDescent="0.2">
      <c r="F466" s="64"/>
      <c r="L466" s="27"/>
      <c r="M466" s="27"/>
      <c r="N466" s="27"/>
      <c r="O466" s="27"/>
    </row>
    <row r="467" spans="6:15" x14ac:dyDescent="0.2">
      <c r="F467" s="64"/>
      <c r="L467" s="27"/>
      <c r="M467" s="27"/>
      <c r="N467" s="27"/>
      <c r="O467" s="27"/>
    </row>
    <row r="468" spans="6:15" x14ac:dyDescent="0.2">
      <c r="F468" s="64"/>
      <c r="L468" s="27"/>
      <c r="M468" s="27"/>
      <c r="N468" s="27"/>
      <c r="O468" s="27"/>
    </row>
    <row r="469" spans="6:15" x14ac:dyDescent="0.2">
      <c r="F469" s="64"/>
      <c r="L469" s="27"/>
      <c r="M469" s="27"/>
      <c r="N469" s="27"/>
      <c r="O469" s="27"/>
    </row>
    <row r="470" spans="6:15" x14ac:dyDescent="0.2">
      <c r="F470" s="64"/>
      <c r="L470" s="27"/>
      <c r="M470" s="27"/>
      <c r="N470" s="27"/>
      <c r="O470" s="27"/>
    </row>
    <row r="471" spans="6:15" x14ac:dyDescent="0.2">
      <c r="F471" s="64"/>
      <c r="L471" s="27"/>
      <c r="M471" s="27"/>
      <c r="N471" s="27"/>
      <c r="O471" s="27"/>
    </row>
    <row r="472" spans="6:15" x14ac:dyDescent="0.2">
      <c r="F472" s="64"/>
      <c r="L472" s="27"/>
      <c r="M472" s="27"/>
      <c r="N472" s="27"/>
      <c r="O472" s="27"/>
    </row>
    <row r="473" spans="6:15" x14ac:dyDescent="0.2">
      <c r="F473" s="64"/>
      <c r="L473" s="27"/>
      <c r="M473" s="27"/>
      <c r="N473" s="27"/>
      <c r="O473" s="27"/>
    </row>
    <row r="474" spans="6:15" x14ac:dyDescent="0.2">
      <c r="F474" s="64"/>
      <c r="L474" s="27"/>
      <c r="M474" s="27"/>
      <c r="N474" s="27"/>
      <c r="O474" s="27"/>
    </row>
    <row r="475" spans="6:15" x14ac:dyDescent="0.2">
      <c r="F475" s="64"/>
      <c r="L475" s="27"/>
      <c r="M475" s="27"/>
      <c r="N475" s="27"/>
      <c r="O475" s="27"/>
    </row>
    <row r="476" spans="6:15" x14ac:dyDescent="0.2">
      <c r="F476" s="64"/>
      <c r="L476" s="27"/>
      <c r="M476" s="27"/>
      <c r="N476" s="27"/>
      <c r="O476" s="27"/>
    </row>
    <row r="477" spans="6:15" x14ac:dyDescent="0.2">
      <c r="F477" s="64"/>
      <c r="L477" s="27"/>
      <c r="M477" s="27"/>
      <c r="N477" s="27"/>
      <c r="O477" s="27"/>
    </row>
    <row r="478" spans="6:15" x14ac:dyDescent="0.2">
      <c r="F478" s="64"/>
      <c r="L478" s="27"/>
      <c r="M478" s="27"/>
      <c r="N478" s="27"/>
      <c r="O478" s="27"/>
    </row>
    <row r="479" spans="6:15" x14ac:dyDescent="0.2">
      <c r="F479" s="64"/>
      <c r="L479" s="27"/>
      <c r="M479" s="27"/>
      <c r="N479" s="27"/>
      <c r="O479" s="27"/>
    </row>
    <row r="480" spans="6:15" x14ac:dyDescent="0.2">
      <c r="F480" s="64"/>
      <c r="L480" s="27"/>
      <c r="M480" s="27"/>
      <c r="N480" s="27"/>
      <c r="O480" s="27"/>
    </row>
    <row r="481" spans="6:15" x14ac:dyDescent="0.2">
      <c r="F481" s="64"/>
      <c r="L481" s="27"/>
      <c r="M481" s="27"/>
      <c r="N481" s="27"/>
      <c r="O481" s="27"/>
    </row>
    <row r="482" spans="6:15" x14ac:dyDescent="0.2">
      <c r="F482" s="64"/>
      <c r="L482" s="27"/>
      <c r="M482" s="27"/>
      <c r="N482" s="27"/>
      <c r="O482" s="27"/>
    </row>
    <row r="483" spans="6:15" x14ac:dyDescent="0.2">
      <c r="F483" s="64"/>
      <c r="L483" s="27"/>
      <c r="M483" s="27"/>
      <c r="N483" s="27"/>
      <c r="O483" s="27"/>
    </row>
    <row r="484" spans="6:15" x14ac:dyDescent="0.2">
      <c r="F484" s="64"/>
      <c r="L484" s="27"/>
      <c r="M484" s="27"/>
      <c r="N484" s="27"/>
      <c r="O484" s="27"/>
    </row>
    <row r="485" spans="6:15" x14ac:dyDescent="0.2">
      <c r="F485" s="64"/>
      <c r="L485" s="27"/>
      <c r="M485" s="27"/>
      <c r="N485" s="27"/>
      <c r="O485" s="27"/>
    </row>
    <row r="486" spans="6:15" x14ac:dyDescent="0.2">
      <c r="F486" s="64"/>
      <c r="L486" s="27"/>
      <c r="M486" s="27"/>
      <c r="N486" s="27"/>
      <c r="O486" s="27"/>
    </row>
    <row r="487" spans="6:15" x14ac:dyDescent="0.2">
      <c r="F487" s="64"/>
      <c r="L487" s="27"/>
      <c r="M487" s="27"/>
      <c r="N487" s="27"/>
      <c r="O487" s="27"/>
    </row>
    <row r="488" spans="6:15" x14ac:dyDescent="0.2">
      <c r="F488" s="64"/>
      <c r="L488" s="27"/>
      <c r="M488" s="27"/>
      <c r="N488" s="27"/>
      <c r="O488" s="27"/>
    </row>
    <row r="489" spans="6:15" x14ac:dyDescent="0.2">
      <c r="F489" s="64"/>
      <c r="L489" s="27"/>
      <c r="M489" s="27"/>
      <c r="N489" s="27"/>
      <c r="O489" s="27"/>
    </row>
    <row r="490" spans="6:15" x14ac:dyDescent="0.2">
      <c r="F490" s="64"/>
      <c r="L490" s="27"/>
      <c r="M490" s="27"/>
      <c r="N490" s="27"/>
      <c r="O490" s="27"/>
    </row>
    <row r="491" spans="6:15" x14ac:dyDescent="0.2">
      <c r="F491" s="64"/>
      <c r="L491" s="27"/>
      <c r="M491" s="27"/>
      <c r="N491" s="27"/>
      <c r="O491" s="27"/>
    </row>
    <row r="492" spans="6:15" x14ac:dyDescent="0.2">
      <c r="F492" s="64"/>
      <c r="L492" s="27"/>
      <c r="M492" s="27"/>
      <c r="N492" s="27"/>
      <c r="O492" s="27"/>
    </row>
    <row r="493" spans="6:15" x14ac:dyDescent="0.2">
      <c r="F493" s="64"/>
      <c r="L493" s="27"/>
      <c r="M493" s="27"/>
      <c r="N493" s="27"/>
      <c r="O493" s="27"/>
    </row>
    <row r="494" spans="6:15" x14ac:dyDescent="0.2">
      <c r="F494" s="64"/>
      <c r="L494" s="27"/>
      <c r="M494" s="27"/>
      <c r="N494" s="27"/>
      <c r="O494" s="27"/>
    </row>
    <row r="495" spans="6:15" x14ac:dyDescent="0.2">
      <c r="F495" s="64"/>
      <c r="L495" s="27"/>
      <c r="M495" s="27"/>
      <c r="N495" s="27"/>
      <c r="O495" s="27"/>
    </row>
    <row r="496" spans="6:15" x14ac:dyDescent="0.2">
      <c r="F496" s="64"/>
      <c r="L496" s="27"/>
      <c r="M496" s="27"/>
      <c r="N496" s="27"/>
      <c r="O496" s="27"/>
    </row>
    <row r="497" spans="6:15" x14ac:dyDescent="0.2">
      <c r="F497" s="64"/>
      <c r="L497" s="27"/>
      <c r="M497" s="27"/>
      <c r="N497" s="27"/>
      <c r="O497" s="27"/>
    </row>
    <row r="498" spans="6:15" x14ac:dyDescent="0.2">
      <c r="F498" s="64"/>
      <c r="L498" s="27"/>
      <c r="M498" s="27"/>
      <c r="N498" s="27"/>
      <c r="O498" s="27"/>
    </row>
    <row r="499" spans="6:15" x14ac:dyDescent="0.2">
      <c r="F499" s="64"/>
      <c r="L499" s="27"/>
      <c r="M499" s="27"/>
      <c r="N499" s="27"/>
      <c r="O499" s="27"/>
    </row>
    <row r="500" spans="6:15" x14ac:dyDescent="0.2">
      <c r="F500" s="64"/>
      <c r="L500" s="27"/>
      <c r="M500" s="27"/>
      <c r="N500" s="27"/>
      <c r="O500" s="27"/>
    </row>
    <row r="501" spans="6:15" x14ac:dyDescent="0.2">
      <c r="F501" s="64"/>
      <c r="L501" s="27"/>
      <c r="M501" s="27"/>
      <c r="N501" s="27"/>
      <c r="O501" s="27"/>
    </row>
    <row r="502" spans="6:15" x14ac:dyDescent="0.2">
      <c r="F502" s="64"/>
      <c r="L502" s="27"/>
      <c r="M502" s="27"/>
      <c r="N502" s="27"/>
      <c r="O502" s="27"/>
    </row>
    <row r="503" spans="6:15" x14ac:dyDescent="0.2">
      <c r="F503" s="64"/>
      <c r="L503" s="27"/>
      <c r="M503" s="27"/>
      <c r="N503" s="27"/>
      <c r="O503" s="27"/>
    </row>
    <row r="504" spans="6:15" x14ac:dyDescent="0.2">
      <c r="F504" s="64"/>
      <c r="L504" s="27"/>
      <c r="M504" s="27"/>
      <c r="N504" s="27"/>
      <c r="O504" s="27"/>
    </row>
    <row r="505" spans="6:15" x14ac:dyDescent="0.2">
      <c r="F505" s="64"/>
      <c r="L505" s="27"/>
      <c r="M505" s="27"/>
      <c r="N505" s="27"/>
      <c r="O505" s="27"/>
    </row>
    <row r="506" spans="6:15" x14ac:dyDescent="0.2">
      <c r="F506" s="64"/>
      <c r="L506" s="27"/>
      <c r="M506" s="27"/>
      <c r="N506" s="27"/>
      <c r="O506" s="27"/>
    </row>
    <row r="507" spans="6:15" x14ac:dyDescent="0.2">
      <c r="F507" s="64"/>
      <c r="L507" s="27"/>
      <c r="M507" s="27"/>
      <c r="N507" s="27"/>
      <c r="O507" s="27"/>
    </row>
    <row r="508" spans="6:15" x14ac:dyDescent="0.2">
      <c r="F508" s="64"/>
      <c r="L508" s="27"/>
      <c r="M508" s="27"/>
      <c r="N508" s="27"/>
      <c r="O508" s="27"/>
    </row>
    <row r="509" spans="6:15" x14ac:dyDescent="0.2">
      <c r="F509" s="64"/>
      <c r="L509" s="27"/>
      <c r="M509" s="27"/>
      <c r="N509" s="27"/>
      <c r="O509" s="27"/>
    </row>
    <row r="510" spans="6:15" x14ac:dyDescent="0.2">
      <c r="F510" s="64"/>
      <c r="L510" s="27"/>
      <c r="M510" s="27"/>
      <c r="N510" s="27"/>
      <c r="O510" s="27"/>
    </row>
    <row r="511" spans="6:15" x14ac:dyDescent="0.2">
      <c r="F511" s="64"/>
      <c r="L511" s="27"/>
      <c r="M511" s="27"/>
      <c r="N511" s="27"/>
      <c r="O511" s="27"/>
    </row>
    <row r="512" spans="6:15" x14ac:dyDescent="0.2">
      <c r="F512" s="64"/>
      <c r="L512" s="27"/>
      <c r="M512" s="27"/>
      <c r="N512" s="27"/>
      <c r="O512" s="27"/>
    </row>
    <row r="513" spans="6:15" x14ac:dyDescent="0.2">
      <c r="F513" s="64"/>
      <c r="L513" s="27"/>
      <c r="M513" s="27"/>
      <c r="N513" s="27"/>
      <c r="O513" s="27"/>
    </row>
    <row r="514" spans="6:15" x14ac:dyDescent="0.2">
      <c r="F514" s="64"/>
      <c r="L514" s="27"/>
      <c r="M514" s="27"/>
      <c r="N514" s="27"/>
      <c r="O514" s="27"/>
    </row>
    <row r="515" spans="6:15" x14ac:dyDescent="0.2">
      <c r="F515" s="64"/>
      <c r="L515" s="27"/>
      <c r="M515" s="27"/>
      <c r="N515" s="27"/>
      <c r="O515" s="27"/>
    </row>
    <row r="516" spans="6:15" x14ac:dyDescent="0.2">
      <c r="F516" s="64"/>
      <c r="L516" s="27"/>
      <c r="M516" s="27"/>
      <c r="N516" s="27"/>
      <c r="O516" s="27"/>
    </row>
    <row r="517" spans="6:15" x14ac:dyDescent="0.2">
      <c r="F517" s="64"/>
      <c r="L517" s="27"/>
      <c r="M517" s="27"/>
      <c r="N517" s="27"/>
      <c r="O517" s="27"/>
    </row>
    <row r="518" spans="6:15" x14ac:dyDescent="0.2">
      <c r="F518" s="64"/>
      <c r="L518" s="27"/>
      <c r="M518" s="27"/>
      <c r="N518" s="27"/>
      <c r="O518" s="27"/>
    </row>
    <row r="519" spans="6:15" x14ac:dyDescent="0.2">
      <c r="F519" s="64"/>
      <c r="L519" s="27"/>
      <c r="M519" s="27"/>
      <c r="N519" s="27"/>
      <c r="O519" s="27"/>
    </row>
    <row r="520" spans="6:15" x14ac:dyDescent="0.2">
      <c r="F520" s="64"/>
      <c r="L520" s="27"/>
      <c r="M520" s="27"/>
      <c r="N520" s="27"/>
      <c r="O520" s="27"/>
    </row>
    <row r="521" spans="6:15" x14ac:dyDescent="0.2">
      <c r="F521" s="64"/>
      <c r="L521" s="27"/>
      <c r="M521" s="27"/>
      <c r="N521" s="27"/>
      <c r="O521" s="27"/>
    </row>
    <row r="522" spans="6:15" x14ac:dyDescent="0.2">
      <c r="F522" s="64"/>
      <c r="L522" s="27"/>
      <c r="M522" s="27"/>
      <c r="N522" s="27"/>
      <c r="O522" s="27"/>
    </row>
    <row r="523" spans="6:15" x14ac:dyDescent="0.2">
      <c r="F523" s="64"/>
      <c r="L523" s="27"/>
      <c r="M523" s="27"/>
      <c r="N523" s="27"/>
      <c r="O523" s="27"/>
    </row>
    <row r="524" spans="6:15" x14ac:dyDescent="0.2">
      <c r="F524" s="64"/>
      <c r="L524" s="27"/>
      <c r="M524" s="27"/>
      <c r="N524" s="27"/>
      <c r="O524" s="27"/>
    </row>
    <row r="525" spans="6:15" x14ac:dyDescent="0.2">
      <c r="F525" s="64"/>
      <c r="L525" s="27"/>
      <c r="M525" s="27"/>
      <c r="N525" s="27"/>
      <c r="O525" s="27"/>
    </row>
    <row r="526" spans="6:15" x14ac:dyDescent="0.2">
      <c r="F526" s="64"/>
      <c r="L526" s="27"/>
      <c r="M526" s="27"/>
      <c r="N526" s="27"/>
      <c r="O526" s="27"/>
    </row>
    <row r="527" spans="6:15" x14ac:dyDescent="0.2">
      <c r="F527" s="64"/>
      <c r="L527" s="27"/>
      <c r="M527" s="27"/>
      <c r="N527" s="27"/>
      <c r="O527" s="27"/>
    </row>
    <row r="528" spans="6:15" x14ac:dyDescent="0.2">
      <c r="F528" s="64"/>
      <c r="L528" s="27"/>
      <c r="M528" s="27"/>
      <c r="N528" s="27"/>
      <c r="O528" s="27"/>
    </row>
    <row r="529" spans="6:15" x14ac:dyDescent="0.2">
      <c r="F529" s="64"/>
      <c r="L529" s="27"/>
      <c r="M529" s="27"/>
      <c r="N529" s="27"/>
      <c r="O529" s="27"/>
    </row>
    <row r="530" spans="6:15" x14ac:dyDescent="0.2">
      <c r="F530" s="64"/>
      <c r="L530" s="27"/>
      <c r="M530" s="27"/>
      <c r="N530" s="27"/>
      <c r="O530" s="27"/>
    </row>
    <row r="531" spans="6:15" x14ac:dyDescent="0.2">
      <c r="F531" s="64"/>
      <c r="L531" s="27"/>
      <c r="M531" s="27"/>
      <c r="N531" s="27"/>
      <c r="O531" s="27"/>
    </row>
    <row r="532" spans="6:15" x14ac:dyDescent="0.2">
      <c r="F532" s="64"/>
      <c r="L532" s="27"/>
      <c r="M532" s="27"/>
      <c r="N532" s="27"/>
      <c r="O532" s="27"/>
    </row>
    <row r="533" spans="6:15" x14ac:dyDescent="0.2">
      <c r="F533" s="64"/>
      <c r="L533" s="27"/>
      <c r="M533" s="27"/>
      <c r="N533" s="27"/>
      <c r="O533" s="27"/>
    </row>
    <row r="534" spans="6:15" x14ac:dyDescent="0.2">
      <c r="F534" s="64"/>
      <c r="L534" s="27"/>
      <c r="M534" s="27"/>
      <c r="N534" s="27"/>
      <c r="O534" s="27"/>
    </row>
    <row r="535" spans="6:15" x14ac:dyDescent="0.2">
      <c r="F535" s="64"/>
      <c r="L535" s="27"/>
      <c r="M535" s="27"/>
      <c r="N535" s="27"/>
      <c r="O535" s="27"/>
    </row>
    <row r="536" spans="6:15" x14ac:dyDescent="0.2">
      <c r="F536" s="64"/>
      <c r="L536" s="27"/>
      <c r="M536" s="27"/>
      <c r="N536" s="27"/>
      <c r="O536" s="27"/>
    </row>
    <row r="537" spans="6:15" x14ac:dyDescent="0.2">
      <c r="F537" s="64"/>
      <c r="L537" s="27"/>
      <c r="M537" s="27"/>
      <c r="N537" s="27"/>
      <c r="O537" s="27"/>
    </row>
    <row r="538" spans="6:15" x14ac:dyDescent="0.2">
      <c r="F538" s="64"/>
      <c r="L538" s="27"/>
      <c r="M538" s="27"/>
      <c r="N538" s="27"/>
      <c r="O538" s="27"/>
    </row>
    <row r="539" spans="6:15" x14ac:dyDescent="0.2">
      <c r="F539" s="64"/>
      <c r="L539" s="27"/>
      <c r="M539" s="27"/>
      <c r="N539" s="27"/>
      <c r="O539" s="27"/>
    </row>
    <row r="540" spans="6:15" x14ac:dyDescent="0.2">
      <c r="F540" s="64"/>
      <c r="L540" s="27"/>
      <c r="M540" s="27"/>
      <c r="N540" s="27"/>
      <c r="O540" s="27"/>
    </row>
    <row r="541" spans="6:15" x14ac:dyDescent="0.2">
      <c r="F541" s="64"/>
      <c r="L541" s="27"/>
      <c r="M541" s="27"/>
      <c r="N541" s="27"/>
      <c r="O541" s="27"/>
    </row>
    <row r="542" spans="6:15" x14ac:dyDescent="0.2">
      <c r="F542" s="64"/>
      <c r="L542" s="27"/>
      <c r="M542" s="27"/>
      <c r="N542" s="27"/>
      <c r="O542" s="27"/>
    </row>
    <row r="543" spans="6:15" x14ac:dyDescent="0.2">
      <c r="F543" s="64"/>
      <c r="L543" s="27"/>
      <c r="M543" s="27"/>
      <c r="N543" s="27"/>
      <c r="O543" s="27"/>
    </row>
    <row r="544" spans="6:15" x14ac:dyDescent="0.2">
      <c r="F544" s="64"/>
      <c r="L544" s="27"/>
      <c r="M544" s="27"/>
      <c r="N544" s="27"/>
      <c r="O544" s="27"/>
    </row>
    <row r="545" spans="6:15" x14ac:dyDescent="0.2">
      <c r="F545" s="64"/>
      <c r="L545" s="27"/>
      <c r="M545" s="27"/>
      <c r="N545" s="27"/>
      <c r="O545" s="27"/>
    </row>
    <row r="546" spans="6:15" x14ac:dyDescent="0.2">
      <c r="F546" s="64"/>
      <c r="L546" s="27"/>
      <c r="M546" s="27"/>
      <c r="N546" s="27"/>
      <c r="O546" s="27"/>
    </row>
    <row r="547" spans="6:15" x14ac:dyDescent="0.2">
      <c r="F547" s="64"/>
      <c r="L547" s="27"/>
      <c r="M547" s="27"/>
      <c r="N547" s="27"/>
      <c r="O547" s="27"/>
    </row>
    <row r="548" spans="6:15" x14ac:dyDescent="0.2">
      <c r="F548" s="64"/>
      <c r="L548" s="27"/>
      <c r="M548" s="27"/>
      <c r="N548" s="27"/>
      <c r="O548" s="27"/>
    </row>
    <row r="549" spans="6:15" x14ac:dyDescent="0.2">
      <c r="F549" s="64"/>
      <c r="L549" s="27"/>
      <c r="M549" s="27"/>
      <c r="N549" s="27"/>
      <c r="O549" s="27"/>
    </row>
    <row r="550" spans="6:15" x14ac:dyDescent="0.2">
      <c r="F550" s="64"/>
      <c r="L550" s="27"/>
      <c r="M550" s="27"/>
      <c r="N550" s="27"/>
      <c r="O550" s="27"/>
    </row>
    <row r="551" spans="6:15" x14ac:dyDescent="0.2">
      <c r="F551" s="64"/>
      <c r="L551" s="27"/>
      <c r="M551" s="27"/>
      <c r="N551" s="27"/>
      <c r="O551" s="27"/>
    </row>
    <row r="552" spans="6:15" x14ac:dyDescent="0.2">
      <c r="F552" s="64"/>
      <c r="L552" s="27"/>
      <c r="M552" s="27"/>
      <c r="N552" s="27"/>
      <c r="O552" s="27"/>
    </row>
    <row r="553" spans="6:15" x14ac:dyDescent="0.2">
      <c r="F553" s="64"/>
      <c r="L553" s="27"/>
      <c r="M553" s="27"/>
      <c r="N553" s="27"/>
      <c r="O553" s="27"/>
    </row>
    <row r="554" spans="6:15" x14ac:dyDescent="0.2">
      <c r="F554" s="64"/>
      <c r="L554" s="27"/>
      <c r="M554" s="27"/>
      <c r="N554" s="27"/>
      <c r="O554" s="27"/>
    </row>
    <row r="555" spans="6:15" x14ac:dyDescent="0.2">
      <c r="F555" s="64"/>
      <c r="L555" s="27"/>
      <c r="M555" s="27"/>
      <c r="N555" s="27"/>
      <c r="O555" s="27"/>
    </row>
    <row r="556" spans="6:15" x14ac:dyDescent="0.2">
      <c r="F556" s="64"/>
      <c r="L556" s="27"/>
      <c r="M556" s="27"/>
      <c r="N556" s="27"/>
      <c r="O556" s="27"/>
    </row>
    <row r="557" spans="6:15" x14ac:dyDescent="0.2">
      <c r="F557" s="64"/>
      <c r="L557" s="27"/>
      <c r="M557" s="27"/>
      <c r="N557" s="27"/>
      <c r="O557" s="27"/>
    </row>
    <row r="558" spans="6:15" x14ac:dyDescent="0.2">
      <c r="F558" s="64"/>
      <c r="L558" s="27"/>
      <c r="M558" s="27"/>
      <c r="N558" s="27"/>
      <c r="O558" s="27"/>
    </row>
    <row r="559" spans="6:15" x14ac:dyDescent="0.2">
      <c r="F559" s="64"/>
      <c r="L559" s="27"/>
      <c r="M559" s="27"/>
      <c r="N559" s="27"/>
      <c r="O559" s="27"/>
    </row>
    <row r="560" spans="6:15" x14ac:dyDescent="0.2">
      <c r="F560" s="64"/>
      <c r="L560" s="27"/>
      <c r="M560" s="27"/>
      <c r="N560" s="27"/>
      <c r="O560" s="27"/>
    </row>
    <row r="561" spans="6:15" x14ac:dyDescent="0.2">
      <c r="F561" s="64"/>
      <c r="L561" s="27"/>
      <c r="M561" s="27"/>
      <c r="N561" s="27"/>
      <c r="O561" s="27"/>
    </row>
    <row r="562" spans="6:15" x14ac:dyDescent="0.2">
      <c r="F562" s="64"/>
      <c r="L562" s="27"/>
      <c r="M562" s="27"/>
      <c r="N562" s="27"/>
      <c r="O562" s="27"/>
    </row>
    <row r="563" spans="6:15" x14ac:dyDescent="0.2">
      <c r="F563" s="64"/>
      <c r="L563" s="27"/>
      <c r="M563" s="27"/>
      <c r="N563" s="27"/>
      <c r="O563" s="27"/>
    </row>
    <row r="564" spans="6:15" x14ac:dyDescent="0.2">
      <c r="F564" s="64"/>
      <c r="L564" s="27"/>
      <c r="M564" s="27"/>
      <c r="N564" s="27"/>
      <c r="O564" s="27"/>
    </row>
    <row r="565" spans="6:15" x14ac:dyDescent="0.2">
      <c r="F565" s="64"/>
      <c r="L565" s="27"/>
      <c r="M565" s="27"/>
      <c r="N565" s="27"/>
      <c r="O565" s="27"/>
    </row>
    <row r="566" spans="6:15" x14ac:dyDescent="0.2">
      <c r="F566" s="64"/>
      <c r="L566" s="27"/>
      <c r="M566" s="27"/>
      <c r="N566" s="27"/>
      <c r="O566" s="27"/>
    </row>
    <row r="567" spans="6:15" x14ac:dyDescent="0.2">
      <c r="F567" s="64"/>
      <c r="O567" s="27"/>
    </row>
    <row r="568" spans="6:15" x14ac:dyDescent="0.2">
      <c r="F568" s="64"/>
      <c r="O568" s="27"/>
    </row>
    <row r="569" spans="6:15" x14ac:dyDescent="0.2">
      <c r="F569" s="64"/>
      <c r="O569" s="27"/>
    </row>
    <row r="570" spans="6:15" x14ac:dyDescent="0.2">
      <c r="F570" s="64"/>
      <c r="O570" s="27"/>
    </row>
    <row r="571" spans="6:15" x14ac:dyDescent="0.2">
      <c r="F571" s="64"/>
      <c r="O571" s="27"/>
    </row>
    <row r="572" spans="6:15" x14ac:dyDescent="0.2">
      <c r="F572" s="64"/>
      <c r="O572" s="27"/>
    </row>
    <row r="573" spans="6:15" x14ac:dyDescent="0.2">
      <c r="F573" s="64"/>
      <c r="O573" s="27"/>
    </row>
    <row r="574" spans="6:15" x14ac:dyDescent="0.2">
      <c r="F574" s="64"/>
      <c r="O574" s="27"/>
    </row>
    <row r="575" spans="6:15" x14ac:dyDescent="0.2">
      <c r="F575" s="64"/>
      <c r="O575" s="27"/>
    </row>
    <row r="576" spans="6:15" x14ac:dyDescent="0.2">
      <c r="F576" s="64"/>
      <c r="O576" s="27"/>
    </row>
    <row r="577" spans="6:15" x14ac:dyDescent="0.2">
      <c r="F577" s="64"/>
      <c r="O577" s="27"/>
    </row>
    <row r="578" spans="6:15" x14ac:dyDescent="0.2">
      <c r="F578" s="64"/>
      <c r="O578" s="27"/>
    </row>
    <row r="579" spans="6:15" x14ac:dyDescent="0.2">
      <c r="F579" s="64"/>
      <c r="O579" s="27"/>
    </row>
    <row r="580" spans="6:15" x14ac:dyDescent="0.2">
      <c r="F580" s="64"/>
      <c r="O580" s="27"/>
    </row>
    <row r="581" spans="6:15" x14ac:dyDescent="0.2">
      <c r="F581" s="64"/>
      <c r="O581" s="27"/>
    </row>
    <row r="582" spans="6:15" x14ac:dyDescent="0.2">
      <c r="F582" s="64"/>
      <c r="O582" s="27"/>
    </row>
    <row r="583" spans="6:15" x14ac:dyDescent="0.2">
      <c r="F583" s="64"/>
      <c r="O583" s="27"/>
    </row>
    <row r="584" spans="6:15" x14ac:dyDescent="0.2">
      <c r="F584" s="64"/>
      <c r="O584" s="27"/>
    </row>
    <row r="585" spans="6:15" x14ac:dyDescent="0.2">
      <c r="F585" s="64"/>
      <c r="O585" s="27"/>
    </row>
    <row r="586" spans="6:15" x14ac:dyDescent="0.2">
      <c r="F586" s="64"/>
      <c r="O586" s="27"/>
    </row>
    <row r="587" spans="6:15" x14ac:dyDescent="0.2">
      <c r="F587" s="64"/>
      <c r="O587" s="27"/>
    </row>
    <row r="588" spans="6:15" x14ac:dyDescent="0.2">
      <c r="F588" s="64"/>
      <c r="O588" s="27"/>
    </row>
    <row r="589" spans="6:15" x14ac:dyDescent="0.2">
      <c r="F589" s="64"/>
      <c r="O589" s="27"/>
    </row>
    <row r="590" spans="6:15" x14ac:dyDescent="0.2">
      <c r="F590" s="64"/>
      <c r="O590" s="27"/>
    </row>
    <row r="591" spans="6:15" x14ac:dyDescent="0.2">
      <c r="F591" s="64"/>
      <c r="O591" s="27"/>
    </row>
    <row r="592" spans="6:15" x14ac:dyDescent="0.2">
      <c r="F592" s="64"/>
      <c r="O592" s="27"/>
    </row>
    <row r="593" spans="6:15" x14ac:dyDescent="0.2">
      <c r="F593" s="64"/>
      <c r="O593" s="27"/>
    </row>
    <row r="594" spans="6:15" x14ac:dyDescent="0.2">
      <c r="F594" s="64"/>
      <c r="O594" s="27"/>
    </row>
    <row r="595" spans="6:15" x14ac:dyDescent="0.2">
      <c r="F595" s="64"/>
      <c r="O595" s="27"/>
    </row>
    <row r="596" spans="6:15" x14ac:dyDescent="0.2">
      <c r="F596" s="64"/>
      <c r="O596" s="27"/>
    </row>
    <row r="597" spans="6:15" x14ac:dyDescent="0.2">
      <c r="F597" s="64"/>
      <c r="O597" s="27"/>
    </row>
    <row r="598" spans="6:15" x14ac:dyDescent="0.2">
      <c r="F598" s="64"/>
      <c r="O598" s="27"/>
    </row>
    <row r="599" spans="6:15" x14ac:dyDescent="0.2">
      <c r="F599" s="64"/>
      <c r="O599" s="27"/>
    </row>
    <row r="600" spans="6:15" x14ac:dyDescent="0.2">
      <c r="F600" s="64"/>
      <c r="O600" s="27"/>
    </row>
    <row r="601" spans="6:15" x14ac:dyDescent="0.2">
      <c r="F601" s="64"/>
      <c r="O601" s="27"/>
    </row>
    <row r="602" spans="6:15" x14ac:dyDescent="0.2">
      <c r="F602" s="64"/>
      <c r="O602" s="27"/>
    </row>
    <row r="603" spans="6:15" x14ac:dyDescent="0.2">
      <c r="F603" s="64"/>
      <c r="O603" s="27"/>
    </row>
    <row r="604" spans="6:15" x14ac:dyDescent="0.2">
      <c r="F604" s="64"/>
      <c r="O604" s="27"/>
    </row>
    <row r="605" spans="6:15" x14ac:dyDescent="0.2">
      <c r="F605" s="64"/>
      <c r="O605" s="27"/>
    </row>
    <row r="606" spans="6:15" x14ac:dyDescent="0.2">
      <c r="F606" s="64"/>
      <c r="O606" s="27"/>
    </row>
    <row r="607" spans="6:15" x14ac:dyDescent="0.2">
      <c r="F607" s="64"/>
      <c r="O607" s="27"/>
    </row>
    <row r="608" spans="6:15" x14ac:dyDescent="0.2">
      <c r="F608" s="64"/>
      <c r="O608" s="27"/>
    </row>
    <row r="609" spans="15:15" x14ac:dyDescent="0.2">
      <c r="O609" s="27"/>
    </row>
    <row r="610" spans="15:15" x14ac:dyDescent="0.2">
      <c r="O610" s="27"/>
    </row>
    <row r="611" spans="15:15" x14ac:dyDescent="0.2">
      <c r="O611" s="27"/>
    </row>
    <row r="612" spans="15:15" x14ac:dyDescent="0.2">
      <c r="O612" s="27"/>
    </row>
    <row r="613" spans="15:15" x14ac:dyDescent="0.2">
      <c r="O613" s="27"/>
    </row>
    <row r="614" spans="15:15" x14ac:dyDescent="0.2">
      <c r="O614" s="27"/>
    </row>
    <row r="615" spans="15:15" x14ac:dyDescent="0.2">
      <c r="O615" s="27"/>
    </row>
    <row r="616" spans="15:15" x14ac:dyDescent="0.2">
      <c r="O616" s="27"/>
    </row>
    <row r="617" spans="15:15" x14ac:dyDescent="0.2">
      <c r="O617" s="27"/>
    </row>
    <row r="618" spans="15:15" x14ac:dyDescent="0.2">
      <c r="O618" s="27"/>
    </row>
    <row r="619" spans="15:15" x14ac:dyDescent="0.2">
      <c r="O619" s="27"/>
    </row>
    <row r="620" spans="15:15" x14ac:dyDescent="0.2">
      <c r="O620" s="27"/>
    </row>
    <row r="621" spans="15:15" x14ac:dyDescent="0.2">
      <c r="O621" s="27"/>
    </row>
    <row r="622" spans="15:15" x14ac:dyDescent="0.2">
      <c r="O622" s="27"/>
    </row>
    <row r="623" spans="15:15" x14ac:dyDescent="0.2">
      <c r="O623" s="27"/>
    </row>
    <row r="624" spans="15:15" x14ac:dyDescent="0.2">
      <c r="O624" s="27"/>
    </row>
    <row r="625" spans="15:15" x14ac:dyDescent="0.2">
      <c r="O625" s="27"/>
    </row>
    <row r="626" spans="15:15" x14ac:dyDescent="0.2">
      <c r="O626" s="27"/>
    </row>
    <row r="627" spans="15:15" x14ac:dyDescent="0.2">
      <c r="O627" s="27"/>
    </row>
    <row r="628" spans="15:15" x14ac:dyDescent="0.2">
      <c r="O628" s="27"/>
    </row>
    <row r="629" spans="15:15" x14ac:dyDescent="0.2">
      <c r="O629" s="27"/>
    </row>
    <row r="630" spans="15:15" x14ac:dyDescent="0.2">
      <c r="O630" s="27"/>
    </row>
    <row r="631" spans="15:15" x14ac:dyDescent="0.2">
      <c r="O631" s="27"/>
    </row>
    <row r="632" spans="15:15" x14ac:dyDescent="0.2">
      <c r="O632" s="27"/>
    </row>
    <row r="633" spans="15:15" x14ac:dyDescent="0.2">
      <c r="O633" s="27"/>
    </row>
    <row r="634" spans="15:15" x14ac:dyDescent="0.2">
      <c r="O634" s="27"/>
    </row>
    <row r="635" spans="15:15" x14ac:dyDescent="0.2">
      <c r="O635" s="27"/>
    </row>
    <row r="636" spans="15:15" x14ac:dyDescent="0.2">
      <c r="O636" s="27"/>
    </row>
    <row r="637" spans="15:15" x14ac:dyDescent="0.2">
      <c r="O637" s="27"/>
    </row>
    <row r="638" spans="15:15" x14ac:dyDescent="0.2">
      <c r="O638" s="27"/>
    </row>
    <row r="639" spans="15:15" x14ac:dyDescent="0.2">
      <c r="O639" s="27"/>
    </row>
    <row r="640" spans="15:15" x14ac:dyDescent="0.2">
      <c r="O640" s="27"/>
    </row>
    <row r="641" spans="15:15" x14ac:dyDescent="0.2">
      <c r="O641" s="27"/>
    </row>
    <row r="642" spans="15:15" x14ac:dyDescent="0.2">
      <c r="O642" s="27"/>
    </row>
    <row r="643" spans="15:15" x14ac:dyDescent="0.2">
      <c r="O643" s="27"/>
    </row>
    <row r="644" spans="15:15" x14ac:dyDescent="0.2">
      <c r="O644" s="27"/>
    </row>
    <row r="645" spans="15:15" x14ac:dyDescent="0.2">
      <c r="O645" s="27"/>
    </row>
    <row r="646" spans="15:15" x14ac:dyDescent="0.2">
      <c r="O646" s="27"/>
    </row>
    <row r="647" spans="15:15" x14ac:dyDescent="0.2">
      <c r="O647" s="27"/>
    </row>
    <row r="648" spans="15:15" x14ac:dyDescent="0.2">
      <c r="O648" s="27"/>
    </row>
    <row r="649" spans="15:15" x14ac:dyDescent="0.2">
      <c r="O649" s="27"/>
    </row>
    <row r="650" spans="15:15" x14ac:dyDescent="0.2">
      <c r="O650" s="27"/>
    </row>
    <row r="651" spans="15:15" x14ac:dyDescent="0.2">
      <c r="O651" s="27"/>
    </row>
    <row r="652" spans="15:15" x14ac:dyDescent="0.2">
      <c r="O652" s="27"/>
    </row>
    <row r="653" spans="15:15" x14ac:dyDescent="0.2">
      <c r="O653" s="27"/>
    </row>
    <row r="654" spans="15:15" x14ac:dyDescent="0.2">
      <c r="O654" s="27"/>
    </row>
    <row r="655" spans="15:15" x14ac:dyDescent="0.2">
      <c r="O655" s="27"/>
    </row>
    <row r="656" spans="15:15" x14ac:dyDescent="0.2">
      <c r="O656" s="27"/>
    </row>
    <row r="657" spans="15:15" x14ac:dyDescent="0.2">
      <c r="O657" s="27"/>
    </row>
    <row r="658" spans="15:15" x14ac:dyDescent="0.2">
      <c r="O658" s="27"/>
    </row>
    <row r="659" spans="15:15" x14ac:dyDescent="0.2">
      <c r="O659" s="27"/>
    </row>
    <row r="660" spans="15:15" x14ac:dyDescent="0.2">
      <c r="O660" s="27"/>
    </row>
    <row r="661" spans="15:15" x14ac:dyDescent="0.2">
      <c r="O661" s="27"/>
    </row>
    <row r="662" spans="15:15" x14ac:dyDescent="0.2">
      <c r="O662" s="27"/>
    </row>
    <row r="663" spans="15:15" x14ac:dyDescent="0.2">
      <c r="O663" s="27"/>
    </row>
    <row r="664" spans="15:15" x14ac:dyDescent="0.2">
      <c r="O664" s="27"/>
    </row>
    <row r="665" spans="15:15" x14ac:dyDescent="0.2">
      <c r="O665" s="27"/>
    </row>
    <row r="666" spans="15:15" x14ac:dyDescent="0.2">
      <c r="O666" s="27"/>
    </row>
    <row r="667" spans="15:15" x14ac:dyDescent="0.2">
      <c r="O667" s="27"/>
    </row>
    <row r="668" spans="15:15" x14ac:dyDescent="0.2">
      <c r="O668" s="27"/>
    </row>
    <row r="669" spans="15:15" x14ac:dyDescent="0.2">
      <c r="O669" s="27"/>
    </row>
    <row r="670" spans="15:15" x14ac:dyDescent="0.2">
      <c r="O670" s="27"/>
    </row>
    <row r="671" spans="15:15" x14ac:dyDescent="0.2">
      <c r="O671" s="27"/>
    </row>
    <row r="672" spans="15:15" x14ac:dyDescent="0.2">
      <c r="O672" s="27"/>
    </row>
    <row r="673" spans="15:15" x14ac:dyDescent="0.2">
      <c r="O673" s="27"/>
    </row>
    <row r="674" spans="15:15" x14ac:dyDescent="0.2">
      <c r="O674" s="27"/>
    </row>
    <row r="675" spans="15:15" x14ac:dyDescent="0.2">
      <c r="O675" s="27"/>
    </row>
    <row r="676" spans="15:15" x14ac:dyDescent="0.2">
      <c r="O676" s="27"/>
    </row>
    <row r="677" spans="15:15" x14ac:dyDescent="0.2">
      <c r="O677" s="27"/>
    </row>
    <row r="678" spans="15:15" x14ac:dyDescent="0.2">
      <c r="O678" s="27"/>
    </row>
    <row r="679" spans="15:15" x14ac:dyDescent="0.2">
      <c r="O679" s="27"/>
    </row>
    <row r="680" spans="15:15" x14ac:dyDescent="0.2">
      <c r="O680" s="27"/>
    </row>
    <row r="681" spans="15:15" x14ac:dyDescent="0.2">
      <c r="O681" s="27"/>
    </row>
    <row r="682" spans="15:15" x14ac:dyDescent="0.2">
      <c r="O682" s="27"/>
    </row>
    <row r="683" spans="15:15" x14ac:dyDescent="0.2">
      <c r="O683" s="27"/>
    </row>
    <row r="684" spans="15:15" x14ac:dyDescent="0.2">
      <c r="O684" s="27"/>
    </row>
    <row r="685" spans="15:15" x14ac:dyDescent="0.2">
      <c r="O685" s="27"/>
    </row>
    <row r="686" spans="15:15" x14ac:dyDescent="0.2">
      <c r="O686" s="27"/>
    </row>
    <row r="687" spans="15:15" x14ac:dyDescent="0.2">
      <c r="O687" s="27"/>
    </row>
    <row r="688" spans="15:15" x14ac:dyDescent="0.2">
      <c r="O688" s="27"/>
    </row>
    <row r="689" spans="15:15" x14ac:dyDescent="0.2">
      <c r="O689" s="27"/>
    </row>
    <row r="690" spans="15:15" x14ac:dyDescent="0.2">
      <c r="O690" s="27"/>
    </row>
    <row r="691" spans="15:15" x14ac:dyDescent="0.2">
      <c r="O691" s="27"/>
    </row>
    <row r="692" spans="15:15" x14ac:dyDescent="0.2">
      <c r="O692" s="27"/>
    </row>
    <row r="693" spans="15:15" x14ac:dyDescent="0.2">
      <c r="O693" s="27"/>
    </row>
    <row r="694" spans="15:15" x14ac:dyDescent="0.2">
      <c r="O694" s="27"/>
    </row>
    <row r="695" spans="15:15" x14ac:dyDescent="0.2">
      <c r="O695" s="27"/>
    </row>
    <row r="696" spans="15:15" x14ac:dyDescent="0.2">
      <c r="O696" s="27"/>
    </row>
    <row r="697" spans="15:15" x14ac:dyDescent="0.2">
      <c r="O697" s="27"/>
    </row>
    <row r="698" spans="15:15" x14ac:dyDescent="0.2">
      <c r="O698" s="27"/>
    </row>
    <row r="699" spans="15:15" x14ac:dyDescent="0.2">
      <c r="O699" s="27"/>
    </row>
    <row r="700" spans="15:15" x14ac:dyDescent="0.2">
      <c r="O700" s="27"/>
    </row>
    <row r="701" spans="15:15" x14ac:dyDescent="0.2">
      <c r="O701" s="27"/>
    </row>
    <row r="702" spans="15:15" x14ac:dyDescent="0.2">
      <c r="O702" s="27"/>
    </row>
    <row r="703" spans="15:15" x14ac:dyDescent="0.2">
      <c r="O703" s="27"/>
    </row>
    <row r="704" spans="15:15" x14ac:dyDescent="0.2">
      <c r="O704" s="27"/>
    </row>
    <row r="705" spans="15:15" x14ac:dyDescent="0.2">
      <c r="O705" s="27"/>
    </row>
    <row r="706" spans="15:15" x14ac:dyDescent="0.2">
      <c r="O706" s="27"/>
    </row>
    <row r="707" spans="15:15" x14ac:dyDescent="0.2">
      <c r="O707" s="27"/>
    </row>
    <row r="708" spans="15:15" x14ac:dyDescent="0.2">
      <c r="O708" s="27"/>
    </row>
    <row r="709" spans="15:15" x14ac:dyDescent="0.2">
      <c r="O709" s="27"/>
    </row>
    <row r="710" spans="15:15" x14ac:dyDescent="0.2">
      <c r="O710" s="27"/>
    </row>
    <row r="711" spans="15:15" x14ac:dyDescent="0.2">
      <c r="O711" s="27"/>
    </row>
    <row r="712" spans="15:15" x14ac:dyDescent="0.2">
      <c r="O712" s="27"/>
    </row>
    <row r="713" spans="15:15" x14ac:dyDescent="0.2">
      <c r="O713" s="27"/>
    </row>
    <row r="714" spans="15:15" x14ac:dyDescent="0.2">
      <c r="O714" s="27"/>
    </row>
    <row r="715" spans="15:15" x14ac:dyDescent="0.2">
      <c r="O715" s="27"/>
    </row>
    <row r="716" spans="15:15" x14ac:dyDescent="0.2">
      <c r="O716" s="27"/>
    </row>
    <row r="717" spans="15:15" x14ac:dyDescent="0.2">
      <c r="O717" s="27"/>
    </row>
    <row r="718" spans="15:15" x14ac:dyDescent="0.2">
      <c r="O718" s="27"/>
    </row>
    <row r="719" spans="15:15" x14ac:dyDescent="0.2">
      <c r="O719" s="27"/>
    </row>
    <row r="720" spans="15:15" x14ac:dyDescent="0.2">
      <c r="O720" s="27"/>
    </row>
    <row r="721" spans="15:15" x14ac:dyDescent="0.2">
      <c r="O721" s="27"/>
    </row>
    <row r="722" spans="15:15" x14ac:dyDescent="0.2">
      <c r="O722" s="27"/>
    </row>
    <row r="723" spans="15:15" x14ac:dyDescent="0.2">
      <c r="O723" s="27"/>
    </row>
    <row r="724" spans="15:15" x14ac:dyDescent="0.2">
      <c r="O724" s="27"/>
    </row>
    <row r="725" spans="15:15" x14ac:dyDescent="0.2">
      <c r="O725" s="27"/>
    </row>
    <row r="726" spans="15:15" x14ac:dyDescent="0.2">
      <c r="O726" s="27"/>
    </row>
    <row r="727" spans="15:15" x14ac:dyDescent="0.2">
      <c r="O727" s="27"/>
    </row>
    <row r="728" spans="15:15" x14ac:dyDescent="0.2">
      <c r="O728" s="27"/>
    </row>
    <row r="729" spans="15:15" x14ac:dyDescent="0.2">
      <c r="O729" s="27"/>
    </row>
    <row r="730" spans="15:15" x14ac:dyDescent="0.2">
      <c r="O730" s="27"/>
    </row>
    <row r="731" spans="15:15" x14ac:dyDescent="0.2">
      <c r="O731" s="27"/>
    </row>
    <row r="732" spans="15:15" x14ac:dyDescent="0.2">
      <c r="O732" s="27"/>
    </row>
    <row r="733" spans="15:15" x14ac:dyDescent="0.2">
      <c r="O733" s="27"/>
    </row>
    <row r="734" spans="15:15" x14ac:dyDescent="0.2">
      <c r="O734" s="27"/>
    </row>
    <row r="735" spans="15:15" x14ac:dyDescent="0.2">
      <c r="O735" s="27"/>
    </row>
    <row r="736" spans="15:15" x14ac:dyDescent="0.2">
      <c r="O736" s="27"/>
    </row>
    <row r="737" spans="15:15" x14ac:dyDescent="0.2">
      <c r="O737" s="27"/>
    </row>
    <row r="738" spans="15:15" x14ac:dyDescent="0.2">
      <c r="O738" s="27"/>
    </row>
    <row r="739" spans="15:15" x14ac:dyDescent="0.2">
      <c r="O739" s="27"/>
    </row>
    <row r="740" spans="15:15" x14ac:dyDescent="0.2">
      <c r="O740" s="27"/>
    </row>
    <row r="741" spans="15:15" x14ac:dyDescent="0.2">
      <c r="O741" s="27"/>
    </row>
    <row r="742" spans="15:15" x14ac:dyDescent="0.2">
      <c r="O742" s="27"/>
    </row>
    <row r="743" spans="15:15" x14ac:dyDescent="0.2">
      <c r="O743" s="27"/>
    </row>
    <row r="744" spans="15:15" x14ac:dyDescent="0.2">
      <c r="O744" s="27"/>
    </row>
    <row r="745" spans="15:15" x14ac:dyDescent="0.2">
      <c r="O745" s="27"/>
    </row>
    <row r="746" spans="15:15" x14ac:dyDescent="0.2">
      <c r="O746" s="27"/>
    </row>
    <row r="747" spans="15:15" x14ac:dyDescent="0.2">
      <c r="O747" s="27"/>
    </row>
    <row r="748" spans="15:15" x14ac:dyDescent="0.2">
      <c r="O748" s="27"/>
    </row>
    <row r="749" spans="15:15" x14ac:dyDescent="0.2">
      <c r="O749" s="27"/>
    </row>
    <row r="750" spans="15:15" x14ac:dyDescent="0.2">
      <c r="O750" s="27"/>
    </row>
    <row r="751" spans="15:15" x14ac:dyDescent="0.2">
      <c r="O751" s="27"/>
    </row>
    <row r="752" spans="15:15" x14ac:dyDescent="0.2">
      <c r="O752" s="27"/>
    </row>
    <row r="753" spans="15:15" x14ac:dyDescent="0.2">
      <c r="O753" s="27"/>
    </row>
    <row r="754" spans="15:15" x14ac:dyDescent="0.2">
      <c r="O754" s="27"/>
    </row>
  </sheetData>
  <phoneticPr fontId="0" type="noConversion"/>
  <pageMargins left="0.25" right="0.26" top="0.5" bottom="0.5" header="0.5" footer="0.5"/>
  <pageSetup paperSize="5" scale="43" fitToHeight="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O37"/>
  <sheetViews>
    <sheetView topLeftCell="A7" workbookViewId="0">
      <selection activeCell="H14" sqref="H14"/>
    </sheetView>
  </sheetViews>
  <sheetFormatPr defaultRowHeight="12.75" x14ac:dyDescent="0.2"/>
  <cols>
    <col min="1" max="1" width="7.140625" customWidth="1"/>
    <col min="2" max="2" width="5.42578125" customWidth="1"/>
    <col min="3" max="3" width="14.140625" customWidth="1"/>
    <col min="4" max="4" width="7.28515625" customWidth="1"/>
  </cols>
  <sheetData>
    <row r="2" spans="1:15" ht="13.5" thickBot="1" x14ac:dyDescent="0.25"/>
    <row r="3" spans="1:15" ht="13.5" thickBot="1" x14ac:dyDescent="0.25">
      <c r="A3" s="4"/>
      <c r="C3" s="5"/>
      <c r="D3" s="37"/>
      <c r="E3" s="38" t="s">
        <v>30</v>
      </c>
      <c r="F3" s="37"/>
      <c r="G3" s="37"/>
      <c r="H3" s="5"/>
      <c r="I3" s="6"/>
      <c r="J3" s="7" t="s">
        <v>31</v>
      </c>
      <c r="K3" s="7"/>
      <c r="L3" s="6"/>
      <c r="M3" s="8"/>
      <c r="N3" s="81" t="s">
        <v>33</v>
      </c>
      <c r="O3" s="81" t="s">
        <v>33</v>
      </c>
    </row>
    <row r="4" spans="1:15" x14ac:dyDescent="0.2">
      <c r="A4" s="4"/>
      <c r="C4" s="9"/>
      <c r="D4" s="39"/>
      <c r="E4" s="40"/>
      <c r="F4" s="39" t="s">
        <v>22</v>
      </c>
      <c r="G4" s="39" t="s">
        <v>24</v>
      </c>
      <c r="H4" s="9"/>
      <c r="I4" s="9"/>
      <c r="J4" s="9"/>
      <c r="K4" s="9" t="s">
        <v>22</v>
      </c>
      <c r="L4" s="9" t="s">
        <v>24</v>
      </c>
      <c r="M4" s="9" t="s">
        <v>21</v>
      </c>
      <c r="N4" s="10" t="s">
        <v>77</v>
      </c>
      <c r="O4" s="10" t="s">
        <v>77</v>
      </c>
    </row>
    <row r="5" spans="1:15" ht="13.5" thickBot="1" x14ac:dyDescent="0.25">
      <c r="A5" s="4"/>
      <c r="C5" s="95" t="s">
        <v>32</v>
      </c>
      <c r="D5" s="96" t="s">
        <v>26</v>
      </c>
      <c r="E5" s="97" t="s">
        <v>20</v>
      </c>
      <c r="F5" s="96" t="s">
        <v>23</v>
      </c>
      <c r="G5" s="96" t="s">
        <v>25</v>
      </c>
      <c r="H5" s="95" t="s">
        <v>32</v>
      </c>
      <c r="I5" s="95" t="s">
        <v>26</v>
      </c>
      <c r="J5" s="95" t="s">
        <v>27</v>
      </c>
      <c r="K5" s="95" t="s">
        <v>23</v>
      </c>
      <c r="L5" s="95" t="s">
        <v>28</v>
      </c>
      <c r="M5" s="95" t="s">
        <v>29</v>
      </c>
      <c r="N5" s="82" t="s">
        <v>78</v>
      </c>
      <c r="O5" s="82" t="s">
        <v>79</v>
      </c>
    </row>
    <row r="6" spans="1:15" x14ac:dyDescent="0.2">
      <c r="A6" s="98" t="s">
        <v>103</v>
      </c>
      <c r="B6" s="99" t="s">
        <v>104</v>
      </c>
      <c r="C6" s="12" t="s">
        <v>112</v>
      </c>
      <c r="D6" s="41">
        <v>687220</v>
      </c>
      <c r="E6" s="42">
        <v>3500</v>
      </c>
      <c r="F6" s="43"/>
      <c r="G6" s="44"/>
      <c r="H6" s="28"/>
      <c r="I6" s="32"/>
      <c r="J6" s="30"/>
      <c r="K6" s="30"/>
      <c r="L6" s="30"/>
      <c r="M6" s="13"/>
      <c r="N6" s="77"/>
      <c r="O6" s="1"/>
    </row>
    <row r="7" spans="1:15" x14ac:dyDescent="0.2">
      <c r="A7" s="68"/>
      <c r="B7" s="100"/>
      <c r="C7" s="17"/>
      <c r="D7" s="45"/>
      <c r="E7" s="46"/>
      <c r="F7" s="47"/>
      <c r="G7" s="48"/>
      <c r="H7" s="31"/>
      <c r="I7" s="33"/>
      <c r="J7" s="26"/>
      <c r="K7" s="26"/>
      <c r="L7" s="26"/>
      <c r="M7" s="18"/>
      <c r="N7" s="68"/>
      <c r="O7" s="2"/>
    </row>
    <row r="8" spans="1:15" x14ac:dyDescent="0.2">
      <c r="A8" s="68"/>
      <c r="B8" s="100"/>
      <c r="C8" s="17" t="s">
        <v>143</v>
      </c>
      <c r="D8" s="45">
        <v>636699</v>
      </c>
      <c r="E8" s="46">
        <v>20000</v>
      </c>
      <c r="F8" s="47"/>
      <c r="G8" s="48"/>
      <c r="H8" s="31"/>
      <c r="I8" s="17"/>
      <c r="J8" s="18"/>
      <c r="K8" s="26"/>
      <c r="L8" s="18"/>
      <c r="M8" s="18"/>
      <c r="N8" s="68"/>
      <c r="O8" s="2"/>
    </row>
    <row r="9" spans="1:15" ht="13.5" thickBot="1" x14ac:dyDescent="0.25">
      <c r="A9" s="68"/>
      <c r="B9" s="100"/>
      <c r="C9" s="151"/>
      <c r="D9" s="49"/>
      <c r="E9" s="50">
        <f>SUM(E6:E8)</f>
        <v>23500</v>
      </c>
      <c r="F9" s="50">
        <f>SUM(F6:F8)</f>
        <v>0</v>
      </c>
      <c r="G9" s="51">
        <f>+F9+E9</f>
        <v>23500</v>
      </c>
      <c r="H9" s="20"/>
      <c r="I9" s="21"/>
      <c r="J9" s="22">
        <f>SUM(J6:J8)</f>
        <v>0</v>
      </c>
      <c r="K9" s="22">
        <f>SUM(K6:K8)</f>
        <v>0</v>
      </c>
      <c r="L9" s="22">
        <f>SUM(L6:L8)</f>
        <v>0</v>
      </c>
      <c r="M9" s="66">
        <f>+L9+K9+J9</f>
        <v>0</v>
      </c>
      <c r="N9" s="70">
        <f>+M9+G9</f>
        <v>23500</v>
      </c>
      <c r="O9" s="89">
        <f>N6:N9</f>
        <v>23500</v>
      </c>
    </row>
    <row r="10" spans="1:15" x14ac:dyDescent="0.2">
      <c r="A10" s="103" t="s">
        <v>140</v>
      </c>
      <c r="B10" s="104" t="s">
        <v>108</v>
      </c>
      <c r="C10" s="17" t="s">
        <v>111</v>
      </c>
      <c r="D10" s="41">
        <v>687249</v>
      </c>
      <c r="E10" s="42">
        <v>5400</v>
      </c>
      <c r="F10" s="59"/>
      <c r="G10" s="62"/>
      <c r="H10" s="11" t="s">
        <v>34</v>
      </c>
      <c r="I10" s="12">
        <v>704181</v>
      </c>
      <c r="J10" s="13">
        <v>-5400</v>
      </c>
      <c r="K10" s="13"/>
      <c r="L10" s="13"/>
      <c r="M10" s="30"/>
      <c r="N10" s="72"/>
      <c r="O10" s="73"/>
    </row>
    <row r="11" spans="1:15" x14ac:dyDescent="0.2">
      <c r="A11" s="156" t="s">
        <v>141</v>
      </c>
      <c r="B11" s="105"/>
      <c r="C11" s="17"/>
      <c r="D11" s="45"/>
      <c r="E11" s="46">
        <v>0</v>
      </c>
      <c r="F11" s="47"/>
      <c r="G11" s="48"/>
      <c r="H11" s="16"/>
      <c r="I11" s="17"/>
      <c r="J11" s="18"/>
      <c r="K11" s="18"/>
      <c r="L11" s="18"/>
      <c r="M11" s="18"/>
      <c r="N11" s="74"/>
      <c r="O11" s="75"/>
    </row>
    <row r="12" spans="1:15" x14ac:dyDescent="0.2">
      <c r="A12" s="74"/>
      <c r="B12" s="105"/>
      <c r="C12" s="17"/>
      <c r="D12" s="45"/>
      <c r="E12" s="46"/>
      <c r="F12" s="47"/>
      <c r="G12" s="48"/>
      <c r="H12" s="16"/>
      <c r="I12" s="17"/>
      <c r="J12" s="18"/>
      <c r="K12" s="18"/>
      <c r="L12" s="18"/>
      <c r="M12" s="18"/>
      <c r="N12" s="74"/>
      <c r="O12" s="75"/>
    </row>
    <row r="13" spans="1:15" x14ac:dyDescent="0.2">
      <c r="A13" s="74"/>
      <c r="B13" s="75"/>
      <c r="C13" s="21"/>
      <c r="D13" s="49"/>
      <c r="E13" s="50">
        <f>SUM(E10:E12)</f>
        <v>5400</v>
      </c>
      <c r="F13" s="50">
        <f>SUM(F10:F12)</f>
        <v>0</v>
      </c>
      <c r="G13" s="51">
        <f>+F13+E13</f>
        <v>5400</v>
      </c>
      <c r="H13" s="20"/>
      <c r="I13" s="21"/>
      <c r="J13" s="22">
        <f>SUM(J10:J12)</f>
        <v>-5400</v>
      </c>
      <c r="K13" s="22">
        <f>SUM(K10:K12)</f>
        <v>0</v>
      </c>
      <c r="L13" s="22">
        <f>SUM(L10:L12)</f>
        <v>0</v>
      </c>
      <c r="M13" s="66">
        <f>+L13+K13+J13</f>
        <v>-5400</v>
      </c>
      <c r="N13" s="79">
        <f>+M13+G13</f>
        <v>0</v>
      </c>
      <c r="O13" s="75"/>
    </row>
    <row r="14" spans="1:15" x14ac:dyDescent="0.2">
      <c r="A14" s="74"/>
      <c r="B14" s="105" t="s">
        <v>109</v>
      </c>
      <c r="C14" s="17" t="s">
        <v>111</v>
      </c>
      <c r="D14" s="41">
        <v>687252</v>
      </c>
      <c r="E14" s="42">
        <v>3960</v>
      </c>
      <c r="F14" s="43"/>
      <c r="G14" s="44"/>
      <c r="H14" s="11"/>
      <c r="I14" s="12"/>
      <c r="J14" s="13">
        <v>0</v>
      </c>
      <c r="K14" s="13"/>
      <c r="L14" s="13"/>
      <c r="M14" s="13"/>
      <c r="N14" s="74"/>
      <c r="O14" s="75"/>
    </row>
    <row r="15" spans="1:15" x14ac:dyDescent="0.2">
      <c r="A15" s="74"/>
      <c r="B15" s="105"/>
      <c r="C15" s="17" t="s">
        <v>111</v>
      </c>
      <c r="D15" s="45">
        <v>687267</v>
      </c>
      <c r="E15" s="46">
        <v>1040</v>
      </c>
      <c r="F15" s="47"/>
      <c r="G15" s="48"/>
      <c r="H15" s="16"/>
      <c r="I15" s="17"/>
      <c r="J15" s="18"/>
      <c r="K15" s="18"/>
      <c r="L15" s="18"/>
      <c r="M15" s="18"/>
      <c r="N15" s="74"/>
      <c r="O15" s="75"/>
    </row>
    <row r="16" spans="1:15" ht="13.5" thickBot="1" x14ac:dyDescent="0.25">
      <c r="A16" s="106"/>
      <c r="B16" s="107"/>
      <c r="C16" s="21"/>
      <c r="D16" s="49"/>
      <c r="E16" s="50">
        <f>SUM(E14:E15)</f>
        <v>5000</v>
      </c>
      <c r="F16" s="50">
        <f>SUM(F14:F15)</f>
        <v>0</v>
      </c>
      <c r="G16" s="51">
        <f>+F16+E16</f>
        <v>5000</v>
      </c>
      <c r="H16" s="20"/>
      <c r="I16" s="21"/>
      <c r="J16" s="22">
        <f>SUM(J14:J15)</f>
        <v>0</v>
      </c>
      <c r="K16" s="22">
        <f>SUM(K14:K15)</f>
        <v>0</v>
      </c>
      <c r="L16" s="22">
        <f>SUM(L14:L15)</f>
        <v>0</v>
      </c>
      <c r="M16" s="66">
        <f>+L16+K16+J16</f>
        <v>0</v>
      </c>
      <c r="N16" s="76">
        <f>+M16+G16</f>
        <v>5000</v>
      </c>
      <c r="O16" s="78">
        <f>SUM(N10:N16)</f>
        <v>5000</v>
      </c>
    </row>
    <row r="26" spans="1:14" ht="13.5" thickBot="1" x14ac:dyDescent="0.25">
      <c r="A26" s="153" t="s">
        <v>32</v>
      </c>
      <c r="B26" s="153"/>
      <c r="C26" s="153" t="s">
        <v>113</v>
      </c>
      <c r="D26" s="153" t="s">
        <v>26</v>
      </c>
      <c r="E26" s="153" t="s">
        <v>114</v>
      </c>
      <c r="F26" s="153"/>
      <c r="G26" s="153" t="s">
        <v>118</v>
      </c>
      <c r="H26" s="153" t="s">
        <v>120</v>
      </c>
      <c r="I26" s="153"/>
      <c r="J26" s="153" t="s">
        <v>122</v>
      </c>
      <c r="K26" s="153"/>
      <c r="L26" s="153" t="s">
        <v>124</v>
      </c>
      <c r="M26" s="153"/>
      <c r="N26" s="153" t="s">
        <v>129</v>
      </c>
    </row>
    <row r="27" spans="1:14" x14ac:dyDescent="0.2">
      <c r="A27" t="s">
        <v>115</v>
      </c>
      <c r="C27" t="s">
        <v>116</v>
      </c>
      <c r="D27">
        <v>687220</v>
      </c>
      <c r="E27" t="s">
        <v>117</v>
      </c>
      <c r="G27" s="152" t="s">
        <v>119</v>
      </c>
      <c r="H27" t="s">
        <v>121</v>
      </c>
      <c r="J27" t="s">
        <v>123</v>
      </c>
      <c r="L27" t="s">
        <v>142</v>
      </c>
    </row>
    <row r="29" spans="1:14" x14ac:dyDescent="0.2">
      <c r="A29" t="s">
        <v>110</v>
      </c>
      <c r="C29" t="s">
        <v>116</v>
      </c>
      <c r="D29">
        <v>687249</v>
      </c>
      <c r="E29" t="s">
        <v>125</v>
      </c>
      <c r="G29" s="152" t="s">
        <v>126</v>
      </c>
      <c r="H29" t="s">
        <v>133</v>
      </c>
      <c r="J29" t="s">
        <v>127</v>
      </c>
      <c r="L29" t="s">
        <v>128</v>
      </c>
      <c r="N29" s="154" t="s">
        <v>130</v>
      </c>
    </row>
    <row r="30" spans="1:14" x14ac:dyDescent="0.2">
      <c r="D30">
        <v>687249</v>
      </c>
      <c r="E30" t="s">
        <v>131</v>
      </c>
      <c r="G30" s="155" t="s">
        <v>132</v>
      </c>
      <c r="H30" t="s">
        <v>134</v>
      </c>
      <c r="J30" t="s">
        <v>137</v>
      </c>
      <c r="N30" s="154"/>
    </row>
    <row r="31" spans="1:14" x14ac:dyDescent="0.2">
      <c r="D31">
        <v>687252</v>
      </c>
      <c r="E31" t="s">
        <v>135</v>
      </c>
      <c r="G31" s="155" t="s">
        <v>132</v>
      </c>
      <c r="H31" t="s">
        <v>133</v>
      </c>
      <c r="J31" t="s">
        <v>138</v>
      </c>
    </row>
    <row r="32" spans="1:14" x14ac:dyDescent="0.2">
      <c r="D32">
        <v>687267</v>
      </c>
      <c r="E32" t="s">
        <v>136</v>
      </c>
      <c r="G32" s="155" t="s">
        <v>132</v>
      </c>
      <c r="H32" t="s">
        <v>134</v>
      </c>
      <c r="J32" t="s">
        <v>139</v>
      </c>
    </row>
    <row r="34" spans="1:14" x14ac:dyDescent="0.2">
      <c r="A34" t="s">
        <v>144</v>
      </c>
      <c r="C34" t="s">
        <v>145</v>
      </c>
      <c r="D34">
        <v>636699</v>
      </c>
      <c r="E34" t="s">
        <v>146</v>
      </c>
      <c r="G34" s="152" t="s">
        <v>147</v>
      </c>
      <c r="H34" t="s">
        <v>148</v>
      </c>
      <c r="J34" t="s">
        <v>152</v>
      </c>
      <c r="L34" t="s">
        <v>153</v>
      </c>
      <c r="N34" s="154" t="s">
        <v>154</v>
      </c>
    </row>
    <row r="35" spans="1:14" x14ac:dyDescent="0.2">
      <c r="H35" t="s">
        <v>149</v>
      </c>
    </row>
    <row r="36" spans="1:14" x14ac:dyDescent="0.2">
      <c r="H36" t="s">
        <v>150</v>
      </c>
    </row>
    <row r="37" spans="1:14" x14ac:dyDescent="0.2">
      <c r="H37" t="s">
        <v>151</v>
      </c>
    </row>
  </sheetData>
  <phoneticPr fontId="0" type="noConversion"/>
  <hyperlinks>
    <hyperlink ref="N29" r:id="rId1"/>
    <hyperlink ref="N34" r:id="rId2"/>
  </hyperlinks>
  <pageMargins left="0.75" right="0.75" top="1" bottom="1" header="0.5" footer="0.5"/>
  <pageSetup scale="91" orientation="landscape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Jan Havlíček</cp:lastModifiedBy>
  <cp:lastPrinted>2001-08-29T19:04:20Z</cp:lastPrinted>
  <dcterms:created xsi:type="dcterms:W3CDTF">2001-01-10T14:48:59Z</dcterms:created>
  <dcterms:modified xsi:type="dcterms:W3CDTF">2023-09-10T13:21:41Z</dcterms:modified>
</cp:coreProperties>
</file>