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5CEA17-765C-44A7-94EB-4EAC22A6EEFF}" xr6:coauthVersionLast="47" xr6:coauthVersionMax="47" xr10:uidLastSave="{00000000-0000-0000-0000-000000000000}"/>
  <bookViews>
    <workbookView xWindow="-120" yWindow="-120" windowWidth="38640" windowHeight="15720" tabRatio="739"/>
  </bookViews>
  <sheets>
    <sheet name="ENW Trading Business" sheetId="2" r:id="rId1"/>
    <sheet name="ENW Trdng DATA" sheetId="3" r:id="rId2"/>
    <sheet name="Linked Data" sheetId="4" r:id="rId3"/>
    <sheet name="Hot List" sheetId="5" r:id="rId4"/>
    <sheet name="Portfolio Data" sheetId="9" r:id="rId5"/>
    <sheet name="Headcount Data" sheetId="10" r:id="rId6"/>
  </sheets>
  <externalReferences>
    <externalReference r:id="rId7"/>
    <externalReference r:id="rId8"/>
  </externalReferences>
  <definedNames>
    <definedName name="_xlnm.Print_Area" localSheetId="0">'ENW Trading Business'!$A$1:$P$51</definedName>
    <definedName name="_xlnm.Print_Area" localSheetId="2">'Linked Data'!$A$1:$P$62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B2" i="2"/>
  <c r="E9" i="2"/>
  <c r="G9" i="2"/>
  <c r="I9" i="2"/>
  <c r="L9" i="2"/>
  <c r="O9" i="2"/>
  <c r="E10" i="2"/>
  <c r="G10" i="2"/>
  <c r="I10" i="2"/>
  <c r="L10" i="2"/>
  <c r="O10" i="2"/>
  <c r="E11" i="2"/>
  <c r="G11" i="2"/>
  <c r="I11" i="2"/>
  <c r="L11" i="2"/>
  <c r="O11" i="2"/>
  <c r="E12" i="2"/>
  <c r="G12" i="2"/>
  <c r="I12" i="2"/>
  <c r="L12" i="2"/>
  <c r="O12" i="2"/>
  <c r="E13" i="2"/>
  <c r="G13" i="2"/>
  <c r="I13" i="2"/>
  <c r="L13" i="2"/>
  <c r="O13" i="2"/>
  <c r="E14" i="2"/>
  <c r="G14" i="2"/>
  <c r="I14" i="2"/>
  <c r="L14" i="2"/>
  <c r="O14" i="2"/>
  <c r="E15" i="2"/>
  <c r="G15" i="2"/>
  <c r="I15" i="2"/>
  <c r="L15" i="2"/>
  <c r="O15" i="2"/>
  <c r="E16" i="2"/>
  <c r="G16" i="2"/>
  <c r="I16" i="2"/>
  <c r="L16" i="2"/>
  <c r="O16" i="2"/>
  <c r="E17" i="2"/>
  <c r="G17" i="2"/>
  <c r="I17" i="2"/>
  <c r="L17" i="2"/>
  <c r="O17" i="2"/>
  <c r="C4" i="10"/>
  <c r="C5" i="10"/>
  <c r="C6" i="10"/>
  <c r="B33" i="10"/>
  <c r="B34" i="10"/>
  <c r="B35" i="10"/>
  <c r="B37" i="10"/>
  <c r="B38" i="10"/>
  <c r="E14" i="5"/>
  <c r="E16" i="5"/>
  <c r="I6" i="4"/>
  <c r="M6" i="4"/>
  <c r="O6" i="4"/>
  <c r="M7" i="4"/>
  <c r="O7" i="4"/>
  <c r="M8" i="4"/>
  <c r="O8" i="4"/>
  <c r="I9" i="4"/>
  <c r="K9" i="4"/>
  <c r="M9" i="4"/>
  <c r="O9" i="4"/>
  <c r="M10" i="4"/>
  <c r="O10" i="4"/>
  <c r="I11" i="4"/>
  <c r="M11" i="4"/>
  <c r="O11" i="4"/>
  <c r="M12" i="4"/>
  <c r="O12" i="4"/>
  <c r="I13" i="4"/>
  <c r="M13" i="4"/>
  <c r="O13" i="4"/>
  <c r="C14" i="4"/>
  <c r="E14" i="4"/>
  <c r="I14" i="4"/>
  <c r="K14" i="4"/>
  <c r="M14" i="4"/>
  <c r="O14" i="4"/>
  <c r="G20" i="4"/>
  <c r="M20" i="4"/>
  <c r="O20" i="4"/>
  <c r="M25" i="4"/>
  <c r="O25" i="4"/>
  <c r="C29" i="4"/>
  <c r="E29" i="4"/>
  <c r="I29" i="4"/>
  <c r="K29" i="4"/>
  <c r="M29" i="4"/>
  <c r="O29" i="4"/>
  <c r="I31" i="4"/>
  <c r="K31" i="4"/>
  <c r="I34" i="4"/>
  <c r="K34" i="4"/>
  <c r="I36" i="4"/>
  <c r="K36" i="4"/>
  <c r="I39" i="4"/>
  <c r="K39" i="4"/>
  <c r="I40" i="4"/>
  <c r="K40" i="4"/>
  <c r="I46" i="4"/>
  <c r="K46" i="4"/>
  <c r="I48" i="4"/>
  <c r="K48" i="4"/>
  <c r="I52" i="4"/>
  <c r="K52" i="4"/>
  <c r="I53" i="4"/>
  <c r="K53" i="4"/>
  <c r="I54" i="4"/>
  <c r="K54" i="4"/>
  <c r="K59" i="4"/>
  <c r="M59" i="4"/>
  <c r="O59" i="4"/>
  <c r="E62" i="4"/>
  <c r="M62" i="4"/>
  <c r="C11" i="9"/>
  <c r="C13" i="9"/>
</calcChain>
</file>

<file path=xl/comments1.xml><?xml version="1.0" encoding="utf-8"?>
<comments xmlns="http://schemas.openxmlformats.org/spreadsheetml/2006/main">
  <authors>
    <author>kmay</author>
  </authors>
  <commentList>
    <comment ref="M59" authorId="0" shapeId="0">
      <text>
        <r>
          <rPr>
            <b/>
            <sz val="8"/>
            <color indexed="81"/>
            <rFont val="Tahoma"/>
          </rPr>
          <t>kmay:</t>
        </r>
        <r>
          <rPr>
            <sz val="8"/>
            <color indexed="81"/>
            <rFont val="Tahoma"/>
          </rPr>
          <t xml:space="preserve">
Plan headcount has been adjusted to reflect EGM(111) &amp; EIM(69) additions to Networks.  Information was obtained per Becky Pham for Whalley analysis on 4/26.</t>
        </r>
      </text>
    </comment>
  </commentList>
</comments>
</file>

<file path=xl/comments2.xml><?xml version="1.0" encoding="utf-8"?>
<comments xmlns="http://schemas.openxmlformats.org/spreadsheetml/2006/main">
  <authors>
    <author>kmay</author>
  </authors>
  <commentList>
    <comment ref="B28" authorId="0" shapeId="0">
      <text>
        <r>
          <rPr>
            <sz val="8"/>
            <color indexed="81"/>
            <rFont val="Tahoma"/>
          </rPr>
          <t>Final 1Q</t>
        </r>
      </text>
    </comment>
    <comment ref="B35" authorId="0" shapeId="0">
      <text>
        <r>
          <rPr>
            <b/>
            <sz val="8"/>
            <color indexed="81"/>
            <rFont val="Tahoma"/>
          </rPr>
          <t>kmay:</t>
        </r>
        <r>
          <rPr>
            <sz val="8"/>
            <color indexed="81"/>
            <rFont val="Tahoma"/>
          </rPr>
          <t xml:space="preserve">
Intel 64</t>
        </r>
      </text>
    </comment>
  </commentList>
</comments>
</file>

<file path=xl/comments3.xml><?xml version="1.0" encoding="utf-8"?>
<comments xmlns="http://schemas.openxmlformats.org/spreadsheetml/2006/main">
  <authors>
    <author>mgalvan</author>
  </authors>
  <commentList>
    <comment ref="A32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Includes Energy Ops except the IT Energy Ops group.  Those people under IT.  Also includes contractors.</t>
        </r>
      </text>
    </comment>
  </commentList>
</comments>
</file>

<file path=xl/sharedStrings.xml><?xml version="1.0" encoding="utf-8"?>
<sst xmlns="http://schemas.openxmlformats.org/spreadsheetml/2006/main" count="230" uniqueCount="140">
  <si>
    <t>Plan</t>
  </si>
  <si>
    <t>Total</t>
  </si>
  <si>
    <t>Gross</t>
  </si>
  <si>
    <t>Margin</t>
  </si>
  <si>
    <t>EBIT</t>
  </si>
  <si>
    <t>Variance</t>
  </si>
  <si>
    <t>Earnings Summary</t>
  </si>
  <si>
    <t>GROSS MARGIN</t>
  </si>
  <si>
    <t>ENRON NET WORKS CHART DATA</t>
  </si>
  <si>
    <t>1/11</t>
  </si>
  <si>
    <t>1/18</t>
  </si>
  <si>
    <t>1/25</t>
  </si>
  <si>
    <t>2/1</t>
  </si>
  <si>
    <t>2/8</t>
  </si>
  <si>
    <t>2/15</t>
  </si>
  <si>
    <t>2/22</t>
  </si>
  <si>
    <t>ENRON NETWORKS</t>
  </si>
  <si>
    <t>Deal Bench</t>
  </si>
  <si>
    <t>Enron Online</t>
  </si>
  <si>
    <t>IT Outsourcing</t>
  </si>
  <si>
    <t>Origination</t>
  </si>
  <si>
    <t>It Outsourcing</t>
  </si>
  <si>
    <t>Commodity Logic</t>
  </si>
  <si>
    <t>Finance</t>
  </si>
  <si>
    <t>OOC</t>
  </si>
  <si>
    <t>EnronOnline</t>
  </si>
  <si>
    <t>Direct</t>
  </si>
  <si>
    <t>Commercial</t>
  </si>
  <si>
    <t>TRADING</t>
  </si>
  <si>
    <t>Actual</t>
  </si>
  <si>
    <t>Actual Dir</t>
  </si>
  <si>
    <t>Plan Direct</t>
  </si>
  <si>
    <t>Comm Exp</t>
  </si>
  <si>
    <t>Linked To Groups</t>
  </si>
  <si>
    <t>"Earnings Summary"</t>
  </si>
  <si>
    <t>ORIGINATION</t>
  </si>
  <si>
    <t>Forecast</t>
  </si>
  <si>
    <t>ASSETS &amp; INVESTMENTS</t>
  </si>
  <si>
    <t>Public Portfolio</t>
  </si>
  <si>
    <t>Private Valuation</t>
  </si>
  <si>
    <t>EES 50%</t>
  </si>
  <si>
    <t>Equity Earnings Enron Ind. Parts.</t>
  </si>
  <si>
    <t>Asset/Accrual Margin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</si>
  <si>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</si>
  <si>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</si>
  <si>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</si>
  <si>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</si>
  <si>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</si>
  <si>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</si>
  <si>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</si>
  <si>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</si>
  <si>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Support</t>
  </si>
  <si>
    <t>IT</t>
  </si>
  <si>
    <t>ClickPaper</t>
  </si>
  <si>
    <t>NETWORKS</t>
  </si>
  <si>
    <t>(Top Deals)</t>
  </si>
  <si>
    <t>Rows may be added as needed</t>
  </si>
  <si>
    <r>
      <t xml:space="preserve">Please fill exactly as shown, </t>
    </r>
    <r>
      <rPr>
        <b/>
        <u/>
        <sz val="10"/>
        <rFont val="Arial"/>
        <family val="2"/>
      </rPr>
      <t>do not add</t>
    </r>
    <r>
      <rPr>
        <sz val="10"/>
        <rFont val="Arial"/>
      </rPr>
      <t xml:space="preserve"> any columns.</t>
    </r>
  </si>
  <si>
    <t>Networks Portfolio</t>
  </si>
  <si>
    <t>Market Value</t>
  </si>
  <si>
    <t>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</si>
  <si>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</si>
  <si>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</si>
  <si>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</si>
  <si>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</si>
  <si>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</si>
  <si>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</si>
  <si>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</si>
  <si>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</si>
  <si>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</si>
  <si>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</si>
  <si>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</si>
  <si>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</si>
  <si>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</si>
  <si>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</si>
  <si>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</si>
  <si>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Commercial Headcount DATA</t>
  </si>
  <si>
    <r>
      <t xml:space="preserve">Commercial </t>
    </r>
    <r>
      <rPr>
        <b/>
        <u/>
        <sz val="12"/>
        <color indexed="12"/>
        <rFont val="Arial"/>
        <family val="2"/>
      </rPr>
      <t>Support</t>
    </r>
    <r>
      <rPr>
        <b/>
        <sz val="12"/>
        <color indexed="12"/>
        <rFont val="Arial"/>
        <family val="2"/>
      </rPr>
      <t xml:space="preserve"> Headcount DATA</t>
    </r>
  </si>
  <si>
    <t>1/4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</si>
  <si>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</si>
  <si>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</si>
  <si>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Facility Cost (Other)</t>
  </si>
  <si>
    <t>Interest (Other)</t>
  </si>
  <si>
    <t>Other Total for EXPENSES</t>
  </si>
  <si>
    <t>TOTAL EXPENSES</t>
  </si>
  <si>
    <t>(formula is Direct Comm Exp Total + Supprt Total + Other Total)</t>
  </si>
  <si>
    <t>EBT LINE CHECK</t>
  </si>
  <si>
    <t>TOTAL MARGIN</t>
  </si>
  <si>
    <t>(formula is Trading + Origination + Assets &amp; Invts)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</si>
  <si>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</si>
  <si>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</si>
  <si>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</si>
  <si>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TOTAL</t>
  </si>
  <si>
    <t>All gray areas feed Earnings Summary Page</t>
  </si>
  <si>
    <t>DealBench</t>
  </si>
  <si>
    <t xml:space="preserve"> - Private Equity:</t>
  </si>
  <si>
    <t>Acta Technologies</t>
  </si>
  <si>
    <t>ChemConnect</t>
  </si>
  <si>
    <t>ECOutlook (ECO)</t>
  </si>
  <si>
    <t>Financial Settlements Matrix</t>
  </si>
  <si>
    <t>Impresse</t>
  </si>
  <si>
    <t>Pentasafe</t>
  </si>
  <si>
    <t>Intel 64 (Early Adopter Fund)</t>
  </si>
  <si>
    <t>Total Market Value</t>
  </si>
  <si>
    <t xml:space="preserve">                                  DealBench</t>
  </si>
  <si>
    <t>Expenses</t>
  </si>
  <si>
    <t>Other Postings</t>
  </si>
  <si>
    <t>Should equal total on hot list identified and forecast for originations</t>
  </si>
  <si>
    <t>Total Forecast</t>
  </si>
  <si>
    <t>3/2</t>
  </si>
  <si>
    <t>3/9</t>
  </si>
  <si>
    <t>3/16</t>
  </si>
  <si>
    <t>3/23</t>
  </si>
  <si>
    <t>3/30</t>
  </si>
  <si>
    <t>Enron</t>
  </si>
  <si>
    <t>Contractors</t>
  </si>
  <si>
    <t>Actual Line</t>
  </si>
  <si>
    <t>Commercial Plan</t>
  </si>
  <si>
    <t>Support Plan</t>
  </si>
  <si>
    <t>Enron Plan</t>
  </si>
  <si>
    <t>Contractors Plan</t>
  </si>
  <si>
    <t>Plan Line</t>
  </si>
  <si>
    <t>4/13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</si>
  <si>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</si>
  <si>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</si>
  <si>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</si>
  <si>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</si>
  <si>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</si>
  <si>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</si>
  <si>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</si>
  <si>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</si>
  <si>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</si>
  <si>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</si>
  <si>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</si>
  <si>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4/06</t>
  </si>
  <si>
    <t>Kiodex</t>
  </si>
  <si>
    <t>5/04</t>
  </si>
  <si>
    <t>6/01</t>
  </si>
  <si>
    <t>Other EOL Origination</t>
  </si>
  <si>
    <t>6/08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</si>
</sst>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7" formatCode="#,##0.0_);\(#,##0.0\)"/>
    <numFmt numFmtId="175" formatCode="_(* #,##0.0_);_(* \(#,##0.0\);_(* &quot;-&quot;_);_(@_)"/>
    <numFmt numFmtId="176" formatCode="#,##0.0"/>
  </numFmts>
  <fonts count="4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1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sz val="8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b/>
      <sz val="14"/>
      <color indexed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sz val="12"/>
      <name val="Arial"/>
    </font>
    <font>
      <b/>
      <u/>
      <sz val="10"/>
      <name val="Arial"/>
      <family val="2"/>
    </font>
    <font>
      <sz val="6"/>
      <name val="Arial"/>
      <family val="2"/>
    </font>
    <font>
      <b/>
      <sz val="12"/>
      <color indexed="12"/>
      <name val="Arial"/>
      <family val="2"/>
    </font>
    <font>
      <b/>
      <u/>
      <sz val="12"/>
      <color indexed="12"/>
      <name val="Arial"/>
      <family val="2"/>
    </font>
    <font>
      <sz val="10"/>
      <name val="Symbol"/>
      <family val="1"/>
      <charset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b/>
      <u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8"/>
      <name val="Arial"/>
      <family val="2"/>
    </font>
    <font>
      <b/>
      <sz val="10"/>
      <color indexed="5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1"/>
      <name val="Arial"/>
      <family val="2"/>
    </font>
    <font>
      <b/>
      <sz val="10"/>
      <color indexed="4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/>
  </cellStyleXfs>
  <cellXfs count="245">
    <xf numFmtId="0" fontId="0" fillId="0" borderId="0" xfId="0"/>
    <xf numFmtId="164" fontId="0" fillId="0" borderId="0" xfId="1" applyNumberFormat="1" applyFont="1" applyFill="1" applyAlignment="1"/>
    <xf numFmtId="164" fontId="2" fillId="0" borderId="0" xfId="1" applyNumberFormat="1" applyFont="1" applyFill="1" applyAlignment="1">
      <alignment horizontal="center"/>
    </xf>
    <xf numFmtId="164" fontId="0" fillId="0" borderId="0" xfId="1" applyNumberFormat="1" applyFont="1" applyAlignment="1"/>
    <xf numFmtId="164" fontId="3" fillId="0" borderId="0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9" fillId="0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9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164" fontId="5" fillId="0" borderId="0" xfId="1" applyNumberFormat="1" applyFont="1" applyFill="1" applyBorder="1" applyAlignment="1">
      <alignment horizontal="left" vertical="center"/>
    </xf>
    <xf numFmtId="164" fontId="8" fillId="0" borderId="0" xfId="1" applyNumberFormat="1" applyFont="1" applyFill="1" applyAlignment="1">
      <alignment horizontal="right" vertical="center"/>
    </xf>
    <xf numFmtId="164" fontId="0" fillId="0" borderId="0" xfId="1" applyNumberFormat="1" applyFont="1" applyFill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4" fontId="8" fillId="2" borderId="0" xfId="1" applyNumberFormat="1" applyFont="1" applyFill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164" fontId="10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21" fillId="0" borderId="0" xfId="0" applyFont="1" applyAlignment="1">
      <alignment horizontal="center"/>
    </xf>
    <xf numFmtId="175" fontId="9" fillId="0" borderId="0" xfId="0" applyNumberFormat="1" applyFont="1" applyBorder="1" applyAlignment="1"/>
    <xf numFmtId="175" fontId="9" fillId="0" borderId="0" xfId="0" applyNumberFormat="1" applyFont="1" applyAlignment="1">
      <alignment horizontal="center"/>
    </xf>
    <xf numFmtId="175" fontId="9" fillId="0" borderId="0" xfId="0" applyNumberFormat="1" applyFont="1" applyBorder="1" applyAlignment="1">
      <alignment horizontal="center"/>
    </xf>
    <xf numFmtId="175" fontId="9" fillId="0" borderId="2" xfId="0" applyNumberFormat="1" applyFont="1" applyBorder="1" applyAlignment="1">
      <alignment horizontal="center"/>
    </xf>
    <xf numFmtId="175" fontId="9" fillId="0" borderId="0" xfId="0" applyNumberFormat="1" applyFont="1" applyAlignment="1">
      <alignment horizontal="right"/>
    </xf>
    <xf numFmtId="175" fontId="9" fillId="0" borderId="0" xfId="0" applyNumberFormat="1" applyFont="1" applyBorder="1" applyAlignment="1">
      <alignment horizontal="right"/>
    </xf>
    <xf numFmtId="175" fontId="9" fillId="0" borderId="2" xfId="0" applyNumberFormat="1" applyFont="1" applyBorder="1" applyAlignment="1">
      <alignment horizontal="right"/>
    </xf>
    <xf numFmtId="175" fontId="9" fillId="0" borderId="3" xfId="0" applyNumberFormat="1" applyFont="1" applyBorder="1" applyAlignment="1">
      <alignment horizontal="right" vertical="center"/>
    </xf>
    <xf numFmtId="175" fontId="9" fillId="0" borderId="0" xfId="0" applyNumberFormat="1" applyFont="1" applyAlignment="1">
      <alignment horizontal="right" vertical="center"/>
    </xf>
    <xf numFmtId="175" fontId="9" fillId="0" borderId="2" xfId="0" applyNumberFormat="1" applyFont="1" applyBorder="1" applyAlignment="1">
      <alignment horizontal="right" vertical="center"/>
    </xf>
    <xf numFmtId="175" fontId="9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3" fillId="2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Border="1"/>
    <xf numFmtId="164" fontId="0" fillId="0" borderId="0" xfId="0" applyNumberFormat="1" applyFill="1" applyBorder="1"/>
    <xf numFmtId="0" fontId="24" fillId="0" borderId="4" xfId="0" applyFont="1" applyBorder="1"/>
    <xf numFmtId="0" fontId="25" fillId="0" borderId="5" xfId="0" applyFont="1" applyBorder="1"/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5" fillId="0" borderId="6" xfId="0" applyFont="1" applyBorder="1"/>
    <xf numFmtId="0" fontId="25" fillId="0" borderId="0" xfId="0" applyFont="1" applyBorder="1"/>
    <xf numFmtId="0" fontId="24" fillId="0" borderId="7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5" fillId="0" borderId="2" xfId="0" applyFont="1" applyBorder="1"/>
    <xf numFmtId="0" fontId="25" fillId="0" borderId="0" xfId="0" applyFont="1"/>
    <xf numFmtId="0" fontId="26" fillId="0" borderId="7" xfId="0" applyFont="1" applyBorder="1"/>
    <xf numFmtId="0" fontId="0" fillId="0" borderId="0" xfId="0" applyBorder="1"/>
    <xf numFmtId="0" fontId="0" fillId="0" borderId="2" xfId="0" applyBorder="1"/>
    <xf numFmtId="0" fontId="27" fillId="0" borderId="7" xfId="0" applyFont="1" applyBorder="1" applyAlignment="1">
      <alignment horizontal="right"/>
    </xf>
    <xf numFmtId="164" fontId="0" fillId="3" borderId="0" xfId="0" applyNumberFormat="1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 applyBorder="1"/>
    <xf numFmtId="164" fontId="0" fillId="3" borderId="1" xfId="0" applyNumberFormat="1" applyFill="1" applyBorder="1"/>
    <xf numFmtId="164" fontId="0" fillId="0" borderId="1" xfId="0" applyNumberFormat="1" applyFill="1" applyBorder="1"/>
    <xf numFmtId="0" fontId="0" fillId="0" borderId="2" xfId="0" applyFill="1" applyBorder="1"/>
    <xf numFmtId="0" fontId="0" fillId="0" borderId="0" xfId="0" applyFill="1"/>
    <xf numFmtId="0" fontId="7" fillId="0" borderId="7" xfId="0" applyFont="1" applyBorder="1"/>
    <xf numFmtId="164" fontId="0" fillId="5" borderId="0" xfId="0" applyNumberFormat="1" applyFill="1" applyBorder="1"/>
    <xf numFmtId="0" fontId="7" fillId="0" borderId="8" xfId="0" applyFont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10" xfId="0" applyFill="1" applyBorder="1"/>
    <xf numFmtId="0" fontId="26" fillId="0" borderId="8" xfId="0" applyFont="1" applyBorder="1"/>
    <xf numFmtId="0" fontId="0" fillId="0" borderId="9" xfId="0" applyBorder="1"/>
    <xf numFmtId="164" fontId="0" fillId="3" borderId="9" xfId="0" applyNumberFormat="1" applyFill="1" applyBorder="1"/>
    <xf numFmtId="164" fontId="0" fillId="0" borderId="9" xfId="0" applyNumberFormat="1" applyBorder="1"/>
    <xf numFmtId="164" fontId="0" fillId="5" borderId="9" xfId="0" applyNumberFormat="1" applyFill="1" applyBorder="1"/>
    <xf numFmtId="0" fontId="0" fillId="0" borderId="10" xfId="0" applyBorder="1"/>
    <xf numFmtId="164" fontId="25" fillId="0" borderId="5" xfId="0" applyNumberFormat="1" applyFont="1" applyBorder="1"/>
    <xf numFmtId="164" fontId="25" fillId="0" borderId="0" xfId="0" applyNumberFormat="1" applyFont="1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0" xfId="0" applyAlignment="1">
      <alignment horizontal="right"/>
    </xf>
    <xf numFmtId="0" fontId="0" fillId="5" borderId="0" xfId="0" applyFill="1"/>
    <xf numFmtId="164" fontId="0" fillId="3" borderId="0" xfId="0" applyNumberFormat="1" applyFill="1"/>
    <xf numFmtId="164" fontId="4" fillId="0" borderId="11" xfId="0" applyNumberFormat="1" applyFont="1" applyBorder="1" applyAlignment="1">
      <alignment horizontal="center"/>
    </xf>
    <xf numFmtId="0" fontId="25" fillId="0" borderId="7" xfId="0" applyFont="1" applyBorder="1" applyAlignment="1">
      <alignment horizontal="right"/>
    </xf>
    <xf numFmtId="0" fontId="25" fillId="0" borderId="7" xfId="0" applyFont="1" applyBorder="1"/>
    <xf numFmtId="0" fontId="4" fillId="0" borderId="7" xfId="0" applyFont="1" applyBorder="1" applyAlignment="1">
      <alignment horizontal="right"/>
    </xf>
    <xf numFmtId="164" fontId="25" fillId="0" borderId="9" xfId="0" applyNumberFormat="1" applyFont="1" applyFill="1" applyBorder="1"/>
    <xf numFmtId="0" fontId="25" fillId="0" borderId="0" xfId="0" applyFont="1" applyFill="1"/>
    <xf numFmtId="0" fontId="11" fillId="0" borderId="0" xfId="0" applyFont="1" applyAlignment="1">
      <alignment horizontal="right"/>
    </xf>
    <xf numFmtId="176" fontId="11" fillId="0" borderId="0" xfId="0" applyNumberFormat="1" applyFont="1" applyAlignment="1">
      <alignment horizontal="center"/>
    </xf>
    <xf numFmtId="0" fontId="0" fillId="6" borderId="0" xfId="0" applyFill="1"/>
    <xf numFmtId="0" fontId="17" fillId="0" borderId="0" xfId="0" applyFont="1"/>
    <xf numFmtId="0" fontId="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41" fontId="19" fillId="0" borderId="0" xfId="2" applyNumberFormat="1" applyFont="1" applyFill="1" applyBorder="1" applyAlignment="1"/>
    <xf numFmtId="0" fontId="25" fillId="0" borderId="0" xfId="3" applyFont="1"/>
    <xf numFmtId="164" fontId="25" fillId="0" borderId="0" xfId="3" applyNumberFormat="1" applyFont="1" applyAlignment="1">
      <alignment horizontal="center"/>
    </xf>
    <xf numFmtId="164" fontId="30" fillId="0" borderId="0" xfId="3" applyNumberFormat="1" applyFont="1" applyAlignment="1">
      <alignment horizontal="center"/>
    </xf>
    <xf numFmtId="0" fontId="1" fillId="0" borderId="0" xfId="3" applyFont="1"/>
    <xf numFmtId="0" fontId="1" fillId="0" borderId="0" xfId="3" applyFont="1" applyFill="1"/>
    <xf numFmtId="0" fontId="31" fillId="0" borderId="0" xfId="0" applyFont="1"/>
    <xf numFmtId="0" fontId="2" fillId="0" borderId="0" xfId="3" applyFont="1" applyAlignment="1">
      <alignment horizontal="center"/>
    </xf>
    <xf numFmtId="0" fontId="2" fillId="0" borderId="1" xfId="3" applyFont="1" applyBorder="1" applyAlignment="1">
      <alignment horizontal="center"/>
    </xf>
    <xf numFmtId="49" fontId="2" fillId="0" borderId="0" xfId="3" applyNumberFormat="1" applyFont="1"/>
    <xf numFmtId="37" fontId="1" fillId="0" borderId="0" xfId="3" applyNumberFormat="1" applyFont="1" applyAlignment="1">
      <alignment horizontal="center"/>
    </xf>
    <xf numFmtId="37" fontId="1" fillId="0" borderId="0" xfId="3" applyNumberFormat="1" applyFont="1" applyFill="1"/>
    <xf numFmtId="0" fontId="2" fillId="0" borderId="0" xfId="3" applyFont="1"/>
    <xf numFmtId="0" fontId="1" fillId="0" borderId="0" xfId="3" applyFont="1" applyAlignment="1">
      <alignment horizontal="center"/>
    </xf>
    <xf numFmtId="0" fontId="2" fillId="0" borderId="0" xfId="3" applyFont="1" applyFill="1" applyAlignment="1">
      <alignment horizontal="center"/>
    </xf>
    <xf numFmtId="37" fontId="1" fillId="0" borderId="0" xfId="3" applyNumberFormat="1" applyFont="1" applyFill="1" applyAlignment="1">
      <alignment horizontal="center"/>
    </xf>
    <xf numFmtId="37" fontId="27" fillId="0" borderId="0" xfId="3" applyNumberFormat="1" applyFont="1" applyAlignment="1">
      <alignment horizontal="center"/>
    </xf>
    <xf numFmtId="37" fontId="33" fillId="0" borderId="0" xfId="3" applyNumberFormat="1" applyFont="1" applyAlignment="1">
      <alignment horizontal="center"/>
    </xf>
    <xf numFmtId="0" fontId="19" fillId="0" borderId="0" xfId="0" applyFont="1" applyBorder="1" applyAlignment="1">
      <alignment horizontal="right"/>
    </xf>
    <xf numFmtId="0" fontId="34" fillId="0" borderId="0" xfId="0" applyFont="1"/>
    <xf numFmtId="164" fontId="35" fillId="0" borderId="1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164" fontId="34" fillId="0" borderId="0" xfId="0" applyNumberFormat="1" applyFont="1" applyAlignment="1">
      <alignment horizontal="center"/>
    </xf>
    <xf numFmtId="0" fontId="36" fillId="0" borderId="4" xfId="0" applyFont="1" applyBorder="1"/>
    <xf numFmtId="0" fontId="27" fillId="0" borderId="5" xfId="0" applyFont="1" applyBorder="1"/>
    <xf numFmtId="164" fontId="27" fillId="0" borderId="5" xfId="0" applyNumberFormat="1" applyFont="1" applyBorder="1"/>
    <xf numFmtId="164" fontId="27" fillId="0" borderId="5" xfId="0" applyNumberFormat="1" applyFont="1" applyFill="1" applyBorder="1"/>
    <xf numFmtId="0" fontId="27" fillId="0" borderId="0" xfId="0" applyFont="1"/>
    <xf numFmtId="0" fontId="27" fillId="0" borderId="0" xfId="0" applyFont="1" applyBorder="1"/>
    <xf numFmtId="164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1" xfId="0" applyNumberFormat="1" applyFont="1" applyBorder="1"/>
    <xf numFmtId="164" fontId="27" fillId="3" borderId="0" xfId="0" applyNumberFormat="1" applyFont="1" applyFill="1" applyBorder="1"/>
    <xf numFmtId="164" fontId="27" fillId="3" borderId="1" xfId="0" applyNumberFormat="1" applyFont="1" applyFill="1" applyBorder="1"/>
    <xf numFmtId="164" fontId="25" fillId="0" borderId="0" xfId="0" applyNumberFormat="1" applyFont="1" applyFill="1" applyBorder="1"/>
    <xf numFmtId="164" fontId="27" fillId="0" borderId="3" xfId="0" applyNumberFormat="1" applyFont="1" applyFill="1" applyBorder="1"/>
    <xf numFmtId="0" fontId="37" fillId="0" borderId="7" xfId="0" applyFont="1" applyBorder="1" applyAlignment="1">
      <alignment horizontal="right"/>
    </xf>
    <xf numFmtId="164" fontId="11" fillId="0" borderId="0" xfId="0" applyNumberFormat="1" applyFont="1" applyFill="1" applyBorder="1" applyAlignment="1">
      <alignment horizontal="left"/>
    </xf>
    <xf numFmtId="0" fontId="25" fillId="0" borderId="0" xfId="0" applyFont="1" applyFill="1" applyBorder="1"/>
    <xf numFmtId="164" fontId="27" fillId="0" borderId="12" xfId="0" applyNumberFormat="1" applyFont="1" applyFill="1" applyBorder="1"/>
    <xf numFmtId="0" fontId="4" fillId="0" borderId="8" xfId="0" applyFont="1" applyBorder="1" applyAlignment="1">
      <alignment horizontal="right"/>
    </xf>
    <xf numFmtId="0" fontId="25" fillId="0" borderId="9" xfId="0" applyFont="1" applyBorder="1"/>
    <xf numFmtId="164" fontId="25" fillId="0" borderId="9" xfId="0" applyNumberFormat="1" applyFont="1" applyBorder="1"/>
    <xf numFmtId="0" fontId="25" fillId="0" borderId="10" xfId="0" applyFont="1" applyBorder="1"/>
    <xf numFmtId="164" fontId="25" fillId="0" borderId="0" xfId="0" applyNumberFormat="1" applyFont="1"/>
    <xf numFmtId="164" fontId="25" fillId="0" borderId="0" xfId="0" applyNumberFormat="1" applyFont="1" applyFill="1"/>
    <xf numFmtId="0" fontId="26" fillId="7" borderId="4" xfId="0" applyFont="1" applyFill="1" applyBorder="1"/>
    <xf numFmtId="0" fontId="25" fillId="7" borderId="5" xfId="0" applyFont="1" applyFill="1" applyBorder="1"/>
    <xf numFmtId="164" fontId="4" fillId="7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4" fontId="4" fillId="7" borderId="13" xfId="0" applyNumberFormat="1" applyFont="1" applyFill="1" applyBorder="1" applyAlignment="1">
      <alignment horizontal="center"/>
    </xf>
    <xf numFmtId="0" fontId="25" fillId="7" borderId="6" xfId="0" applyFont="1" applyFill="1" applyBorder="1"/>
    <xf numFmtId="0" fontId="37" fillId="7" borderId="7" xfId="0" applyFont="1" applyFill="1" applyBorder="1" applyAlignment="1">
      <alignment horizontal="right"/>
    </xf>
    <xf numFmtId="0" fontId="25" fillId="7" borderId="0" xfId="0" applyFont="1" applyFill="1" applyBorder="1"/>
    <xf numFmtId="164" fontId="11" fillId="7" borderId="0" xfId="0" applyNumberFormat="1" applyFont="1" applyFill="1" applyBorder="1" applyAlignment="1">
      <alignment horizontal="left"/>
    </xf>
    <xf numFmtId="164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5" fillId="7" borderId="2" xfId="0" applyFont="1" applyFill="1" applyBorder="1"/>
    <xf numFmtId="164" fontId="4" fillId="7" borderId="1" xfId="0" applyNumberFormat="1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24" fillId="7" borderId="8" xfId="0" applyFont="1" applyFill="1" applyBorder="1"/>
    <xf numFmtId="0" fontId="25" fillId="7" borderId="9" xfId="0" applyFont="1" applyFill="1" applyBorder="1"/>
    <xf numFmtId="164" fontId="25" fillId="7" borderId="9" xfId="0" applyNumberFormat="1" applyFont="1" applyFill="1" applyBorder="1"/>
    <xf numFmtId="0" fontId="25" fillId="7" borderId="10" xfId="0" applyFont="1" applyFill="1" applyBorder="1"/>
    <xf numFmtId="0" fontId="39" fillId="3" borderId="0" xfId="0" applyFont="1" applyFill="1" applyAlignment="1">
      <alignment vertical="center"/>
    </xf>
    <xf numFmtId="0" fontId="40" fillId="3" borderId="0" xfId="0" applyFont="1" applyFill="1" applyAlignment="1">
      <alignment vertical="center"/>
    </xf>
    <xf numFmtId="164" fontId="40" fillId="3" borderId="0" xfId="0" applyNumberFormat="1" applyFont="1" applyFill="1" applyAlignment="1">
      <alignment vertical="center"/>
    </xf>
    <xf numFmtId="164" fontId="40" fillId="0" borderId="0" xfId="0" applyNumberFormat="1" applyFont="1" applyFill="1" applyAlignment="1">
      <alignment vertical="center"/>
    </xf>
    <xf numFmtId="0" fontId="40" fillId="0" borderId="0" xfId="0" applyFont="1" applyAlignment="1">
      <alignment vertical="center"/>
    </xf>
    <xf numFmtId="164" fontId="40" fillId="0" borderId="0" xfId="0" applyNumberFormat="1" applyFont="1" applyAlignment="1">
      <alignment vertic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0" fillId="0" borderId="1" xfId="0" applyNumberFormat="1" applyBorder="1"/>
    <xf numFmtId="175" fontId="19" fillId="0" borderId="0" xfId="2" applyNumberFormat="1" applyFont="1" applyFill="1" applyBorder="1" applyAlignment="1"/>
    <xf numFmtId="175" fontId="19" fillId="0" borderId="3" xfId="2" applyNumberFormat="1" applyFont="1" applyFill="1" applyBorder="1" applyAlignment="1"/>
    <xf numFmtId="164" fontId="27" fillId="0" borderId="9" xfId="0" applyNumberFormat="1" applyFont="1" applyFill="1" applyBorder="1"/>
    <xf numFmtId="164" fontId="27" fillId="0" borderId="0" xfId="0" applyNumberFormat="1" applyFont="1" applyFill="1"/>
    <xf numFmtId="164" fontId="27" fillId="0" borderId="0" xfId="0" applyNumberFormat="1" applyFont="1"/>
    <xf numFmtId="164" fontId="27" fillId="3" borderId="9" xfId="0" applyNumberFormat="1" applyFont="1" applyFill="1" applyBorder="1"/>
    <xf numFmtId="37" fontId="0" fillId="0" borderId="0" xfId="0" applyNumberFormat="1"/>
    <xf numFmtId="176" fontId="11" fillId="0" borderId="1" xfId="0" applyNumberFormat="1" applyFont="1" applyBorder="1" applyAlignment="1">
      <alignment horizontal="center"/>
    </xf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176" fontId="11" fillId="0" borderId="0" xfId="0" applyNumberFormat="1" applyFont="1" applyBorder="1" applyAlignment="1">
      <alignment horizontal="center"/>
    </xf>
    <xf numFmtId="176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2" fillId="6" borderId="0" xfId="0" applyFont="1" applyFill="1"/>
    <xf numFmtId="0" fontId="10" fillId="0" borderId="0" xfId="0" applyFont="1" applyAlignment="1">
      <alignment horizontal="right"/>
    </xf>
    <xf numFmtId="176" fontId="10" fillId="0" borderId="3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center"/>
    </xf>
    <xf numFmtId="167" fontId="34" fillId="0" borderId="0" xfId="0" applyNumberFormat="1" applyFont="1" applyAlignment="1">
      <alignment horizontal="center"/>
    </xf>
    <xf numFmtId="0" fontId="36" fillId="0" borderId="4" xfId="0" applyFont="1" applyBorder="1" applyAlignment="1">
      <alignment wrapText="1"/>
    </xf>
    <xf numFmtId="0" fontId="27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7" fillId="0" borderId="6" xfId="0" applyFont="1" applyBorder="1" applyAlignment="1">
      <alignment wrapText="1"/>
    </xf>
    <xf numFmtId="0" fontId="27" fillId="0" borderId="0" xfId="0" applyFont="1" applyAlignment="1">
      <alignment wrapText="1"/>
    </xf>
    <xf numFmtId="0" fontId="36" fillId="0" borderId="7" xfId="0" applyFont="1" applyBorder="1" applyAlignment="1">
      <alignment wrapText="1"/>
    </xf>
    <xf numFmtId="0" fontId="27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2" fillId="5" borderId="0" xfId="0" applyNumberFormat="1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27" fillId="0" borderId="2" xfId="0" applyFont="1" applyBorder="1" applyAlignment="1">
      <alignment wrapText="1"/>
    </xf>
    <xf numFmtId="0" fontId="36" fillId="0" borderId="7" xfId="0" applyFont="1" applyFill="1" applyBorder="1" applyAlignment="1">
      <alignment horizontal="right"/>
    </xf>
    <xf numFmtId="0" fontId="27" fillId="0" borderId="0" xfId="0" applyFont="1" applyFill="1" applyBorder="1"/>
    <xf numFmtId="3" fontId="27" fillId="0" borderId="0" xfId="0" applyNumberFormat="1" applyFont="1" applyFill="1" applyBorder="1" applyAlignment="1">
      <alignment horizontal="center"/>
    </xf>
    <xf numFmtId="3" fontId="27" fillId="0" borderId="0" xfId="0" applyNumberFormat="1" applyFont="1" applyFill="1" applyBorder="1"/>
    <xf numFmtId="3" fontId="27" fillId="5" borderId="0" xfId="0" applyNumberFormat="1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0" borderId="2" xfId="0" applyFont="1" applyFill="1" applyBorder="1"/>
    <xf numFmtId="0" fontId="27" fillId="0" borderId="0" xfId="0" applyFont="1" applyFill="1"/>
    <xf numFmtId="0" fontId="36" fillId="0" borderId="7" xfId="0" applyFont="1" applyFill="1" applyBorder="1"/>
    <xf numFmtId="0" fontId="36" fillId="0" borderId="7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36" fillId="0" borderId="8" xfId="0" applyFont="1" applyFill="1" applyBorder="1" applyAlignment="1">
      <alignment horizontal="right"/>
    </xf>
    <xf numFmtId="0" fontId="27" fillId="0" borderId="9" xfId="0" applyFont="1" applyFill="1" applyBorder="1"/>
    <xf numFmtId="3" fontId="27" fillId="0" borderId="9" xfId="0" applyNumberFormat="1" applyFont="1" applyFill="1" applyBorder="1" applyAlignment="1">
      <alignment horizontal="center"/>
    </xf>
    <xf numFmtId="3" fontId="27" fillId="0" borderId="9" xfId="0" applyNumberFormat="1" applyFont="1" applyFill="1" applyBorder="1"/>
    <xf numFmtId="0" fontId="27" fillId="0" borderId="10" xfId="0" applyFont="1" applyFill="1" applyBorder="1"/>
    <xf numFmtId="0" fontId="9" fillId="5" borderId="12" xfId="0" applyFont="1" applyFill="1" applyBorder="1" applyAlignment="1">
      <alignment vertical="center"/>
    </xf>
    <xf numFmtId="0" fontId="46" fillId="0" borderId="0" xfId="0" applyFont="1" applyAlignment="1">
      <alignment horizontal="center"/>
    </xf>
    <xf numFmtId="164" fontId="5" fillId="2" borderId="0" xfId="1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4" fontId="45" fillId="8" borderId="14" xfId="0" applyNumberFormat="1" applyFont="1" applyFill="1" applyBorder="1" applyAlignment="1">
      <alignment horizontal="center" vertical="center" wrapText="1"/>
    </xf>
    <xf numFmtId="164" fontId="45" fillId="8" borderId="13" xfId="0" applyNumberFormat="1" applyFont="1" applyFill="1" applyBorder="1" applyAlignment="1">
      <alignment horizontal="center" vertical="center" wrapText="1"/>
    </xf>
    <xf numFmtId="164" fontId="45" fillId="8" borderId="15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numbersforM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25771346694372E-2"/>
          <c:y val="7.2850450100853309E-2"/>
          <c:w val="0.90845672828477153"/>
          <c:h val="0.7881094147274131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'ENW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'ENW Trdng DATA'!$B$4:$B$14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 formatCode="#,##0.0_);\(#,##0.0\)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8C0-ABF7-CCFAAF0DF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8116863"/>
        <c:axId val="1"/>
      </c:barChart>
      <c:catAx>
        <c:axId val="53811686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8116863"/>
        <c:crosses val="autoZero"/>
        <c:crossBetween val="between"/>
        <c:majorUnit val="0.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30973767702341E-2"/>
          <c:y val="7.2370929928274513E-2"/>
          <c:w val="0.8877849596843006"/>
          <c:h val="0.7895010537629947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'ENW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'ENW Trdng DATA'!$C$4:$C$14</c:f>
              <c:numCache>
                <c:formatCode>0.0_);\(0.0\)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 formatCode="#,##0.0_);\(#,##0.0\)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B-4A3A-8267-BF6E471B46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8120111"/>
        <c:axId val="1"/>
      </c:barChart>
      <c:catAx>
        <c:axId val="53812011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8120111"/>
        <c:crosses val="autoZero"/>
        <c:crossBetween val="between"/>
        <c:majorUnit val="0.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09434446187797E-2"/>
          <c:y val="7.1897681123188506E-2"/>
          <c:w val="0.89228572039236986"/>
          <c:h val="0.7908744923550735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'ENW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'ENW Trdng DATA'!$D$4:$D$14</c:f>
              <c:numCache>
                <c:formatCode>0.0_);\(0.0\)</c:formatCode>
                <c:ptCount val="11"/>
                <c:pt idx="0">
                  <c:v>0.3</c:v>
                </c:pt>
                <c:pt idx="1">
                  <c:v>0</c:v>
                </c:pt>
                <c:pt idx="2">
                  <c:v>2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2.2999999999999998</c:v>
                </c:pt>
                <c:pt idx="7" formatCode="#,##0.0_);\(#,##0.0\)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47B4-B2C7-915AC6340D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8119647"/>
        <c:axId val="1"/>
      </c:barChart>
      <c:catAx>
        <c:axId val="53811964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8119647"/>
        <c:crosses val="autoZero"/>
        <c:crossBetween val="between"/>
        <c:majorUnit val="0.5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8363900326249E-2"/>
          <c:y val="7.1897681123188506E-2"/>
          <c:w val="0.88002753992434513"/>
          <c:h val="0.7908744923550735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'ENW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'ENW Trdng DATA'!$E$4:$E$14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.0_);\(#,##0.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D-40E8-82CA-78C2B64D4E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8115007"/>
        <c:axId val="1"/>
      </c:barChart>
      <c:catAx>
        <c:axId val="53811500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8115007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239016321941537E-2"/>
          <c:y val="7.1897681123188506E-2"/>
          <c:w val="0.91528340043276335"/>
          <c:h val="0.7908744923550735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'ENW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'ENW Trdng DATA'!$F$4:$F$14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.0_);\(#,##0.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3-49C4-B56A-8C74FD887C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9120847"/>
        <c:axId val="1"/>
      </c:barChart>
      <c:catAx>
        <c:axId val="53912084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9120847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3366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55952645502989E-2"/>
          <c:y val="7.1431260926794291E-2"/>
          <c:w val="0.90205870977183111"/>
          <c:h val="0.7922376211880821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'ENW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'ENW Trdng DATA'!$G$4:$G$14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 formatCode="#,##0.0_);\(#,##0.0\)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0-4B04-A222-E9EF1821E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9125487"/>
        <c:axId val="1"/>
      </c:barChart>
      <c:catAx>
        <c:axId val="53912548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9125487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00FF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73031547722605E-2"/>
          <c:y val="7.1431260926794291E-2"/>
          <c:w val="0.92032187582009628"/>
          <c:h val="0.7922376211880821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'ENW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'ENW Trdng DATA'!$H$4:$H$14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.0_);\(#,##0.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0-403D-BF82-58BE36CF65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9127807"/>
        <c:axId val="1"/>
      </c:barChart>
      <c:catAx>
        <c:axId val="53912780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9127807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CCFF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55952645502989E-2"/>
          <c:y val="7.2370929928274513E-2"/>
          <c:w val="0.90205870977183111"/>
          <c:h val="0.7895010537629947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'ENW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'ENW Trdng DATA'!$I$4:$I$14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.0_);\(#,##0.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2-4211-97B6-8BFB2FD1A9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9120383"/>
        <c:axId val="1"/>
      </c:barChart>
      <c:catAx>
        <c:axId val="53912038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9120383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99CC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4</xdr:row>
      <xdr:rowOff>47625</xdr:rowOff>
    </xdr:from>
    <xdr:to>
      <xdr:col>15</xdr:col>
      <xdr:colOff>95250</xdr:colOff>
      <xdr:row>17</xdr:row>
      <xdr:rowOff>114300</xdr:rowOff>
    </xdr:to>
    <xdr:sp macro="" textlink="">
      <xdr:nvSpPr>
        <xdr:cNvPr id="4195" name="Rectangle 99">
          <a:extLst>
            <a:ext uri="{FF2B5EF4-FFF2-40B4-BE49-F238E27FC236}">
              <a16:creationId xmlns:a16="http://schemas.microsoft.com/office/drawing/2014/main" id="{04B86C13-BD3F-592D-64E6-06882FF133D1}"/>
            </a:ext>
          </a:extLst>
        </xdr:cNvPr>
        <xdr:cNvSpPr>
          <a:spLocks noChangeArrowheads="1"/>
        </xdr:cNvSpPr>
      </xdr:nvSpPr>
      <xdr:spPr bwMode="auto">
        <a:xfrm>
          <a:off x="1228725" y="828675"/>
          <a:ext cx="6705600" cy="1990725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28575</xdr:rowOff>
    </xdr:from>
    <xdr:to>
      <xdr:col>1</xdr:col>
      <xdr:colOff>200025</xdr:colOff>
      <xdr:row>29</xdr:row>
      <xdr:rowOff>0</xdr:rowOff>
    </xdr:to>
    <xdr:sp macro="" textlink="">
      <xdr:nvSpPr>
        <xdr:cNvPr id="4265" name="Text Box 169">
          <a:extLst>
            <a:ext uri="{FF2B5EF4-FFF2-40B4-BE49-F238E27FC236}">
              <a16:creationId xmlns:a16="http://schemas.microsoft.com/office/drawing/2014/main" id="{901C915C-59EA-B60A-0347-124EDD5EC2C6}"/>
            </a:ext>
          </a:extLst>
        </xdr:cNvPr>
        <xdr:cNvSpPr txBox="1">
          <a:spLocks noChangeArrowheads="1"/>
        </xdr:cNvSpPr>
      </xdr:nvSpPr>
      <xdr:spPr bwMode="auto">
        <a:xfrm>
          <a:off x="209550" y="3219450"/>
          <a:ext cx="20002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1</xdr:col>
      <xdr:colOff>333375</xdr:colOff>
      <xdr:row>20</xdr:row>
      <xdr:rowOff>19050</xdr:rowOff>
    </xdr:from>
    <xdr:to>
      <xdr:col>4</xdr:col>
      <xdr:colOff>714375</xdr:colOff>
      <xdr:row>28</xdr:row>
      <xdr:rowOff>161925</xdr:rowOff>
    </xdr:to>
    <xdr:graphicFrame macro="">
      <xdr:nvGraphicFramePr>
        <xdr:cNvPr id="4271" name="Chart 175">
          <a:extLst>
            <a:ext uri="{FF2B5EF4-FFF2-40B4-BE49-F238E27FC236}">
              <a16:creationId xmlns:a16="http://schemas.microsoft.com/office/drawing/2014/main" id="{27D2FB72-18B6-5A57-76B3-6E6C9D857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20</xdr:row>
      <xdr:rowOff>0</xdr:rowOff>
    </xdr:from>
    <xdr:to>
      <xdr:col>11</xdr:col>
      <xdr:colOff>695325</xdr:colOff>
      <xdr:row>28</xdr:row>
      <xdr:rowOff>152400</xdr:rowOff>
    </xdr:to>
    <xdr:graphicFrame macro="">
      <xdr:nvGraphicFramePr>
        <xdr:cNvPr id="4276" name="Chart 180">
          <a:extLst>
            <a:ext uri="{FF2B5EF4-FFF2-40B4-BE49-F238E27FC236}">
              <a16:creationId xmlns:a16="http://schemas.microsoft.com/office/drawing/2014/main" id="{F8D1A630-522D-3BB0-393C-AED66C670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20</xdr:row>
      <xdr:rowOff>0</xdr:rowOff>
    </xdr:from>
    <xdr:to>
      <xdr:col>16</xdr:col>
      <xdr:colOff>0</xdr:colOff>
      <xdr:row>28</xdr:row>
      <xdr:rowOff>161925</xdr:rowOff>
    </xdr:to>
    <xdr:graphicFrame macro="">
      <xdr:nvGraphicFramePr>
        <xdr:cNvPr id="4277" name="Chart 181">
          <a:extLst>
            <a:ext uri="{FF2B5EF4-FFF2-40B4-BE49-F238E27FC236}">
              <a16:creationId xmlns:a16="http://schemas.microsoft.com/office/drawing/2014/main" id="{304B1EBA-9514-8AC2-F85A-46CBB66BB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314325</xdr:colOff>
      <xdr:row>30</xdr:row>
      <xdr:rowOff>66675</xdr:rowOff>
    </xdr:from>
    <xdr:to>
      <xdr:col>4</xdr:col>
      <xdr:colOff>714375</xdr:colOff>
      <xdr:row>39</xdr:row>
      <xdr:rowOff>95250</xdr:rowOff>
    </xdr:to>
    <xdr:graphicFrame macro="">
      <xdr:nvGraphicFramePr>
        <xdr:cNvPr id="4278" name="Chart 182">
          <a:extLst>
            <a:ext uri="{FF2B5EF4-FFF2-40B4-BE49-F238E27FC236}">
              <a16:creationId xmlns:a16="http://schemas.microsoft.com/office/drawing/2014/main" id="{CBA8947C-2B15-F35A-5A27-CE0DF1FE4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30</xdr:row>
      <xdr:rowOff>57150</xdr:rowOff>
    </xdr:from>
    <xdr:to>
      <xdr:col>11</xdr:col>
      <xdr:colOff>714375</xdr:colOff>
      <xdr:row>39</xdr:row>
      <xdr:rowOff>85725</xdr:rowOff>
    </xdr:to>
    <xdr:graphicFrame macro="">
      <xdr:nvGraphicFramePr>
        <xdr:cNvPr id="4279" name="Chart 183">
          <a:extLst>
            <a:ext uri="{FF2B5EF4-FFF2-40B4-BE49-F238E27FC236}">
              <a16:creationId xmlns:a16="http://schemas.microsoft.com/office/drawing/2014/main" id="{AE55317F-73E7-C009-C7C9-8E617CA89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30</xdr:row>
      <xdr:rowOff>66675</xdr:rowOff>
    </xdr:from>
    <xdr:to>
      <xdr:col>1</xdr:col>
      <xdr:colOff>200025</xdr:colOff>
      <xdr:row>39</xdr:row>
      <xdr:rowOff>85725</xdr:rowOff>
    </xdr:to>
    <xdr:sp macro="" textlink="">
      <xdr:nvSpPr>
        <xdr:cNvPr id="4280" name="Text Box 184">
          <a:extLst>
            <a:ext uri="{FF2B5EF4-FFF2-40B4-BE49-F238E27FC236}">
              <a16:creationId xmlns:a16="http://schemas.microsoft.com/office/drawing/2014/main" id="{796C6F44-B67E-5223-27C0-2F71D3BC4B7F}"/>
            </a:ext>
          </a:extLst>
        </xdr:cNvPr>
        <xdr:cNvSpPr txBox="1">
          <a:spLocks noChangeArrowheads="1"/>
        </xdr:cNvSpPr>
      </xdr:nvSpPr>
      <xdr:spPr bwMode="auto">
        <a:xfrm>
          <a:off x="209550" y="4905375"/>
          <a:ext cx="20002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14</xdr:col>
      <xdr:colOff>133350</xdr:colOff>
      <xdr:row>30</xdr:row>
      <xdr:rowOff>57150</xdr:rowOff>
    </xdr:from>
    <xdr:to>
      <xdr:col>16</xdr:col>
      <xdr:colOff>0</xdr:colOff>
      <xdr:row>39</xdr:row>
      <xdr:rowOff>95250</xdr:rowOff>
    </xdr:to>
    <xdr:graphicFrame macro="">
      <xdr:nvGraphicFramePr>
        <xdr:cNvPr id="4281" name="Chart 185">
          <a:extLst>
            <a:ext uri="{FF2B5EF4-FFF2-40B4-BE49-F238E27FC236}">
              <a16:creationId xmlns:a16="http://schemas.microsoft.com/office/drawing/2014/main" id="{D65F15D6-6F92-6865-5794-D756C2681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41</xdr:row>
      <xdr:rowOff>28575</xdr:rowOff>
    </xdr:from>
    <xdr:to>
      <xdr:col>1</xdr:col>
      <xdr:colOff>200025</xdr:colOff>
      <xdr:row>50</xdr:row>
      <xdr:rowOff>19050</xdr:rowOff>
    </xdr:to>
    <xdr:sp macro="" textlink="">
      <xdr:nvSpPr>
        <xdr:cNvPr id="4283" name="Text Box 187">
          <a:extLst>
            <a:ext uri="{FF2B5EF4-FFF2-40B4-BE49-F238E27FC236}">
              <a16:creationId xmlns:a16="http://schemas.microsoft.com/office/drawing/2014/main" id="{A3F3DAB4-BC3B-75FD-AC0D-F936D263A5E7}"/>
            </a:ext>
          </a:extLst>
        </xdr:cNvPr>
        <xdr:cNvSpPr txBox="1">
          <a:spLocks noChangeArrowheads="1"/>
        </xdr:cNvSpPr>
      </xdr:nvSpPr>
      <xdr:spPr bwMode="auto">
        <a:xfrm>
          <a:off x="209550" y="6600825"/>
          <a:ext cx="20002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1</xdr:col>
      <xdr:colOff>333375</xdr:colOff>
      <xdr:row>41</xdr:row>
      <xdr:rowOff>28575</xdr:rowOff>
    </xdr:from>
    <xdr:to>
      <xdr:col>4</xdr:col>
      <xdr:colOff>742950</xdr:colOff>
      <xdr:row>50</xdr:row>
      <xdr:rowOff>38100</xdr:rowOff>
    </xdr:to>
    <xdr:graphicFrame macro="">
      <xdr:nvGraphicFramePr>
        <xdr:cNvPr id="4284" name="Chart 188">
          <a:extLst>
            <a:ext uri="{FF2B5EF4-FFF2-40B4-BE49-F238E27FC236}">
              <a16:creationId xmlns:a16="http://schemas.microsoft.com/office/drawing/2014/main" id="{F4E874F4-3F4A-456B-78CC-A68A3FD64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238125</xdr:colOff>
      <xdr:row>41</xdr:row>
      <xdr:rowOff>19050</xdr:rowOff>
    </xdr:from>
    <xdr:to>
      <xdr:col>11</xdr:col>
      <xdr:colOff>733425</xdr:colOff>
      <xdr:row>50</xdr:row>
      <xdr:rowOff>9525</xdr:rowOff>
    </xdr:to>
    <xdr:graphicFrame macro="">
      <xdr:nvGraphicFramePr>
        <xdr:cNvPr id="4285" name="Chart 189">
          <a:extLst>
            <a:ext uri="{FF2B5EF4-FFF2-40B4-BE49-F238E27FC236}">
              <a16:creationId xmlns:a16="http://schemas.microsoft.com/office/drawing/2014/main" id="{692B1C44-06FE-FC04-FB21-8E6F5C801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73" name="Text Box 1">
          <a:extLst>
            <a:ext uri="{FF2B5EF4-FFF2-40B4-BE49-F238E27FC236}">
              <a16:creationId xmlns:a16="http://schemas.microsoft.com/office/drawing/2014/main" id="{76E6DEE4-8309-C226-586E-F5D508A0F95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74" name="Text Box 2">
          <a:extLst>
            <a:ext uri="{FF2B5EF4-FFF2-40B4-BE49-F238E27FC236}">
              <a16:creationId xmlns:a16="http://schemas.microsoft.com/office/drawing/2014/main" id="{C953F857-E0FB-7244-FF3C-F52FF81C1BFE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75" name="Text Box 3">
          <a:extLst>
            <a:ext uri="{FF2B5EF4-FFF2-40B4-BE49-F238E27FC236}">
              <a16:creationId xmlns:a16="http://schemas.microsoft.com/office/drawing/2014/main" id="{560BDC4F-2615-B970-0158-501A39123313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76" name="Text Box 4">
          <a:extLst>
            <a:ext uri="{FF2B5EF4-FFF2-40B4-BE49-F238E27FC236}">
              <a16:creationId xmlns:a16="http://schemas.microsoft.com/office/drawing/2014/main" id="{20F4D0BF-C9D8-453F-27C7-C751CF2ABE64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77" name="Text Box 5">
          <a:extLst>
            <a:ext uri="{FF2B5EF4-FFF2-40B4-BE49-F238E27FC236}">
              <a16:creationId xmlns:a16="http://schemas.microsoft.com/office/drawing/2014/main" id="{E76786B3-F0CB-6409-78EF-56062756C375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78" name="Text Box 6">
          <a:extLst>
            <a:ext uri="{FF2B5EF4-FFF2-40B4-BE49-F238E27FC236}">
              <a16:creationId xmlns:a16="http://schemas.microsoft.com/office/drawing/2014/main" id="{B7715E79-BDA0-B645-005B-30750C38BD13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79" name="Text Box 7">
          <a:extLst>
            <a:ext uri="{FF2B5EF4-FFF2-40B4-BE49-F238E27FC236}">
              <a16:creationId xmlns:a16="http://schemas.microsoft.com/office/drawing/2014/main" id="{D69D04FA-62D9-B22A-3361-2DC1C7004048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80" name="Text Box 8">
          <a:extLst>
            <a:ext uri="{FF2B5EF4-FFF2-40B4-BE49-F238E27FC236}">
              <a16:creationId xmlns:a16="http://schemas.microsoft.com/office/drawing/2014/main" id="{DC7E26B2-A912-D0FF-EF68-61B121E1A87B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81" name="Text Box 9">
          <a:extLst>
            <a:ext uri="{FF2B5EF4-FFF2-40B4-BE49-F238E27FC236}">
              <a16:creationId xmlns:a16="http://schemas.microsoft.com/office/drawing/2014/main" id="{6BCCE465-AFA3-94EF-4714-65ED16EBB960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82" name="Text Box 10">
          <a:extLst>
            <a:ext uri="{FF2B5EF4-FFF2-40B4-BE49-F238E27FC236}">
              <a16:creationId xmlns:a16="http://schemas.microsoft.com/office/drawing/2014/main" id="{E64E9FD7-8744-91C2-6268-018F7F4038A6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83" name="Text Box 11">
          <a:extLst>
            <a:ext uri="{FF2B5EF4-FFF2-40B4-BE49-F238E27FC236}">
              <a16:creationId xmlns:a16="http://schemas.microsoft.com/office/drawing/2014/main" id="{6D0FA7F2-4EF0-9A23-8EB5-BEA9D992EA0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84" name="Text Box 12">
          <a:extLst>
            <a:ext uri="{FF2B5EF4-FFF2-40B4-BE49-F238E27FC236}">
              <a16:creationId xmlns:a16="http://schemas.microsoft.com/office/drawing/2014/main" id="{2C6D8D5A-ECE4-4001-8E71-FC5219EB3BEC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85" name="Text Box 13">
          <a:extLst>
            <a:ext uri="{FF2B5EF4-FFF2-40B4-BE49-F238E27FC236}">
              <a16:creationId xmlns:a16="http://schemas.microsoft.com/office/drawing/2014/main" id="{5AE6DCC7-0CA6-8DAE-7ED0-50130B1F3DC1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86" name="Text Box 14">
          <a:extLst>
            <a:ext uri="{FF2B5EF4-FFF2-40B4-BE49-F238E27FC236}">
              <a16:creationId xmlns:a16="http://schemas.microsoft.com/office/drawing/2014/main" id="{30DBEAE8-E9C5-DEC6-5E94-F4ECFB60DC72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87" name="Text Box 15">
          <a:extLst>
            <a:ext uri="{FF2B5EF4-FFF2-40B4-BE49-F238E27FC236}">
              <a16:creationId xmlns:a16="http://schemas.microsoft.com/office/drawing/2014/main" id="{F2CB7F41-B378-92DA-7B31-35FC3438BCD3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88" name="Text Box 16">
          <a:extLst>
            <a:ext uri="{FF2B5EF4-FFF2-40B4-BE49-F238E27FC236}">
              <a16:creationId xmlns:a16="http://schemas.microsoft.com/office/drawing/2014/main" id="{61358A6F-63DF-85AE-804F-927A69FE197E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89" name="Text Box 17">
          <a:extLst>
            <a:ext uri="{FF2B5EF4-FFF2-40B4-BE49-F238E27FC236}">
              <a16:creationId xmlns:a16="http://schemas.microsoft.com/office/drawing/2014/main" id="{E1FADAB3-C304-9A90-060C-5C004205097E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90" name="Text Box 18">
          <a:extLst>
            <a:ext uri="{FF2B5EF4-FFF2-40B4-BE49-F238E27FC236}">
              <a16:creationId xmlns:a16="http://schemas.microsoft.com/office/drawing/2014/main" id="{8F104F6D-4DEC-D724-8340-D5EC69272975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91" name="Text Box 19">
          <a:extLst>
            <a:ext uri="{FF2B5EF4-FFF2-40B4-BE49-F238E27FC236}">
              <a16:creationId xmlns:a16="http://schemas.microsoft.com/office/drawing/2014/main" id="{CE7581FC-B1A2-46CB-1685-6D986BCA0505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92" name="Text Box 20">
          <a:extLst>
            <a:ext uri="{FF2B5EF4-FFF2-40B4-BE49-F238E27FC236}">
              <a16:creationId xmlns:a16="http://schemas.microsoft.com/office/drawing/2014/main" id="{296D53DB-2482-DBBA-C929-6CAE46E5477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93" name="Text Box 21">
          <a:extLst>
            <a:ext uri="{FF2B5EF4-FFF2-40B4-BE49-F238E27FC236}">
              <a16:creationId xmlns:a16="http://schemas.microsoft.com/office/drawing/2014/main" id="{B8C90936-945C-3DD4-7DDB-5C8AE798658E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94" name="Text Box 22">
          <a:extLst>
            <a:ext uri="{FF2B5EF4-FFF2-40B4-BE49-F238E27FC236}">
              <a16:creationId xmlns:a16="http://schemas.microsoft.com/office/drawing/2014/main" id="{05DE38A7-D61C-971E-12F0-EA8DD002809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95" name="Text Box 23">
          <a:extLst>
            <a:ext uri="{FF2B5EF4-FFF2-40B4-BE49-F238E27FC236}">
              <a16:creationId xmlns:a16="http://schemas.microsoft.com/office/drawing/2014/main" id="{65F7F6A6-248B-F0D6-AB41-D21D32C54DD9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96" name="Text Box 24">
          <a:extLst>
            <a:ext uri="{FF2B5EF4-FFF2-40B4-BE49-F238E27FC236}">
              <a16:creationId xmlns:a16="http://schemas.microsoft.com/office/drawing/2014/main" id="{5F5F9CEC-47A9-E8CB-C523-52250091B4D6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97" name="Text Box 25">
          <a:extLst>
            <a:ext uri="{FF2B5EF4-FFF2-40B4-BE49-F238E27FC236}">
              <a16:creationId xmlns:a16="http://schemas.microsoft.com/office/drawing/2014/main" id="{87126FE5-9F1C-580F-F1AC-7F3D95476F8C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098" name="Text Box 26">
          <a:extLst>
            <a:ext uri="{FF2B5EF4-FFF2-40B4-BE49-F238E27FC236}">
              <a16:creationId xmlns:a16="http://schemas.microsoft.com/office/drawing/2014/main" id="{EC4F3DE0-603E-7B26-0E11-ED82C92CF5F9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099" name="Text Box 27">
          <a:extLst>
            <a:ext uri="{FF2B5EF4-FFF2-40B4-BE49-F238E27FC236}">
              <a16:creationId xmlns:a16="http://schemas.microsoft.com/office/drawing/2014/main" id="{7254973B-B45B-6FB1-D7E2-B21678AE7885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00" name="Text Box 28">
          <a:extLst>
            <a:ext uri="{FF2B5EF4-FFF2-40B4-BE49-F238E27FC236}">
              <a16:creationId xmlns:a16="http://schemas.microsoft.com/office/drawing/2014/main" id="{FE40A2BA-44F3-DAA8-9880-C02AF9630506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01" name="Text Box 29">
          <a:extLst>
            <a:ext uri="{FF2B5EF4-FFF2-40B4-BE49-F238E27FC236}">
              <a16:creationId xmlns:a16="http://schemas.microsoft.com/office/drawing/2014/main" id="{237704A0-CF7D-EA4F-35C5-57DC1C2BA7EC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02" name="Text Box 30">
          <a:extLst>
            <a:ext uri="{FF2B5EF4-FFF2-40B4-BE49-F238E27FC236}">
              <a16:creationId xmlns:a16="http://schemas.microsoft.com/office/drawing/2014/main" id="{EF267BB2-35DB-881D-040C-8129638F8C98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03" name="Text Box 31">
          <a:extLst>
            <a:ext uri="{FF2B5EF4-FFF2-40B4-BE49-F238E27FC236}">
              <a16:creationId xmlns:a16="http://schemas.microsoft.com/office/drawing/2014/main" id="{854CF3DB-50E4-C025-DEE4-66758422DFC0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04" name="Text Box 32">
          <a:extLst>
            <a:ext uri="{FF2B5EF4-FFF2-40B4-BE49-F238E27FC236}">
              <a16:creationId xmlns:a16="http://schemas.microsoft.com/office/drawing/2014/main" id="{A2DB58E2-192E-4B8D-0997-8678CC9C7150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05" name="Text Box 33">
          <a:extLst>
            <a:ext uri="{FF2B5EF4-FFF2-40B4-BE49-F238E27FC236}">
              <a16:creationId xmlns:a16="http://schemas.microsoft.com/office/drawing/2014/main" id="{3F9C762D-593C-D3E3-F909-5D0662DC28C3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06" name="Text Box 34">
          <a:extLst>
            <a:ext uri="{FF2B5EF4-FFF2-40B4-BE49-F238E27FC236}">
              <a16:creationId xmlns:a16="http://schemas.microsoft.com/office/drawing/2014/main" id="{9219D24B-C96A-1E75-1772-59D6D7AA59EE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07" name="Text Box 35">
          <a:extLst>
            <a:ext uri="{FF2B5EF4-FFF2-40B4-BE49-F238E27FC236}">
              <a16:creationId xmlns:a16="http://schemas.microsoft.com/office/drawing/2014/main" id="{847C0B6F-9323-93B3-E24E-DB1C1348C44A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08" name="Text Box 36">
          <a:extLst>
            <a:ext uri="{FF2B5EF4-FFF2-40B4-BE49-F238E27FC236}">
              <a16:creationId xmlns:a16="http://schemas.microsoft.com/office/drawing/2014/main" id="{DF912EAC-1141-A441-3000-DFABF813522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09" name="Text Box 37">
          <a:extLst>
            <a:ext uri="{FF2B5EF4-FFF2-40B4-BE49-F238E27FC236}">
              <a16:creationId xmlns:a16="http://schemas.microsoft.com/office/drawing/2014/main" id="{AA4B57C0-C577-2AE4-915C-F06670CF78C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10" name="Text Box 38">
          <a:extLst>
            <a:ext uri="{FF2B5EF4-FFF2-40B4-BE49-F238E27FC236}">
              <a16:creationId xmlns:a16="http://schemas.microsoft.com/office/drawing/2014/main" id="{71522C70-6DEB-9330-97E5-484A6553D4A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11" name="Text Box 39">
          <a:extLst>
            <a:ext uri="{FF2B5EF4-FFF2-40B4-BE49-F238E27FC236}">
              <a16:creationId xmlns:a16="http://schemas.microsoft.com/office/drawing/2014/main" id="{C34B8864-9EEE-5CFD-3CA2-898290AA1454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12" name="Text Box 40">
          <a:extLst>
            <a:ext uri="{FF2B5EF4-FFF2-40B4-BE49-F238E27FC236}">
              <a16:creationId xmlns:a16="http://schemas.microsoft.com/office/drawing/2014/main" id="{D55F2274-C448-F175-8DFC-23EAB1CB6D7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13" name="Text Box 41">
          <a:extLst>
            <a:ext uri="{FF2B5EF4-FFF2-40B4-BE49-F238E27FC236}">
              <a16:creationId xmlns:a16="http://schemas.microsoft.com/office/drawing/2014/main" id="{F5757122-C36C-89E3-547E-15A3227A6B0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14" name="Text Box 42">
          <a:extLst>
            <a:ext uri="{FF2B5EF4-FFF2-40B4-BE49-F238E27FC236}">
              <a16:creationId xmlns:a16="http://schemas.microsoft.com/office/drawing/2014/main" id="{2C869BCA-8380-3C9C-2856-533D1E3715A5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15" name="Text Box 43">
          <a:extLst>
            <a:ext uri="{FF2B5EF4-FFF2-40B4-BE49-F238E27FC236}">
              <a16:creationId xmlns:a16="http://schemas.microsoft.com/office/drawing/2014/main" id="{906FF402-C8E6-2E22-08D1-1D09206BD9F4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16" name="Text Box 44">
          <a:extLst>
            <a:ext uri="{FF2B5EF4-FFF2-40B4-BE49-F238E27FC236}">
              <a16:creationId xmlns:a16="http://schemas.microsoft.com/office/drawing/2014/main" id="{5C1184C5-AE3F-D9C0-CF47-A09ACA1E308D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17" name="Text Box 45">
          <a:extLst>
            <a:ext uri="{FF2B5EF4-FFF2-40B4-BE49-F238E27FC236}">
              <a16:creationId xmlns:a16="http://schemas.microsoft.com/office/drawing/2014/main" id="{EDC88E49-58E7-7911-BA78-9A52471004D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18" name="Text Box 46">
          <a:extLst>
            <a:ext uri="{FF2B5EF4-FFF2-40B4-BE49-F238E27FC236}">
              <a16:creationId xmlns:a16="http://schemas.microsoft.com/office/drawing/2014/main" id="{C6CDDA87-2E2F-1094-7F3B-CEFDF09AB35C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19" name="Text Box 47">
          <a:extLst>
            <a:ext uri="{FF2B5EF4-FFF2-40B4-BE49-F238E27FC236}">
              <a16:creationId xmlns:a16="http://schemas.microsoft.com/office/drawing/2014/main" id="{9D85CE1C-03A6-565F-4569-162AEEC40FEE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20" name="Text Box 48">
          <a:extLst>
            <a:ext uri="{FF2B5EF4-FFF2-40B4-BE49-F238E27FC236}">
              <a16:creationId xmlns:a16="http://schemas.microsoft.com/office/drawing/2014/main" id="{A6F5BCCA-7EDB-1E28-F5AA-14F70CC2C219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21" name="Text Box 49">
          <a:extLst>
            <a:ext uri="{FF2B5EF4-FFF2-40B4-BE49-F238E27FC236}">
              <a16:creationId xmlns:a16="http://schemas.microsoft.com/office/drawing/2014/main" id="{C0D83FF3-345F-0109-7DD8-10AF02B6F9D5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22" name="Text Box 50">
          <a:extLst>
            <a:ext uri="{FF2B5EF4-FFF2-40B4-BE49-F238E27FC236}">
              <a16:creationId xmlns:a16="http://schemas.microsoft.com/office/drawing/2014/main" id="{97BC7F90-3511-845F-641A-A6D9B1A8276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23" name="Text Box 51">
          <a:extLst>
            <a:ext uri="{FF2B5EF4-FFF2-40B4-BE49-F238E27FC236}">
              <a16:creationId xmlns:a16="http://schemas.microsoft.com/office/drawing/2014/main" id="{31E7A459-77CF-E223-2E2E-401B23A25D95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24" name="Text Box 52">
          <a:extLst>
            <a:ext uri="{FF2B5EF4-FFF2-40B4-BE49-F238E27FC236}">
              <a16:creationId xmlns:a16="http://schemas.microsoft.com/office/drawing/2014/main" id="{7423E53A-30F2-9CAE-56CE-1A60FC08C919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25" name="Text Box 53">
          <a:extLst>
            <a:ext uri="{FF2B5EF4-FFF2-40B4-BE49-F238E27FC236}">
              <a16:creationId xmlns:a16="http://schemas.microsoft.com/office/drawing/2014/main" id="{93DBD2AE-C719-5B32-D83B-E309709F4622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26" name="Text Box 54">
          <a:extLst>
            <a:ext uri="{FF2B5EF4-FFF2-40B4-BE49-F238E27FC236}">
              <a16:creationId xmlns:a16="http://schemas.microsoft.com/office/drawing/2014/main" id="{C708A40B-07C2-093C-A05A-25351C4C0A51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27" name="Text Box 55">
          <a:extLst>
            <a:ext uri="{FF2B5EF4-FFF2-40B4-BE49-F238E27FC236}">
              <a16:creationId xmlns:a16="http://schemas.microsoft.com/office/drawing/2014/main" id="{EC51E23D-23D7-E45C-D9DD-CD449266364E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28" name="Text Box 56">
          <a:extLst>
            <a:ext uri="{FF2B5EF4-FFF2-40B4-BE49-F238E27FC236}">
              <a16:creationId xmlns:a16="http://schemas.microsoft.com/office/drawing/2014/main" id="{715C5182-7505-0FE1-E900-6A93982B22F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29" name="Text Box 57">
          <a:extLst>
            <a:ext uri="{FF2B5EF4-FFF2-40B4-BE49-F238E27FC236}">
              <a16:creationId xmlns:a16="http://schemas.microsoft.com/office/drawing/2014/main" id="{906EB9FA-6AD4-4DFA-B369-5C5130D88680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30" name="Text Box 58">
          <a:extLst>
            <a:ext uri="{FF2B5EF4-FFF2-40B4-BE49-F238E27FC236}">
              <a16:creationId xmlns:a16="http://schemas.microsoft.com/office/drawing/2014/main" id="{1AE16CD9-B090-9A80-844C-78AC73C3FC3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31" name="Text Box 59">
          <a:extLst>
            <a:ext uri="{FF2B5EF4-FFF2-40B4-BE49-F238E27FC236}">
              <a16:creationId xmlns:a16="http://schemas.microsoft.com/office/drawing/2014/main" id="{CBD2A859-3EF5-DC07-B88F-6376D6BF7A6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32" name="Text Box 60">
          <a:extLst>
            <a:ext uri="{FF2B5EF4-FFF2-40B4-BE49-F238E27FC236}">
              <a16:creationId xmlns:a16="http://schemas.microsoft.com/office/drawing/2014/main" id="{F1EF58CF-5D6C-11CF-BB50-CE49CA06844C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33" name="Text Box 61">
          <a:extLst>
            <a:ext uri="{FF2B5EF4-FFF2-40B4-BE49-F238E27FC236}">
              <a16:creationId xmlns:a16="http://schemas.microsoft.com/office/drawing/2014/main" id="{A5FAE3E9-AE4B-4B14-13C0-5553F52AB13E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34" name="Text Box 62">
          <a:extLst>
            <a:ext uri="{FF2B5EF4-FFF2-40B4-BE49-F238E27FC236}">
              <a16:creationId xmlns:a16="http://schemas.microsoft.com/office/drawing/2014/main" id="{CE73BBAB-F341-1AC5-655A-2DB1332ABF04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35" name="Text Box 63">
          <a:extLst>
            <a:ext uri="{FF2B5EF4-FFF2-40B4-BE49-F238E27FC236}">
              <a16:creationId xmlns:a16="http://schemas.microsoft.com/office/drawing/2014/main" id="{5AB4DC8E-967F-6F2C-1753-8FDB9A3DC7B9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36" name="Text Box 64">
          <a:extLst>
            <a:ext uri="{FF2B5EF4-FFF2-40B4-BE49-F238E27FC236}">
              <a16:creationId xmlns:a16="http://schemas.microsoft.com/office/drawing/2014/main" id="{4A998258-946E-E331-44CF-E27B9947E03C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37" name="Text Box 65">
          <a:extLst>
            <a:ext uri="{FF2B5EF4-FFF2-40B4-BE49-F238E27FC236}">
              <a16:creationId xmlns:a16="http://schemas.microsoft.com/office/drawing/2014/main" id="{D9581103-BF33-A793-6276-17DF235F97B2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38" name="Text Box 66">
          <a:extLst>
            <a:ext uri="{FF2B5EF4-FFF2-40B4-BE49-F238E27FC236}">
              <a16:creationId xmlns:a16="http://schemas.microsoft.com/office/drawing/2014/main" id="{683D685B-A420-4F34-3CB1-E6DEB8602510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39" name="Text Box 67">
          <a:extLst>
            <a:ext uri="{FF2B5EF4-FFF2-40B4-BE49-F238E27FC236}">
              <a16:creationId xmlns:a16="http://schemas.microsoft.com/office/drawing/2014/main" id="{41780AC5-79F3-04F9-D6DF-4EBCFD1C2F7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40" name="Text Box 68">
          <a:extLst>
            <a:ext uri="{FF2B5EF4-FFF2-40B4-BE49-F238E27FC236}">
              <a16:creationId xmlns:a16="http://schemas.microsoft.com/office/drawing/2014/main" id="{071768E3-C2C1-57F0-D2C3-00AC7783FC6D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41" name="Text Box 69">
          <a:extLst>
            <a:ext uri="{FF2B5EF4-FFF2-40B4-BE49-F238E27FC236}">
              <a16:creationId xmlns:a16="http://schemas.microsoft.com/office/drawing/2014/main" id="{25392487-1EFC-BBAC-AA9B-22B925964D9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42" name="Text Box 70">
          <a:extLst>
            <a:ext uri="{FF2B5EF4-FFF2-40B4-BE49-F238E27FC236}">
              <a16:creationId xmlns:a16="http://schemas.microsoft.com/office/drawing/2014/main" id="{D4C6FCDF-2735-9601-BBCC-C1C902710913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43" name="Text Box 71">
          <a:extLst>
            <a:ext uri="{FF2B5EF4-FFF2-40B4-BE49-F238E27FC236}">
              <a16:creationId xmlns:a16="http://schemas.microsoft.com/office/drawing/2014/main" id="{6F578848-5386-877E-B307-E1B212F0A608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44" name="Text Box 72">
          <a:extLst>
            <a:ext uri="{FF2B5EF4-FFF2-40B4-BE49-F238E27FC236}">
              <a16:creationId xmlns:a16="http://schemas.microsoft.com/office/drawing/2014/main" id="{DFC65C68-63D1-C3E2-CB12-64F047C7A9DC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45" name="Text Box 73">
          <a:extLst>
            <a:ext uri="{FF2B5EF4-FFF2-40B4-BE49-F238E27FC236}">
              <a16:creationId xmlns:a16="http://schemas.microsoft.com/office/drawing/2014/main" id="{FEB81B8C-0B7D-25F1-B195-9F5F3800FE8C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46" name="Text Box 74">
          <a:extLst>
            <a:ext uri="{FF2B5EF4-FFF2-40B4-BE49-F238E27FC236}">
              <a16:creationId xmlns:a16="http://schemas.microsoft.com/office/drawing/2014/main" id="{63C676A7-6251-6109-B6ED-8992BD361783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47" name="Text Box 75">
          <a:extLst>
            <a:ext uri="{FF2B5EF4-FFF2-40B4-BE49-F238E27FC236}">
              <a16:creationId xmlns:a16="http://schemas.microsoft.com/office/drawing/2014/main" id="{5623E8D9-ED1A-E921-9E90-810C724A4931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48" name="Text Box 76">
          <a:extLst>
            <a:ext uri="{FF2B5EF4-FFF2-40B4-BE49-F238E27FC236}">
              <a16:creationId xmlns:a16="http://schemas.microsoft.com/office/drawing/2014/main" id="{33F0BB83-007C-511F-E7A6-D9ACDB23AA83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49" name="Text Box 77">
          <a:extLst>
            <a:ext uri="{FF2B5EF4-FFF2-40B4-BE49-F238E27FC236}">
              <a16:creationId xmlns:a16="http://schemas.microsoft.com/office/drawing/2014/main" id="{E4E1CC37-F5A1-7EED-2D8B-3253139556D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50" name="Text Box 78">
          <a:extLst>
            <a:ext uri="{FF2B5EF4-FFF2-40B4-BE49-F238E27FC236}">
              <a16:creationId xmlns:a16="http://schemas.microsoft.com/office/drawing/2014/main" id="{B66C3CA7-1B59-7B0E-6DE8-5A6D6A4F9229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51" name="Text Box 79">
          <a:extLst>
            <a:ext uri="{FF2B5EF4-FFF2-40B4-BE49-F238E27FC236}">
              <a16:creationId xmlns:a16="http://schemas.microsoft.com/office/drawing/2014/main" id="{EDEF2E07-AFD6-E2AA-E3D6-23351A74143D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52" name="Text Box 80">
          <a:extLst>
            <a:ext uri="{FF2B5EF4-FFF2-40B4-BE49-F238E27FC236}">
              <a16:creationId xmlns:a16="http://schemas.microsoft.com/office/drawing/2014/main" id="{9E5A460B-0E02-8AAF-CD22-1F9AB27A023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54" name="Text Box 82">
          <a:extLst>
            <a:ext uri="{FF2B5EF4-FFF2-40B4-BE49-F238E27FC236}">
              <a16:creationId xmlns:a16="http://schemas.microsoft.com/office/drawing/2014/main" id="{4A80B111-DCB7-BEE4-CDAC-32F6C955C19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55" name="Text Box 83">
          <a:extLst>
            <a:ext uri="{FF2B5EF4-FFF2-40B4-BE49-F238E27FC236}">
              <a16:creationId xmlns:a16="http://schemas.microsoft.com/office/drawing/2014/main" id="{3C3ED4AE-DBE8-5BB1-F4BE-49752BA9D9C9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56" name="Text Box 84">
          <a:extLst>
            <a:ext uri="{FF2B5EF4-FFF2-40B4-BE49-F238E27FC236}">
              <a16:creationId xmlns:a16="http://schemas.microsoft.com/office/drawing/2014/main" id="{356B107C-9C4F-D42B-A1F3-E00488C9B6E2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57" name="Text Box 85">
          <a:extLst>
            <a:ext uri="{FF2B5EF4-FFF2-40B4-BE49-F238E27FC236}">
              <a16:creationId xmlns:a16="http://schemas.microsoft.com/office/drawing/2014/main" id="{A3750899-F515-91E6-8463-8E56CFBA08F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58" name="Text Box 86">
          <a:extLst>
            <a:ext uri="{FF2B5EF4-FFF2-40B4-BE49-F238E27FC236}">
              <a16:creationId xmlns:a16="http://schemas.microsoft.com/office/drawing/2014/main" id="{9624F95B-7B18-F771-E42A-14313613A0D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59" name="Text Box 87">
          <a:extLst>
            <a:ext uri="{FF2B5EF4-FFF2-40B4-BE49-F238E27FC236}">
              <a16:creationId xmlns:a16="http://schemas.microsoft.com/office/drawing/2014/main" id="{9A3D8A6D-29C6-2561-E481-20EBBE3196F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60" name="Text Box 88">
          <a:extLst>
            <a:ext uri="{FF2B5EF4-FFF2-40B4-BE49-F238E27FC236}">
              <a16:creationId xmlns:a16="http://schemas.microsoft.com/office/drawing/2014/main" id="{9182A7FD-E073-5873-D0D1-8B03A0A5FD6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61" name="Text Box 89">
          <a:extLst>
            <a:ext uri="{FF2B5EF4-FFF2-40B4-BE49-F238E27FC236}">
              <a16:creationId xmlns:a16="http://schemas.microsoft.com/office/drawing/2014/main" id="{E6CDE9E5-ED2E-7E19-49C9-5F23E3C4D4A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62" name="Text Box 90">
          <a:extLst>
            <a:ext uri="{FF2B5EF4-FFF2-40B4-BE49-F238E27FC236}">
              <a16:creationId xmlns:a16="http://schemas.microsoft.com/office/drawing/2014/main" id="{1BDC7053-545F-66BB-0330-3CAFBB73750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63" name="Text Box 91">
          <a:extLst>
            <a:ext uri="{FF2B5EF4-FFF2-40B4-BE49-F238E27FC236}">
              <a16:creationId xmlns:a16="http://schemas.microsoft.com/office/drawing/2014/main" id="{E7F83BBA-13ED-19B2-488A-A3BA34A8A8C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65" name="Text Box 93">
          <a:extLst>
            <a:ext uri="{FF2B5EF4-FFF2-40B4-BE49-F238E27FC236}">
              <a16:creationId xmlns:a16="http://schemas.microsoft.com/office/drawing/2014/main" id="{0423A311-3D06-54C4-279A-BFD894E0E0E0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66" name="Text Box 94">
          <a:extLst>
            <a:ext uri="{FF2B5EF4-FFF2-40B4-BE49-F238E27FC236}">
              <a16:creationId xmlns:a16="http://schemas.microsoft.com/office/drawing/2014/main" id="{AC09940D-8E35-A033-E9FA-3A426324A39B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67" name="Text Box 95">
          <a:extLst>
            <a:ext uri="{FF2B5EF4-FFF2-40B4-BE49-F238E27FC236}">
              <a16:creationId xmlns:a16="http://schemas.microsoft.com/office/drawing/2014/main" id="{11D4E476-BF3B-009C-FBA0-08E565494056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68" name="Text Box 96">
          <a:extLst>
            <a:ext uri="{FF2B5EF4-FFF2-40B4-BE49-F238E27FC236}">
              <a16:creationId xmlns:a16="http://schemas.microsoft.com/office/drawing/2014/main" id="{73A2488B-FA91-CB0F-6600-3E3A769045C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69" name="Text Box 97">
          <a:extLst>
            <a:ext uri="{FF2B5EF4-FFF2-40B4-BE49-F238E27FC236}">
              <a16:creationId xmlns:a16="http://schemas.microsoft.com/office/drawing/2014/main" id="{A3E1A271-2749-6091-FB65-2B6B6B5E59E6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70" name="Text Box 98">
          <a:extLst>
            <a:ext uri="{FF2B5EF4-FFF2-40B4-BE49-F238E27FC236}">
              <a16:creationId xmlns:a16="http://schemas.microsoft.com/office/drawing/2014/main" id="{C59E4AFE-6A62-070B-4066-72E35C508AB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71" name="Text Box 99">
          <a:extLst>
            <a:ext uri="{FF2B5EF4-FFF2-40B4-BE49-F238E27FC236}">
              <a16:creationId xmlns:a16="http://schemas.microsoft.com/office/drawing/2014/main" id="{D0470118-869E-A439-E738-6A19979A9C35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72" name="Text Box 100">
          <a:extLst>
            <a:ext uri="{FF2B5EF4-FFF2-40B4-BE49-F238E27FC236}">
              <a16:creationId xmlns:a16="http://schemas.microsoft.com/office/drawing/2014/main" id="{CFC7A1F3-4323-1641-BFC6-9E78C8D57F19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73" name="Text Box 101">
          <a:extLst>
            <a:ext uri="{FF2B5EF4-FFF2-40B4-BE49-F238E27FC236}">
              <a16:creationId xmlns:a16="http://schemas.microsoft.com/office/drawing/2014/main" id="{290690F8-3DD3-EC56-993E-C337EDF98ECE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74" name="Text Box 102">
          <a:extLst>
            <a:ext uri="{FF2B5EF4-FFF2-40B4-BE49-F238E27FC236}">
              <a16:creationId xmlns:a16="http://schemas.microsoft.com/office/drawing/2014/main" id="{6C99863D-6A61-9F67-0A69-1B12D77500F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77" name="Text Box 105">
          <a:extLst>
            <a:ext uri="{FF2B5EF4-FFF2-40B4-BE49-F238E27FC236}">
              <a16:creationId xmlns:a16="http://schemas.microsoft.com/office/drawing/2014/main" id="{D32BCD8C-E923-73F0-0566-F4D8BC590C4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78" name="Text Box 106">
          <a:extLst>
            <a:ext uri="{FF2B5EF4-FFF2-40B4-BE49-F238E27FC236}">
              <a16:creationId xmlns:a16="http://schemas.microsoft.com/office/drawing/2014/main" id="{DD4B5334-4A12-9AC2-8AB7-CC3BBE3A0605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79" name="Text Box 107">
          <a:extLst>
            <a:ext uri="{FF2B5EF4-FFF2-40B4-BE49-F238E27FC236}">
              <a16:creationId xmlns:a16="http://schemas.microsoft.com/office/drawing/2014/main" id="{8CFFFEDF-2C48-92AE-AEBF-2AECCB113FCA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80" name="Text Box 108">
          <a:extLst>
            <a:ext uri="{FF2B5EF4-FFF2-40B4-BE49-F238E27FC236}">
              <a16:creationId xmlns:a16="http://schemas.microsoft.com/office/drawing/2014/main" id="{8CA05B05-0154-0D01-A638-385BFCC50A9B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81" name="Text Box 109">
          <a:extLst>
            <a:ext uri="{FF2B5EF4-FFF2-40B4-BE49-F238E27FC236}">
              <a16:creationId xmlns:a16="http://schemas.microsoft.com/office/drawing/2014/main" id="{9FC7222A-1114-4B68-36F9-B5E26C0F95DA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82" name="Text Box 110">
          <a:extLst>
            <a:ext uri="{FF2B5EF4-FFF2-40B4-BE49-F238E27FC236}">
              <a16:creationId xmlns:a16="http://schemas.microsoft.com/office/drawing/2014/main" id="{F42775D8-83AA-80FF-A1BB-53A351B4170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83" name="Text Box 111">
          <a:extLst>
            <a:ext uri="{FF2B5EF4-FFF2-40B4-BE49-F238E27FC236}">
              <a16:creationId xmlns:a16="http://schemas.microsoft.com/office/drawing/2014/main" id="{4D241A85-6E82-4CDC-7E88-92790D81D114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84" name="Text Box 112">
          <a:extLst>
            <a:ext uri="{FF2B5EF4-FFF2-40B4-BE49-F238E27FC236}">
              <a16:creationId xmlns:a16="http://schemas.microsoft.com/office/drawing/2014/main" id="{A66809CE-7382-1E52-167E-03D08D1FA25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85" name="Text Box 113">
          <a:extLst>
            <a:ext uri="{FF2B5EF4-FFF2-40B4-BE49-F238E27FC236}">
              <a16:creationId xmlns:a16="http://schemas.microsoft.com/office/drawing/2014/main" id="{9B2C7625-C72E-1109-EBBF-52F8C644CA4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86" name="Text Box 114">
          <a:extLst>
            <a:ext uri="{FF2B5EF4-FFF2-40B4-BE49-F238E27FC236}">
              <a16:creationId xmlns:a16="http://schemas.microsoft.com/office/drawing/2014/main" id="{B7BB5597-7ECC-61D5-0B44-E9D22CD8894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90" name="Text Box 118">
          <a:extLst>
            <a:ext uri="{FF2B5EF4-FFF2-40B4-BE49-F238E27FC236}">
              <a16:creationId xmlns:a16="http://schemas.microsoft.com/office/drawing/2014/main" id="{3FEA1686-74CD-128D-541F-A965772530D0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91" name="Text Box 119">
          <a:extLst>
            <a:ext uri="{FF2B5EF4-FFF2-40B4-BE49-F238E27FC236}">
              <a16:creationId xmlns:a16="http://schemas.microsoft.com/office/drawing/2014/main" id="{118D1CCC-D20B-0824-61CD-2D4571C3647B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92" name="Text Box 120">
          <a:extLst>
            <a:ext uri="{FF2B5EF4-FFF2-40B4-BE49-F238E27FC236}">
              <a16:creationId xmlns:a16="http://schemas.microsoft.com/office/drawing/2014/main" id="{19091C89-ECB2-2129-EAD5-30E616DFD91C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93" name="Text Box 121">
          <a:extLst>
            <a:ext uri="{FF2B5EF4-FFF2-40B4-BE49-F238E27FC236}">
              <a16:creationId xmlns:a16="http://schemas.microsoft.com/office/drawing/2014/main" id="{2ADD7A84-5E72-695B-6BFD-BDD0E94EC51E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94" name="Text Box 122">
          <a:extLst>
            <a:ext uri="{FF2B5EF4-FFF2-40B4-BE49-F238E27FC236}">
              <a16:creationId xmlns:a16="http://schemas.microsoft.com/office/drawing/2014/main" id="{4CBCF5C6-0AE8-B1DB-B1E0-5FCF66F4A487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95" name="Text Box 123">
          <a:extLst>
            <a:ext uri="{FF2B5EF4-FFF2-40B4-BE49-F238E27FC236}">
              <a16:creationId xmlns:a16="http://schemas.microsoft.com/office/drawing/2014/main" id="{E4F10404-65AD-3642-9ED1-02E7D7314C3E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96" name="Text Box 124">
          <a:extLst>
            <a:ext uri="{FF2B5EF4-FFF2-40B4-BE49-F238E27FC236}">
              <a16:creationId xmlns:a16="http://schemas.microsoft.com/office/drawing/2014/main" id="{161F40F5-90D9-7E9F-BAC0-5CC052A945A6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97" name="Text Box 125">
          <a:extLst>
            <a:ext uri="{FF2B5EF4-FFF2-40B4-BE49-F238E27FC236}">
              <a16:creationId xmlns:a16="http://schemas.microsoft.com/office/drawing/2014/main" id="{F1951D6E-CCE0-9D85-F6AB-C6BB1F8097ED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198" name="Text Box 126">
          <a:extLst>
            <a:ext uri="{FF2B5EF4-FFF2-40B4-BE49-F238E27FC236}">
              <a16:creationId xmlns:a16="http://schemas.microsoft.com/office/drawing/2014/main" id="{476B1058-EBBE-9D99-4C25-8CE3235ABAB6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199" name="Text Box 127">
          <a:extLst>
            <a:ext uri="{FF2B5EF4-FFF2-40B4-BE49-F238E27FC236}">
              <a16:creationId xmlns:a16="http://schemas.microsoft.com/office/drawing/2014/main" id="{8AC06B7B-5FB3-3088-97DE-CD7046D00FB6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03" name="Text Box 131">
          <a:extLst>
            <a:ext uri="{FF2B5EF4-FFF2-40B4-BE49-F238E27FC236}">
              <a16:creationId xmlns:a16="http://schemas.microsoft.com/office/drawing/2014/main" id="{2B9BB575-FB99-1CF1-0BD6-8E9184537C0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04" name="Text Box 132">
          <a:extLst>
            <a:ext uri="{FF2B5EF4-FFF2-40B4-BE49-F238E27FC236}">
              <a16:creationId xmlns:a16="http://schemas.microsoft.com/office/drawing/2014/main" id="{3437794E-B7F0-7CB5-43F4-8DCEE00AC556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05" name="Text Box 133">
          <a:extLst>
            <a:ext uri="{FF2B5EF4-FFF2-40B4-BE49-F238E27FC236}">
              <a16:creationId xmlns:a16="http://schemas.microsoft.com/office/drawing/2014/main" id="{73E1EDB1-3540-DD53-EC5E-0C03CC3715A6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06" name="Text Box 134">
          <a:extLst>
            <a:ext uri="{FF2B5EF4-FFF2-40B4-BE49-F238E27FC236}">
              <a16:creationId xmlns:a16="http://schemas.microsoft.com/office/drawing/2014/main" id="{F44C30D5-7D5D-6614-43FE-0B58363309F1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07" name="Text Box 135">
          <a:extLst>
            <a:ext uri="{FF2B5EF4-FFF2-40B4-BE49-F238E27FC236}">
              <a16:creationId xmlns:a16="http://schemas.microsoft.com/office/drawing/2014/main" id="{21874020-2B5F-CB2D-DAA3-9C7995F174A8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08" name="Text Box 136">
          <a:extLst>
            <a:ext uri="{FF2B5EF4-FFF2-40B4-BE49-F238E27FC236}">
              <a16:creationId xmlns:a16="http://schemas.microsoft.com/office/drawing/2014/main" id="{E4CDE7BC-14D9-902F-CDC6-481D44688B5D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09" name="Text Box 137">
          <a:extLst>
            <a:ext uri="{FF2B5EF4-FFF2-40B4-BE49-F238E27FC236}">
              <a16:creationId xmlns:a16="http://schemas.microsoft.com/office/drawing/2014/main" id="{B4C412BD-FFEB-C8DB-607F-8151C9E31311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10" name="Text Box 138">
          <a:extLst>
            <a:ext uri="{FF2B5EF4-FFF2-40B4-BE49-F238E27FC236}">
              <a16:creationId xmlns:a16="http://schemas.microsoft.com/office/drawing/2014/main" id="{611DD21F-E67C-123B-213C-B037D712671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11" name="Text Box 139">
          <a:extLst>
            <a:ext uri="{FF2B5EF4-FFF2-40B4-BE49-F238E27FC236}">
              <a16:creationId xmlns:a16="http://schemas.microsoft.com/office/drawing/2014/main" id="{2A9E7989-5FEF-BC62-CD89-2039875D2F12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12" name="Text Box 140">
          <a:extLst>
            <a:ext uri="{FF2B5EF4-FFF2-40B4-BE49-F238E27FC236}">
              <a16:creationId xmlns:a16="http://schemas.microsoft.com/office/drawing/2014/main" id="{68CA20FB-8BF0-38F3-1399-8E5C1C0F55B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16" name="Text Box 144">
          <a:extLst>
            <a:ext uri="{FF2B5EF4-FFF2-40B4-BE49-F238E27FC236}">
              <a16:creationId xmlns:a16="http://schemas.microsoft.com/office/drawing/2014/main" id="{B96C5CAC-959A-071A-C4C1-4B3238D51BC9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17" name="Text Box 145">
          <a:extLst>
            <a:ext uri="{FF2B5EF4-FFF2-40B4-BE49-F238E27FC236}">
              <a16:creationId xmlns:a16="http://schemas.microsoft.com/office/drawing/2014/main" id="{E961A773-7C21-CCAA-9FDB-72431F5E2685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18" name="Text Box 146">
          <a:extLst>
            <a:ext uri="{FF2B5EF4-FFF2-40B4-BE49-F238E27FC236}">
              <a16:creationId xmlns:a16="http://schemas.microsoft.com/office/drawing/2014/main" id="{6183587F-B41E-F8DF-F014-509090DA4323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19" name="Text Box 147">
          <a:extLst>
            <a:ext uri="{FF2B5EF4-FFF2-40B4-BE49-F238E27FC236}">
              <a16:creationId xmlns:a16="http://schemas.microsoft.com/office/drawing/2014/main" id="{A66981BD-97FE-D573-D6A3-33F81F4F0633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20" name="Text Box 148">
          <a:extLst>
            <a:ext uri="{FF2B5EF4-FFF2-40B4-BE49-F238E27FC236}">
              <a16:creationId xmlns:a16="http://schemas.microsoft.com/office/drawing/2014/main" id="{F77EB22A-C4B5-9233-CE3B-A5EA9105FF78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21" name="Text Box 149">
          <a:extLst>
            <a:ext uri="{FF2B5EF4-FFF2-40B4-BE49-F238E27FC236}">
              <a16:creationId xmlns:a16="http://schemas.microsoft.com/office/drawing/2014/main" id="{E85D7703-CFE0-F2EA-E99F-9F2B3842B190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22" name="Text Box 150">
          <a:extLst>
            <a:ext uri="{FF2B5EF4-FFF2-40B4-BE49-F238E27FC236}">
              <a16:creationId xmlns:a16="http://schemas.microsoft.com/office/drawing/2014/main" id="{59C6DE04-470E-BCCA-7352-D3BC98BBEBD9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23" name="Text Box 151">
          <a:extLst>
            <a:ext uri="{FF2B5EF4-FFF2-40B4-BE49-F238E27FC236}">
              <a16:creationId xmlns:a16="http://schemas.microsoft.com/office/drawing/2014/main" id="{AE01C1BD-D302-C65D-557D-546FF0E7AC9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24" name="Text Box 152">
          <a:extLst>
            <a:ext uri="{FF2B5EF4-FFF2-40B4-BE49-F238E27FC236}">
              <a16:creationId xmlns:a16="http://schemas.microsoft.com/office/drawing/2014/main" id="{EFF7ABEA-C159-A867-0F74-4CFDCC6B4D50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25" name="Text Box 153">
          <a:extLst>
            <a:ext uri="{FF2B5EF4-FFF2-40B4-BE49-F238E27FC236}">
              <a16:creationId xmlns:a16="http://schemas.microsoft.com/office/drawing/2014/main" id="{5C549A71-B258-B695-3B9E-9072E667352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29" name="Text Box 157">
          <a:extLst>
            <a:ext uri="{FF2B5EF4-FFF2-40B4-BE49-F238E27FC236}">
              <a16:creationId xmlns:a16="http://schemas.microsoft.com/office/drawing/2014/main" id="{8C2CE0D8-5EED-2CE0-CD8F-1848E1062985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30" name="Text Box 158">
          <a:extLst>
            <a:ext uri="{FF2B5EF4-FFF2-40B4-BE49-F238E27FC236}">
              <a16:creationId xmlns:a16="http://schemas.microsoft.com/office/drawing/2014/main" id="{4C69C3D6-ADD7-E796-9A8A-33F95E5B6D7B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31" name="Text Box 159">
          <a:extLst>
            <a:ext uri="{FF2B5EF4-FFF2-40B4-BE49-F238E27FC236}">
              <a16:creationId xmlns:a16="http://schemas.microsoft.com/office/drawing/2014/main" id="{AD8269D7-114E-17D5-DB95-54668F19E3D7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32" name="Text Box 160">
          <a:extLst>
            <a:ext uri="{FF2B5EF4-FFF2-40B4-BE49-F238E27FC236}">
              <a16:creationId xmlns:a16="http://schemas.microsoft.com/office/drawing/2014/main" id="{F1B70463-A57F-AE43-29A2-041D4F34CD25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33" name="Text Box 161">
          <a:extLst>
            <a:ext uri="{FF2B5EF4-FFF2-40B4-BE49-F238E27FC236}">
              <a16:creationId xmlns:a16="http://schemas.microsoft.com/office/drawing/2014/main" id="{8E68236E-9A3E-62F4-6B38-656F05AABE28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34" name="Text Box 162">
          <a:extLst>
            <a:ext uri="{FF2B5EF4-FFF2-40B4-BE49-F238E27FC236}">
              <a16:creationId xmlns:a16="http://schemas.microsoft.com/office/drawing/2014/main" id="{C23834A3-761D-DDF9-4766-080F6EB2AAF6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35" name="Text Box 163">
          <a:extLst>
            <a:ext uri="{FF2B5EF4-FFF2-40B4-BE49-F238E27FC236}">
              <a16:creationId xmlns:a16="http://schemas.microsoft.com/office/drawing/2014/main" id="{9ED13F5B-D4E1-1CC2-335D-A1A5DD305521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36" name="Text Box 164">
          <a:extLst>
            <a:ext uri="{FF2B5EF4-FFF2-40B4-BE49-F238E27FC236}">
              <a16:creationId xmlns:a16="http://schemas.microsoft.com/office/drawing/2014/main" id="{124B7488-6B5B-2E5D-FEC4-5FDAFD37BFF4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37" name="Text Box 165">
          <a:extLst>
            <a:ext uri="{FF2B5EF4-FFF2-40B4-BE49-F238E27FC236}">
              <a16:creationId xmlns:a16="http://schemas.microsoft.com/office/drawing/2014/main" id="{07C1AE1E-CC5E-1AB1-DCA1-CA027C44C62D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38" name="Text Box 166">
          <a:extLst>
            <a:ext uri="{FF2B5EF4-FFF2-40B4-BE49-F238E27FC236}">
              <a16:creationId xmlns:a16="http://schemas.microsoft.com/office/drawing/2014/main" id="{B94B8219-4E37-FDA2-251F-90F337FC1156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42" name="Text Box 170">
          <a:extLst>
            <a:ext uri="{FF2B5EF4-FFF2-40B4-BE49-F238E27FC236}">
              <a16:creationId xmlns:a16="http://schemas.microsoft.com/office/drawing/2014/main" id="{905A7022-520A-BBB4-789B-9C3DE4880854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43" name="Text Box 171">
          <a:extLst>
            <a:ext uri="{FF2B5EF4-FFF2-40B4-BE49-F238E27FC236}">
              <a16:creationId xmlns:a16="http://schemas.microsoft.com/office/drawing/2014/main" id="{3846A504-447A-7FA5-B30C-A634FF03005C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44" name="Text Box 172">
          <a:extLst>
            <a:ext uri="{FF2B5EF4-FFF2-40B4-BE49-F238E27FC236}">
              <a16:creationId xmlns:a16="http://schemas.microsoft.com/office/drawing/2014/main" id="{911DA331-9CCC-E8FA-69BD-C310B50F6BC9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45" name="Text Box 173">
          <a:extLst>
            <a:ext uri="{FF2B5EF4-FFF2-40B4-BE49-F238E27FC236}">
              <a16:creationId xmlns:a16="http://schemas.microsoft.com/office/drawing/2014/main" id="{914D8F14-2D2C-C37C-AD8B-D77D441F37D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46" name="Text Box 174">
          <a:extLst>
            <a:ext uri="{FF2B5EF4-FFF2-40B4-BE49-F238E27FC236}">
              <a16:creationId xmlns:a16="http://schemas.microsoft.com/office/drawing/2014/main" id="{19C46722-D9E6-A2FD-018B-D4E178484E35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47" name="Text Box 175">
          <a:extLst>
            <a:ext uri="{FF2B5EF4-FFF2-40B4-BE49-F238E27FC236}">
              <a16:creationId xmlns:a16="http://schemas.microsoft.com/office/drawing/2014/main" id="{178C88F8-4765-1EA8-8528-EC0AC109E9FD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48" name="Text Box 176">
          <a:extLst>
            <a:ext uri="{FF2B5EF4-FFF2-40B4-BE49-F238E27FC236}">
              <a16:creationId xmlns:a16="http://schemas.microsoft.com/office/drawing/2014/main" id="{D98ABEAD-7AB4-9B44-CCCD-31C7622FEA40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49" name="Text Box 177">
          <a:extLst>
            <a:ext uri="{FF2B5EF4-FFF2-40B4-BE49-F238E27FC236}">
              <a16:creationId xmlns:a16="http://schemas.microsoft.com/office/drawing/2014/main" id="{4E4DCFD7-E0B2-946E-AE4D-956D858AE1F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50" name="Text Box 178">
          <a:extLst>
            <a:ext uri="{FF2B5EF4-FFF2-40B4-BE49-F238E27FC236}">
              <a16:creationId xmlns:a16="http://schemas.microsoft.com/office/drawing/2014/main" id="{41B23E72-0042-29FF-652C-EC4E90CCCE69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51" name="Text Box 179">
          <a:extLst>
            <a:ext uri="{FF2B5EF4-FFF2-40B4-BE49-F238E27FC236}">
              <a16:creationId xmlns:a16="http://schemas.microsoft.com/office/drawing/2014/main" id="{D49980FA-DA4C-75BC-6846-F3A4B4B05AA3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55" name="Text Box 183">
          <a:extLst>
            <a:ext uri="{FF2B5EF4-FFF2-40B4-BE49-F238E27FC236}">
              <a16:creationId xmlns:a16="http://schemas.microsoft.com/office/drawing/2014/main" id="{16CBFAB9-BCB2-68F1-AB66-FAB34DB1721B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56" name="Text Box 184">
          <a:extLst>
            <a:ext uri="{FF2B5EF4-FFF2-40B4-BE49-F238E27FC236}">
              <a16:creationId xmlns:a16="http://schemas.microsoft.com/office/drawing/2014/main" id="{D1CCFC5D-5C99-E909-AF65-59FFE5F6FA8B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57" name="Text Box 185">
          <a:extLst>
            <a:ext uri="{FF2B5EF4-FFF2-40B4-BE49-F238E27FC236}">
              <a16:creationId xmlns:a16="http://schemas.microsoft.com/office/drawing/2014/main" id="{3EBDA29D-F32A-5B03-9093-CF4B5EAB3C18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58" name="Text Box 186">
          <a:extLst>
            <a:ext uri="{FF2B5EF4-FFF2-40B4-BE49-F238E27FC236}">
              <a16:creationId xmlns:a16="http://schemas.microsoft.com/office/drawing/2014/main" id="{765629C3-0B48-E965-131F-F646107501A7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59" name="Text Box 187">
          <a:extLst>
            <a:ext uri="{FF2B5EF4-FFF2-40B4-BE49-F238E27FC236}">
              <a16:creationId xmlns:a16="http://schemas.microsoft.com/office/drawing/2014/main" id="{89BEFB03-CA89-18D9-A39D-70C7503078D2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60" name="Text Box 188">
          <a:extLst>
            <a:ext uri="{FF2B5EF4-FFF2-40B4-BE49-F238E27FC236}">
              <a16:creationId xmlns:a16="http://schemas.microsoft.com/office/drawing/2014/main" id="{BB4F7211-242F-D811-8DE0-A6C8FB39399D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61" name="Text Box 189">
          <a:extLst>
            <a:ext uri="{FF2B5EF4-FFF2-40B4-BE49-F238E27FC236}">
              <a16:creationId xmlns:a16="http://schemas.microsoft.com/office/drawing/2014/main" id="{1C0E6892-A81A-F9C8-3A2E-594DB3B0B702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62" name="Text Box 190">
          <a:extLst>
            <a:ext uri="{FF2B5EF4-FFF2-40B4-BE49-F238E27FC236}">
              <a16:creationId xmlns:a16="http://schemas.microsoft.com/office/drawing/2014/main" id="{06BED493-11D5-8275-322A-5AA813F6B0C3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63" name="Text Box 191">
          <a:extLst>
            <a:ext uri="{FF2B5EF4-FFF2-40B4-BE49-F238E27FC236}">
              <a16:creationId xmlns:a16="http://schemas.microsoft.com/office/drawing/2014/main" id="{EC6E350D-765D-B687-93B5-28BD90C53BEE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64" name="Text Box 192">
          <a:extLst>
            <a:ext uri="{FF2B5EF4-FFF2-40B4-BE49-F238E27FC236}">
              <a16:creationId xmlns:a16="http://schemas.microsoft.com/office/drawing/2014/main" id="{B1673AD9-F5CD-EE6F-046C-D127A82AB838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68" name="Text Box 196">
          <a:extLst>
            <a:ext uri="{FF2B5EF4-FFF2-40B4-BE49-F238E27FC236}">
              <a16:creationId xmlns:a16="http://schemas.microsoft.com/office/drawing/2014/main" id="{DBE9476E-7ACF-12B9-316C-A3EDC09B5F80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69" name="Text Box 197">
          <a:extLst>
            <a:ext uri="{FF2B5EF4-FFF2-40B4-BE49-F238E27FC236}">
              <a16:creationId xmlns:a16="http://schemas.microsoft.com/office/drawing/2014/main" id="{83C03860-71A0-B6EA-0A84-712DB28C12A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70" name="Text Box 198">
          <a:extLst>
            <a:ext uri="{FF2B5EF4-FFF2-40B4-BE49-F238E27FC236}">
              <a16:creationId xmlns:a16="http://schemas.microsoft.com/office/drawing/2014/main" id="{9E6B52AB-7377-AD8B-6D97-95BE1E72FAAC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71" name="Text Box 199">
          <a:extLst>
            <a:ext uri="{FF2B5EF4-FFF2-40B4-BE49-F238E27FC236}">
              <a16:creationId xmlns:a16="http://schemas.microsoft.com/office/drawing/2014/main" id="{643889BF-B64B-E44C-5574-D0C80DF51D80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72" name="Text Box 200">
          <a:extLst>
            <a:ext uri="{FF2B5EF4-FFF2-40B4-BE49-F238E27FC236}">
              <a16:creationId xmlns:a16="http://schemas.microsoft.com/office/drawing/2014/main" id="{024271C5-C832-B70B-12C7-0F8A9D31ED8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73" name="Text Box 201">
          <a:extLst>
            <a:ext uri="{FF2B5EF4-FFF2-40B4-BE49-F238E27FC236}">
              <a16:creationId xmlns:a16="http://schemas.microsoft.com/office/drawing/2014/main" id="{56218C96-15CD-21B4-0624-F64AB8B2701C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74" name="Text Box 202">
          <a:extLst>
            <a:ext uri="{FF2B5EF4-FFF2-40B4-BE49-F238E27FC236}">
              <a16:creationId xmlns:a16="http://schemas.microsoft.com/office/drawing/2014/main" id="{252945AF-68A8-C85D-0608-B7A3E938F057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19050</xdr:rowOff>
    </xdr:to>
    <xdr:sp macro="" textlink="">
      <xdr:nvSpPr>
        <xdr:cNvPr id="387275" name="Text Box 203">
          <a:extLst>
            <a:ext uri="{FF2B5EF4-FFF2-40B4-BE49-F238E27FC236}">
              <a16:creationId xmlns:a16="http://schemas.microsoft.com/office/drawing/2014/main" id="{A8500CF9-E96C-8D9C-C6DC-A635236BFFDD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76" name="Text Box 204">
          <a:extLst>
            <a:ext uri="{FF2B5EF4-FFF2-40B4-BE49-F238E27FC236}">
              <a16:creationId xmlns:a16="http://schemas.microsoft.com/office/drawing/2014/main" id="{C31B2596-48B0-FA00-6241-437D4925DAC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19050</xdr:rowOff>
    </xdr:to>
    <xdr:sp macro="" textlink="">
      <xdr:nvSpPr>
        <xdr:cNvPr id="387277" name="Text Box 205">
          <a:extLst>
            <a:ext uri="{FF2B5EF4-FFF2-40B4-BE49-F238E27FC236}">
              <a16:creationId xmlns:a16="http://schemas.microsoft.com/office/drawing/2014/main" id="{B7C620CA-4F9E-C76B-06B6-E9132A630F75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79" name="Text Box 207">
          <a:extLst>
            <a:ext uri="{FF2B5EF4-FFF2-40B4-BE49-F238E27FC236}">
              <a16:creationId xmlns:a16="http://schemas.microsoft.com/office/drawing/2014/main" id="{4522D6FB-1839-4492-E575-755E9F6BBBDD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80" name="Text Box 208">
          <a:extLst>
            <a:ext uri="{FF2B5EF4-FFF2-40B4-BE49-F238E27FC236}">
              <a16:creationId xmlns:a16="http://schemas.microsoft.com/office/drawing/2014/main" id="{C8BB95D5-82CE-14EF-B3B6-92E07781EEBA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81" name="Text Box 209">
          <a:extLst>
            <a:ext uri="{FF2B5EF4-FFF2-40B4-BE49-F238E27FC236}">
              <a16:creationId xmlns:a16="http://schemas.microsoft.com/office/drawing/2014/main" id="{9DD5C8BA-7642-2E5B-AEC6-40EC229BF2D4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82" name="Text Box 210">
          <a:extLst>
            <a:ext uri="{FF2B5EF4-FFF2-40B4-BE49-F238E27FC236}">
              <a16:creationId xmlns:a16="http://schemas.microsoft.com/office/drawing/2014/main" id="{217AA442-2456-3DE3-13F1-70DC2993DBC9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83" name="Text Box 211">
          <a:extLst>
            <a:ext uri="{FF2B5EF4-FFF2-40B4-BE49-F238E27FC236}">
              <a16:creationId xmlns:a16="http://schemas.microsoft.com/office/drawing/2014/main" id="{2E65DF25-3AC7-A3DF-C0B7-98160A6D547F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84" name="Text Box 212">
          <a:extLst>
            <a:ext uri="{FF2B5EF4-FFF2-40B4-BE49-F238E27FC236}">
              <a16:creationId xmlns:a16="http://schemas.microsoft.com/office/drawing/2014/main" id="{611D1F27-44E8-62AE-89DA-8715A1B5CFED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85" name="Text Box 213">
          <a:extLst>
            <a:ext uri="{FF2B5EF4-FFF2-40B4-BE49-F238E27FC236}">
              <a16:creationId xmlns:a16="http://schemas.microsoft.com/office/drawing/2014/main" id="{AFF6458A-0B9F-51CB-A55B-21473D3EA7E6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19050</xdr:rowOff>
    </xdr:to>
    <xdr:sp macro="" textlink="">
      <xdr:nvSpPr>
        <xdr:cNvPr id="387286" name="Text Box 214">
          <a:extLst>
            <a:ext uri="{FF2B5EF4-FFF2-40B4-BE49-F238E27FC236}">
              <a16:creationId xmlns:a16="http://schemas.microsoft.com/office/drawing/2014/main" id="{3D79380B-993A-D213-6A85-E11014CC6480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87" name="Text Box 215">
          <a:extLst>
            <a:ext uri="{FF2B5EF4-FFF2-40B4-BE49-F238E27FC236}">
              <a16:creationId xmlns:a16="http://schemas.microsoft.com/office/drawing/2014/main" id="{8633E40C-77DD-4ECF-ED35-120AB7999007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19050</xdr:rowOff>
    </xdr:to>
    <xdr:sp macro="" textlink="">
      <xdr:nvSpPr>
        <xdr:cNvPr id="387288" name="Text Box 216">
          <a:extLst>
            <a:ext uri="{FF2B5EF4-FFF2-40B4-BE49-F238E27FC236}">
              <a16:creationId xmlns:a16="http://schemas.microsoft.com/office/drawing/2014/main" id="{F0DAFD4F-D2E6-7454-526A-8C777BA99FF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90" name="Text Box 218">
          <a:extLst>
            <a:ext uri="{FF2B5EF4-FFF2-40B4-BE49-F238E27FC236}">
              <a16:creationId xmlns:a16="http://schemas.microsoft.com/office/drawing/2014/main" id="{91213C52-A69D-726F-F2CB-A4FF60042D6A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91" name="Text Box 219">
          <a:extLst>
            <a:ext uri="{FF2B5EF4-FFF2-40B4-BE49-F238E27FC236}">
              <a16:creationId xmlns:a16="http://schemas.microsoft.com/office/drawing/2014/main" id="{FD437CF9-3C29-7D43-A788-F39F52803E0F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92" name="Text Box 220">
          <a:extLst>
            <a:ext uri="{FF2B5EF4-FFF2-40B4-BE49-F238E27FC236}">
              <a16:creationId xmlns:a16="http://schemas.microsoft.com/office/drawing/2014/main" id="{BED71A96-4ED2-F592-B5CA-C2B1D3B16344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93" name="Text Box 221">
          <a:extLst>
            <a:ext uri="{FF2B5EF4-FFF2-40B4-BE49-F238E27FC236}">
              <a16:creationId xmlns:a16="http://schemas.microsoft.com/office/drawing/2014/main" id="{331D36E5-D8FE-3CD8-0ED3-0BB490668936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94" name="Text Box 222">
          <a:extLst>
            <a:ext uri="{FF2B5EF4-FFF2-40B4-BE49-F238E27FC236}">
              <a16:creationId xmlns:a16="http://schemas.microsoft.com/office/drawing/2014/main" id="{374EF897-AB86-80F1-E03E-4B46A6BD25AC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38100</xdr:rowOff>
    </xdr:to>
    <xdr:sp macro="" textlink="">
      <xdr:nvSpPr>
        <xdr:cNvPr id="387295" name="Text Box 223">
          <a:extLst>
            <a:ext uri="{FF2B5EF4-FFF2-40B4-BE49-F238E27FC236}">
              <a16:creationId xmlns:a16="http://schemas.microsoft.com/office/drawing/2014/main" id="{616775EF-4081-C5F4-37EB-53ECB49AA293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96" name="Text Box 224">
          <a:extLst>
            <a:ext uri="{FF2B5EF4-FFF2-40B4-BE49-F238E27FC236}">
              <a16:creationId xmlns:a16="http://schemas.microsoft.com/office/drawing/2014/main" id="{D1AAAABF-A58F-CFD8-3E31-B2BC47E2AAE2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19050</xdr:rowOff>
    </xdr:to>
    <xdr:sp macro="" textlink="">
      <xdr:nvSpPr>
        <xdr:cNvPr id="387297" name="Text Box 225">
          <a:extLst>
            <a:ext uri="{FF2B5EF4-FFF2-40B4-BE49-F238E27FC236}">
              <a16:creationId xmlns:a16="http://schemas.microsoft.com/office/drawing/2014/main" id="{CD769795-AE70-0D71-1F7C-161EDE4B7A3C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38100</xdr:rowOff>
    </xdr:from>
    <xdr:to>
      <xdr:col>0</xdr:col>
      <xdr:colOff>1047750</xdr:colOff>
      <xdr:row>54</xdr:row>
      <xdr:rowOff>0</xdr:rowOff>
    </xdr:to>
    <xdr:sp macro="" textlink="">
      <xdr:nvSpPr>
        <xdr:cNvPr id="387298" name="Text Box 226">
          <a:extLst>
            <a:ext uri="{FF2B5EF4-FFF2-40B4-BE49-F238E27FC236}">
              <a16:creationId xmlns:a16="http://schemas.microsoft.com/office/drawing/2014/main" id="{DEFACD3F-9D24-B38B-581A-D3270108DFC5}"/>
            </a:ext>
          </a:extLst>
        </xdr:cNvPr>
        <xdr:cNvSpPr txBox="1">
          <a:spLocks noChangeArrowheads="1"/>
        </xdr:cNvSpPr>
      </xdr:nvSpPr>
      <xdr:spPr bwMode="auto">
        <a:xfrm>
          <a:off x="142875" y="9553575"/>
          <a:ext cx="9048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51</xdr:row>
      <xdr:rowOff>66675</xdr:rowOff>
    </xdr:from>
    <xdr:to>
      <xdr:col>0</xdr:col>
      <xdr:colOff>1047750</xdr:colOff>
      <xdr:row>54</xdr:row>
      <xdr:rowOff>19050</xdr:rowOff>
    </xdr:to>
    <xdr:sp macro="" textlink="">
      <xdr:nvSpPr>
        <xdr:cNvPr id="387299" name="Text Box 227">
          <a:extLst>
            <a:ext uri="{FF2B5EF4-FFF2-40B4-BE49-F238E27FC236}">
              <a16:creationId xmlns:a16="http://schemas.microsoft.com/office/drawing/2014/main" id="{00EC3377-1FBF-E28E-9D99-EDD842B46DE1}"/>
            </a:ext>
          </a:extLst>
        </xdr:cNvPr>
        <xdr:cNvSpPr txBox="1">
          <a:spLocks noChangeArrowheads="1"/>
        </xdr:cNvSpPr>
      </xdr:nvSpPr>
      <xdr:spPr bwMode="auto">
        <a:xfrm>
          <a:off x="142875" y="9582150"/>
          <a:ext cx="9048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Networks_T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Hot List"/>
      <sheetName val="Portfolio Data"/>
      <sheetName val="Headcount Data"/>
    </sheetNames>
    <sheetDataSet>
      <sheetData sheetId="0"/>
      <sheetData sheetId="1">
        <row r="16">
          <cell r="E16">
            <v>0.9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49"/>
  <sheetViews>
    <sheetView tabSelected="1" zoomScale="75" zoomScaleNormal="100" workbookViewId="0">
      <selection activeCell="B16" sqref="B16"/>
    </sheetView>
  </sheetViews>
  <sheetFormatPr defaultRowHeight="12.75" x14ac:dyDescent="0.2"/>
  <cols>
    <col min="1" max="1" width="3.140625" customWidth="1"/>
    <col min="2" max="2" width="17" customWidth="1"/>
    <col min="3" max="3" width="13.140625" customWidth="1"/>
    <col min="4" max="4" width="3.140625" customWidth="1"/>
    <col min="5" max="5" width="12.28515625" style="7" customWidth="1"/>
    <col min="6" max="6" width="2.7109375" style="7" customWidth="1"/>
    <col min="7" max="7" width="13" style="7" customWidth="1"/>
    <col min="8" max="8" width="2.140625" style="7" customWidth="1"/>
    <col min="9" max="9" width="12.28515625" style="7" customWidth="1"/>
    <col min="10" max="10" width="4.140625" style="7" customWidth="1"/>
    <col min="11" max="11" width="3.28515625" style="7" customWidth="1"/>
    <col min="12" max="12" width="13.85546875" style="7" customWidth="1"/>
    <col min="13" max="13" width="2.5703125" style="7" customWidth="1"/>
    <col min="14" max="14" width="2" style="7" customWidth="1"/>
    <col min="15" max="15" width="12.85546875" style="7" customWidth="1"/>
    <col min="16" max="16" width="31.42578125" customWidth="1"/>
    <col min="17" max="17" width="13.5703125" customWidth="1"/>
    <col min="18" max="18" width="47.140625" customWidth="1"/>
  </cols>
  <sheetData>
    <row r="1" spans="1:29" s="3" customFormat="1" ht="21.75" customHeight="1" x14ac:dyDescent="0.25">
      <c r="A1" s="238" t="s">
        <v>16</v>
      </c>
      <c r="B1" s="238"/>
      <c r="C1" s="238"/>
      <c r="D1" s="4"/>
      <c r="E1" s="13"/>
      <c r="F1" s="6"/>
      <c r="G1" s="6"/>
      <c r="H1" s="6"/>
      <c r="I1" s="6"/>
      <c r="J1" s="6"/>
      <c r="K1" s="6"/>
      <c r="L1" s="6"/>
      <c r="M1" s="6"/>
      <c r="N1" s="6"/>
      <c r="O1" s="6"/>
      <c r="P1" s="29" t="str">
        <f>[1]Dates!$Q$1</f>
        <v>Second Quarter 2001</v>
      </c>
      <c r="Q1" s="2"/>
      <c r="R1" s="1"/>
      <c r="S1" s="2"/>
      <c r="T1" s="1"/>
      <c r="U1" s="2"/>
      <c r="V1" s="2"/>
      <c r="W1" s="1"/>
      <c r="X1" s="2"/>
      <c r="Y1" s="1"/>
      <c r="Z1" s="2"/>
      <c r="AB1" s="5"/>
      <c r="AC1" s="5"/>
    </row>
    <row r="2" spans="1:29" s="1" customFormat="1" ht="15.75" customHeight="1" x14ac:dyDescent="0.25">
      <c r="A2" s="22"/>
      <c r="B2" s="8" t="str">
        <f>[1]Dates!$B$3</f>
        <v>Through 06/08/01</v>
      </c>
      <c r="C2" s="4"/>
      <c r="D2" s="4"/>
      <c r="E2" s="13"/>
      <c r="F2" s="6"/>
      <c r="G2" s="6"/>
      <c r="H2" s="6"/>
      <c r="I2" s="6"/>
      <c r="J2" s="6"/>
      <c r="K2" s="6"/>
      <c r="L2" s="6"/>
      <c r="M2" s="6"/>
      <c r="N2" s="6"/>
      <c r="O2" s="6"/>
      <c r="P2" s="23"/>
      <c r="Q2" s="2"/>
      <c r="S2" s="2"/>
      <c r="U2" s="2"/>
      <c r="V2" s="2"/>
      <c r="X2" s="2"/>
      <c r="Z2" s="2"/>
      <c r="AB2" s="24"/>
      <c r="AC2" s="24"/>
    </row>
    <row r="3" spans="1:29" s="1" customFormat="1" ht="9" customHeight="1" x14ac:dyDescent="0.25">
      <c r="A3" s="22"/>
      <c r="B3" s="4"/>
      <c r="C3" s="4"/>
      <c r="D3" s="4"/>
      <c r="E3" s="13"/>
      <c r="F3" s="6"/>
      <c r="G3" s="6"/>
      <c r="H3" s="6"/>
      <c r="I3" s="6"/>
      <c r="J3" s="6"/>
      <c r="K3" s="6"/>
      <c r="L3" s="6"/>
      <c r="M3" s="6"/>
      <c r="N3" s="6"/>
      <c r="O3" s="6"/>
      <c r="P3" s="23"/>
      <c r="Q3" s="2"/>
      <c r="S3" s="2"/>
      <c r="U3" s="2"/>
      <c r="V3" s="2"/>
      <c r="X3" s="2"/>
      <c r="Z3" s="2"/>
      <c r="AB3" s="24"/>
      <c r="AC3" s="24"/>
    </row>
    <row r="4" spans="1:29" ht="15" customHeight="1" x14ac:dyDescent="0.25">
      <c r="C4" s="21" t="s">
        <v>6</v>
      </c>
      <c r="E4"/>
      <c r="F4"/>
      <c r="G4"/>
      <c r="H4"/>
      <c r="I4"/>
      <c r="J4"/>
      <c r="K4"/>
      <c r="L4"/>
      <c r="M4"/>
      <c r="N4"/>
      <c r="O4"/>
    </row>
    <row r="5" spans="1:29" ht="8.25" customHeight="1" x14ac:dyDescent="0.2"/>
    <row r="6" spans="1:29" ht="11.25" customHeight="1" x14ac:dyDescent="0.2">
      <c r="G6" s="7" t="s">
        <v>26</v>
      </c>
    </row>
    <row r="7" spans="1:29" s="10" customFormat="1" ht="11.25" x14ac:dyDescent="0.2">
      <c r="E7" s="7" t="s">
        <v>2</v>
      </c>
      <c r="F7" s="7"/>
      <c r="G7" s="7" t="s">
        <v>27</v>
      </c>
      <c r="H7" s="7"/>
      <c r="I7" s="7"/>
      <c r="J7" s="15"/>
      <c r="K7" s="14"/>
      <c r="L7" s="14" t="s">
        <v>0</v>
      </c>
      <c r="M7" s="15"/>
      <c r="N7" s="7"/>
      <c r="O7" s="7"/>
    </row>
    <row r="8" spans="1:29" s="10" customFormat="1" ht="11.25" x14ac:dyDescent="0.2">
      <c r="E8" s="9" t="s">
        <v>3</v>
      </c>
      <c r="F8" s="7"/>
      <c r="G8" s="9" t="s">
        <v>105</v>
      </c>
      <c r="H8" s="7"/>
      <c r="I8" s="9" t="s">
        <v>4</v>
      </c>
      <c r="J8" s="15"/>
      <c r="K8" s="14"/>
      <c r="L8" s="9" t="s">
        <v>4</v>
      </c>
      <c r="M8" s="15"/>
      <c r="N8" s="7"/>
      <c r="O8" s="9" t="s">
        <v>5</v>
      </c>
    </row>
    <row r="9" spans="1:29" s="10" customFormat="1" ht="11.25" x14ac:dyDescent="0.2">
      <c r="C9" s="131" t="s">
        <v>94</v>
      </c>
      <c r="E9" s="40">
        <f>'Linked Data'!C6</f>
        <v>0.1</v>
      </c>
      <c r="F9" s="41"/>
      <c r="G9" s="40">
        <f>'Linked Data'!I6</f>
        <v>0.70000000000000007</v>
      </c>
      <c r="H9" s="41"/>
      <c r="I9" s="42">
        <f>E9-G9</f>
        <v>-0.60000000000000009</v>
      </c>
      <c r="J9" s="43"/>
      <c r="K9" s="42"/>
      <c r="L9" s="40">
        <f>'Linked Data'!O6</f>
        <v>0.89999999999999991</v>
      </c>
      <c r="M9" s="43"/>
      <c r="N9" s="41"/>
      <c r="O9" s="44">
        <f t="shared" ref="O9:O16" si="0">I9-L9</f>
        <v>-1.5</v>
      </c>
    </row>
    <row r="10" spans="1:29" s="10" customFormat="1" ht="11.25" x14ac:dyDescent="0.2">
      <c r="C10" s="131" t="s">
        <v>25</v>
      </c>
      <c r="E10" s="40">
        <f>'Linked Data'!C7</f>
        <v>0.9</v>
      </c>
      <c r="F10" s="41"/>
      <c r="G10" s="40">
        <f>'Linked Data'!I7</f>
        <v>-0.2</v>
      </c>
      <c r="H10" s="41"/>
      <c r="I10" s="42">
        <f t="shared" ref="I10:I16" si="1">E10-G10</f>
        <v>1.1000000000000001</v>
      </c>
      <c r="J10" s="43"/>
      <c r="K10" s="42"/>
      <c r="L10" s="40">
        <f>'Linked Data'!O7</f>
        <v>1.3</v>
      </c>
      <c r="M10" s="43"/>
      <c r="N10" s="41"/>
      <c r="O10" s="44">
        <f t="shared" si="0"/>
        <v>-0.19999999999999996</v>
      </c>
    </row>
    <row r="11" spans="1:29" s="10" customFormat="1" ht="11.25" x14ac:dyDescent="0.2">
      <c r="C11" s="131" t="s">
        <v>19</v>
      </c>
      <c r="E11" s="40">
        <f>'Linked Data'!C8</f>
        <v>2.4</v>
      </c>
      <c r="F11" s="41"/>
      <c r="G11" s="40">
        <f>'Linked Data'!I8</f>
        <v>0</v>
      </c>
      <c r="H11" s="41"/>
      <c r="I11" s="42">
        <f t="shared" si="1"/>
        <v>2.4</v>
      </c>
      <c r="J11" s="43"/>
      <c r="K11" s="42"/>
      <c r="L11" s="40">
        <f>'Linked Data'!O8</f>
        <v>0</v>
      </c>
      <c r="M11" s="43"/>
      <c r="N11" s="41"/>
      <c r="O11" s="44">
        <f t="shared" si="0"/>
        <v>2.4</v>
      </c>
    </row>
    <row r="12" spans="1:29" s="10" customFormat="1" ht="11.25" x14ac:dyDescent="0.2">
      <c r="C12" s="131" t="s">
        <v>20</v>
      </c>
      <c r="E12" s="40">
        <f>'Linked Data'!C9</f>
        <v>0</v>
      </c>
      <c r="F12" s="41"/>
      <c r="G12" s="40">
        <f>'Linked Data'!I9</f>
        <v>1.1999999999999997</v>
      </c>
      <c r="H12" s="41"/>
      <c r="I12" s="42">
        <f t="shared" si="1"/>
        <v>-1.1999999999999997</v>
      </c>
      <c r="J12" s="43"/>
      <c r="K12" s="42"/>
      <c r="L12" s="40">
        <f>'Linked Data'!O9</f>
        <v>0.89999999999999991</v>
      </c>
      <c r="M12" s="43"/>
      <c r="N12" s="41"/>
      <c r="O12" s="44">
        <f t="shared" si="0"/>
        <v>-2.0999999999999996</v>
      </c>
    </row>
    <row r="13" spans="1:29" s="10" customFormat="1" ht="12.95" customHeight="1" x14ac:dyDescent="0.2">
      <c r="C13" s="131" t="s">
        <v>53</v>
      </c>
      <c r="E13" s="40">
        <f>'Linked Data'!C10</f>
        <v>0</v>
      </c>
      <c r="F13" s="44"/>
      <c r="G13" s="40">
        <f>'Linked Data'!I10</f>
        <v>0</v>
      </c>
      <c r="H13" s="44"/>
      <c r="I13" s="42">
        <f t="shared" si="1"/>
        <v>0</v>
      </c>
      <c r="J13" s="46"/>
      <c r="K13" s="45"/>
      <c r="L13" s="40">
        <f>'Linked Data'!O10</f>
        <v>1.9</v>
      </c>
      <c r="M13" s="46"/>
      <c r="N13" s="44"/>
      <c r="O13" s="44">
        <f t="shared" si="0"/>
        <v>-1.9</v>
      </c>
    </row>
    <row r="14" spans="1:29" s="10" customFormat="1" ht="12.95" customHeight="1" x14ac:dyDescent="0.2">
      <c r="C14" s="131" t="s">
        <v>22</v>
      </c>
      <c r="E14" s="40">
        <f>'Linked Data'!C11</f>
        <v>0.1</v>
      </c>
      <c r="F14" s="44"/>
      <c r="G14" s="40">
        <f>'Linked Data'!I11</f>
        <v>0.5</v>
      </c>
      <c r="H14" s="44"/>
      <c r="I14" s="42">
        <f t="shared" si="1"/>
        <v>-0.4</v>
      </c>
      <c r="J14" s="46"/>
      <c r="K14" s="45"/>
      <c r="L14" s="40">
        <f>'Linked Data'!O11</f>
        <v>0.10000000000000009</v>
      </c>
      <c r="M14" s="46"/>
      <c r="N14" s="44"/>
      <c r="O14" s="44">
        <f t="shared" si="0"/>
        <v>-0.50000000000000011</v>
      </c>
    </row>
    <row r="15" spans="1:29" s="11" customFormat="1" ht="14.25" customHeight="1" x14ac:dyDescent="0.2">
      <c r="C15" s="131" t="s">
        <v>23</v>
      </c>
      <c r="D15" s="10"/>
      <c r="E15" s="40">
        <f>'Linked Data'!C12</f>
        <v>0</v>
      </c>
      <c r="F15" s="44"/>
      <c r="G15" s="40">
        <f>'Linked Data'!I12</f>
        <v>0</v>
      </c>
      <c r="H15" s="44"/>
      <c r="I15" s="42">
        <f t="shared" si="1"/>
        <v>0</v>
      </c>
      <c r="J15" s="46"/>
      <c r="K15" s="45"/>
      <c r="L15" s="40">
        <f>'Linked Data'!O12</f>
        <v>0</v>
      </c>
      <c r="M15" s="46"/>
      <c r="N15" s="44"/>
      <c r="O15" s="44">
        <f t="shared" si="0"/>
        <v>0</v>
      </c>
    </row>
    <row r="16" spans="1:29" s="11" customFormat="1" ht="11.25" x14ac:dyDescent="0.2">
      <c r="C16" s="131" t="s">
        <v>24</v>
      </c>
      <c r="D16" s="10"/>
      <c r="E16" s="40">
        <f>'Linked Data'!C13</f>
        <v>0</v>
      </c>
      <c r="F16" s="44"/>
      <c r="G16" s="40">
        <f>'Linked Data'!I13</f>
        <v>2.9</v>
      </c>
      <c r="H16" s="44"/>
      <c r="I16" s="42">
        <f t="shared" si="1"/>
        <v>-2.9</v>
      </c>
      <c r="J16" s="46"/>
      <c r="K16" s="45"/>
      <c r="L16" s="40">
        <f>'Linked Data'!O13</f>
        <v>-5.4</v>
      </c>
      <c r="M16" s="46"/>
      <c r="N16" s="44"/>
      <c r="O16" s="44">
        <f t="shared" si="0"/>
        <v>2.5000000000000004</v>
      </c>
    </row>
    <row r="17" spans="2:16" ht="13.5" thickBot="1" x14ac:dyDescent="0.25">
      <c r="C17" s="12" t="s">
        <v>1</v>
      </c>
      <c r="D17" s="11"/>
      <c r="E17" s="47">
        <f>SUM(E9:E16)</f>
        <v>3.5</v>
      </c>
      <c r="F17" s="48"/>
      <c r="G17" s="47">
        <f>SUM(G9:G16)</f>
        <v>5.0999999999999996</v>
      </c>
      <c r="H17" s="48"/>
      <c r="I17" s="47">
        <f>SUM(I9:I16)</f>
        <v>-1.5999999999999996</v>
      </c>
      <c r="J17" s="49"/>
      <c r="K17" s="50"/>
      <c r="L17" s="47">
        <f>SUM(L9:L16)</f>
        <v>-0.30000000000000071</v>
      </c>
      <c r="M17" s="49"/>
      <c r="N17" s="48"/>
      <c r="O17" s="47">
        <f>I17-L17</f>
        <v>-1.2999999999999989</v>
      </c>
    </row>
    <row r="18" spans="2:16" ht="15" customHeight="1" thickTop="1" x14ac:dyDescent="0.2">
      <c r="C18" s="36"/>
    </row>
    <row r="19" spans="2:16" s="26" customFormat="1" ht="12" customHeight="1" x14ac:dyDescent="0.2">
      <c r="C19" s="52"/>
      <c r="E19" s="27"/>
      <c r="I19" s="34"/>
      <c r="J19" s="28"/>
      <c r="K19" s="28"/>
      <c r="L19" s="27"/>
      <c r="N19" s="27"/>
    </row>
    <row r="20" spans="2:16" ht="11.25" customHeight="1" x14ac:dyDescent="0.2">
      <c r="B20" s="35" t="s">
        <v>104</v>
      </c>
      <c r="I20" s="37" t="s">
        <v>25</v>
      </c>
      <c r="J20" s="14"/>
      <c r="K20" s="14"/>
      <c r="O20" s="240" t="s">
        <v>19</v>
      </c>
      <c r="P20" s="240"/>
    </row>
    <row r="21" spans="2:16" x14ac:dyDescent="0.2">
      <c r="J21" s="14"/>
      <c r="K21" s="14"/>
    </row>
    <row r="22" spans="2:16" x14ac:dyDescent="0.2">
      <c r="J22" s="14"/>
      <c r="K22" s="14"/>
    </row>
    <row r="23" spans="2:16" x14ac:dyDescent="0.2">
      <c r="J23" s="14"/>
      <c r="K23" s="14"/>
    </row>
    <row r="24" spans="2:16" x14ac:dyDescent="0.2">
      <c r="J24" s="14"/>
      <c r="K24" s="14"/>
    </row>
    <row r="25" spans="2:16" x14ac:dyDescent="0.2">
      <c r="J25" s="14"/>
      <c r="K25" s="14"/>
    </row>
    <row r="26" spans="2:16" x14ac:dyDescent="0.2">
      <c r="J26" s="14"/>
      <c r="K26" s="14"/>
    </row>
    <row r="27" spans="2:16" x14ac:dyDescent="0.2">
      <c r="J27" s="14"/>
      <c r="K27" s="14"/>
    </row>
    <row r="28" spans="2:16" x14ac:dyDescent="0.2">
      <c r="J28" s="14"/>
      <c r="K28" s="14"/>
    </row>
    <row r="29" spans="2:16" ht="14.25" customHeight="1" x14ac:dyDescent="0.2">
      <c r="J29" s="14"/>
      <c r="K29" s="14"/>
    </row>
    <row r="30" spans="2:16" ht="13.5" customHeight="1" x14ac:dyDescent="0.2">
      <c r="C30" s="38" t="s">
        <v>20</v>
      </c>
      <c r="I30" s="39" t="s">
        <v>53</v>
      </c>
      <c r="J30" s="14"/>
      <c r="K30" s="14"/>
      <c r="O30" s="239" t="s">
        <v>22</v>
      </c>
      <c r="P30" s="239"/>
    </row>
    <row r="31" spans="2:16" x14ac:dyDescent="0.2">
      <c r="J31" s="14"/>
      <c r="K31" s="14"/>
    </row>
    <row r="32" spans="2:16" x14ac:dyDescent="0.2">
      <c r="J32" s="14"/>
      <c r="K32" s="14"/>
    </row>
    <row r="33" spans="3:11" x14ac:dyDescent="0.2">
      <c r="J33" s="14"/>
      <c r="K33" s="14"/>
    </row>
    <row r="34" spans="3:11" x14ac:dyDescent="0.2">
      <c r="J34" s="14"/>
      <c r="K34" s="14"/>
    </row>
    <row r="35" spans="3:11" x14ac:dyDescent="0.2">
      <c r="J35" s="14"/>
      <c r="K35" s="14"/>
    </row>
    <row r="36" spans="3:11" x14ac:dyDescent="0.2">
      <c r="J36" s="14"/>
      <c r="K36" s="14"/>
    </row>
    <row r="37" spans="3:11" x14ac:dyDescent="0.2">
      <c r="J37" s="14"/>
      <c r="K37" s="14"/>
    </row>
    <row r="38" spans="3:11" x14ac:dyDescent="0.2">
      <c r="J38" s="14"/>
      <c r="K38" s="14"/>
    </row>
    <row r="39" spans="3:11" ht="10.5" customHeight="1" x14ac:dyDescent="0.2">
      <c r="J39" s="14"/>
      <c r="K39" s="14"/>
    </row>
    <row r="40" spans="3:11" ht="9" customHeight="1" x14ac:dyDescent="0.2">
      <c r="J40" s="14"/>
      <c r="K40" s="14"/>
    </row>
    <row r="41" spans="3:11" ht="15" customHeight="1" x14ac:dyDescent="0.2">
      <c r="C41" s="237" t="s">
        <v>23</v>
      </c>
      <c r="I41" s="184" t="s">
        <v>24</v>
      </c>
      <c r="J41" s="14"/>
      <c r="K41" s="14"/>
    </row>
    <row r="42" spans="3:11" x14ac:dyDescent="0.2">
      <c r="J42" s="14"/>
      <c r="K42" s="14"/>
    </row>
    <row r="43" spans="3:11" x14ac:dyDescent="0.2">
      <c r="J43" s="14"/>
      <c r="K43" s="14"/>
    </row>
    <row r="44" spans="3:11" x14ac:dyDescent="0.2">
      <c r="J44" s="14"/>
      <c r="K44" s="14"/>
    </row>
    <row r="45" spans="3:11" x14ac:dyDescent="0.2">
      <c r="J45" s="14"/>
      <c r="K45" s="14"/>
    </row>
    <row r="46" spans="3:11" x14ac:dyDescent="0.2">
      <c r="J46" s="14"/>
      <c r="K46" s="14"/>
    </row>
    <row r="47" spans="3:11" x14ac:dyDescent="0.2">
      <c r="J47" s="14"/>
      <c r="K47" s="14"/>
    </row>
    <row r="48" spans="3:11" x14ac:dyDescent="0.2">
      <c r="J48" s="14"/>
      <c r="K48" s="14"/>
    </row>
    <row r="49" spans="10:11" x14ac:dyDescent="0.2">
      <c r="J49" s="14"/>
      <c r="K49" s="14"/>
    </row>
  </sheetData>
  <mergeCells count="3">
    <mergeCell ref="A1:C1"/>
    <mergeCell ref="O30:P30"/>
    <mergeCell ref="O20:P20"/>
  </mergeCells>
  <phoneticPr fontId="7" type="noConversion"/>
  <pageMargins left="0.5" right="0.25" top="0.4" bottom="0.25" header="0.5" footer="0.25"/>
  <pageSetup scale="89" orientation="landscape" r:id="rId1"/>
  <headerFooter alignWithMargins="0">
    <oddFooter>&amp;C13&amp;R&amp;6&amp;D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4"/>
  <sheetViews>
    <sheetView workbookViewId="0">
      <selection activeCell="H11" sqref="H11"/>
    </sheetView>
  </sheetViews>
  <sheetFormatPr defaultRowHeight="9" x14ac:dyDescent="0.15"/>
  <cols>
    <col min="1" max="1" width="12.140625" style="16" customWidth="1"/>
    <col min="2" max="2" width="12.7109375" style="18" customWidth="1"/>
    <col min="3" max="6" width="12.7109375" style="17" customWidth="1"/>
    <col min="7" max="7" width="14.28515625" style="17" customWidth="1"/>
    <col min="8" max="9" width="12.7109375" style="17" customWidth="1"/>
    <col min="10" max="16384" width="9.140625" style="16"/>
  </cols>
  <sheetData>
    <row r="1" spans="1:10" ht="23.25" customHeight="1" thickBot="1" x14ac:dyDescent="0.2">
      <c r="A1" s="25" t="s">
        <v>8</v>
      </c>
    </row>
    <row r="2" spans="1:10" s="20" customFormat="1" ht="15" customHeight="1" thickBot="1" x14ac:dyDescent="0.2">
      <c r="A2" s="236" t="s">
        <v>7</v>
      </c>
      <c r="B2" s="32"/>
      <c r="C2" s="30"/>
      <c r="D2" s="30"/>
      <c r="E2" s="19"/>
      <c r="F2" s="19"/>
      <c r="G2" s="19"/>
      <c r="H2" s="33"/>
      <c r="I2" s="33"/>
      <c r="J2" s="51"/>
    </row>
    <row r="3" spans="1:10" s="132" customFormat="1" ht="15" customHeight="1" x14ac:dyDescent="0.15">
      <c r="B3" s="133" t="s">
        <v>17</v>
      </c>
      <c r="C3" s="133" t="s">
        <v>18</v>
      </c>
      <c r="D3" s="133" t="s">
        <v>21</v>
      </c>
      <c r="E3" s="133" t="s">
        <v>20</v>
      </c>
      <c r="F3" s="133" t="s">
        <v>53</v>
      </c>
      <c r="G3" s="133" t="s">
        <v>22</v>
      </c>
      <c r="H3" s="133" t="s">
        <v>23</v>
      </c>
      <c r="I3" s="133" t="s">
        <v>24</v>
      </c>
    </row>
    <row r="4" spans="1:10" s="132" customFormat="1" ht="15" customHeight="1" x14ac:dyDescent="0.2">
      <c r="A4" s="202" t="s">
        <v>123</v>
      </c>
      <c r="B4" s="135">
        <v>0</v>
      </c>
      <c r="C4" s="135">
        <v>0.2</v>
      </c>
      <c r="D4" s="135">
        <v>0.3</v>
      </c>
      <c r="E4" s="135">
        <v>0</v>
      </c>
      <c r="F4" s="135">
        <v>0</v>
      </c>
      <c r="G4" s="135">
        <v>0</v>
      </c>
      <c r="H4" s="135">
        <v>0</v>
      </c>
      <c r="I4" s="135">
        <v>0</v>
      </c>
    </row>
    <row r="5" spans="1:10" s="132" customFormat="1" ht="15" customHeight="1" x14ac:dyDescent="0.2">
      <c r="A5" s="202" t="s">
        <v>124</v>
      </c>
      <c r="B5" s="135">
        <v>0</v>
      </c>
      <c r="C5" s="135">
        <v>0.3</v>
      </c>
      <c r="D5" s="135">
        <v>0</v>
      </c>
      <c r="E5" s="135">
        <v>0</v>
      </c>
      <c r="F5" s="135">
        <v>0</v>
      </c>
      <c r="G5" s="135">
        <v>0</v>
      </c>
      <c r="H5" s="135">
        <v>0</v>
      </c>
      <c r="I5" s="135">
        <v>0</v>
      </c>
    </row>
    <row r="6" spans="1:10" s="132" customFormat="1" ht="15" customHeight="1" x14ac:dyDescent="0.2">
      <c r="A6" s="202" t="s">
        <v>125</v>
      </c>
      <c r="B6" s="135">
        <v>0.1</v>
      </c>
      <c r="C6" s="135">
        <v>0.5</v>
      </c>
      <c r="D6" s="135">
        <v>2</v>
      </c>
      <c r="E6" s="135">
        <v>0</v>
      </c>
      <c r="F6" s="135">
        <v>0</v>
      </c>
      <c r="G6" s="135">
        <v>0</v>
      </c>
      <c r="H6" s="135">
        <v>0</v>
      </c>
      <c r="I6" s="135">
        <v>0</v>
      </c>
    </row>
    <row r="7" spans="1:10" s="132" customFormat="1" ht="15" customHeight="1" x14ac:dyDescent="0.2">
      <c r="A7" s="202" t="s">
        <v>126</v>
      </c>
      <c r="B7" s="135">
        <v>0.1</v>
      </c>
      <c r="C7" s="135">
        <v>0.5</v>
      </c>
      <c r="D7" s="135">
        <v>2.1</v>
      </c>
      <c r="E7" s="135">
        <v>0</v>
      </c>
      <c r="F7" s="135">
        <v>0</v>
      </c>
      <c r="G7" s="135">
        <v>0</v>
      </c>
      <c r="H7" s="135">
        <v>0</v>
      </c>
      <c r="I7" s="135">
        <v>0</v>
      </c>
    </row>
    <row r="8" spans="1:10" s="132" customFormat="1" ht="15" customHeight="1" x14ac:dyDescent="0.2">
      <c r="A8" s="202" t="s">
        <v>127</v>
      </c>
      <c r="B8" s="135">
        <v>0.1</v>
      </c>
      <c r="C8" s="135">
        <v>0.5</v>
      </c>
      <c r="D8" s="135">
        <v>2.1</v>
      </c>
      <c r="E8" s="135">
        <v>0</v>
      </c>
      <c r="F8" s="135">
        <v>0</v>
      </c>
      <c r="G8" s="135">
        <v>0.1</v>
      </c>
      <c r="H8" s="135">
        <v>0</v>
      </c>
      <c r="I8" s="135">
        <v>0</v>
      </c>
    </row>
    <row r="9" spans="1:10" s="132" customFormat="1" ht="15" customHeight="1" x14ac:dyDescent="0.2">
      <c r="A9" s="202" t="s">
        <v>128</v>
      </c>
      <c r="B9" s="135">
        <v>0.1</v>
      </c>
      <c r="C9" s="135">
        <v>0.5</v>
      </c>
      <c r="D9" s="135">
        <v>2.1</v>
      </c>
      <c r="E9" s="135">
        <v>0</v>
      </c>
      <c r="F9" s="135">
        <v>0</v>
      </c>
      <c r="G9" s="135">
        <v>0.1</v>
      </c>
      <c r="H9" s="135">
        <v>0</v>
      </c>
      <c r="I9" s="135">
        <v>0</v>
      </c>
    </row>
    <row r="10" spans="1:10" s="132" customFormat="1" ht="15" customHeight="1" x14ac:dyDescent="0.2">
      <c r="A10" s="202" t="s">
        <v>129</v>
      </c>
      <c r="B10" s="135">
        <v>0.1</v>
      </c>
      <c r="C10" s="135">
        <v>0.8</v>
      </c>
      <c r="D10" s="135">
        <v>2.2999999999999998</v>
      </c>
      <c r="E10" s="135">
        <v>0</v>
      </c>
      <c r="F10" s="135">
        <v>0</v>
      </c>
      <c r="G10" s="135">
        <v>0.1</v>
      </c>
      <c r="H10" s="135">
        <v>0</v>
      </c>
      <c r="I10" s="135">
        <v>0</v>
      </c>
    </row>
    <row r="11" spans="1:10" s="132" customFormat="1" ht="15" customHeight="1" x14ac:dyDescent="0.2">
      <c r="A11" s="202" t="s">
        <v>130</v>
      </c>
      <c r="B11" s="203">
        <v>0.1</v>
      </c>
      <c r="C11" s="203">
        <v>0.9</v>
      </c>
      <c r="D11" s="203">
        <v>2.4</v>
      </c>
      <c r="E11" s="203">
        <v>0</v>
      </c>
      <c r="F11" s="203">
        <v>0</v>
      </c>
      <c r="G11" s="203">
        <v>0.1</v>
      </c>
      <c r="H11" s="203">
        <v>0</v>
      </c>
      <c r="I11" s="203">
        <v>0</v>
      </c>
    </row>
    <row r="12" spans="1:10" s="132" customFormat="1" ht="15" customHeight="1" x14ac:dyDescent="0.2">
      <c r="A12" s="202" t="s">
        <v>131</v>
      </c>
      <c r="B12" s="203"/>
      <c r="C12" s="203"/>
      <c r="D12" s="203"/>
      <c r="E12" s="203"/>
      <c r="F12" s="203"/>
      <c r="G12" s="203"/>
      <c r="H12" s="203"/>
      <c r="I12" s="203"/>
    </row>
    <row r="13" spans="1:10" s="132" customFormat="1" ht="15" customHeight="1" x14ac:dyDescent="0.2">
      <c r="A13" s="202" t="s">
        <v>132</v>
      </c>
      <c r="B13" s="203"/>
      <c r="C13" s="203"/>
      <c r="D13" s="203"/>
      <c r="E13" s="203"/>
      <c r="F13" s="203"/>
      <c r="G13" s="203"/>
      <c r="H13" s="203"/>
      <c r="I13" s="203"/>
    </row>
    <row r="14" spans="1:10" s="132" customFormat="1" ht="15" customHeight="1" x14ac:dyDescent="0.2">
      <c r="A14" s="202" t="s">
        <v>133</v>
      </c>
      <c r="B14" s="203"/>
      <c r="C14" s="203"/>
      <c r="D14" s="203"/>
      <c r="E14" s="203"/>
      <c r="F14" s="203"/>
      <c r="G14" s="203"/>
      <c r="H14" s="203"/>
      <c r="I14" s="203"/>
    </row>
    <row r="15" spans="1:10" s="132" customFormat="1" ht="15" customHeight="1" x14ac:dyDescent="0.15">
      <c r="B15" s="135"/>
      <c r="C15" s="134"/>
      <c r="D15" s="134"/>
      <c r="E15" s="134"/>
      <c r="F15" s="134"/>
      <c r="G15" s="134"/>
      <c r="H15" s="134"/>
      <c r="I15" s="134"/>
    </row>
    <row r="16" spans="1:10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4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  <row r="30" ht="15" customHeight="1" x14ac:dyDescent="0.15"/>
    <row r="31" ht="15" customHeight="1" x14ac:dyDescent="0.15"/>
    <row r="32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</sheetData>
  <phoneticPr fontId="7" type="noConversion"/>
  <pageMargins left="0.5" right="0.25" top="0.5" bottom="0.7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zoomScale="50" workbookViewId="0">
      <selection sqref="A1:IV65536"/>
    </sheetView>
  </sheetViews>
  <sheetFormatPr defaultRowHeight="12.75" x14ac:dyDescent="0.2"/>
  <cols>
    <col min="1" max="1" width="36.140625" customWidth="1"/>
    <col min="2" max="2" width="4.140625" customWidth="1"/>
    <col min="3" max="3" width="13" style="54" customWidth="1"/>
    <col min="4" max="4" width="7" style="55" customWidth="1"/>
    <col min="5" max="5" width="12.85546875" style="54" customWidth="1"/>
    <col min="6" max="6" width="7" customWidth="1"/>
    <col min="7" max="7" width="15.28515625" style="54" customWidth="1"/>
    <col min="8" max="8" width="1.5703125" customWidth="1"/>
    <col min="9" max="9" width="15.85546875" style="54" customWidth="1"/>
    <col min="10" max="10" width="2.28515625" style="55" customWidth="1"/>
    <col min="11" max="11" width="15.85546875" style="54" customWidth="1"/>
    <col min="12" max="12" width="1.42578125" customWidth="1"/>
    <col min="13" max="13" width="15.42578125" style="54" customWidth="1"/>
    <col min="14" max="14" width="1.7109375" customWidth="1"/>
    <col min="15" max="15" width="14.7109375" style="54" customWidth="1"/>
    <col min="16" max="16" width="2.28515625" customWidth="1"/>
    <col min="17" max="17" width="17.42578125" customWidth="1"/>
  </cols>
  <sheetData>
    <row r="1" spans="1:17" ht="18" x14ac:dyDescent="0.25">
      <c r="A1" s="53" t="s">
        <v>16</v>
      </c>
    </row>
    <row r="2" spans="1:17" ht="18.75" customHeight="1" thickBot="1" x14ac:dyDescent="0.25">
      <c r="I2" s="56"/>
      <c r="J2" s="57"/>
      <c r="K2" s="56"/>
    </row>
    <row r="3" spans="1:17" s="63" customFormat="1" ht="12" x14ac:dyDescent="0.2">
      <c r="A3" s="58" t="s">
        <v>28</v>
      </c>
      <c r="B3" s="59"/>
      <c r="C3" s="60" t="s">
        <v>29</v>
      </c>
      <c r="D3" s="60"/>
      <c r="E3" s="60" t="s">
        <v>0</v>
      </c>
      <c r="F3" s="61"/>
      <c r="G3" s="60"/>
      <c r="H3" s="61"/>
      <c r="I3" s="60" t="s">
        <v>30</v>
      </c>
      <c r="J3" s="60"/>
      <c r="K3" s="60" t="s">
        <v>31</v>
      </c>
      <c r="L3" s="61"/>
      <c r="M3" s="60"/>
      <c r="N3" s="61"/>
      <c r="O3" s="60" t="s">
        <v>0</v>
      </c>
      <c r="P3" s="62"/>
    </row>
    <row r="4" spans="1:17" s="69" customFormat="1" ht="12" x14ac:dyDescent="0.2">
      <c r="A4" s="64"/>
      <c r="B4" s="63"/>
      <c r="C4" s="65" t="s">
        <v>3</v>
      </c>
      <c r="D4" s="66"/>
      <c r="E4" s="65" t="s">
        <v>3</v>
      </c>
      <c r="F4" s="67"/>
      <c r="G4" s="66"/>
      <c r="H4" s="67"/>
      <c r="I4" s="65" t="s">
        <v>32</v>
      </c>
      <c r="J4" s="66"/>
      <c r="K4" s="65" t="s">
        <v>32</v>
      </c>
      <c r="L4" s="67"/>
      <c r="M4" s="65" t="s">
        <v>4</v>
      </c>
      <c r="N4" s="67"/>
      <c r="O4" s="65" t="s">
        <v>4</v>
      </c>
      <c r="P4" s="68"/>
    </row>
    <row r="5" spans="1:17" ht="6.75" customHeight="1" x14ac:dyDescent="0.25">
      <c r="A5" s="70"/>
      <c r="B5" s="71"/>
      <c r="C5" s="56"/>
      <c r="D5" s="57"/>
      <c r="E5" s="56"/>
      <c r="F5" s="71"/>
      <c r="G5" s="56"/>
      <c r="H5" s="71"/>
      <c r="I5" s="56"/>
      <c r="J5" s="57"/>
      <c r="K5" s="56"/>
      <c r="L5" s="71"/>
      <c r="M5" s="56"/>
      <c r="N5" s="71"/>
      <c r="O5" s="56"/>
      <c r="P5" s="72"/>
    </row>
    <row r="6" spans="1:17" x14ac:dyDescent="0.2">
      <c r="A6" s="73" t="s">
        <v>94</v>
      </c>
      <c r="B6" s="71"/>
      <c r="C6" s="145">
        <v>0.1</v>
      </c>
      <c r="D6" s="57"/>
      <c r="E6" s="74">
        <v>1.9</v>
      </c>
      <c r="F6" s="71"/>
      <c r="G6" s="56"/>
      <c r="H6" s="71"/>
      <c r="I6" s="56">
        <f>0.8-0.1</f>
        <v>0.70000000000000007</v>
      </c>
      <c r="J6" s="57"/>
      <c r="K6" s="56">
        <v>1</v>
      </c>
      <c r="L6" s="71"/>
      <c r="M6" s="56">
        <f t="shared" ref="M6:M14" si="0">C6-I6</f>
        <v>-0.60000000000000009</v>
      </c>
      <c r="N6" s="71"/>
      <c r="O6" s="56">
        <f>+E6-K6</f>
        <v>0.89999999999999991</v>
      </c>
      <c r="P6" s="72"/>
      <c r="Q6" s="75" t="s">
        <v>33</v>
      </c>
    </row>
    <row r="7" spans="1:17" x14ac:dyDescent="0.2">
      <c r="A7" s="73" t="s">
        <v>25</v>
      </c>
      <c r="B7" s="71"/>
      <c r="C7" s="145">
        <v>0.9</v>
      </c>
      <c r="D7" s="57"/>
      <c r="E7" s="74">
        <v>1.3</v>
      </c>
      <c r="F7" s="71"/>
      <c r="G7" s="56"/>
      <c r="H7" s="71"/>
      <c r="I7" s="56">
        <v>-0.2</v>
      </c>
      <c r="J7" s="57"/>
      <c r="K7" s="56">
        <v>0</v>
      </c>
      <c r="L7" s="71"/>
      <c r="M7" s="56">
        <f t="shared" si="0"/>
        <v>1.1000000000000001</v>
      </c>
      <c r="N7" s="71"/>
      <c r="O7" s="56">
        <f t="shared" ref="O7:O13" si="1">+E7-K7</f>
        <v>1.3</v>
      </c>
      <c r="P7" s="72"/>
      <c r="Q7" s="76" t="s">
        <v>34</v>
      </c>
    </row>
    <row r="8" spans="1:17" x14ac:dyDescent="0.2">
      <c r="A8" s="73" t="s">
        <v>19</v>
      </c>
      <c r="B8" s="71"/>
      <c r="C8" s="145">
        <v>2.4</v>
      </c>
      <c r="D8" s="57"/>
      <c r="E8" s="74">
        <v>0</v>
      </c>
      <c r="F8" s="71"/>
      <c r="G8" s="56"/>
      <c r="H8" s="71"/>
      <c r="I8" s="56">
        <v>0</v>
      </c>
      <c r="J8" s="57"/>
      <c r="K8" s="56">
        <v>0</v>
      </c>
      <c r="L8" s="71"/>
      <c r="M8" s="56">
        <f t="shared" si="0"/>
        <v>2.4</v>
      </c>
      <c r="N8" s="71"/>
      <c r="O8" s="56">
        <f t="shared" si="1"/>
        <v>0</v>
      </c>
      <c r="P8" s="72"/>
      <c r="Q8" s="76"/>
    </row>
    <row r="9" spans="1:17" x14ac:dyDescent="0.2">
      <c r="A9" s="73" t="s">
        <v>20</v>
      </c>
      <c r="B9" s="71"/>
      <c r="C9" s="145">
        <v>0</v>
      </c>
      <c r="D9" s="57"/>
      <c r="E9" s="74">
        <v>2.4</v>
      </c>
      <c r="F9" s="71"/>
      <c r="G9" s="56"/>
      <c r="H9" s="71"/>
      <c r="I9" s="56">
        <f>0.6+0.3+0.2+0.2-0.1</f>
        <v>1.1999999999999997</v>
      </c>
      <c r="J9" s="57"/>
      <c r="K9" s="56">
        <f>1+0.3+0.2</f>
        <v>1.5</v>
      </c>
      <c r="L9" s="71"/>
      <c r="M9" s="56">
        <f t="shared" si="0"/>
        <v>-1.1999999999999997</v>
      </c>
      <c r="N9" s="71"/>
      <c r="O9" s="56">
        <f t="shared" si="1"/>
        <v>0.89999999999999991</v>
      </c>
      <c r="P9" s="72"/>
      <c r="Q9" s="76"/>
    </row>
    <row r="10" spans="1:17" x14ac:dyDescent="0.2">
      <c r="A10" s="73" t="s">
        <v>53</v>
      </c>
      <c r="B10" s="71"/>
      <c r="C10" s="145">
        <v>0</v>
      </c>
      <c r="D10" s="57"/>
      <c r="E10" s="74">
        <v>1.9</v>
      </c>
      <c r="F10" s="71"/>
      <c r="G10" s="56"/>
      <c r="H10" s="71"/>
      <c r="I10" s="57">
        <v>0</v>
      </c>
      <c r="J10" s="57"/>
      <c r="K10" s="57">
        <v>0</v>
      </c>
      <c r="L10" s="71"/>
      <c r="M10" s="56">
        <f t="shared" si="0"/>
        <v>0</v>
      </c>
      <c r="N10" s="71"/>
      <c r="O10" s="56">
        <f t="shared" si="1"/>
        <v>1.9</v>
      </c>
      <c r="P10" s="72"/>
      <c r="Q10" s="76"/>
    </row>
    <row r="11" spans="1:17" x14ac:dyDescent="0.2">
      <c r="A11" s="73" t="s">
        <v>22</v>
      </c>
      <c r="B11" s="71"/>
      <c r="C11" s="145">
        <v>0.1</v>
      </c>
      <c r="D11" s="57"/>
      <c r="E11" s="74">
        <v>1.3</v>
      </c>
      <c r="F11" s="71"/>
      <c r="G11" s="56"/>
      <c r="H11" s="71"/>
      <c r="I11" s="57">
        <f>0.6-0.1</f>
        <v>0.5</v>
      </c>
      <c r="J11" s="57"/>
      <c r="K11" s="57">
        <v>1.2</v>
      </c>
      <c r="L11" s="71"/>
      <c r="M11" s="56">
        <f t="shared" si="0"/>
        <v>-0.4</v>
      </c>
      <c r="N11" s="71"/>
      <c r="O11" s="56">
        <f t="shared" si="1"/>
        <v>0.10000000000000009</v>
      </c>
      <c r="P11" s="72"/>
      <c r="Q11" s="76"/>
    </row>
    <row r="12" spans="1:17" x14ac:dyDescent="0.2">
      <c r="A12" s="73" t="s">
        <v>23</v>
      </c>
      <c r="B12" s="71"/>
      <c r="C12" s="145">
        <v>0</v>
      </c>
      <c r="D12" s="57"/>
      <c r="E12" s="74">
        <v>0</v>
      </c>
      <c r="F12" s="71"/>
      <c r="G12" s="56"/>
      <c r="H12" s="71"/>
      <c r="I12" s="57">
        <v>0</v>
      </c>
      <c r="J12" s="57"/>
      <c r="K12" s="57">
        <v>0</v>
      </c>
      <c r="L12" s="71"/>
      <c r="M12" s="56">
        <f t="shared" si="0"/>
        <v>0</v>
      </c>
      <c r="N12" s="71"/>
      <c r="O12" s="56">
        <f t="shared" si="1"/>
        <v>0</v>
      </c>
      <c r="P12" s="72"/>
      <c r="Q12" s="76"/>
    </row>
    <row r="13" spans="1:17" s="81" customFormat="1" x14ac:dyDescent="0.2">
      <c r="A13" s="73" t="s">
        <v>24</v>
      </c>
      <c r="B13" s="77"/>
      <c r="C13" s="146">
        <v>0</v>
      </c>
      <c r="D13" s="57"/>
      <c r="E13" s="78">
        <v>0</v>
      </c>
      <c r="F13" s="77"/>
      <c r="G13" s="57"/>
      <c r="H13" s="77"/>
      <c r="I13" s="79">
        <f>3.4-0.5</f>
        <v>2.9</v>
      </c>
      <c r="J13" s="57"/>
      <c r="K13" s="79">
        <v>5.4</v>
      </c>
      <c r="L13" s="77"/>
      <c r="M13" s="79">
        <f t="shared" si="0"/>
        <v>-2.9</v>
      </c>
      <c r="N13" s="77"/>
      <c r="O13" s="185">
        <f t="shared" si="1"/>
        <v>-5.4</v>
      </c>
      <c r="P13" s="80"/>
      <c r="Q13" s="76"/>
    </row>
    <row r="14" spans="1:17" s="81" customFormat="1" x14ac:dyDescent="0.2">
      <c r="A14" s="82"/>
      <c r="B14" s="77"/>
      <c r="C14" s="143">
        <f>SUM(C6:C13)</f>
        <v>3.5</v>
      </c>
      <c r="D14" s="57"/>
      <c r="E14" s="57">
        <f>SUM(E6:E13)</f>
        <v>8.8000000000000007</v>
      </c>
      <c r="F14" s="77"/>
      <c r="G14" s="57"/>
      <c r="H14" s="77"/>
      <c r="I14" s="83">
        <f>SUM(I6:I13)</f>
        <v>5.0999999999999996</v>
      </c>
      <c r="J14" s="57"/>
      <c r="K14" s="83">
        <f>SUM(K6:K13)</f>
        <v>9.1000000000000014</v>
      </c>
      <c r="L14" s="77"/>
      <c r="M14" s="57">
        <f t="shared" si="0"/>
        <v>-1.5999999999999996</v>
      </c>
      <c r="N14" s="77"/>
      <c r="O14" s="57">
        <f>SUM(O6:O13)</f>
        <v>-0.30000000000000071</v>
      </c>
      <c r="P14" s="80"/>
    </row>
    <row r="15" spans="1:17" s="81" customFormat="1" ht="6.75" customHeight="1" thickBot="1" x14ac:dyDescent="0.25">
      <c r="A15" s="84"/>
      <c r="B15" s="85"/>
      <c r="C15" s="188"/>
      <c r="D15" s="86"/>
      <c r="E15" s="86"/>
      <c r="F15" s="85"/>
      <c r="G15" s="86"/>
      <c r="H15" s="85"/>
      <c r="I15" s="86"/>
      <c r="J15" s="86"/>
      <c r="K15" s="86"/>
      <c r="L15" s="85"/>
      <c r="M15" s="86"/>
      <c r="N15" s="85"/>
      <c r="O15" s="86"/>
      <c r="P15" s="87"/>
    </row>
    <row r="16" spans="1:17" s="81" customFormat="1" x14ac:dyDescent="0.2">
      <c r="A16" s="10"/>
      <c r="C16" s="189"/>
      <c r="D16" s="55"/>
      <c r="E16" s="55"/>
      <c r="G16" s="55"/>
      <c r="I16" s="55"/>
      <c r="J16" s="55"/>
      <c r="K16" s="55"/>
      <c r="M16" s="55"/>
      <c r="O16" s="55"/>
    </row>
    <row r="17" spans="1:16" ht="25.5" customHeight="1" thickBot="1" x14ac:dyDescent="0.25">
      <c r="C17" s="190"/>
    </row>
    <row r="18" spans="1:16" s="69" customFormat="1" ht="15" customHeight="1" x14ac:dyDescent="0.2">
      <c r="A18" s="58" t="s">
        <v>35</v>
      </c>
      <c r="B18" s="59"/>
      <c r="C18" s="60" t="s">
        <v>29</v>
      </c>
      <c r="D18" s="60"/>
      <c r="E18" s="60" t="s">
        <v>0</v>
      </c>
      <c r="F18" s="61"/>
      <c r="G18" s="60"/>
      <c r="H18" s="61"/>
      <c r="I18" s="60" t="s">
        <v>30</v>
      </c>
      <c r="J18" s="60"/>
      <c r="K18" s="60" t="s">
        <v>31</v>
      </c>
      <c r="L18" s="61"/>
      <c r="M18" s="60"/>
      <c r="N18" s="61"/>
      <c r="O18" s="60" t="s">
        <v>0</v>
      </c>
      <c r="P18" s="62"/>
    </row>
    <row r="19" spans="1:16" s="69" customFormat="1" ht="14.25" customHeight="1" x14ac:dyDescent="0.2">
      <c r="A19" s="64"/>
      <c r="B19" s="63"/>
      <c r="C19" s="65" t="s">
        <v>3</v>
      </c>
      <c r="D19" s="66"/>
      <c r="E19" s="65" t="s">
        <v>3</v>
      </c>
      <c r="F19" s="67"/>
      <c r="G19" s="65" t="s">
        <v>36</v>
      </c>
      <c r="H19" s="67"/>
      <c r="I19" s="65" t="s">
        <v>32</v>
      </c>
      <c r="J19" s="66"/>
      <c r="K19" s="65" t="s">
        <v>32</v>
      </c>
      <c r="L19" s="67"/>
      <c r="M19" s="65" t="s">
        <v>4</v>
      </c>
      <c r="N19" s="67"/>
      <c r="O19" s="65" t="s">
        <v>4</v>
      </c>
      <c r="P19" s="68"/>
    </row>
    <row r="20" spans="1:16" ht="15.75" thickBot="1" x14ac:dyDescent="0.3">
      <c r="A20" s="88"/>
      <c r="B20" s="89"/>
      <c r="C20" s="191">
        <v>0</v>
      </c>
      <c r="D20" s="86"/>
      <c r="E20" s="90">
        <v>0</v>
      </c>
      <c r="F20" s="89"/>
      <c r="G20" s="91">
        <f>+'[2]Hot List'!E16</f>
        <v>0.9</v>
      </c>
      <c r="H20" s="89"/>
      <c r="I20" s="92">
        <v>0</v>
      </c>
      <c r="J20" s="86"/>
      <c r="K20" s="92">
        <v>0</v>
      </c>
      <c r="L20" s="89"/>
      <c r="M20" s="91">
        <f>C20+G20-I20</f>
        <v>0.9</v>
      </c>
      <c r="N20" s="89"/>
      <c r="O20" s="91">
        <f>+E20-K20</f>
        <v>0</v>
      </c>
      <c r="P20" s="93"/>
    </row>
    <row r="21" spans="1:16" ht="27" customHeight="1" thickBot="1" x14ac:dyDescent="0.25">
      <c r="C21" s="190"/>
      <c r="O21"/>
    </row>
    <row r="22" spans="1:16" s="69" customFormat="1" ht="15" customHeight="1" x14ac:dyDescent="0.2">
      <c r="A22" s="58" t="s">
        <v>37</v>
      </c>
      <c r="B22" s="59"/>
      <c r="C22" s="60" t="s">
        <v>29</v>
      </c>
      <c r="D22" s="60"/>
      <c r="E22" s="60" t="s">
        <v>0</v>
      </c>
      <c r="F22" s="59"/>
      <c r="G22" s="94"/>
      <c r="H22" s="59"/>
      <c r="I22" s="60" t="s">
        <v>30</v>
      </c>
      <c r="J22" s="60"/>
      <c r="K22" s="60" t="s">
        <v>31</v>
      </c>
      <c r="L22" s="59"/>
      <c r="M22" s="60"/>
      <c r="N22" s="61"/>
      <c r="O22" s="60" t="s">
        <v>0</v>
      </c>
      <c r="P22" s="62"/>
    </row>
    <row r="23" spans="1:16" s="69" customFormat="1" ht="12" x14ac:dyDescent="0.2">
      <c r="A23" s="64"/>
      <c r="B23" s="63"/>
      <c r="C23" s="65" t="s">
        <v>3</v>
      </c>
      <c r="D23" s="66"/>
      <c r="E23" s="65" t="s">
        <v>3</v>
      </c>
      <c r="F23" s="63"/>
      <c r="G23" s="95"/>
      <c r="H23" s="63"/>
      <c r="I23" s="65" t="s">
        <v>32</v>
      </c>
      <c r="J23" s="66"/>
      <c r="K23" s="65" t="s">
        <v>32</v>
      </c>
      <c r="L23" s="63"/>
      <c r="M23" s="65" t="s">
        <v>4</v>
      </c>
      <c r="N23" s="67"/>
      <c r="O23" s="65" t="s">
        <v>4</v>
      </c>
      <c r="P23" s="68"/>
    </row>
    <row r="24" spans="1:16" x14ac:dyDescent="0.2">
      <c r="A24" s="96" t="s">
        <v>38</v>
      </c>
      <c r="B24" s="71"/>
      <c r="C24" s="145">
        <v>0</v>
      </c>
      <c r="D24" s="57"/>
      <c r="E24" s="74">
        <v>0</v>
      </c>
      <c r="F24" s="71"/>
      <c r="G24" s="56"/>
      <c r="H24" s="71"/>
      <c r="I24" s="56"/>
      <c r="J24" s="57"/>
      <c r="K24" s="56"/>
      <c r="L24" s="71"/>
      <c r="M24" s="56"/>
      <c r="N24" s="71"/>
      <c r="O24" s="71"/>
      <c r="P24" s="72"/>
    </row>
    <row r="25" spans="1:16" x14ac:dyDescent="0.2">
      <c r="A25" s="96" t="s">
        <v>39</v>
      </c>
      <c r="B25" s="71"/>
      <c r="C25" s="145">
        <v>-0.7</v>
      </c>
      <c r="D25" s="57"/>
      <c r="E25" s="74">
        <v>1.2</v>
      </c>
      <c r="F25" s="71"/>
      <c r="G25" s="56"/>
      <c r="H25" s="71"/>
      <c r="I25" s="56">
        <v>0.4</v>
      </c>
      <c r="J25" s="57"/>
      <c r="K25" s="56">
        <v>0.7</v>
      </c>
      <c r="L25" s="71"/>
      <c r="M25" s="56">
        <f>+C25-I25</f>
        <v>-1.1000000000000001</v>
      </c>
      <c r="N25" s="71"/>
      <c r="O25" s="56">
        <f>+E25-K25</f>
        <v>0.5</v>
      </c>
      <c r="P25" s="72"/>
    </row>
    <row r="26" spans="1:16" x14ac:dyDescent="0.2">
      <c r="A26" s="96" t="s">
        <v>40</v>
      </c>
      <c r="B26" s="71"/>
      <c r="C26" s="145">
        <v>0</v>
      </c>
      <c r="D26" s="57"/>
      <c r="E26" s="74">
        <v>0</v>
      </c>
      <c r="F26" s="71"/>
      <c r="G26" s="56"/>
      <c r="H26" s="71"/>
      <c r="I26" s="56"/>
      <c r="J26" s="57"/>
      <c r="K26" s="56"/>
      <c r="L26" s="71"/>
      <c r="M26" s="56"/>
      <c r="N26" s="71"/>
      <c r="O26" s="71"/>
      <c r="P26" s="72"/>
    </row>
    <row r="27" spans="1:16" x14ac:dyDescent="0.2">
      <c r="A27" s="96" t="s">
        <v>41</v>
      </c>
      <c r="B27" s="71"/>
      <c r="C27" s="74">
        <v>0</v>
      </c>
      <c r="D27" s="57"/>
      <c r="E27" s="74">
        <v>0</v>
      </c>
      <c r="F27" s="71"/>
      <c r="G27" s="56"/>
      <c r="H27" s="71"/>
      <c r="I27" s="56"/>
      <c r="J27" s="57"/>
      <c r="K27" s="56"/>
      <c r="L27" s="71"/>
      <c r="M27" s="56"/>
      <c r="N27" s="71"/>
      <c r="O27" s="71"/>
      <c r="P27" s="72"/>
    </row>
    <row r="28" spans="1:16" x14ac:dyDescent="0.2">
      <c r="A28" s="96" t="s">
        <v>42</v>
      </c>
      <c r="B28" s="71"/>
      <c r="C28" s="74">
        <v>0</v>
      </c>
      <c r="D28" s="57"/>
      <c r="E28" s="74">
        <v>0</v>
      </c>
      <c r="F28" s="71"/>
      <c r="G28" s="56"/>
      <c r="H28" s="71"/>
      <c r="I28" s="56"/>
      <c r="J28" s="57"/>
      <c r="K28" s="56"/>
      <c r="L28" s="71"/>
      <c r="M28" s="56"/>
      <c r="N28" s="71"/>
      <c r="O28" s="71"/>
      <c r="P28" s="72"/>
    </row>
    <row r="29" spans="1:16" ht="13.5" thickBot="1" x14ac:dyDescent="0.25">
      <c r="A29" s="97"/>
      <c r="B29" s="89"/>
      <c r="C29" s="91">
        <f>SUM(C24:C28)</f>
        <v>-0.7</v>
      </c>
      <c r="D29" s="86"/>
      <c r="E29" s="91">
        <f>SUM(E24:E28)</f>
        <v>1.2</v>
      </c>
      <c r="F29" s="89"/>
      <c r="G29" s="91"/>
      <c r="H29" s="89"/>
      <c r="I29" s="92">
        <f>SUM(I24:I28)</f>
        <v>0.4</v>
      </c>
      <c r="J29" s="86"/>
      <c r="K29" s="92">
        <f>SUM(K24:K28)</f>
        <v>0.7</v>
      </c>
      <c r="L29" s="89"/>
      <c r="M29" s="91">
        <f>SUM(M24:M28)</f>
        <v>-1.1000000000000001</v>
      </c>
      <c r="N29" s="89"/>
      <c r="O29" s="91">
        <f>SUM(O24:O28)</f>
        <v>0.5</v>
      </c>
      <c r="P29" s="93"/>
    </row>
    <row r="30" spans="1:16" ht="21" customHeight="1" x14ac:dyDescent="0.2">
      <c r="O30"/>
    </row>
    <row r="31" spans="1:16" ht="18" customHeight="1" x14ac:dyDescent="0.2">
      <c r="A31" s="98" t="s">
        <v>43</v>
      </c>
      <c r="B31" s="99"/>
      <c r="I31" s="100">
        <f>I14+I20+I29</f>
        <v>5.5</v>
      </c>
      <c r="K31" s="100">
        <f>K14+K20+K29</f>
        <v>9.8000000000000007</v>
      </c>
    </row>
    <row r="32" spans="1:16" ht="30.75" customHeight="1" thickBot="1" x14ac:dyDescent="0.25"/>
    <row r="33" spans="1:16" s="140" customFormat="1" x14ac:dyDescent="0.2">
      <c r="A33" s="136" t="s">
        <v>44</v>
      </c>
      <c r="B33" s="137"/>
      <c r="C33" s="138"/>
      <c r="D33" s="139"/>
      <c r="E33" s="138"/>
      <c r="F33" s="137"/>
      <c r="G33" s="138"/>
      <c r="H33" s="137"/>
      <c r="I33" s="101" t="s">
        <v>45</v>
      </c>
      <c r="J33" s="94"/>
      <c r="K33" s="101" t="s">
        <v>0</v>
      </c>
      <c r="L33" s="137"/>
      <c r="M33" s="138"/>
      <c r="N33" s="137"/>
      <c r="O33" s="60"/>
      <c r="P33" s="62"/>
    </row>
    <row r="34" spans="1:16" s="140" customFormat="1" x14ac:dyDescent="0.2">
      <c r="A34" s="102" t="s">
        <v>46</v>
      </c>
      <c r="B34" s="141"/>
      <c r="C34" s="142"/>
      <c r="D34" s="143"/>
      <c r="E34" s="142"/>
      <c r="F34" s="141"/>
      <c r="G34" s="142"/>
      <c r="H34" s="141"/>
      <c r="I34" s="142">
        <f>+I31</f>
        <v>5.5</v>
      </c>
      <c r="J34" s="143"/>
      <c r="K34" s="142">
        <f>+K31</f>
        <v>9.8000000000000007</v>
      </c>
      <c r="L34" s="141"/>
      <c r="M34" s="142"/>
      <c r="N34" s="141"/>
      <c r="O34" s="95"/>
      <c r="P34" s="68"/>
    </row>
    <row r="35" spans="1:16" s="140" customFormat="1" x14ac:dyDescent="0.2">
      <c r="A35" s="102" t="s">
        <v>47</v>
      </c>
      <c r="B35" s="141"/>
      <c r="C35" s="142"/>
      <c r="D35" s="143"/>
      <c r="E35" s="142"/>
      <c r="F35" s="141"/>
      <c r="G35" s="142"/>
      <c r="H35" s="141"/>
      <c r="I35" s="144">
        <v>0</v>
      </c>
      <c r="J35" s="143"/>
      <c r="K35" s="144">
        <v>0</v>
      </c>
      <c r="L35" s="141"/>
      <c r="M35" s="142"/>
      <c r="N35" s="141"/>
      <c r="O35" s="95"/>
      <c r="P35" s="68"/>
    </row>
    <row r="36" spans="1:16" s="140" customFormat="1" x14ac:dyDescent="0.2">
      <c r="A36" s="103"/>
      <c r="B36" s="141"/>
      <c r="C36" s="142"/>
      <c r="D36" s="143"/>
      <c r="E36" s="142"/>
      <c r="F36" s="141"/>
      <c r="G36" s="142"/>
      <c r="H36" s="141"/>
      <c r="I36" s="145">
        <f>SUM(I34:I35)</f>
        <v>5.5</v>
      </c>
      <c r="J36" s="143"/>
      <c r="K36" s="145">
        <f>SUM(K34:K35)</f>
        <v>9.8000000000000007</v>
      </c>
      <c r="L36" s="141"/>
      <c r="M36" s="142"/>
      <c r="N36" s="141"/>
      <c r="O36" s="95"/>
      <c r="P36" s="68"/>
    </row>
    <row r="37" spans="1:16" s="140" customFormat="1" x14ac:dyDescent="0.2">
      <c r="A37" s="103"/>
      <c r="B37" s="141"/>
      <c r="C37" s="142"/>
      <c r="D37" s="143"/>
      <c r="E37" s="142"/>
      <c r="F37" s="141"/>
      <c r="G37" s="142"/>
      <c r="H37" s="141"/>
      <c r="I37" s="142"/>
      <c r="J37" s="143"/>
      <c r="K37" s="142"/>
      <c r="L37" s="141"/>
      <c r="M37" s="142"/>
      <c r="N37" s="141"/>
      <c r="O37" s="95"/>
      <c r="P37" s="68"/>
    </row>
    <row r="38" spans="1:16" s="140" customFormat="1" x14ac:dyDescent="0.2">
      <c r="A38" s="104" t="s">
        <v>79</v>
      </c>
      <c r="B38" s="141"/>
      <c r="C38" s="142"/>
      <c r="D38" s="143"/>
      <c r="E38" s="142"/>
      <c r="F38" s="141"/>
      <c r="G38" s="142"/>
      <c r="H38" s="141"/>
      <c r="I38" s="145">
        <v>2.5</v>
      </c>
      <c r="J38" s="143"/>
      <c r="K38" s="145">
        <v>3.4</v>
      </c>
      <c r="L38" s="141"/>
      <c r="M38" s="142"/>
      <c r="N38" s="141"/>
      <c r="O38" s="95"/>
      <c r="P38" s="68"/>
    </row>
    <row r="39" spans="1:16" s="140" customFormat="1" x14ac:dyDescent="0.2">
      <c r="A39" s="104" t="s">
        <v>80</v>
      </c>
      <c r="B39" s="141"/>
      <c r="C39" s="142"/>
      <c r="D39" s="143"/>
      <c r="E39" s="142"/>
      <c r="F39" s="141"/>
      <c r="G39" s="142"/>
      <c r="H39" s="141"/>
      <c r="I39" s="146">
        <f>0.6</f>
        <v>0.6</v>
      </c>
      <c r="J39" s="143"/>
      <c r="K39" s="146">
        <f>0.6</f>
        <v>0.6</v>
      </c>
      <c r="L39" s="141"/>
      <c r="M39" s="142"/>
      <c r="N39" s="141"/>
      <c r="O39" s="95"/>
      <c r="P39" s="68"/>
    </row>
    <row r="40" spans="1:16" s="140" customFormat="1" x14ac:dyDescent="0.2">
      <c r="A40" s="104" t="s">
        <v>48</v>
      </c>
      <c r="B40" s="141"/>
      <c r="C40" s="142"/>
      <c r="D40" s="143"/>
      <c r="E40" s="142"/>
      <c r="F40" s="141"/>
      <c r="G40" s="142"/>
      <c r="H40" s="141"/>
      <c r="I40" s="142">
        <f>SUM(I38:I39)</f>
        <v>3.1</v>
      </c>
      <c r="J40" s="143"/>
      <c r="K40" s="142">
        <f>SUM(K38:K39)</f>
        <v>4</v>
      </c>
      <c r="L40" s="141"/>
      <c r="M40" s="142"/>
      <c r="N40" s="141"/>
      <c r="O40" s="95"/>
      <c r="P40" s="68"/>
    </row>
    <row r="41" spans="1:16" s="140" customFormat="1" x14ac:dyDescent="0.2">
      <c r="A41" s="102"/>
      <c r="B41" s="141"/>
      <c r="C41" s="142"/>
      <c r="D41" s="143"/>
      <c r="E41" s="142"/>
      <c r="F41" s="141"/>
      <c r="G41" s="142"/>
      <c r="H41" s="141"/>
      <c r="I41" s="142"/>
      <c r="J41" s="143"/>
      <c r="K41" s="142"/>
      <c r="L41" s="141"/>
      <c r="M41" s="142"/>
      <c r="N41" s="141"/>
      <c r="O41" s="95"/>
      <c r="P41" s="68"/>
    </row>
    <row r="42" spans="1:16" s="140" customFormat="1" x14ac:dyDescent="0.2">
      <c r="A42" s="102" t="s">
        <v>49</v>
      </c>
      <c r="B42" s="141"/>
      <c r="C42" s="142"/>
      <c r="D42" s="143"/>
      <c r="E42" s="142"/>
      <c r="F42" s="141"/>
      <c r="G42" s="142"/>
      <c r="H42" s="141"/>
      <c r="I42" s="142">
        <v>0</v>
      </c>
      <c r="J42" s="143"/>
      <c r="K42" s="142">
        <v>0</v>
      </c>
      <c r="L42" s="141"/>
      <c r="M42" s="142"/>
      <c r="N42" s="141"/>
      <c r="O42" s="95"/>
      <c r="P42" s="68"/>
    </row>
    <row r="43" spans="1:16" s="69" customFormat="1" ht="15" customHeight="1" x14ac:dyDescent="0.2">
      <c r="A43" s="102"/>
      <c r="B43" s="63"/>
      <c r="C43" s="95"/>
      <c r="D43" s="147"/>
      <c r="E43" s="147"/>
      <c r="F43" s="63"/>
      <c r="G43" s="95"/>
      <c r="H43" s="63"/>
      <c r="I43" s="95"/>
      <c r="J43" s="147"/>
      <c r="K43" s="95"/>
      <c r="L43" s="63"/>
      <c r="M43" s="95"/>
      <c r="N43" s="63"/>
      <c r="O43" s="95"/>
      <c r="P43" s="68"/>
    </row>
    <row r="44" spans="1:16" s="69" customFormat="1" ht="15" customHeight="1" x14ac:dyDescent="0.2">
      <c r="A44" s="102" t="s">
        <v>81</v>
      </c>
      <c r="B44" s="63"/>
      <c r="C44" s="95"/>
      <c r="D44" s="147"/>
      <c r="E44" s="147"/>
      <c r="F44" s="63"/>
      <c r="G44" s="95"/>
      <c r="H44" s="63"/>
      <c r="I44" s="145">
        <v>0</v>
      </c>
      <c r="J44" s="143"/>
      <c r="K44" s="145">
        <v>0</v>
      </c>
      <c r="L44" s="63"/>
      <c r="M44" s="95"/>
      <c r="N44" s="63"/>
      <c r="O44" s="95"/>
      <c r="P44" s="68"/>
    </row>
    <row r="45" spans="1:16" s="69" customFormat="1" ht="15" customHeight="1" x14ac:dyDescent="0.2">
      <c r="A45" s="102" t="s">
        <v>82</v>
      </c>
      <c r="B45" s="63"/>
      <c r="C45" s="95"/>
      <c r="D45" s="147"/>
      <c r="E45" s="147"/>
      <c r="F45" s="63"/>
      <c r="G45" s="95"/>
      <c r="H45" s="63"/>
      <c r="I45" s="146">
        <v>0</v>
      </c>
      <c r="J45" s="143"/>
      <c r="K45" s="146">
        <v>0</v>
      </c>
      <c r="L45" s="63"/>
      <c r="M45" s="95"/>
      <c r="N45" s="63"/>
      <c r="O45" s="95"/>
      <c r="P45" s="68"/>
    </row>
    <row r="46" spans="1:16" s="69" customFormat="1" ht="15" customHeight="1" thickBot="1" x14ac:dyDescent="0.25">
      <c r="A46" s="104" t="s">
        <v>83</v>
      </c>
      <c r="B46" s="63"/>
      <c r="C46" s="95"/>
      <c r="D46" s="147"/>
      <c r="E46" s="147"/>
      <c r="F46" s="63"/>
      <c r="G46" s="95"/>
      <c r="H46" s="63"/>
      <c r="I46" s="148">
        <f>SUM(I44:I45)</f>
        <v>0</v>
      </c>
      <c r="J46" s="143"/>
      <c r="K46" s="148">
        <f>SUM(K44:K45)</f>
        <v>0</v>
      </c>
      <c r="L46" s="63"/>
      <c r="M46" s="95"/>
      <c r="N46" s="63"/>
      <c r="O46" s="95"/>
      <c r="P46" s="68"/>
    </row>
    <row r="47" spans="1:16" s="69" customFormat="1" ht="24.75" customHeight="1" thickTop="1" thickBot="1" x14ac:dyDescent="0.25">
      <c r="A47" s="102"/>
      <c r="B47" s="63"/>
      <c r="C47" s="95"/>
      <c r="D47" s="147"/>
      <c r="E47" s="147"/>
      <c r="F47" s="63"/>
      <c r="G47" s="95"/>
      <c r="H47" s="63"/>
      <c r="I47" s="95"/>
      <c r="J47" s="147"/>
      <c r="K47" s="95"/>
      <c r="L47" s="63"/>
      <c r="M47" s="95"/>
      <c r="N47" s="63"/>
      <c r="O47" s="95"/>
      <c r="P47" s="68"/>
    </row>
    <row r="48" spans="1:16" s="69" customFormat="1" ht="15" customHeight="1" thickBot="1" x14ac:dyDescent="0.25">
      <c r="A48" s="149" t="s">
        <v>84</v>
      </c>
      <c r="B48" s="63"/>
      <c r="C48" s="150" t="s">
        <v>85</v>
      </c>
      <c r="D48" s="147"/>
      <c r="E48" s="147"/>
      <c r="F48" s="63"/>
      <c r="G48" s="147"/>
      <c r="H48" s="151"/>
      <c r="I48" s="152">
        <f>I36+I40+I42+I46</f>
        <v>8.6</v>
      </c>
      <c r="J48" s="143"/>
      <c r="K48" s="152">
        <f>K36+K40+K42+K46</f>
        <v>13.8</v>
      </c>
      <c r="L48" s="151"/>
      <c r="M48" s="147"/>
      <c r="N48" s="63"/>
      <c r="O48" s="95"/>
      <c r="P48" s="68"/>
    </row>
    <row r="49" spans="1:16" s="69" customFormat="1" ht="15" customHeight="1" thickBot="1" x14ac:dyDescent="0.25">
      <c r="A49" s="153"/>
      <c r="B49" s="154"/>
      <c r="C49" s="155"/>
      <c r="D49" s="105"/>
      <c r="E49" s="105"/>
      <c r="F49" s="154"/>
      <c r="G49" s="155"/>
      <c r="H49" s="154"/>
      <c r="I49" s="154"/>
      <c r="J49" s="154"/>
      <c r="K49" s="154"/>
      <c r="L49" s="154"/>
      <c r="M49" s="154"/>
      <c r="N49" s="154"/>
      <c r="O49" s="155"/>
      <c r="P49" s="156"/>
    </row>
    <row r="50" spans="1:16" s="69" customFormat="1" ht="18" customHeight="1" thickBot="1" x14ac:dyDescent="0.25">
      <c r="C50" s="157"/>
      <c r="D50" s="158"/>
      <c r="E50" s="158"/>
      <c r="G50" s="157"/>
      <c r="I50" s="157"/>
      <c r="J50" s="158"/>
      <c r="K50" s="158"/>
      <c r="M50" s="157"/>
      <c r="O50" s="157"/>
    </row>
    <row r="51" spans="1:16" s="69" customFormat="1" ht="15.75" thickBot="1" x14ac:dyDescent="0.3">
      <c r="A51" s="159" t="s">
        <v>86</v>
      </c>
      <c r="B51" s="160"/>
      <c r="C51" s="161"/>
      <c r="D51" s="161"/>
      <c r="E51" s="161"/>
      <c r="F51" s="162"/>
      <c r="G51" s="161"/>
      <c r="H51" s="162"/>
      <c r="I51" s="163" t="s">
        <v>29</v>
      </c>
      <c r="J51" s="161"/>
      <c r="K51" s="163" t="s">
        <v>0</v>
      </c>
      <c r="L51" s="162"/>
      <c r="M51" s="162"/>
      <c r="N51" s="162"/>
      <c r="O51" s="161"/>
      <c r="P51" s="164"/>
    </row>
    <row r="52" spans="1:16" s="69" customFormat="1" ht="18.75" customHeight="1" x14ac:dyDescent="0.2">
      <c r="A52" s="165" t="s">
        <v>87</v>
      </c>
      <c r="B52" s="166"/>
      <c r="C52" s="167" t="s">
        <v>88</v>
      </c>
      <c r="D52" s="168"/>
      <c r="E52" s="168"/>
      <c r="F52" s="169"/>
      <c r="G52" s="168"/>
      <c r="H52" s="169"/>
      <c r="I52" s="168">
        <f>C14+C20+C29</f>
        <v>2.8</v>
      </c>
      <c r="J52" s="168"/>
      <c r="K52" s="168">
        <f>E14+E20+E29</f>
        <v>10</v>
      </c>
      <c r="L52" s="169"/>
      <c r="M52" s="169"/>
      <c r="N52" s="169"/>
      <c r="O52" s="168"/>
      <c r="P52" s="170"/>
    </row>
    <row r="53" spans="1:16" s="69" customFormat="1" ht="15" customHeight="1" x14ac:dyDescent="0.2">
      <c r="A53" s="165" t="s">
        <v>4</v>
      </c>
      <c r="B53" s="166"/>
      <c r="C53" s="167" t="s">
        <v>89</v>
      </c>
      <c r="D53" s="168"/>
      <c r="E53" s="168"/>
      <c r="F53" s="169"/>
      <c r="G53" s="168"/>
      <c r="H53" s="169"/>
      <c r="I53" s="171">
        <f>I52-I36-I40-I42-I44</f>
        <v>-5.8000000000000007</v>
      </c>
      <c r="J53" s="168"/>
      <c r="K53" s="171">
        <f>K52-K36-K40-K42-K44</f>
        <v>-3.8000000000000007</v>
      </c>
      <c r="L53" s="169"/>
      <c r="M53" s="169"/>
      <c r="N53" s="169"/>
      <c r="O53" s="168"/>
      <c r="P53" s="170"/>
    </row>
    <row r="54" spans="1:16" s="69" customFormat="1" ht="16.5" customHeight="1" thickBot="1" x14ac:dyDescent="0.25">
      <c r="A54" s="165" t="s">
        <v>90</v>
      </c>
      <c r="B54" s="166"/>
      <c r="C54" s="167" t="s">
        <v>91</v>
      </c>
      <c r="D54" s="168"/>
      <c r="E54" s="168"/>
      <c r="F54" s="169"/>
      <c r="G54" s="168"/>
      <c r="H54" s="169"/>
      <c r="I54" s="172">
        <f>I53-I45</f>
        <v>-5.8000000000000007</v>
      </c>
      <c r="J54" s="168"/>
      <c r="K54" s="172">
        <f>K53-K45</f>
        <v>-3.8000000000000007</v>
      </c>
      <c r="L54" s="169"/>
      <c r="M54" s="169"/>
      <c r="N54" s="169"/>
      <c r="O54" s="168"/>
      <c r="P54" s="170"/>
    </row>
    <row r="55" spans="1:16" s="106" customFormat="1" ht="9" customHeight="1" thickTop="1" thickBot="1" x14ac:dyDescent="0.25">
      <c r="A55" s="173"/>
      <c r="B55" s="174"/>
      <c r="C55" s="175"/>
      <c r="D55" s="175"/>
      <c r="E55" s="175"/>
      <c r="F55" s="174"/>
      <c r="G55" s="175"/>
      <c r="H55" s="174"/>
      <c r="I55" s="175"/>
      <c r="J55" s="175"/>
      <c r="K55" s="175"/>
      <c r="L55" s="174"/>
      <c r="M55" s="175"/>
      <c r="N55" s="174"/>
      <c r="O55" s="175"/>
      <c r="P55" s="176"/>
    </row>
    <row r="56" spans="1:16" s="69" customFormat="1" ht="15" customHeight="1" thickBot="1" x14ac:dyDescent="0.25">
      <c r="C56" s="157"/>
      <c r="D56" s="158"/>
      <c r="E56" s="158"/>
      <c r="G56" s="157"/>
      <c r="I56" s="157"/>
      <c r="J56" s="158"/>
      <c r="K56" s="158"/>
      <c r="M56" s="157"/>
      <c r="O56" s="157"/>
    </row>
    <row r="57" spans="1:16" s="211" customFormat="1" ht="20.25" customHeight="1" thickBot="1" x14ac:dyDescent="0.25">
      <c r="A57" s="204" t="s">
        <v>50</v>
      </c>
      <c r="B57" s="205"/>
      <c r="C57" s="206"/>
      <c r="D57" s="206"/>
      <c r="E57" s="206"/>
      <c r="F57" s="206"/>
      <c r="G57" s="241" t="s">
        <v>52</v>
      </c>
      <c r="H57" s="242"/>
      <c r="I57" s="243"/>
      <c r="J57" s="207"/>
      <c r="K57" s="206"/>
      <c r="L57" s="208"/>
      <c r="M57" s="206"/>
      <c r="N57" s="208"/>
      <c r="O57" s="209"/>
      <c r="P57" s="210"/>
    </row>
    <row r="58" spans="1:16" s="211" customFormat="1" ht="16.5" customHeight="1" x14ac:dyDescent="0.2">
      <c r="A58" s="212"/>
      <c r="B58" s="213"/>
      <c r="C58" s="214" t="s">
        <v>27</v>
      </c>
      <c r="D58" s="214"/>
      <c r="E58" s="214" t="s">
        <v>51</v>
      </c>
      <c r="F58" s="214"/>
      <c r="G58" s="214" t="s">
        <v>114</v>
      </c>
      <c r="H58" s="215"/>
      <c r="I58" s="214" t="s">
        <v>115</v>
      </c>
      <c r="J58" s="216"/>
      <c r="K58" s="217" t="s">
        <v>92</v>
      </c>
      <c r="L58" s="218"/>
      <c r="M58" s="217" t="s">
        <v>0</v>
      </c>
      <c r="N58" s="218"/>
      <c r="O58" s="218" t="s">
        <v>5</v>
      </c>
      <c r="P58" s="219"/>
    </row>
    <row r="59" spans="1:16" s="227" customFormat="1" ht="20.25" customHeight="1" x14ac:dyDescent="0.2">
      <c r="A59" s="220" t="s">
        <v>116</v>
      </c>
      <c r="B59" s="221"/>
      <c r="C59" s="222">
        <v>93</v>
      </c>
      <c r="D59" s="223"/>
      <c r="E59" s="222">
        <v>580</v>
      </c>
      <c r="F59" s="223"/>
      <c r="G59" s="222">
        <v>932</v>
      </c>
      <c r="H59" s="222"/>
      <c r="I59" s="222">
        <v>344</v>
      </c>
      <c r="J59" s="223"/>
      <c r="K59" s="224">
        <f>SUM(C59:I59)</f>
        <v>1949</v>
      </c>
      <c r="L59" s="224"/>
      <c r="M59" s="224">
        <f>1934+69+111</f>
        <v>2114</v>
      </c>
      <c r="N59" s="225"/>
      <c r="O59" s="224">
        <f>M59-K59</f>
        <v>165</v>
      </c>
      <c r="P59" s="226"/>
    </row>
    <row r="60" spans="1:16" s="227" customFormat="1" ht="9.75" customHeight="1" x14ac:dyDescent="0.2">
      <c r="A60" s="228"/>
      <c r="B60" s="221"/>
      <c r="C60" s="222"/>
      <c r="D60" s="223"/>
      <c r="E60" s="222"/>
      <c r="F60" s="223"/>
      <c r="G60" s="222"/>
      <c r="H60" s="222"/>
      <c r="I60" s="222"/>
      <c r="J60" s="223"/>
      <c r="K60" s="223"/>
      <c r="L60" s="223"/>
      <c r="M60" s="223"/>
      <c r="N60" s="221"/>
      <c r="O60" s="223"/>
      <c r="P60" s="226"/>
    </row>
    <row r="61" spans="1:16" s="211" customFormat="1" ht="29.25" customHeight="1" x14ac:dyDescent="0.2">
      <c r="A61" s="229"/>
      <c r="B61" s="213"/>
      <c r="C61" s="216" t="s">
        <v>117</v>
      </c>
      <c r="D61" s="216"/>
      <c r="E61" s="216" t="s">
        <v>118</v>
      </c>
      <c r="F61" s="216"/>
      <c r="G61" s="216" t="s">
        <v>119</v>
      </c>
      <c r="H61" s="230"/>
      <c r="I61" s="216" t="s">
        <v>120</v>
      </c>
      <c r="J61" s="216"/>
      <c r="K61" s="214"/>
      <c r="L61" s="215"/>
      <c r="M61" s="214"/>
      <c r="N61" s="215"/>
      <c r="O61" s="230"/>
      <c r="P61" s="219"/>
    </row>
    <row r="62" spans="1:16" s="227" customFormat="1" ht="21.75" customHeight="1" thickBot="1" x14ac:dyDescent="0.25">
      <c r="A62" s="231" t="s">
        <v>121</v>
      </c>
      <c r="B62" s="232"/>
      <c r="C62" s="233">
        <v>169</v>
      </c>
      <c r="D62" s="234"/>
      <c r="E62" s="233">
        <f>17+90+466+69+111</f>
        <v>753</v>
      </c>
      <c r="F62" s="234"/>
      <c r="G62" s="233">
        <v>997</v>
      </c>
      <c r="H62" s="233"/>
      <c r="I62" s="233">
        <v>195</v>
      </c>
      <c r="J62" s="234"/>
      <c r="K62" s="234"/>
      <c r="L62" s="234"/>
      <c r="M62" s="233">
        <f>SUM(C62:I62)</f>
        <v>2114</v>
      </c>
      <c r="N62" s="232"/>
      <c r="O62" s="234"/>
      <c r="P62" s="235"/>
    </row>
    <row r="63" spans="1:16" s="69" customFormat="1" ht="15" customHeight="1" x14ac:dyDescent="0.2">
      <c r="C63" s="157"/>
      <c r="D63" s="158"/>
      <c r="E63" s="158"/>
      <c r="G63" s="157"/>
      <c r="I63" s="157"/>
      <c r="J63" s="158"/>
      <c r="K63" s="158"/>
      <c r="M63" s="157"/>
      <c r="O63" s="157"/>
    </row>
    <row r="64" spans="1:16" s="181" customFormat="1" ht="21" customHeight="1" x14ac:dyDescent="0.2">
      <c r="A64" s="177" t="s">
        <v>93</v>
      </c>
      <c r="B64" s="178"/>
      <c r="C64" s="179"/>
      <c r="D64" s="180"/>
      <c r="E64" s="180"/>
      <c r="G64" s="182"/>
      <c r="I64" s="182"/>
      <c r="J64" s="180"/>
      <c r="K64" s="180"/>
      <c r="M64" s="182"/>
      <c r="O64" s="182"/>
    </row>
  </sheetData>
  <mergeCells count="1">
    <mergeCell ref="G57:I57"/>
  </mergeCells>
  <phoneticPr fontId="7" type="noConversion"/>
  <pageMargins left="0.5" right="0.25" top="0.25" bottom="0.25" header="0.5" footer="0.5"/>
  <pageSetup scale="61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workbookViewId="0">
      <selection sqref="A1:IV65536"/>
    </sheetView>
  </sheetViews>
  <sheetFormatPr defaultRowHeight="12.75" x14ac:dyDescent="0.2"/>
  <cols>
    <col min="1" max="1" width="4.140625" customWidth="1"/>
    <col min="2" max="2" width="15.140625" customWidth="1"/>
    <col min="3" max="3" width="2.42578125" customWidth="1"/>
    <col min="4" max="4" width="15.140625" customWidth="1"/>
    <col min="6" max="6" width="3.140625" customWidth="1"/>
    <col min="7" max="7" width="64.140625" bestFit="1" customWidth="1"/>
  </cols>
  <sheetData>
    <row r="1" spans="1:7" ht="18" x14ac:dyDescent="0.25">
      <c r="A1" s="244" t="s">
        <v>54</v>
      </c>
      <c r="B1" s="244"/>
      <c r="C1" s="244"/>
      <c r="D1" s="244"/>
    </row>
    <row r="3" spans="1:7" x14ac:dyDescent="0.2">
      <c r="A3" s="194" t="s">
        <v>55</v>
      </c>
      <c r="B3" s="194"/>
      <c r="C3" s="16"/>
      <c r="D3" s="16"/>
    </row>
    <row r="4" spans="1:7" x14ac:dyDescent="0.2">
      <c r="A4" s="195">
        <v>1</v>
      </c>
      <c r="B4" s="16" t="s">
        <v>138</v>
      </c>
      <c r="C4" s="16"/>
      <c r="D4" s="7"/>
      <c r="E4" s="108">
        <v>0.9</v>
      </c>
      <c r="G4" s="109" t="s">
        <v>57</v>
      </c>
    </row>
    <row r="5" spans="1:7" x14ac:dyDescent="0.2">
      <c r="A5" s="107">
        <v>2</v>
      </c>
      <c r="B5" s="16"/>
      <c r="C5" s="16"/>
      <c r="D5" s="7"/>
      <c r="E5" s="108"/>
      <c r="G5" s="109" t="s">
        <v>56</v>
      </c>
    </row>
    <row r="6" spans="1:7" x14ac:dyDescent="0.2">
      <c r="A6" s="107">
        <v>3</v>
      </c>
      <c r="B6" s="16"/>
      <c r="C6" s="16"/>
      <c r="D6" s="7"/>
      <c r="E6" s="108"/>
    </row>
    <row r="7" spans="1:7" x14ac:dyDescent="0.2">
      <c r="A7" s="107">
        <v>4</v>
      </c>
      <c r="B7" s="16"/>
      <c r="C7" s="16"/>
      <c r="D7" s="7"/>
      <c r="E7" s="108"/>
    </row>
    <row r="8" spans="1:7" x14ac:dyDescent="0.2">
      <c r="A8" s="107">
        <v>5</v>
      </c>
      <c r="B8" s="16"/>
      <c r="C8" s="16"/>
      <c r="D8" s="7"/>
      <c r="E8" s="108"/>
    </row>
    <row r="9" spans="1:7" x14ac:dyDescent="0.2">
      <c r="A9" s="107">
        <v>6</v>
      </c>
      <c r="B9" s="16"/>
      <c r="C9" s="16"/>
      <c r="D9" s="7"/>
      <c r="E9" s="108"/>
    </row>
    <row r="10" spans="1:7" x14ac:dyDescent="0.2">
      <c r="A10" s="107">
        <v>7</v>
      </c>
      <c r="B10" s="16"/>
      <c r="C10" s="16"/>
      <c r="D10" s="7"/>
      <c r="E10" s="108"/>
    </row>
    <row r="11" spans="1:7" x14ac:dyDescent="0.2">
      <c r="A11" s="107">
        <v>8</v>
      </c>
      <c r="B11" s="16"/>
      <c r="C11" s="16"/>
      <c r="D11" s="7"/>
      <c r="E11" s="108"/>
    </row>
    <row r="12" spans="1:7" x14ac:dyDescent="0.2">
      <c r="A12" s="107">
        <v>9</v>
      </c>
      <c r="B12" s="16"/>
      <c r="C12" s="16"/>
      <c r="D12" s="7"/>
      <c r="E12" s="108"/>
    </row>
    <row r="13" spans="1:7" x14ac:dyDescent="0.2">
      <c r="A13" s="107">
        <v>10</v>
      </c>
      <c r="B13" s="16"/>
      <c r="C13" s="16"/>
      <c r="D13" s="7"/>
      <c r="E13" s="193"/>
    </row>
    <row r="14" spans="1:7" x14ac:dyDescent="0.2">
      <c r="A14" s="196"/>
      <c r="B14" s="107"/>
      <c r="C14" s="16"/>
      <c r="D14" s="7"/>
      <c r="E14" s="108">
        <f>SUM(E4:E13)</f>
        <v>0.9</v>
      </c>
    </row>
    <row r="15" spans="1:7" x14ac:dyDescent="0.2">
      <c r="A15" s="196"/>
      <c r="B15" s="16" t="s">
        <v>106</v>
      </c>
      <c r="C15" s="16"/>
      <c r="D15" s="7"/>
      <c r="E15" s="193">
        <v>0</v>
      </c>
    </row>
    <row r="16" spans="1:7" ht="13.5" thickBot="1" x14ac:dyDescent="0.25">
      <c r="A16" s="197"/>
      <c r="B16" s="200" t="s">
        <v>108</v>
      </c>
      <c r="C16" s="16"/>
      <c r="D16" s="7"/>
      <c r="E16" s="201">
        <f>SUM(E14:E15)</f>
        <v>0.9</v>
      </c>
      <c r="G16" s="199" t="s">
        <v>107</v>
      </c>
    </row>
    <row r="17" spans="1:5" ht="13.5" thickTop="1" x14ac:dyDescent="0.2">
      <c r="A17" s="198"/>
      <c r="B17" s="16"/>
      <c r="C17" s="16"/>
      <c r="D17" s="7"/>
      <c r="E17" s="16"/>
    </row>
    <row r="18" spans="1:5" x14ac:dyDescent="0.2">
      <c r="E18" s="108"/>
    </row>
  </sheetData>
  <mergeCells count="1">
    <mergeCell ref="A1:D1"/>
  </mergeCells>
  <phoneticPr fontId="7" type="noConversion"/>
  <pageMargins left="0.75" right="0.75" top="0.75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9"/>
  <sheetViews>
    <sheetView workbookViewId="0">
      <selection sqref="A1:IV65536"/>
    </sheetView>
  </sheetViews>
  <sheetFormatPr defaultRowHeight="12.75" x14ac:dyDescent="0.2"/>
  <cols>
    <col min="1" max="1" width="4.42578125" customWidth="1"/>
    <col min="2" max="2" width="23.7109375" bestFit="1" customWidth="1"/>
    <col min="3" max="3" width="13.42578125" bestFit="1" customWidth="1"/>
  </cols>
  <sheetData>
    <row r="1" spans="1:4" ht="18" x14ac:dyDescent="0.25">
      <c r="A1" s="244" t="s">
        <v>54</v>
      </c>
      <c r="B1" s="244"/>
      <c r="C1" s="244"/>
      <c r="D1" s="244"/>
    </row>
    <row r="3" spans="1:4" x14ac:dyDescent="0.2">
      <c r="A3" s="110" t="s">
        <v>58</v>
      </c>
    </row>
    <row r="4" spans="1:4" ht="15" customHeight="1" x14ac:dyDescent="0.2">
      <c r="B4" s="111" t="s">
        <v>95</v>
      </c>
      <c r="C4" s="183" t="s">
        <v>59</v>
      </c>
    </row>
    <row r="5" spans="1:4" x14ac:dyDescent="0.2">
      <c r="B5" s="112" t="s">
        <v>96</v>
      </c>
      <c r="C5" s="186">
        <v>2</v>
      </c>
    </row>
    <row r="6" spans="1:4" x14ac:dyDescent="0.2">
      <c r="B6" s="112" t="s">
        <v>97</v>
      </c>
      <c r="C6" s="186">
        <v>0</v>
      </c>
    </row>
    <row r="7" spans="1:4" x14ac:dyDescent="0.2">
      <c r="B7" s="112" t="s">
        <v>98</v>
      </c>
      <c r="C7" s="186">
        <v>3</v>
      </c>
    </row>
    <row r="8" spans="1:4" x14ac:dyDescent="0.2">
      <c r="B8" s="112" t="s">
        <v>99</v>
      </c>
      <c r="C8" s="186">
        <v>3.5</v>
      </c>
    </row>
    <row r="9" spans="1:4" x14ac:dyDescent="0.2">
      <c r="B9" s="112" t="s">
        <v>100</v>
      </c>
      <c r="C9" s="186">
        <v>0</v>
      </c>
    </row>
    <row r="10" spans="1:4" x14ac:dyDescent="0.2">
      <c r="B10" s="112" t="s">
        <v>101</v>
      </c>
      <c r="C10" s="186">
        <v>3</v>
      </c>
    </row>
    <row r="11" spans="1:4" x14ac:dyDescent="0.2">
      <c r="B11" s="112" t="s">
        <v>102</v>
      </c>
      <c r="C11" s="186">
        <f>3.9-0.7</f>
        <v>3.2</v>
      </c>
    </row>
    <row r="12" spans="1:4" x14ac:dyDescent="0.2">
      <c r="B12" s="112" t="s">
        <v>135</v>
      </c>
      <c r="C12" s="186">
        <v>3.8</v>
      </c>
    </row>
    <row r="13" spans="1:4" ht="13.5" thickBot="1" x14ac:dyDescent="0.25">
      <c r="B13" s="112" t="s">
        <v>103</v>
      </c>
      <c r="C13" s="187">
        <f>SUM(C5:C12)</f>
        <v>18.5</v>
      </c>
    </row>
    <row r="14" spans="1:4" ht="13.5" thickTop="1" x14ac:dyDescent="0.2">
      <c r="B14" s="112"/>
      <c r="C14" s="113"/>
    </row>
    <row r="15" spans="1:4" x14ac:dyDescent="0.2">
      <c r="A15" s="110" t="s">
        <v>60</v>
      </c>
      <c r="B15" s="114"/>
      <c r="C15" s="114"/>
      <c r="D15" s="114"/>
    </row>
    <row r="16" spans="1:4" x14ac:dyDescent="0.2">
      <c r="A16" s="31" t="s">
        <v>78</v>
      </c>
      <c r="B16" s="115">
        <v>0</v>
      </c>
      <c r="C16" s="115"/>
    </row>
    <row r="17" spans="1:4" x14ac:dyDescent="0.2">
      <c r="A17" s="31" t="s">
        <v>9</v>
      </c>
      <c r="B17" s="115">
        <v>0</v>
      </c>
      <c r="C17" s="115"/>
    </row>
    <row r="18" spans="1:4" x14ac:dyDescent="0.2">
      <c r="A18" s="31" t="s">
        <v>10</v>
      </c>
      <c r="B18" s="115">
        <v>0</v>
      </c>
      <c r="C18" s="116"/>
    </row>
    <row r="19" spans="1:4" x14ac:dyDescent="0.2">
      <c r="A19" s="31" t="s">
        <v>11</v>
      </c>
      <c r="B19" s="115">
        <v>0</v>
      </c>
      <c r="C19" s="115"/>
      <c r="D19" s="115"/>
    </row>
    <row r="20" spans="1:4" x14ac:dyDescent="0.2">
      <c r="A20" s="31" t="s">
        <v>12</v>
      </c>
      <c r="B20" s="115">
        <v>0.1</v>
      </c>
      <c r="C20" s="115"/>
      <c r="D20" s="115"/>
    </row>
    <row r="21" spans="1:4" x14ac:dyDescent="0.2">
      <c r="A21" s="31" t="s">
        <v>13</v>
      </c>
      <c r="B21" s="115">
        <v>0.1</v>
      </c>
      <c r="C21" s="115"/>
      <c r="D21" s="115"/>
    </row>
    <row r="22" spans="1:4" x14ac:dyDescent="0.2">
      <c r="A22" s="31" t="s">
        <v>14</v>
      </c>
      <c r="B22" s="115">
        <v>0.1</v>
      </c>
      <c r="C22" s="115"/>
      <c r="D22" s="115"/>
    </row>
    <row r="23" spans="1:4" x14ac:dyDescent="0.2">
      <c r="A23" s="31" t="s">
        <v>15</v>
      </c>
      <c r="B23" s="115">
        <v>0.1</v>
      </c>
      <c r="C23" s="115"/>
      <c r="D23" s="115"/>
    </row>
    <row r="24" spans="1:4" x14ac:dyDescent="0.2">
      <c r="A24" s="31" t="s">
        <v>109</v>
      </c>
      <c r="B24" s="115">
        <v>0.1</v>
      </c>
      <c r="C24" s="115"/>
      <c r="D24" s="115"/>
    </row>
    <row r="25" spans="1:4" x14ac:dyDescent="0.2">
      <c r="A25" s="31" t="s">
        <v>110</v>
      </c>
      <c r="B25" s="115">
        <v>0.1</v>
      </c>
      <c r="C25" s="115"/>
      <c r="D25" s="115"/>
    </row>
    <row r="26" spans="1:4" x14ac:dyDescent="0.2">
      <c r="A26" s="31" t="s">
        <v>111</v>
      </c>
      <c r="B26" s="115">
        <v>0.1</v>
      </c>
      <c r="C26" s="115"/>
      <c r="D26" s="115"/>
    </row>
    <row r="27" spans="1:4" x14ac:dyDescent="0.2">
      <c r="A27" s="31" t="s">
        <v>112</v>
      </c>
      <c r="B27" s="115">
        <v>0.1</v>
      </c>
      <c r="C27" s="114"/>
      <c r="D27" s="115"/>
    </row>
    <row r="28" spans="1:4" x14ac:dyDescent="0.2">
      <c r="A28" s="31" t="s">
        <v>113</v>
      </c>
      <c r="B28" s="115">
        <v>-0.1</v>
      </c>
      <c r="C28" s="114"/>
      <c r="D28" s="114"/>
    </row>
    <row r="30" spans="1:4" x14ac:dyDescent="0.2">
      <c r="A30" s="31" t="s">
        <v>134</v>
      </c>
      <c r="B30" s="115">
        <v>0</v>
      </c>
    </row>
    <row r="31" spans="1:4" x14ac:dyDescent="0.2">
      <c r="A31" s="31" t="s">
        <v>122</v>
      </c>
      <c r="B31" s="115">
        <v>0</v>
      </c>
    </row>
    <row r="32" spans="1:4" x14ac:dyDescent="0.2">
      <c r="A32" s="31" t="s">
        <v>123</v>
      </c>
      <c r="B32" s="115">
        <v>0</v>
      </c>
    </row>
    <row r="33" spans="1:2" x14ac:dyDescent="0.2">
      <c r="A33" s="31" t="s">
        <v>124</v>
      </c>
      <c r="B33" s="115">
        <v>0</v>
      </c>
    </row>
    <row r="34" spans="1:2" x14ac:dyDescent="0.2">
      <c r="A34" s="31" t="s">
        <v>136</v>
      </c>
      <c r="B34" s="115">
        <v>0</v>
      </c>
    </row>
    <row r="35" spans="1:2" x14ac:dyDescent="0.2">
      <c r="A35" s="31" t="s">
        <v>126</v>
      </c>
      <c r="B35" s="115">
        <v>-0.7</v>
      </c>
    </row>
    <row r="36" spans="1:2" x14ac:dyDescent="0.2">
      <c r="A36" s="31" t="s">
        <v>127</v>
      </c>
      <c r="B36" s="115">
        <v>-0.7</v>
      </c>
    </row>
    <row r="37" spans="1:2" x14ac:dyDescent="0.2">
      <c r="A37" s="31" t="s">
        <v>128</v>
      </c>
      <c r="B37" s="115">
        <v>-0.7</v>
      </c>
    </row>
    <row r="38" spans="1:2" x14ac:dyDescent="0.2">
      <c r="A38" s="31" t="s">
        <v>137</v>
      </c>
      <c r="B38" s="115">
        <v>-0.7</v>
      </c>
    </row>
    <row r="39" spans="1:2" x14ac:dyDescent="0.2">
      <c r="A39" s="31" t="s">
        <v>139</v>
      </c>
      <c r="B39" s="115">
        <v>-0.7</v>
      </c>
    </row>
  </sheetData>
  <mergeCells count="1">
    <mergeCell ref="A1:D1"/>
  </mergeCells>
  <phoneticPr fontId="7" type="noConversion"/>
  <pageMargins left="0.75" right="0.75" top="0.5" bottom="1" header="0.5" footer="0.5"/>
  <pageSetup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zoomScale="75" workbookViewId="0">
      <selection activeCell="F16" sqref="F16"/>
    </sheetView>
  </sheetViews>
  <sheetFormatPr defaultColWidth="11.42578125" defaultRowHeight="12.75" x14ac:dyDescent="0.2"/>
  <cols>
    <col min="1" max="1" width="10" style="117" customWidth="1"/>
    <col min="2" max="2" width="16.42578125" style="126" customWidth="1"/>
    <col min="3" max="4" width="13.42578125" style="117" customWidth="1"/>
    <col min="5" max="5" width="10.85546875" style="117" customWidth="1"/>
    <col min="6" max="6" width="16.85546875" style="117" customWidth="1"/>
    <col min="7" max="7" width="9.28515625" style="117" customWidth="1"/>
    <col min="8" max="16384" width="11.42578125" style="117"/>
  </cols>
  <sheetData>
    <row r="1" spans="1:7" ht="21.75" customHeight="1" x14ac:dyDescent="0.25">
      <c r="A1" s="244" t="s">
        <v>54</v>
      </c>
      <c r="B1" s="244"/>
      <c r="C1" s="244"/>
      <c r="D1" s="244"/>
      <c r="G1" s="118"/>
    </row>
    <row r="2" spans="1:7" ht="27.75" customHeight="1" x14ac:dyDescent="0.25">
      <c r="A2" s="119" t="s">
        <v>61</v>
      </c>
      <c r="B2" s="120"/>
      <c r="C2" s="120"/>
      <c r="D2"/>
      <c r="E2"/>
      <c r="F2"/>
      <c r="G2"/>
    </row>
    <row r="3" spans="1:7" ht="12" customHeight="1" x14ac:dyDescent="0.2">
      <c r="B3" s="121" t="s">
        <v>62</v>
      </c>
      <c r="C3" s="121" t="s">
        <v>63</v>
      </c>
      <c r="D3"/>
      <c r="E3"/>
      <c r="F3"/>
      <c r="G3"/>
    </row>
    <row r="4" spans="1:7" ht="12" customHeight="1" x14ac:dyDescent="0.2">
      <c r="A4" s="122" t="s">
        <v>64</v>
      </c>
      <c r="B4" s="123">
        <v>35</v>
      </c>
      <c r="C4" s="123">
        <f>13+10</f>
        <v>23</v>
      </c>
      <c r="D4"/>
      <c r="E4"/>
      <c r="F4"/>
      <c r="G4"/>
    </row>
    <row r="5" spans="1:7" ht="12" customHeight="1" x14ac:dyDescent="0.2">
      <c r="A5" s="122" t="s">
        <v>65</v>
      </c>
      <c r="B5" s="123">
        <v>53</v>
      </c>
      <c r="C5" s="123">
        <f>9+15</f>
        <v>24</v>
      </c>
      <c r="D5"/>
      <c r="E5"/>
      <c r="F5" s="192"/>
      <c r="G5"/>
    </row>
    <row r="6" spans="1:7" ht="12" customHeight="1" x14ac:dyDescent="0.2">
      <c r="A6" s="122" t="s">
        <v>66</v>
      </c>
      <c r="B6" s="123">
        <v>49</v>
      </c>
      <c r="C6" s="123">
        <f>12+18</f>
        <v>30</v>
      </c>
      <c r="D6"/>
      <c r="E6"/>
      <c r="F6"/>
      <c r="G6"/>
    </row>
    <row r="7" spans="1:7" ht="12" customHeight="1" x14ac:dyDescent="0.2">
      <c r="A7" s="122" t="s">
        <v>67</v>
      </c>
      <c r="B7" s="123">
        <v>63</v>
      </c>
      <c r="C7" s="123">
        <v>25</v>
      </c>
      <c r="D7"/>
      <c r="E7"/>
      <c r="F7"/>
      <c r="G7"/>
    </row>
    <row r="8" spans="1:7" ht="12" customHeight="1" x14ac:dyDescent="0.2">
      <c r="A8" s="122" t="s">
        <v>68</v>
      </c>
      <c r="B8" s="123">
        <v>48</v>
      </c>
      <c r="C8" s="123">
        <v>27</v>
      </c>
      <c r="D8"/>
      <c r="E8"/>
      <c r="F8"/>
      <c r="G8"/>
    </row>
    <row r="9" spans="1:7" ht="12" customHeight="1" x14ac:dyDescent="0.2">
      <c r="A9" s="122" t="s">
        <v>69</v>
      </c>
      <c r="B9" s="123">
        <v>18</v>
      </c>
      <c r="C9" s="123">
        <v>2</v>
      </c>
      <c r="E9" s="123"/>
      <c r="F9" s="123"/>
      <c r="G9" s="124"/>
    </row>
    <row r="10" spans="1:7" ht="12" customHeight="1" x14ac:dyDescent="0.2">
      <c r="A10" s="122" t="s">
        <v>70</v>
      </c>
      <c r="B10" s="123"/>
      <c r="C10" s="123"/>
      <c r="E10" s="123"/>
      <c r="F10" s="123"/>
      <c r="G10" s="124"/>
    </row>
    <row r="11" spans="1:7" ht="12" customHeight="1" x14ac:dyDescent="0.2">
      <c r="A11" s="122" t="s">
        <v>71</v>
      </c>
      <c r="B11" s="123"/>
      <c r="C11" s="123"/>
      <c r="E11" s="123"/>
      <c r="F11" s="123"/>
      <c r="G11" s="124"/>
    </row>
    <row r="12" spans="1:7" ht="12" customHeight="1" x14ac:dyDescent="0.2">
      <c r="A12" s="122" t="s">
        <v>72</v>
      </c>
      <c r="B12" s="123"/>
      <c r="C12" s="123"/>
      <c r="E12" s="123"/>
      <c r="F12" s="123"/>
      <c r="G12" s="124"/>
    </row>
    <row r="13" spans="1:7" ht="12" customHeight="1" x14ac:dyDescent="0.2">
      <c r="A13" s="122" t="s">
        <v>73</v>
      </c>
      <c r="B13" s="123"/>
      <c r="C13" s="123"/>
      <c r="E13" s="123"/>
      <c r="F13" s="123"/>
      <c r="G13" s="124"/>
    </row>
    <row r="14" spans="1:7" ht="12" customHeight="1" x14ac:dyDescent="0.2">
      <c r="A14" s="122" t="s">
        <v>74</v>
      </c>
      <c r="B14" s="123"/>
      <c r="C14" s="123"/>
      <c r="E14" s="123"/>
      <c r="F14" s="123"/>
      <c r="G14" s="124"/>
    </row>
    <row r="15" spans="1:7" ht="12" customHeight="1" x14ac:dyDescent="0.2">
      <c r="A15" s="125" t="s">
        <v>75</v>
      </c>
      <c r="B15" s="123"/>
      <c r="C15" s="123"/>
      <c r="E15" s="123"/>
      <c r="F15" s="123"/>
      <c r="G15" s="124"/>
    </row>
    <row r="16" spans="1:7" ht="12" customHeight="1" x14ac:dyDescent="0.2">
      <c r="A16" s="125"/>
      <c r="E16"/>
      <c r="F16"/>
      <c r="G16" s="118"/>
    </row>
    <row r="17" spans="1:7" ht="20.25" customHeight="1" x14ac:dyDescent="0.25">
      <c r="A17" s="119" t="s">
        <v>76</v>
      </c>
      <c r="E17"/>
      <c r="F17"/>
      <c r="G17" s="118"/>
    </row>
    <row r="18" spans="1:7" ht="12" customHeight="1" x14ac:dyDescent="0.2">
      <c r="A18" s="125"/>
      <c r="B18" s="121" t="s">
        <v>27</v>
      </c>
      <c r="C18"/>
      <c r="D18"/>
      <c r="E18"/>
      <c r="F18"/>
      <c r="G18" s="127"/>
    </row>
    <row r="19" spans="1:7" ht="12" customHeight="1" x14ac:dyDescent="0.2">
      <c r="A19" s="122" t="s">
        <v>64</v>
      </c>
      <c r="B19" s="129">
        <v>89</v>
      </c>
      <c r="C19"/>
      <c r="D19"/>
      <c r="E19"/>
      <c r="F19"/>
      <c r="G19" s="128"/>
    </row>
    <row r="20" spans="1:7" ht="12" customHeight="1" x14ac:dyDescent="0.2">
      <c r="A20" s="122" t="s">
        <v>65</v>
      </c>
      <c r="B20" s="129">
        <v>114</v>
      </c>
      <c r="C20"/>
      <c r="D20"/>
      <c r="E20"/>
      <c r="F20"/>
      <c r="G20" s="128"/>
    </row>
    <row r="21" spans="1:7" ht="12" customHeight="1" x14ac:dyDescent="0.2">
      <c r="A21" s="122" t="s">
        <v>66</v>
      </c>
      <c r="B21" s="129">
        <v>106</v>
      </c>
      <c r="C21"/>
      <c r="D21"/>
      <c r="E21"/>
      <c r="F21"/>
      <c r="G21" s="128"/>
    </row>
    <row r="22" spans="1:7" ht="12" customHeight="1" x14ac:dyDescent="0.2">
      <c r="A22" s="122" t="s">
        <v>67</v>
      </c>
      <c r="B22" s="129">
        <v>96</v>
      </c>
      <c r="C22"/>
      <c r="D22"/>
      <c r="E22"/>
      <c r="F22"/>
      <c r="G22" s="128"/>
    </row>
    <row r="23" spans="1:7" ht="12" customHeight="1" x14ac:dyDescent="0.2">
      <c r="A23" s="122" t="s">
        <v>68</v>
      </c>
      <c r="B23" s="129">
        <v>98</v>
      </c>
      <c r="C23"/>
      <c r="D23"/>
      <c r="E23"/>
      <c r="F23"/>
      <c r="G23" s="128"/>
    </row>
    <row r="24" spans="1:7" ht="12" customHeight="1" x14ac:dyDescent="0.2">
      <c r="A24" s="122" t="s">
        <v>69</v>
      </c>
      <c r="B24" s="129">
        <v>93</v>
      </c>
      <c r="C24"/>
      <c r="D24"/>
      <c r="E24"/>
      <c r="F24"/>
      <c r="G24" s="128"/>
    </row>
    <row r="25" spans="1:7" ht="12" customHeight="1" x14ac:dyDescent="0.2">
      <c r="A25" s="122" t="s">
        <v>70</v>
      </c>
      <c r="B25" s="129"/>
      <c r="C25"/>
      <c r="D25"/>
      <c r="E25"/>
      <c r="F25"/>
      <c r="G25" s="128"/>
    </row>
    <row r="26" spans="1:7" ht="12" customHeight="1" x14ac:dyDescent="0.2">
      <c r="A26" s="122" t="s">
        <v>71</v>
      </c>
      <c r="B26" s="129"/>
      <c r="C26"/>
      <c r="D26"/>
      <c r="E26"/>
      <c r="F26"/>
      <c r="G26" s="128"/>
    </row>
    <row r="27" spans="1:7" ht="12" customHeight="1" x14ac:dyDescent="0.2">
      <c r="A27" s="122" t="s">
        <v>72</v>
      </c>
      <c r="B27" s="129"/>
      <c r="C27"/>
      <c r="D27"/>
      <c r="E27"/>
      <c r="F27"/>
      <c r="G27" s="128"/>
    </row>
    <row r="28" spans="1:7" ht="12" customHeight="1" x14ac:dyDescent="0.2">
      <c r="A28" s="122" t="s">
        <v>73</v>
      </c>
      <c r="B28" s="129"/>
      <c r="C28"/>
      <c r="D28"/>
      <c r="E28"/>
      <c r="F28"/>
      <c r="G28" s="128"/>
    </row>
    <row r="29" spans="1:7" ht="12" customHeight="1" x14ac:dyDescent="0.2">
      <c r="A29" s="122" t="s">
        <v>74</v>
      </c>
      <c r="B29" s="129"/>
      <c r="C29"/>
      <c r="D29"/>
      <c r="E29"/>
      <c r="F29"/>
      <c r="G29" s="128"/>
    </row>
    <row r="30" spans="1:7" ht="12" customHeight="1" x14ac:dyDescent="0.2">
      <c r="A30" s="125" t="s">
        <v>75</v>
      </c>
      <c r="B30" s="129"/>
      <c r="C30"/>
      <c r="D30"/>
      <c r="E30"/>
      <c r="F30"/>
      <c r="G30" s="124"/>
    </row>
    <row r="31" spans="1:7" ht="30" customHeight="1" x14ac:dyDescent="0.2">
      <c r="C31"/>
      <c r="D31"/>
      <c r="E31"/>
      <c r="F31"/>
      <c r="G31" s="118"/>
    </row>
    <row r="32" spans="1:7" ht="15.75" x14ac:dyDescent="0.25">
      <c r="A32" s="119" t="s">
        <v>77</v>
      </c>
      <c r="G32" s="118"/>
    </row>
    <row r="33" spans="1:8" ht="12" customHeight="1" x14ac:dyDescent="0.2">
      <c r="A33" s="122" t="s">
        <v>64</v>
      </c>
      <c r="B33" s="123">
        <f>481+1243</f>
        <v>1724</v>
      </c>
      <c r="C33"/>
      <c r="D33"/>
      <c r="E33"/>
      <c r="F33"/>
      <c r="G33"/>
      <c r="H33"/>
    </row>
    <row r="34" spans="1:8" ht="12" customHeight="1" x14ac:dyDescent="0.2">
      <c r="A34" s="122" t="s">
        <v>65</v>
      </c>
      <c r="B34" s="123">
        <f>54+1267+387+29</f>
        <v>1737</v>
      </c>
      <c r="C34"/>
      <c r="D34"/>
      <c r="E34"/>
      <c r="F34"/>
      <c r="G34"/>
      <c r="H34"/>
    </row>
    <row r="35" spans="1:8" ht="12" customHeight="1" x14ac:dyDescent="0.2">
      <c r="A35" s="122" t="s">
        <v>66</v>
      </c>
      <c r="B35" s="123">
        <f>1807-B21</f>
        <v>1701</v>
      </c>
      <c r="C35"/>
      <c r="D35"/>
      <c r="E35"/>
      <c r="F35"/>
      <c r="G35"/>
      <c r="H35"/>
    </row>
    <row r="36" spans="1:8" ht="12" customHeight="1" x14ac:dyDescent="0.2">
      <c r="A36" s="122" t="s">
        <v>67</v>
      </c>
      <c r="B36" s="123">
        <v>1821</v>
      </c>
      <c r="C36"/>
      <c r="D36"/>
      <c r="E36"/>
      <c r="F36"/>
      <c r="G36"/>
      <c r="H36"/>
    </row>
    <row r="37" spans="1:8" ht="12" customHeight="1" x14ac:dyDescent="0.2">
      <c r="A37" s="122" t="s">
        <v>68</v>
      </c>
      <c r="B37" s="123">
        <f>401+85+928+457</f>
        <v>1871</v>
      </c>
      <c r="C37"/>
      <c r="D37"/>
      <c r="E37"/>
      <c r="F37" s="192"/>
      <c r="G37"/>
      <c r="H37"/>
    </row>
    <row r="38" spans="1:8" ht="12" customHeight="1" x14ac:dyDescent="0.2">
      <c r="A38" s="122" t="s">
        <v>69</v>
      </c>
      <c r="B38" s="123">
        <f>580+932+344</f>
        <v>1856</v>
      </c>
      <c r="C38"/>
      <c r="D38"/>
      <c r="E38"/>
      <c r="F38"/>
      <c r="G38"/>
      <c r="H38"/>
    </row>
    <row r="39" spans="1:8" ht="12" customHeight="1" x14ac:dyDescent="0.2">
      <c r="A39" s="122" t="s">
        <v>70</v>
      </c>
      <c r="B39" s="123"/>
      <c r="C39"/>
      <c r="D39"/>
      <c r="E39"/>
      <c r="F39"/>
      <c r="G39"/>
      <c r="H39"/>
    </row>
    <row r="40" spans="1:8" ht="12" customHeight="1" x14ac:dyDescent="0.2">
      <c r="A40" s="122" t="s">
        <v>71</v>
      </c>
      <c r="B40" s="123"/>
      <c r="C40"/>
      <c r="D40"/>
      <c r="E40"/>
      <c r="F40"/>
      <c r="G40"/>
      <c r="H40"/>
    </row>
    <row r="41" spans="1:8" ht="12" customHeight="1" x14ac:dyDescent="0.2">
      <c r="A41" s="122" t="s">
        <v>72</v>
      </c>
      <c r="B41" s="123"/>
      <c r="C41"/>
      <c r="D41"/>
      <c r="E41"/>
      <c r="F41"/>
      <c r="G41"/>
      <c r="H41"/>
    </row>
    <row r="42" spans="1:8" ht="12" customHeight="1" x14ac:dyDescent="0.2">
      <c r="A42" s="122" t="s">
        <v>73</v>
      </c>
      <c r="B42" s="129"/>
      <c r="C42"/>
      <c r="D42"/>
      <c r="E42"/>
      <c r="F42"/>
      <c r="G42"/>
      <c r="H42"/>
    </row>
    <row r="43" spans="1:8" ht="12" customHeight="1" x14ac:dyDescent="0.2">
      <c r="A43" s="122" t="s">
        <v>74</v>
      </c>
      <c r="B43" s="129"/>
      <c r="C43"/>
      <c r="D43"/>
      <c r="E43"/>
      <c r="F43"/>
      <c r="G43"/>
      <c r="H43"/>
    </row>
    <row r="44" spans="1:8" ht="12" customHeight="1" x14ac:dyDescent="0.2">
      <c r="A44" s="125" t="s">
        <v>75</v>
      </c>
      <c r="B44" s="130"/>
      <c r="C44"/>
      <c r="D44"/>
      <c r="E44"/>
      <c r="F44"/>
      <c r="G44"/>
      <c r="H44"/>
    </row>
    <row r="45" spans="1:8" ht="12" customHeight="1" x14ac:dyDescent="0.2">
      <c r="C45"/>
      <c r="D45"/>
      <c r="E45"/>
      <c r="F45"/>
      <c r="G45"/>
      <c r="H45"/>
    </row>
    <row r="46" spans="1:8" ht="12" customHeight="1" x14ac:dyDescent="0.2">
      <c r="C46"/>
      <c r="D46"/>
      <c r="E46"/>
      <c r="F46"/>
      <c r="G46"/>
      <c r="H46"/>
    </row>
    <row r="47" spans="1:8" ht="12" customHeight="1" x14ac:dyDescent="0.2"/>
    <row r="48" spans="1: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</sheetData>
  <mergeCells count="1">
    <mergeCell ref="A1:D1"/>
  </mergeCells>
  <phoneticPr fontId="7" type="noConversion"/>
  <pageMargins left="0.5" right="0.75" top="0.5" bottom="0.5" header="0.5" footer="0.5"/>
  <pageSetup scale="9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ENW Trading Business</vt:lpstr>
      <vt:lpstr>ENW Trdng DATA</vt:lpstr>
      <vt:lpstr>Linked Data</vt:lpstr>
      <vt:lpstr>Hot List</vt:lpstr>
      <vt:lpstr>Portfolio Data</vt:lpstr>
      <vt:lpstr>Headcount Data</vt:lpstr>
      <vt:lpstr>'ENW Trading Business'!Print_Area</vt:lpstr>
      <vt:lpstr>'Linked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2001-06-11T21:00:27Z</cp:lastPrinted>
  <dcterms:created xsi:type="dcterms:W3CDTF">2000-07-11T15:11:33Z</dcterms:created>
  <dcterms:modified xsi:type="dcterms:W3CDTF">2023-09-10T13:24:06Z</dcterms:modified>
</cp:coreProperties>
</file>