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drawings/drawing12.xml" ContentType="application/vnd.openxmlformats-officedocument.drawingml.chartshapes+xml"/>
  <Override PartName="/xl/charts/chart1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drawings/drawing15.xml" ContentType="application/vnd.openxmlformats-officedocument.drawingml.chartshapes+xml"/>
  <Override PartName="/xl/charts/chart18.xml" ContentType="application/vnd.openxmlformats-officedocument.drawingml.chart+xml"/>
  <Override PartName="/xl/drawings/drawing16.xml" ContentType="application/vnd.openxmlformats-officedocument.drawingml.chartshapes+xml"/>
  <Override PartName="/xl/charts/chart19.xml" ContentType="application/vnd.openxmlformats-officedocument.drawingml.chart+xml"/>
  <Override PartName="/xl/drawings/drawing17.xml" ContentType="application/vnd.openxmlformats-officedocument.drawingml.chartshapes+xml"/>
  <Override PartName="/xl/charts/chart20.xml" ContentType="application/vnd.openxmlformats-officedocument.drawingml.chart+xml"/>
  <Override PartName="/xl/drawings/drawing18.xml" ContentType="application/vnd.openxmlformats-officedocument.drawingml.chartshapes+xml"/>
  <Override PartName="/xl/charts/chart21.xml" ContentType="application/vnd.openxmlformats-officedocument.drawingml.chart+xml"/>
  <Override PartName="/xl/drawings/drawing19.xml" ContentType="application/vnd.openxmlformats-officedocument.drawingml.chartshapes+xml"/>
  <Override PartName="/xl/charts/chart22.xml" ContentType="application/vnd.openxmlformats-officedocument.drawingml.chart+xml"/>
  <Override PartName="/xl/drawings/drawing20.xml" ContentType="application/vnd.openxmlformats-officedocument.drawingml.chartshapes+xml"/>
  <Override PartName="/xl/charts/chart23.xml" ContentType="application/vnd.openxmlformats-officedocument.drawingml.chart+xml"/>
  <Override PartName="/xl/drawings/drawing21.xml" ContentType="application/vnd.openxmlformats-officedocument.drawingml.chartshapes+xml"/>
  <Override PartName="/xl/charts/chart24.xml" ContentType="application/vnd.openxmlformats-officedocument.drawingml.chart+xml"/>
  <Override PartName="/xl/drawings/drawing22.xml" ContentType="application/vnd.openxmlformats-officedocument.drawingml.chartshapes+xml"/>
  <Override PartName="/xl/charts/chart25.xml" ContentType="application/vnd.openxmlformats-officedocument.drawingml.chart+xml"/>
  <Override PartName="/xl/drawings/drawing23.xml" ContentType="application/vnd.openxmlformats-officedocument.drawingml.chartshapes+xml"/>
  <Override PartName="/xl/charts/chart26.xml" ContentType="application/vnd.openxmlformats-officedocument.drawingml.chart+xml"/>
  <Override PartName="/xl/drawings/drawing24.xml" ContentType="application/vnd.openxmlformats-officedocument.drawingml.chartshapes+xml"/>
  <Override PartName="/xl/charts/chart27.xml" ContentType="application/vnd.openxmlformats-officedocument.drawingml.chart+xml"/>
  <Override PartName="/xl/drawings/drawing25.xml" ContentType="application/vnd.openxmlformats-officedocument.drawingml.chartshapes+xml"/>
  <Override PartName="/xl/charts/chart28.xml" ContentType="application/vnd.openxmlformats-officedocument.drawingml.chart+xml"/>
  <Override PartName="/xl/drawings/drawing26.xml" ContentType="application/vnd.openxmlformats-officedocument.drawingml.chartshapes+xml"/>
  <Override PartName="/xl/charts/chart29.xml" ContentType="application/vnd.openxmlformats-officedocument.drawingml.chart+xml"/>
  <Override PartName="/xl/drawings/drawing27.xml" ContentType="application/vnd.openxmlformats-officedocument.drawingml.chartshapes+xml"/>
  <Override PartName="/xl/charts/chart30.xml" ContentType="application/vnd.openxmlformats-officedocument.drawingml.chart+xml"/>
  <Override PartName="/xl/drawings/drawing28.xml" ContentType="application/vnd.openxmlformats-officedocument.drawingml.chartshapes+xml"/>
  <Override PartName="/xl/charts/chart31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27D047-773F-4DE7-BE7C-9F5A8B3E6378}" xr6:coauthVersionLast="47" xr6:coauthVersionMax="47" xr10:uidLastSave="{00000000-0000-0000-0000-000000000000}"/>
  <bookViews>
    <workbookView xWindow="-120" yWindow="-120" windowWidth="38640" windowHeight="15720" tabRatio="738" firstSheet="2" activeTab="2"/>
  </bookViews>
  <sheets>
    <sheet name="EuropeTrading Business" sheetId="1" state="hidden" r:id="rId1"/>
    <sheet name="Europe Trdng DATA" sheetId="2" state="hidden" r:id="rId2"/>
    <sheet name="Europe Trading Business" sheetId="3" r:id="rId3"/>
    <sheet name="Europe Trdng DATA " sheetId="4" r:id="rId4"/>
    <sheet name="Linked Data" sheetId="5" r:id="rId5"/>
    <sheet name="Hot List" sheetId="6" r:id="rId6"/>
    <sheet name="Portfolio Data" sheetId="8" r:id="rId7"/>
    <sheet name="Headcount Data" sheetId="9" r:id="rId8"/>
  </sheets>
  <externalReferences>
    <externalReference r:id="rId9"/>
    <externalReference r:id="rId10"/>
    <externalReference r:id="rId11"/>
    <externalReference r:id="rId12"/>
  </externalReferences>
  <definedNames>
    <definedName name="_xlnm.Print_Area" localSheetId="2">'Europe Trading Business'!$A$1:$AF$53</definedName>
    <definedName name="_xlnm.Print_Area" localSheetId="3">'Europe Trdng DATA '!$A$17:$AN$84</definedName>
    <definedName name="_xlnm.Print_Area" localSheetId="0">'EuropeTrading Business'!$A$1:$P$50</definedName>
    <definedName name="_xlnm.Print_Area" localSheetId="4">'Linked Data'!$A$1:$P$70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" i="3" l="1"/>
  <c r="B2" i="3"/>
  <c r="T4" i="3"/>
  <c r="U4" i="3"/>
  <c r="V4" i="3"/>
  <c r="T6" i="3"/>
  <c r="U6" i="3"/>
  <c r="V6" i="3"/>
  <c r="T7" i="3"/>
  <c r="U7" i="3"/>
  <c r="V7" i="3"/>
  <c r="H8" i="3"/>
  <c r="J8" i="3"/>
  <c r="M8" i="3"/>
  <c r="P8" i="3"/>
  <c r="T8" i="3"/>
  <c r="U8" i="3"/>
  <c r="V8" i="3"/>
  <c r="AA8" i="3"/>
  <c r="H9" i="3"/>
  <c r="J9" i="3"/>
  <c r="M9" i="3"/>
  <c r="P9" i="3"/>
  <c r="T9" i="3"/>
  <c r="U9" i="3"/>
  <c r="V9" i="3"/>
  <c r="AA9" i="3"/>
  <c r="H10" i="3"/>
  <c r="J10" i="3"/>
  <c r="M10" i="3"/>
  <c r="P10" i="3"/>
  <c r="AA10" i="3"/>
  <c r="H11" i="3"/>
  <c r="J11" i="3"/>
  <c r="M11" i="3"/>
  <c r="P11" i="3"/>
  <c r="AA11" i="3"/>
  <c r="H12" i="3"/>
  <c r="J12" i="3"/>
  <c r="M12" i="3"/>
  <c r="P12" i="3"/>
  <c r="T12" i="3"/>
  <c r="U12" i="3"/>
  <c r="V12" i="3"/>
  <c r="AA12" i="3"/>
  <c r="H13" i="3"/>
  <c r="J13" i="3"/>
  <c r="M13" i="3"/>
  <c r="P13" i="3"/>
  <c r="AA13" i="3"/>
  <c r="H14" i="3"/>
  <c r="J14" i="3"/>
  <c r="M14" i="3"/>
  <c r="P14" i="3"/>
  <c r="AA14" i="3"/>
  <c r="H15" i="3"/>
  <c r="J15" i="3"/>
  <c r="M15" i="3"/>
  <c r="P15" i="3"/>
  <c r="AA15" i="3"/>
  <c r="H16" i="3"/>
  <c r="J16" i="3"/>
  <c r="M16" i="3"/>
  <c r="P16" i="3"/>
  <c r="AA16" i="3"/>
  <c r="H17" i="3"/>
  <c r="J17" i="3"/>
  <c r="M17" i="3"/>
  <c r="P17" i="3"/>
  <c r="AA17" i="3"/>
  <c r="H18" i="3"/>
  <c r="J18" i="3"/>
  <c r="M18" i="3"/>
  <c r="P18" i="3"/>
  <c r="AA18" i="3"/>
  <c r="H19" i="3"/>
  <c r="J19" i="3"/>
  <c r="M19" i="3"/>
  <c r="P19" i="3"/>
  <c r="AA19" i="3"/>
  <c r="H20" i="3"/>
  <c r="J20" i="3"/>
  <c r="M20" i="3"/>
  <c r="P20" i="3"/>
  <c r="Q20" i="3"/>
  <c r="AA20" i="3"/>
  <c r="G21" i="3"/>
  <c r="T21" i="3"/>
  <c r="U21" i="3"/>
  <c r="V21" i="3"/>
  <c r="T25" i="3"/>
  <c r="U25" i="3"/>
  <c r="V25" i="3"/>
  <c r="T26" i="3"/>
  <c r="U26" i="3"/>
  <c r="V26" i="3"/>
  <c r="T27" i="3"/>
  <c r="U27" i="3"/>
  <c r="V27" i="3"/>
  <c r="T28" i="3"/>
  <c r="U28" i="3"/>
  <c r="V28" i="3"/>
  <c r="T29" i="3"/>
  <c r="U29" i="3"/>
  <c r="V29" i="3"/>
  <c r="T31" i="3"/>
  <c r="U31" i="3"/>
  <c r="V31" i="3"/>
  <c r="T32" i="3"/>
  <c r="U32" i="3"/>
  <c r="V32" i="3"/>
  <c r="T33" i="3"/>
  <c r="U33" i="3"/>
  <c r="V33" i="3"/>
  <c r="T34" i="3"/>
  <c r="U34" i="3"/>
  <c r="V34" i="3"/>
  <c r="T35" i="3"/>
  <c r="U35" i="3"/>
  <c r="V35" i="3"/>
  <c r="W35" i="3"/>
  <c r="T38" i="3"/>
  <c r="U38" i="3"/>
  <c r="V38" i="3"/>
  <c r="T39" i="3"/>
  <c r="U39" i="3"/>
  <c r="V39" i="3"/>
  <c r="T40" i="3"/>
  <c r="U40" i="3"/>
  <c r="V40" i="3"/>
  <c r="T41" i="3"/>
  <c r="U41" i="3"/>
  <c r="V41" i="3"/>
  <c r="T42" i="3"/>
  <c r="U42" i="3"/>
  <c r="V42" i="3"/>
  <c r="T43" i="3"/>
  <c r="U43" i="3"/>
  <c r="V43" i="3"/>
  <c r="T44" i="3"/>
  <c r="U44" i="3"/>
  <c r="V44" i="3"/>
  <c r="T45" i="3"/>
  <c r="U45" i="3"/>
  <c r="V45" i="3"/>
  <c r="T46" i="3"/>
  <c r="U46" i="3"/>
  <c r="V46" i="3"/>
  <c r="T47" i="3"/>
  <c r="U47" i="3"/>
  <c r="V47" i="3"/>
  <c r="T49" i="3"/>
  <c r="U49" i="3"/>
  <c r="V49" i="3"/>
  <c r="T50" i="3"/>
  <c r="U50" i="3"/>
  <c r="V50" i="3"/>
  <c r="T51" i="3"/>
  <c r="U51" i="3"/>
  <c r="V51" i="3"/>
  <c r="T52" i="3"/>
  <c r="U52" i="3"/>
  <c r="V52" i="3"/>
  <c r="T53" i="3"/>
  <c r="U53" i="3"/>
  <c r="V53" i="3"/>
  <c r="T54" i="3"/>
  <c r="U54" i="3"/>
  <c r="V54" i="3"/>
  <c r="T55" i="3"/>
  <c r="U55" i="3"/>
  <c r="V55" i="3"/>
  <c r="T56" i="3"/>
  <c r="U56" i="3"/>
  <c r="V56" i="3"/>
  <c r="T57" i="3"/>
  <c r="U57" i="3"/>
  <c r="V57" i="3"/>
  <c r="W57" i="3"/>
  <c r="J38" i="2"/>
  <c r="J39" i="2"/>
  <c r="J40" i="2"/>
  <c r="J41" i="2"/>
  <c r="J54" i="2"/>
  <c r="J55" i="2"/>
  <c r="J56" i="2"/>
  <c r="J57" i="2"/>
  <c r="I6" i="1"/>
  <c r="O6" i="1"/>
  <c r="I7" i="1"/>
  <c r="O7" i="1"/>
  <c r="I8" i="1"/>
  <c r="O8" i="1"/>
  <c r="I9" i="1"/>
  <c r="O9" i="1"/>
  <c r="I10" i="1"/>
  <c r="O10" i="1"/>
  <c r="I11" i="1"/>
  <c r="O11" i="1"/>
  <c r="I12" i="1"/>
  <c r="O12" i="1"/>
  <c r="I13" i="1"/>
  <c r="O13" i="1"/>
  <c r="E14" i="1"/>
  <c r="G14" i="1"/>
  <c r="I14" i="1"/>
  <c r="L14" i="1"/>
  <c r="O14" i="1"/>
  <c r="D19" i="9"/>
  <c r="D20" i="9"/>
  <c r="D21" i="9"/>
  <c r="D22" i="9"/>
  <c r="D23" i="9"/>
  <c r="E34" i="9"/>
  <c r="J34" i="9"/>
  <c r="E35" i="9"/>
  <c r="J35" i="9"/>
  <c r="E36" i="9"/>
  <c r="J36" i="9"/>
  <c r="E37" i="9"/>
  <c r="J37" i="9"/>
  <c r="E38" i="9"/>
  <c r="J38" i="9"/>
  <c r="F9" i="6"/>
  <c r="F12" i="6"/>
  <c r="M6" i="5"/>
  <c r="O6" i="5"/>
  <c r="M7" i="5"/>
  <c r="O7" i="5"/>
  <c r="M8" i="5"/>
  <c r="O8" i="5"/>
  <c r="D9" i="5"/>
  <c r="F9" i="5"/>
  <c r="M9" i="5"/>
  <c r="O9" i="5"/>
  <c r="M10" i="5"/>
  <c r="O10" i="5"/>
  <c r="M11" i="5"/>
  <c r="O11" i="5"/>
  <c r="M12" i="5"/>
  <c r="O12" i="5"/>
  <c r="M13" i="5"/>
  <c r="O13" i="5"/>
  <c r="M14" i="5"/>
  <c r="O14" i="5"/>
  <c r="M15" i="5"/>
  <c r="O15" i="5"/>
  <c r="M16" i="5"/>
  <c r="O16" i="5"/>
  <c r="D17" i="5"/>
  <c r="F17" i="5"/>
  <c r="M17" i="5"/>
  <c r="O17" i="5"/>
  <c r="C18" i="5"/>
  <c r="E18" i="5"/>
  <c r="I18" i="5"/>
  <c r="K18" i="5"/>
  <c r="M18" i="5"/>
  <c r="O18" i="5"/>
  <c r="G23" i="5"/>
  <c r="I23" i="5"/>
  <c r="K23" i="5"/>
  <c r="M23" i="5"/>
  <c r="O23" i="5"/>
  <c r="C34" i="5"/>
  <c r="E34" i="5"/>
  <c r="I34" i="5"/>
  <c r="K34" i="5"/>
  <c r="M34" i="5"/>
  <c r="O34" i="5"/>
  <c r="C35" i="5"/>
  <c r="E35" i="5"/>
  <c r="I36" i="5"/>
  <c r="K36" i="5"/>
  <c r="I39" i="5"/>
  <c r="K39" i="5"/>
  <c r="I41" i="5"/>
  <c r="K41" i="5"/>
  <c r="M43" i="5"/>
  <c r="O43" i="5"/>
  <c r="I44" i="5"/>
  <c r="K44" i="5"/>
  <c r="M44" i="5"/>
  <c r="O44" i="5"/>
  <c r="I45" i="5"/>
  <c r="K45" i="5"/>
  <c r="G47" i="5"/>
  <c r="I48" i="5"/>
  <c r="K48" i="5"/>
  <c r="M50" i="5"/>
  <c r="O50" i="5"/>
  <c r="I52" i="5"/>
  <c r="K52" i="5"/>
  <c r="I54" i="5"/>
  <c r="K54" i="5"/>
  <c r="I58" i="5"/>
  <c r="K58" i="5"/>
  <c r="I59" i="5"/>
  <c r="K59" i="5"/>
  <c r="M59" i="5"/>
  <c r="O59" i="5"/>
  <c r="I60" i="5"/>
  <c r="K60" i="5"/>
  <c r="C65" i="5"/>
  <c r="E65" i="5"/>
  <c r="G65" i="5"/>
  <c r="K65" i="5"/>
  <c r="O65" i="5"/>
</calcChain>
</file>

<file path=xl/sharedStrings.xml><?xml version="1.0" encoding="utf-8"?>
<sst xmlns="http://schemas.openxmlformats.org/spreadsheetml/2006/main" count="362" uniqueCount="195">
  <si>
    <t>Third Quarter 2000</t>
  </si>
  <si>
    <t>Gas</t>
  </si>
  <si>
    <t>Power</t>
  </si>
  <si>
    <t>Plan</t>
  </si>
  <si>
    <t>Total</t>
  </si>
  <si>
    <t>Expenses</t>
  </si>
  <si>
    <t>Gross</t>
  </si>
  <si>
    <t>Margin</t>
  </si>
  <si>
    <t>EBIT</t>
  </si>
  <si>
    <t>Variance</t>
  </si>
  <si>
    <t>GROSS MARGIN</t>
  </si>
  <si>
    <t>NET OPEN POSITION</t>
  </si>
  <si>
    <t>8/4</t>
  </si>
  <si>
    <t>8/11</t>
  </si>
  <si>
    <t>8/18</t>
  </si>
  <si>
    <t>8/25</t>
  </si>
  <si>
    <t>9/1</t>
  </si>
  <si>
    <t>9/8</t>
  </si>
  <si>
    <t>9/15</t>
  </si>
  <si>
    <t>9/22</t>
  </si>
  <si>
    <t>9/29</t>
  </si>
  <si>
    <t>Earnings Summary</t>
  </si>
  <si>
    <t>Other</t>
  </si>
  <si>
    <t>Metals</t>
  </si>
  <si>
    <t xml:space="preserve">EUROPE TRADING </t>
  </si>
  <si>
    <t>FINANCIAL VOLUMES</t>
  </si>
  <si>
    <t>VALUE AT RISK</t>
  </si>
  <si>
    <t>UK</t>
  </si>
  <si>
    <t>METALS</t>
  </si>
  <si>
    <t>GLOBAL LIQUIDS</t>
  </si>
  <si>
    <t>EUROPE CHART DATA</t>
  </si>
  <si>
    <t>GAS</t>
  </si>
  <si>
    <t>POWER</t>
  </si>
  <si>
    <t>Nordic</t>
  </si>
  <si>
    <t>Continental</t>
  </si>
  <si>
    <t>GLOBAL</t>
  </si>
  <si>
    <t>LIQUIDS</t>
  </si>
  <si>
    <t>Global Liquids</t>
  </si>
  <si>
    <t>Spread Options</t>
  </si>
  <si>
    <t>Total Power</t>
  </si>
  <si>
    <t>as of  7/27/00</t>
  </si>
  <si>
    <t>Funding</t>
  </si>
  <si>
    <t>Structured Commodity Derivatives</t>
  </si>
  <si>
    <t>EUROPE TRADING</t>
  </si>
  <si>
    <t>Expenses - Forecast</t>
  </si>
  <si>
    <t>Trading</t>
  </si>
  <si>
    <t>July</t>
  </si>
  <si>
    <t>Aug</t>
  </si>
  <si>
    <t>Sep</t>
  </si>
  <si>
    <t>Commercial -</t>
  </si>
  <si>
    <t>Support</t>
  </si>
  <si>
    <t>Check</t>
  </si>
  <si>
    <t>Commercial</t>
  </si>
  <si>
    <t>Global</t>
  </si>
  <si>
    <t>Nordic Power</t>
  </si>
  <si>
    <t>Cont. Power</t>
  </si>
  <si>
    <t>U.K. Power</t>
  </si>
  <si>
    <t>Australia</t>
  </si>
  <si>
    <t>Drift</t>
  </si>
  <si>
    <t>J-Block</t>
  </si>
  <si>
    <t>Watershed</t>
  </si>
  <si>
    <t>Credit Trading</t>
  </si>
  <si>
    <t xml:space="preserve"> Metals</t>
  </si>
  <si>
    <t xml:space="preserve">     Gas</t>
  </si>
  <si>
    <t>Japan</t>
  </si>
  <si>
    <t>Eastern 1 &amp; 2</t>
  </si>
  <si>
    <t>EUROPE</t>
  </si>
  <si>
    <t>TRADING</t>
  </si>
  <si>
    <t>Actual</t>
  </si>
  <si>
    <t>Actual Dir</t>
  </si>
  <si>
    <t>Plan Direct</t>
  </si>
  <si>
    <t>Comm Exp</t>
  </si>
  <si>
    <t>Linked To Groups</t>
  </si>
  <si>
    <t>"Earnings Summary"</t>
  </si>
  <si>
    <t>Pwr</t>
  </si>
  <si>
    <t>Section in Trading</t>
  </si>
  <si>
    <t>Document</t>
  </si>
  <si>
    <t>ORIGINATION</t>
  </si>
  <si>
    <t>Forecast</t>
  </si>
  <si>
    <t>ASSETS &amp; INVESTMENTS</t>
  </si>
  <si>
    <t>Public Portfolio</t>
  </si>
  <si>
    <t>Private Valuation</t>
  </si>
  <si>
    <t>EES 50%</t>
  </si>
  <si>
    <t>Equity Earnings Enron Ind. Parts.</t>
  </si>
  <si>
    <t>Asset/Accrual Margin</t>
  </si>
  <si>
    <t>Direct Commercial Expenses</t>
  </si>
  <si>
    <t>EXPENSES</t>
  </si>
  <si>
    <t>Actuals</t>
  </si>
  <si>
    <t xml:space="preserve">Direct </t>
  </si>
  <si>
    <t>Operating</t>
  </si>
  <si>
    <t>Support Total</t>
  </si>
  <si>
    <t>Allocated</t>
  </si>
  <si>
    <t>HEADCOUNT</t>
  </si>
  <si>
    <t>Direct</t>
  </si>
  <si>
    <t>Gas Plan</t>
  </si>
  <si>
    <t>Metals Plan</t>
  </si>
  <si>
    <t>VAR</t>
  </si>
  <si>
    <t>VAR Limit</t>
  </si>
  <si>
    <t>NORDIC</t>
  </si>
  <si>
    <t>CONTINENTAL</t>
  </si>
  <si>
    <t>NOP</t>
  </si>
  <si>
    <t>NOP LIMIT</t>
  </si>
  <si>
    <t>(Top Deals)</t>
  </si>
  <si>
    <t>UK Power</t>
  </si>
  <si>
    <t>Please fill exactly as shown, do not add any columns.</t>
  </si>
  <si>
    <t>Rows may be added as needed</t>
  </si>
  <si>
    <t>Europe Portfolio</t>
  </si>
  <si>
    <t>Europe Portfolio Gain/Loss Chart Data</t>
  </si>
  <si>
    <t>Starters/Leavers DATA</t>
  </si>
  <si>
    <t>Starters</t>
  </si>
  <si>
    <t>Leavers</t>
  </si>
  <si>
    <t>Jan</t>
  </si>
  <si>
    <t>Feb</t>
  </si>
  <si>
    <t>Mar</t>
  </si>
  <si>
    <t>Apr</t>
  </si>
  <si>
    <t>May</t>
  </si>
  <si>
    <t>Jun</t>
  </si>
  <si>
    <t>Jul</t>
  </si>
  <si>
    <t>Sept</t>
  </si>
  <si>
    <t>Oct</t>
  </si>
  <si>
    <t>Nov</t>
  </si>
  <si>
    <t>Dec</t>
  </si>
  <si>
    <t>Enron Metals</t>
  </si>
  <si>
    <t>SUM</t>
  </si>
  <si>
    <t>IT</t>
  </si>
  <si>
    <t>RHO</t>
  </si>
  <si>
    <t>RHO - Regional Head Office Functions</t>
  </si>
  <si>
    <r>
      <t>Group Expenses</t>
    </r>
    <r>
      <rPr>
        <sz val="9"/>
        <rFont val="Arial"/>
        <family val="2"/>
      </rPr>
      <t xml:space="preserve"> (Support)</t>
    </r>
  </si>
  <si>
    <r>
      <t>Corporate Expenses</t>
    </r>
    <r>
      <rPr>
        <sz val="9"/>
        <rFont val="Arial"/>
        <family val="2"/>
      </rPr>
      <t xml:space="preserve"> (Support)</t>
    </r>
  </si>
  <si>
    <t>Facility Cost (Other)</t>
  </si>
  <si>
    <t>Interest (Other)</t>
  </si>
  <si>
    <t>Other Total for EXPENSES</t>
  </si>
  <si>
    <t>TOTAL EXPENSES</t>
  </si>
  <si>
    <t>(formula is Direct Comm Exp Total + Supprt Total + Other Total)</t>
  </si>
  <si>
    <t>EBT LINE CHECK</t>
  </si>
  <si>
    <t>TOTAL MARGIN</t>
  </si>
  <si>
    <t>(formula is Trading + Origination + Assets &amp; Invts)</t>
  </si>
  <si>
    <r>
      <t xml:space="preserve">(formula is Total Margin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All Expenses - </t>
    </r>
    <r>
      <rPr>
        <b/>
        <u/>
        <sz val="7"/>
        <rFont val="Arial"/>
        <family val="2"/>
      </rPr>
      <t>EXCEPT INTEREST</t>
    </r>
    <r>
      <rPr>
        <sz val="7"/>
        <rFont val="Arial"/>
        <family val="2"/>
      </rPr>
      <t>)</t>
    </r>
  </si>
  <si>
    <t>EBT</t>
  </si>
  <si>
    <r>
      <t xml:space="preserve">(formula is EBIT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Interest)</t>
    </r>
  </si>
  <si>
    <t>TOTAL</t>
  </si>
  <si>
    <t>All gray areas feed Earnings Summary Page</t>
  </si>
  <si>
    <t xml:space="preserve">Corp Exp + </t>
  </si>
  <si>
    <t>Bonuses for</t>
  </si>
  <si>
    <t>Earn Sum Pg</t>
  </si>
  <si>
    <t>Bonuses</t>
  </si>
  <si>
    <t>Plan EBIT</t>
  </si>
  <si>
    <t>Commercial Headcount DATA - Month End</t>
  </si>
  <si>
    <t>Commercial Support Headcount DATA - Month End</t>
  </si>
  <si>
    <t>Should equal total on hot list identified and forecast for originations</t>
  </si>
  <si>
    <t>Total Forecast</t>
  </si>
  <si>
    <t>Nordic Plan</t>
  </si>
  <si>
    <t>Cont Plan</t>
  </si>
  <si>
    <t>UK Plan</t>
  </si>
  <si>
    <t>Enron</t>
  </si>
  <si>
    <t>Contractors</t>
  </si>
  <si>
    <t>Actual Line</t>
  </si>
  <si>
    <t>Commercial Plan</t>
  </si>
  <si>
    <t>Support Plan</t>
  </si>
  <si>
    <t>Enron Plan</t>
  </si>
  <si>
    <t>Contractors Plan</t>
  </si>
  <si>
    <t>Plan Line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</si>
  <si>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</si>
  <si>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</si>
  <si>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</si>
  <si>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</si>
  <si>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</si>
  <si>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</si>
  <si>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</si>
  <si>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</si>
  <si>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</si>
  <si>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</si>
  <si>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</si>
  <si>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>ETOL 3</t>
  </si>
  <si>
    <t>Ra</t>
  </si>
  <si>
    <t>Enron Credit</t>
  </si>
  <si>
    <t>4/2</t>
  </si>
  <si>
    <t>4/9</t>
  </si>
  <si>
    <t>4/16</t>
  </si>
  <si>
    <t>4/23</t>
  </si>
  <si>
    <t>4/30</t>
  </si>
  <si>
    <t>Continental Bilateral Markets</t>
  </si>
  <si>
    <t>5/3</t>
  </si>
  <si>
    <t>ETOL</t>
  </si>
  <si>
    <t>SUM EUROPE</t>
  </si>
  <si>
    <t>Bayer AG/Dormagen</t>
  </si>
  <si>
    <t>Sainsbury</t>
  </si>
  <si>
    <t>EES (EEL Portion)</t>
  </si>
  <si>
    <t xml:space="preserve"> - CATs/Margaux/Middle East : $</t>
  </si>
  <si>
    <t>Total Expenses (excl Interest)</t>
  </si>
  <si>
    <t>CATs/Margax</t>
  </si>
  <si>
    <t xml:space="preserve"> - EES (EEL Portion) : $4.2</t>
  </si>
  <si>
    <t xml:space="preserve"> - Quoted Investments :  $9.3</t>
  </si>
  <si>
    <t xml:space="preserve"> - Accruals : $(2.9)</t>
  </si>
  <si>
    <t>through 06/8/01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</si>
</sst>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_);\(0.0\)"/>
    <numFmt numFmtId="173" formatCode="m/d"/>
    <numFmt numFmtId="174" formatCode="0_);\(0\)"/>
    <numFmt numFmtId="175" formatCode="#,##0.0_);\(#,##0.0\)"/>
    <numFmt numFmtId="177" formatCode="_(* #,##0.0_);_(* \(#,##0.0\);_(* &quot;-&quot;??_);_(@_)"/>
    <numFmt numFmtId="182" formatCode="0.0"/>
    <numFmt numFmtId="183" formatCode="_(* #,##0_);_(* \(#,##0\);_(* &quot;-&quot;??_);_(@_)"/>
    <numFmt numFmtId="184" formatCode="0000"/>
    <numFmt numFmtId="192" formatCode="#,##0.0"/>
  </numFmts>
  <fonts count="4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11"/>
      <color indexed="9"/>
      <name val="Arial"/>
      <family val="2"/>
    </font>
    <font>
      <b/>
      <i/>
      <sz val="8"/>
      <name val="Times New Roman"/>
      <family val="1"/>
    </font>
    <font>
      <sz val="8"/>
      <name val="Arial"/>
    </font>
    <font>
      <b/>
      <i/>
      <sz val="10"/>
      <color indexed="9"/>
      <name val="Times New Roman"/>
      <family val="1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10"/>
      <color indexed="53"/>
      <name val="Arial"/>
      <family val="2"/>
    </font>
    <font>
      <b/>
      <sz val="11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8"/>
      <name val="Arial"/>
      <family val="2"/>
    </font>
    <font>
      <b/>
      <sz val="14"/>
      <color indexed="10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indexed="39"/>
      <name val="Arial"/>
      <family val="2"/>
    </font>
    <font>
      <b/>
      <sz val="10"/>
      <color indexed="36"/>
      <name val="Arial"/>
      <family val="2"/>
    </font>
    <font>
      <b/>
      <sz val="14"/>
      <color indexed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sz val="12"/>
      <name val="Arial"/>
    </font>
    <font>
      <b/>
      <i/>
      <sz val="10"/>
      <color indexed="10"/>
      <name val="Arial"/>
      <family val="2"/>
    </font>
    <font>
      <sz val="6"/>
      <name val="Arial"/>
      <family val="2"/>
    </font>
    <font>
      <b/>
      <sz val="12"/>
      <color indexed="12"/>
      <name val="Arial"/>
      <family val="2"/>
    </font>
    <font>
      <sz val="10"/>
      <name val="Symbol"/>
      <family val="1"/>
      <charset val="2"/>
    </font>
    <font>
      <b/>
      <sz val="9"/>
      <color indexed="8"/>
      <name val="Arial"/>
      <family val="2"/>
    </font>
    <font>
      <b/>
      <sz val="11"/>
      <color indexed="10"/>
      <name val="Arial"/>
      <family val="2"/>
    </font>
    <font>
      <b/>
      <u/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/>
      <diagonal/>
    </border>
    <border>
      <left style="thin">
        <color indexed="41"/>
      </left>
      <right style="thin">
        <color indexed="41"/>
      </right>
      <top/>
      <bottom/>
      <diagonal/>
    </border>
    <border>
      <left style="thin">
        <color indexed="41"/>
      </left>
      <right style="thin">
        <color indexed="41"/>
      </right>
      <top/>
      <bottom style="thin">
        <color indexed="4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8" fillId="0" borderId="0"/>
  </cellStyleXfs>
  <cellXfs count="321">
    <xf numFmtId="0" fontId="0" fillId="0" borderId="0" xfId="0"/>
    <xf numFmtId="172" fontId="2" fillId="0" borderId="0" xfId="1" applyNumberFormat="1" applyFont="1" applyFill="1" applyAlignment="1">
      <alignment horizontal="center"/>
    </xf>
    <xf numFmtId="172" fontId="3" fillId="2" borderId="0" xfId="1" applyNumberFormat="1" applyFont="1" applyFill="1" applyBorder="1" applyAlignment="1">
      <alignment horizontal="center"/>
    </xf>
    <xf numFmtId="172" fontId="3" fillId="0" borderId="0" xfId="1" applyNumberFormat="1" applyFont="1" applyFill="1" applyBorder="1" applyAlignment="1">
      <alignment horizontal="center"/>
    </xf>
    <xf numFmtId="172" fontId="9" fillId="0" borderId="0" xfId="1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/>
    <xf numFmtId="0" fontId="9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72" fontId="7" fillId="2" borderId="0" xfId="1" applyNumberFormat="1" applyFont="1" applyFill="1" applyAlignment="1">
      <alignment horizontal="right" vertical="center"/>
    </xf>
    <xf numFmtId="172" fontId="9" fillId="0" borderId="0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0" xfId="0" applyFont="1"/>
    <xf numFmtId="0" fontId="10" fillId="0" borderId="1" xfId="0" applyFont="1" applyBorder="1" applyAlignment="1">
      <alignment horizontal="center"/>
    </xf>
    <xf numFmtId="173" fontId="10" fillId="0" borderId="0" xfId="0" applyNumberFormat="1" applyFont="1" applyAlignment="1">
      <alignment horizontal="right"/>
    </xf>
    <xf numFmtId="173" fontId="10" fillId="0" borderId="0" xfId="0" applyNumberFormat="1" applyFont="1"/>
    <xf numFmtId="173" fontId="11" fillId="0" borderId="0" xfId="0" applyNumberFormat="1" applyFont="1"/>
    <xf numFmtId="0" fontId="11" fillId="0" borderId="0" xfId="0" applyFont="1" applyAlignment="1">
      <alignment horizontal="center"/>
    </xf>
    <xf numFmtId="17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72" fontId="11" fillId="0" borderId="0" xfId="0" applyNumberFormat="1" applyFont="1" applyAlignment="1">
      <alignment horizontal="center"/>
    </xf>
    <xf numFmtId="0" fontId="10" fillId="3" borderId="3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172" fontId="1" fillId="0" borderId="0" xfId="1" applyNumberFormat="1" applyFill="1" applyAlignment="1"/>
    <xf numFmtId="172" fontId="1" fillId="0" borderId="0" xfId="1" applyNumberFormat="1" applyAlignment="1"/>
    <xf numFmtId="172" fontId="1" fillId="0" borderId="0" xfId="1" applyNumberFormat="1" applyAlignment="1">
      <alignment horizontal="center"/>
    </xf>
    <xf numFmtId="0" fontId="13" fillId="0" borderId="0" xfId="0" applyFont="1"/>
    <xf numFmtId="175" fontId="9" fillId="0" borderId="0" xfId="0" applyNumberFormat="1" applyFont="1" applyAlignment="1">
      <alignment horizontal="right"/>
    </xf>
    <xf numFmtId="175" fontId="9" fillId="0" borderId="2" xfId="0" applyNumberFormat="1" applyFont="1" applyBorder="1" applyAlignment="1">
      <alignment horizontal="right"/>
    </xf>
    <xf numFmtId="175" fontId="9" fillId="0" borderId="1" xfId="0" applyNumberFormat="1" applyFont="1" applyBorder="1" applyAlignment="1">
      <alignment horizontal="right"/>
    </xf>
    <xf numFmtId="175" fontId="9" fillId="0" borderId="4" xfId="0" applyNumberFormat="1" applyFont="1" applyBorder="1" applyAlignment="1">
      <alignment horizontal="right" vertical="center"/>
    </xf>
    <xf numFmtId="175" fontId="9" fillId="0" borderId="0" xfId="0" applyNumberFormat="1" applyFont="1" applyAlignment="1">
      <alignment horizontal="right" vertical="center"/>
    </xf>
    <xf numFmtId="175" fontId="9" fillId="0" borderId="2" xfId="0" applyNumberFormat="1" applyFont="1" applyBorder="1" applyAlignment="1">
      <alignment horizontal="right" vertical="center"/>
    </xf>
    <xf numFmtId="175" fontId="9" fillId="0" borderId="0" xfId="0" applyNumberFormat="1" applyFont="1" applyBorder="1" applyAlignment="1">
      <alignment horizontal="right"/>
    </xf>
    <xf numFmtId="175" fontId="9" fillId="0" borderId="0" xfId="0" applyNumberFormat="1" applyFont="1" applyBorder="1" applyAlignment="1">
      <alignment horizontal="right" vertical="center"/>
    </xf>
    <xf numFmtId="172" fontId="4" fillId="2" borderId="0" xfId="1" applyNumberFormat="1" applyFont="1" applyFill="1" applyBorder="1" applyAlignment="1">
      <alignment horizontal="left" vertical="center"/>
    </xf>
    <xf numFmtId="0" fontId="15" fillId="0" borderId="0" xfId="0" applyFont="1"/>
    <xf numFmtId="49" fontId="10" fillId="0" borderId="0" xfId="0" applyNumberFormat="1" applyFont="1" applyAlignment="1">
      <alignment horizontal="right"/>
    </xf>
    <xf numFmtId="0" fontId="16" fillId="0" borderId="0" xfId="0" applyFont="1" applyAlignment="1">
      <alignment vertical="center"/>
    </xf>
    <xf numFmtId="37" fontId="11" fillId="0" borderId="0" xfId="0" applyNumberFormat="1" applyFont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172" fontId="11" fillId="0" borderId="0" xfId="0" applyNumberFormat="1" applyFont="1" applyBorder="1" applyAlignment="1">
      <alignment horizontal="center"/>
    </xf>
    <xf numFmtId="172" fontId="11" fillId="0" borderId="5" xfId="0" applyNumberFormat="1" applyFont="1" applyBorder="1" applyAlignment="1">
      <alignment horizontal="center"/>
    </xf>
    <xf numFmtId="172" fontId="11" fillId="0" borderId="6" xfId="0" applyNumberFormat="1" applyFont="1" applyBorder="1" applyAlignment="1">
      <alignment horizontal="center"/>
    </xf>
    <xf numFmtId="172" fontId="11" fillId="0" borderId="7" xfId="0" applyNumberFormat="1" applyFont="1" applyBorder="1" applyAlignment="1">
      <alignment horizontal="center"/>
    </xf>
    <xf numFmtId="172" fontId="11" fillId="0" borderId="1" xfId="0" applyNumberFormat="1" applyFont="1" applyBorder="1" applyAlignment="1">
      <alignment horizontal="center"/>
    </xf>
    <xf numFmtId="172" fontId="11" fillId="0" borderId="8" xfId="0" applyNumberFormat="1" applyFont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75" fontId="11" fillId="0" borderId="0" xfId="0" applyNumberFormat="1" applyFont="1" applyAlignment="1">
      <alignment horizontal="center"/>
    </xf>
    <xf numFmtId="182" fontId="11" fillId="0" borderId="0" xfId="0" applyNumberFormat="1" applyFont="1" applyAlignment="1">
      <alignment horizontal="center"/>
    </xf>
    <xf numFmtId="177" fontId="11" fillId="0" borderId="0" xfId="1" applyNumberFormat="1" applyFont="1" applyAlignment="1">
      <alignment horizontal="center"/>
    </xf>
    <xf numFmtId="0" fontId="0" fillId="0" borderId="0" xfId="0" applyAlignment="1"/>
    <xf numFmtId="172" fontId="17" fillId="0" borderId="0" xfId="1" applyNumberFormat="1" applyFont="1" applyFill="1" applyAlignment="1"/>
    <xf numFmtId="0" fontId="9" fillId="0" borderId="0" xfId="1" applyNumberFormat="1" applyFont="1" applyFill="1" applyAlignment="1">
      <alignment horizontal="center"/>
    </xf>
    <xf numFmtId="183" fontId="18" fillId="0" borderId="0" xfId="1" applyNumberFormat="1" applyFont="1" applyFill="1" applyAlignment="1">
      <alignment horizontal="center"/>
    </xf>
    <xf numFmtId="183" fontId="9" fillId="0" borderId="0" xfId="1" applyNumberFormat="1" applyFont="1" applyFill="1" applyAlignment="1">
      <alignment horizontal="center"/>
    </xf>
    <xf numFmtId="172" fontId="18" fillId="0" borderId="0" xfId="1" applyNumberFormat="1" applyFont="1" applyFill="1" applyAlignment="1">
      <alignment horizontal="center"/>
    </xf>
    <xf numFmtId="183" fontId="9" fillId="0" borderId="0" xfId="1" applyNumberFormat="1" applyFont="1" applyFill="1" applyBorder="1" applyAlignment="1">
      <alignment horizontal="center"/>
    </xf>
    <xf numFmtId="0" fontId="19" fillId="0" borderId="0" xfId="0" applyFont="1"/>
    <xf numFmtId="0" fontId="18" fillId="0" borderId="0" xfId="0" applyNumberFormat="1" applyFont="1"/>
    <xf numFmtId="183" fontId="18" fillId="0" borderId="9" xfId="1" applyNumberFormat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9" fillId="0" borderId="0" xfId="0" applyFont="1" applyBorder="1"/>
    <xf numFmtId="0" fontId="18" fillId="0" borderId="0" xfId="0" applyNumberFormat="1" applyFont="1" applyBorder="1"/>
    <xf numFmtId="183" fontId="18" fillId="0" borderId="0" xfId="1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Border="1"/>
    <xf numFmtId="0" fontId="18" fillId="0" borderId="0" xfId="0" applyFont="1"/>
    <xf numFmtId="183" fontId="18" fillId="0" borderId="0" xfId="1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/>
    <xf numFmtId="172" fontId="20" fillId="0" borderId="0" xfId="0" applyNumberFormat="1" applyFont="1"/>
    <xf numFmtId="0" fontId="6" fillId="0" borderId="0" xfId="0" applyFont="1" applyBorder="1"/>
    <xf numFmtId="183" fontId="18" fillId="0" borderId="4" xfId="1" applyNumberFormat="1" applyFont="1" applyBorder="1" applyAlignment="1">
      <alignment horizontal="center"/>
    </xf>
    <xf numFmtId="183" fontId="18" fillId="0" borderId="4" xfId="0" applyNumberFormat="1" applyFont="1" applyBorder="1" applyAlignment="1">
      <alignment horizontal="center"/>
    </xf>
    <xf numFmtId="183" fontId="18" fillId="0" borderId="0" xfId="0" applyNumberFormat="1" applyFont="1" applyBorder="1" applyAlignment="1">
      <alignment horizontal="center"/>
    </xf>
    <xf numFmtId="175" fontId="6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NumberFormat="1" applyFont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84" fontId="18" fillId="0" borderId="0" xfId="0" applyNumberFormat="1" applyFont="1" applyFill="1" applyBorder="1" applyAlignment="1" applyProtection="1">
      <alignment horizontal="center"/>
    </xf>
    <xf numFmtId="184" fontId="18" fillId="0" borderId="0" xfId="0" applyNumberFormat="1" applyFont="1"/>
    <xf numFmtId="184" fontId="18" fillId="0" borderId="0" xfId="0" applyNumberFormat="1" applyFont="1" applyBorder="1"/>
    <xf numFmtId="172" fontId="21" fillId="0" borderId="0" xfId="1" applyNumberFormat="1" applyFont="1" applyFill="1" applyBorder="1" applyAlignment="1">
      <alignment horizontal="center"/>
    </xf>
    <xf numFmtId="0" fontId="0" fillId="0" borderId="0" xfId="0" applyAlignment="1">
      <alignment vertical="top"/>
    </xf>
    <xf numFmtId="0" fontId="9" fillId="0" borderId="0" xfId="0" applyFont="1" applyAlignment="1">
      <alignment horizontal="center" vertical="top"/>
    </xf>
    <xf numFmtId="0" fontId="18" fillId="0" borderId="0" xfId="0" applyFont="1" applyAlignment="1">
      <alignment vertical="top"/>
    </xf>
    <xf numFmtId="0" fontId="18" fillId="0" borderId="0" xfId="0" applyNumberFormat="1" applyFont="1" applyAlignment="1">
      <alignment vertical="top"/>
    </xf>
    <xf numFmtId="183" fontId="18" fillId="0" borderId="0" xfId="1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183" fontId="18" fillId="0" borderId="0" xfId="1" applyNumberFormat="1" applyFont="1" applyBorder="1" applyAlignment="1">
      <alignment horizontal="center" vertical="top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vertical="top"/>
    </xf>
    <xf numFmtId="0" fontId="23" fillId="0" borderId="0" xfId="0" applyFont="1" applyAlignment="1">
      <alignment horizontal="left" vertical="top"/>
    </xf>
    <xf numFmtId="175" fontId="18" fillId="0" borderId="0" xfId="0" applyNumberFormat="1" applyFont="1" applyFill="1" applyAlignment="1">
      <alignment horizontal="right"/>
    </xf>
    <xf numFmtId="0" fontId="18" fillId="0" borderId="10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172" fontId="20" fillId="0" borderId="0" xfId="0" applyNumberFormat="1" applyFont="1" applyFill="1"/>
    <xf numFmtId="0" fontId="26" fillId="0" borderId="11" xfId="0" applyFont="1" applyBorder="1"/>
    <xf numFmtId="0" fontId="20" fillId="0" borderId="12" xfId="0" applyFont="1" applyBorder="1"/>
    <xf numFmtId="172" fontId="27" fillId="0" borderId="12" xfId="0" applyNumberFormat="1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0" fillId="0" borderId="13" xfId="0" applyFont="1" applyBorder="1"/>
    <xf numFmtId="0" fontId="20" fillId="0" borderId="0" xfId="0" applyFont="1" applyBorder="1"/>
    <xf numFmtId="0" fontId="26" fillId="0" borderId="14" xfId="0" applyFont="1" applyBorder="1"/>
    <xf numFmtId="172" fontId="27" fillId="0" borderId="1" xfId="0" applyNumberFormat="1" applyFont="1" applyBorder="1" applyAlignment="1">
      <alignment horizontal="center"/>
    </xf>
    <xf numFmtId="172" fontId="27" fillId="0" borderId="0" xfId="0" applyNumberFormat="1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0" fillId="0" borderId="2" xfId="0" applyFont="1" applyBorder="1"/>
    <xf numFmtId="172" fontId="20" fillId="0" borderId="0" xfId="0" applyNumberFormat="1" applyFont="1" applyBorder="1"/>
    <xf numFmtId="0" fontId="20" fillId="0" borderId="0" xfId="0" applyFont="1" applyBorder="1" applyAlignment="1">
      <alignment horizontal="center"/>
    </xf>
    <xf numFmtId="172" fontId="20" fillId="0" borderId="0" xfId="0" applyNumberFormat="1" applyFont="1" applyFill="1" applyBorder="1"/>
    <xf numFmtId="0" fontId="20" fillId="5" borderId="0" xfId="0" applyFont="1" applyFill="1" applyAlignment="1">
      <alignment horizontal="center"/>
    </xf>
    <xf numFmtId="0" fontId="20" fillId="0" borderId="14" xfId="0" applyFont="1" applyBorder="1" applyAlignment="1">
      <alignment horizontal="right"/>
    </xf>
    <xf numFmtId="172" fontId="20" fillId="6" borderId="0" xfId="0" applyNumberFormat="1" applyFont="1" applyFill="1" applyBorder="1"/>
    <xf numFmtId="0" fontId="20" fillId="4" borderId="14" xfId="0" applyFont="1" applyFill="1" applyBorder="1" applyAlignment="1">
      <alignment horizontal="right"/>
    </xf>
    <xf numFmtId="172" fontId="20" fillId="6" borderId="15" xfId="0" applyNumberFormat="1" applyFont="1" applyFill="1" applyBorder="1"/>
    <xf numFmtId="0" fontId="20" fillId="4" borderId="0" xfId="0" applyFont="1" applyFill="1" applyBorder="1" applyAlignment="1">
      <alignment horizontal="center"/>
    </xf>
    <xf numFmtId="172" fontId="20" fillId="6" borderId="16" xfId="0" applyNumberFormat="1" applyFont="1" applyFill="1" applyBorder="1"/>
    <xf numFmtId="172" fontId="20" fillId="6" borderId="17" xfId="0" applyNumberFormat="1" applyFont="1" applyFill="1" applyBorder="1"/>
    <xf numFmtId="172" fontId="20" fillId="4" borderId="0" xfId="0" applyNumberFormat="1" applyFont="1" applyFill="1" applyBorder="1" applyAlignment="1">
      <alignment horizontal="center"/>
    </xf>
    <xf numFmtId="0" fontId="20" fillId="5" borderId="0" xfId="0" applyFont="1" applyFill="1"/>
    <xf numFmtId="0" fontId="20" fillId="7" borderId="14" xfId="0" applyFont="1" applyFill="1" applyBorder="1" applyAlignment="1">
      <alignment horizontal="right"/>
    </xf>
    <xf numFmtId="0" fontId="20" fillId="7" borderId="0" xfId="0" applyFont="1" applyFill="1" applyBorder="1" applyAlignment="1">
      <alignment horizontal="center"/>
    </xf>
    <xf numFmtId="172" fontId="20" fillId="7" borderId="0" xfId="0" applyNumberFormat="1" applyFont="1" applyFill="1" applyBorder="1" applyAlignment="1">
      <alignment horizontal="center"/>
    </xf>
    <xf numFmtId="0" fontId="20" fillId="0" borderId="14" xfId="0" applyFont="1" applyBorder="1"/>
    <xf numFmtId="172" fontId="20" fillId="3" borderId="0" xfId="0" applyNumberFormat="1" applyFont="1" applyFill="1" applyBorder="1"/>
    <xf numFmtId="0" fontId="20" fillId="0" borderId="18" xfId="0" applyFont="1" applyFill="1" applyBorder="1"/>
    <xf numFmtId="0" fontId="20" fillId="0" borderId="19" xfId="0" applyFont="1" applyFill="1" applyBorder="1"/>
    <xf numFmtId="172" fontId="20" fillId="0" borderId="19" xfId="0" applyNumberFormat="1" applyFont="1" applyFill="1" applyBorder="1"/>
    <xf numFmtId="0" fontId="20" fillId="0" borderId="19" xfId="0" applyFont="1" applyFill="1" applyBorder="1" applyAlignment="1">
      <alignment horizontal="center"/>
    </xf>
    <xf numFmtId="0" fontId="20" fillId="0" borderId="20" xfId="0" applyFont="1" applyFill="1" applyBorder="1"/>
    <xf numFmtId="0" fontId="20" fillId="0" borderId="0" xfId="0" applyFont="1" applyFill="1"/>
    <xf numFmtId="0" fontId="26" fillId="0" borderId="18" xfId="0" applyFont="1" applyBorder="1"/>
    <xf numFmtId="0" fontId="20" fillId="0" borderId="19" xfId="0" applyFont="1" applyBorder="1"/>
    <xf numFmtId="172" fontId="20" fillId="0" borderId="19" xfId="0" applyNumberFormat="1" applyFont="1" applyBorder="1"/>
    <xf numFmtId="0" fontId="20" fillId="0" borderId="20" xfId="0" applyFont="1" applyBorder="1"/>
    <xf numFmtId="172" fontId="20" fillId="0" borderId="12" xfId="0" applyNumberFormat="1" applyFont="1" applyBorder="1"/>
    <xf numFmtId="175" fontId="20" fillId="0" borderId="0" xfId="0" applyNumberFormat="1" applyFont="1" applyFill="1" applyAlignment="1">
      <alignment horizontal="right"/>
    </xf>
    <xf numFmtId="172" fontId="20" fillId="6" borderId="1" xfId="0" applyNumberFormat="1" applyFont="1" applyFill="1" applyBorder="1"/>
    <xf numFmtId="0" fontId="20" fillId="0" borderId="18" xfId="0" applyFont="1" applyBorder="1"/>
    <xf numFmtId="0" fontId="20" fillId="0" borderId="19" xfId="0" applyFont="1" applyBorder="1" applyAlignment="1">
      <alignment horizontal="center"/>
    </xf>
    <xf numFmtId="0" fontId="20" fillId="0" borderId="0" xfId="0" applyFont="1" applyAlignment="1">
      <alignment horizontal="right"/>
    </xf>
    <xf numFmtId="0" fontId="20" fillId="3" borderId="0" xfId="0" applyFont="1" applyFill="1"/>
    <xf numFmtId="172" fontId="20" fillId="6" borderId="0" xfId="0" applyNumberFormat="1" applyFont="1" applyFill="1"/>
    <xf numFmtId="172" fontId="27" fillId="0" borderId="21" xfId="0" applyNumberFormat="1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72" fontId="20" fillId="6" borderId="22" xfId="0" applyNumberFormat="1" applyFont="1" applyFill="1" applyBorder="1"/>
    <xf numFmtId="172" fontId="20" fillId="6" borderId="23" xfId="0" applyNumberFormat="1" applyFont="1" applyFill="1" applyBorder="1"/>
    <xf numFmtId="172" fontId="20" fillId="6" borderId="24" xfId="0" applyNumberFormat="1" applyFont="1" applyFill="1" applyBorder="1"/>
    <xf numFmtId="0" fontId="11" fillId="0" borderId="0" xfId="0" applyFont="1" applyAlignment="1">
      <alignment horizontal="right"/>
    </xf>
    <xf numFmtId="192" fontId="11" fillId="0" borderId="0" xfId="0" applyNumberFormat="1" applyFont="1" applyAlignment="1">
      <alignment horizontal="center"/>
    </xf>
    <xf numFmtId="0" fontId="0" fillId="8" borderId="0" xfId="0" applyFill="1"/>
    <xf numFmtId="0" fontId="11" fillId="0" borderId="0" xfId="0" applyFont="1" applyFill="1"/>
    <xf numFmtId="0" fontId="8" fillId="0" borderId="0" xfId="0" applyFont="1"/>
    <xf numFmtId="0" fontId="9" fillId="0" borderId="0" xfId="0" applyFont="1" applyBorder="1" applyAlignment="1">
      <alignment horizontal="left"/>
    </xf>
    <xf numFmtId="0" fontId="2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0" fillId="0" borderId="0" xfId="2" applyFont="1"/>
    <xf numFmtId="49" fontId="10" fillId="0" borderId="0" xfId="0" applyNumberFormat="1" applyFont="1" applyAlignment="1">
      <alignment horizontal="center"/>
    </xf>
    <xf numFmtId="172" fontId="20" fillId="0" borderId="0" xfId="2" applyNumberFormat="1" applyFont="1" applyAlignment="1">
      <alignment horizontal="center"/>
    </xf>
    <xf numFmtId="172" fontId="30" fillId="0" borderId="0" xfId="2" applyNumberFormat="1" applyFont="1" applyAlignment="1">
      <alignment horizontal="center"/>
    </xf>
    <xf numFmtId="0" fontId="1" fillId="0" borderId="0" xfId="2" applyFont="1"/>
    <xf numFmtId="0" fontId="1" fillId="0" borderId="0" xfId="2" applyFont="1" applyFill="1"/>
    <xf numFmtId="0" fontId="31" fillId="0" borderId="0" xfId="0" applyFont="1"/>
    <xf numFmtId="0" fontId="2" fillId="0" borderId="0" xfId="2" applyFont="1" applyAlignment="1">
      <alignment horizontal="center"/>
    </xf>
    <xf numFmtId="49" fontId="2" fillId="0" borderId="0" xfId="2" applyNumberFormat="1" applyFont="1"/>
    <xf numFmtId="37" fontId="1" fillId="0" borderId="0" xfId="2" applyNumberFormat="1" applyFont="1" applyAlignment="1">
      <alignment horizontal="center"/>
    </xf>
    <xf numFmtId="37" fontId="1" fillId="0" borderId="0" xfId="2" applyNumberFormat="1" applyFont="1" applyFill="1"/>
    <xf numFmtId="0" fontId="2" fillId="0" borderId="0" xfId="2" applyFont="1"/>
    <xf numFmtId="0" fontId="2" fillId="7" borderId="1" xfId="2" applyFont="1" applyFill="1" applyBorder="1" applyAlignment="1">
      <alignment horizontal="center"/>
    </xf>
    <xf numFmtId="0" fontId="2" fillId="0" borderId="0" xfId="2" applyFont="1" applyFill="1" applyAlignment="1">
      <alignment horizontal="center"/>
    </xf>
    <xf numFmtId="37" fontId="1" fillId="7" borderId="0" xfId="2" applyNumberFormat="1" applyFont="1" applyFill="1" applyAlignment="1">
      <alignment horizontal="center"/>
    </xf>
    <xf numFmtId="37" fontId="1" fillId="0" borderId="0" xfId="2" applyNumberFormat="1" applyFont="1" applyFill="1" applyAlignment="1">
      <alignment horizontal="center"/>
    </xf>
    <xf numFmtId="0" fontId="1" fillId="0" borderId="0" xfId="2" applyFont="1" applyBorder="1"/>
    <xf numFmtId="0" fontId="2" fillId="0" borderId="1" xfId="2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2" applyFont="1" applyAlignment="1">
      <alignment horizontal="center"/>
    </xf>
    <xf numFmtId="37" fontId="21" fillId="0" borderId="0" xfId="2" applyNumberFormat="1" applyFont="1" applyAlignment="1">
      <alignment horizontal="center"/>
    </xf>
    <xf numFmtId="37" fontId="32" fillId="0" borderId="0" xfId="2" applyNumberFormat="1" applyFont="1" applyAlignment="1">
      <alignment horizontal="center"/>
    </xf>
    <xf numFmtId="0" fontId="14" fillId="0" borderId="11" xfId="0" applyFont="1" applyBorder="1"/>
    <xf numFmtId="0" fontId="21" fillId="0" borderId="12" xfId="0" applyFont="1" applyBorder="1"/>
    <xf numFmtId="172" fontId="21" fillId="0" borderId="12" xfId="0" applyNumberFormat="1" applyFont="1" applyBorder="1"/>
    <xf numFmtId="172" fontId="21" fillId="0" borderId="12" xfId="0" applyNumberFormat="1" applyFont="1" applyFill="1" applyBorder="1"/>
    <xf numFmtId="0" fontId="21" fillId="0" borderId="0" xfId="0" applyFont="1"/>
    <xf numFmtId="0" fontId="21" fillId="0" borderId="0" xfId="0" applyFont="1" applyBorder="1"/>
    <xf numFmtId="172" fontId="21" fillId="0" borderId="0" xfId="0" applyNumberFormat="1" applyFont="1" applyBorder="1"/>
    <xf numFmtId="172" fontId="21" fillId="0" borderId="0" xfId="0" applyNumberFormat="1" applyFont="1" applyFill="1" applyBorder="1"/>
    <xf numFmtId="172" fontId="21" fillId="0" borderId="1" xfId="0" applyNumberFormat="1" applyFont="1" applyBorder="1"/>
    <xf numFmtId="172" fontId="21" fillId="6" borderId="0" xfId="0" applyNumberFormat="1" applyFont="1" applyFill="1" applyBorder="1"/>
    <xf numFmtId="172" fontId="20" fillId="0" borderId="4" xfId="0" applyNumberFormat="1" applyFont="1" applyFill="1" applyBorder="1"/>
    <xf numFmtId="0" fontId="33" fillId="0" borderId="14" xfId="0" applyFont="1" applyBorder="1" applyAlignment="1">
      <alignment horizontal="right"/>
    </xf>
    <xf numFmtId="172" fontId="11" fillId="0" borderId="0" xfId="0" applyNumberFormat="1" applyFont="1" applyFill="1" applyBorder="1" applyAlignment="1">
      <alignment horizontal="left"/>
    </xf>
    <xf numFmtId="0" fontId="20" fillId="0" borderId="0" xfId="0" applyFont="1" applyFill="1" applyBorder="1"/>
    <xf numFmtId="172" fontId="20" fillId="0" borderId="3" xfId="0" applyNumberFormat="1" applyFont="1" applyFill="1" applyBorder="1"/>
    <xf numFmtId="0" fontId="27" fillId="0" borderId="18" xfId="0" applyFont="1" applyBorder="1" applyAlignment="1">
      <alignment horizontal="right"/>
    </xf>
    <xf numFmtId="0" fontId="34" fillId="4" borderId="11" xfId="0" applyFont="1" applyFill="1" applyBorder="1"/>
    <xf numFmtId="0" fontId="20" fillId="4" borderId="12" xfId="0" applyFont="1" applyFill="1" applyBorder="1"/>
    <xf numFmtId="172" fontId="27" fillId="4" borderId="12" xfId="0" applyNumberFormat="1" applyFont="1" applyFill="1" applyBorder="1" applyAlignment="1">
      <alignment horizontal="center"/>
    </xf>
    <xf numFmtId="0" fontId="27" fillId="4" borderId="12" xfId="0" applyFont="1" applyFill="1" applyBorder="1" applyAlignment="1">
      <alignment horizontal="center"/>
    </xf>
    <xf numFmtId="172" fontId="27" fillId="4" borderId="25" xfId="0" applyNumberFormat="1" applyFont="1" applyFill="1" applyBorder="1" applyAlignment="1">
      <alignment horizontal="center"/>
    </xf>
    <xf numFmtId="0" fontId="20" fillId="4" borderId="13" xfId="0" applyFont="1" applyFill="1" applyBorder="1"/>
    <xf numFmtId="0" fontId="33" fillId="4" borderId="14" xfId="0" applyFont="1" applyFill="1" applyBorder="1" applyAlignment="1">
      <alignment horizontal="right"/>
    </xf>
    <xf numFmtId="0" fontId="20" fillId="4" borderId="0" xfId="0" applyFont="1" applyFill="1" applyBorder="1"/>
    <xf numFmtId="172" fontId="11" fillId="4" borderId="0" xfId="0" applyNumberFormat="1" applyFont="1" applyFill="1" applyBorder="1" applyAlignment="1">
      <alignment horizontal="left"/>
    </xf>
    <xf numFmtId="172" fontId="27" fillId="4" borderId="0" xfId="0" applyNumberFormat="1" applyFont="1" applyFill="1" applyBorder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0" fillId="4" borderId="2" xfId="0" applyFont="1" applyFill="1" applyBorder="1"/>
    <xf numFmtId="172" fontId="27" fillId="4" borderId="1" xfId="0" applyNumberFormat="1" applyFont="1" applyFill="1" applyBorder="1" applyAlignment="1">
      <alignment horizontal="center"/>
    </xf>
    <xf numFmtId="172" fontId="27" fillId="4" borderId="4" xfId="0" applyNumberFormat="1" applyFont="1" applyFill="1" applyBorder="1" applyAlignment="1">
      <alignment horizontal="center"/>
    </xf>
    <xf numFmtId="0" fontId="26" fillId="4" borderId="18" xfId="0" applyFont="1" applyFill="1" applyBorder="1"/>
    <xf numFmtId="0" fontId="20" fillId="4" borderId="19" xfId="0" applyFont="1" applyFill="1" applyBorder="1"/>
    <xf numFmtId="172" fontId="20" fillId="4" borderId="19" xfId="0" applyNumberFormat="1" applyFont="1" applyFill="1" applyBorder="1"/>
    <xf numFmtId="0" fontId="20" fillId="4" borderId="20" xfId="0" applyFont="1" applyFill="1" applyBorder="1"/>
    <xf numFmtId="0" fontId="36" fillId="6" borderId="0" xfId="0" applyFont="1" applyFill="1" applyAlignment="1">
      <alignment vertical="center"/>
    </xf>
    <xf numFmtId="0" fontId="37" fillId="6" borderId="0" xfId="0" applyFont="1" applyFill="1" applyAlignment="1">
      <alignment vertical="center"/>
    </xf>
    <xf numFmtId="172" fontId="37" fillId="6" borderId="0" xfId="0" applyNumberFormat="1" applyFont="1" applyFill="1" applyAlignment="1">
      <alignment vertical="center"/>
    </xf>
    <xf numFmtId="172" fontId="37" fillId="0" borderId="0" xfId="0" applyNumberFormat="1" applyFont="1" applyFill="1" applyAlignment="1">
      <alignment vertical="center"/>
    </xf>
    <xf numFmtId="0" fontId="37" fillId="0" borderId="0" xfId="0" applyFont="1" applyAlignment="1">
      <alignment vertical="center"/>
    </xf>
    <xf numFmtId="172" fontId="37" fillId="0" borderId="0" xfId="0" applyNumberFormat="1" applyFont="1" applyAlignment="1">
      <alignment vertical="center"/>
    </xf>
    <xf numFmtId="172" fontId="21" fillId="9" borderId="26" xfId="0" applyNumberFormat="1" applyFont="1" applyFill="1" applyBorder="1" applyAlignment="1">
      <alignment horizontal="center"/>
    </xf>
    <xf numFmtId="172" fontId="21" fillId="9" borderId="27" xfId="0" applyNumberFormat="1" applyFont="1" applyFill="1" applyBorder="1" applyAlignment="1">
      <alignment horizontal="center"/>
    </xf>
    <xf numFmtId="0" fontId="21" fillId="9" borderId="27" xfId="0" applyFont="1" applyFill="1" applyBorder="1" applyAlignment="1">
      <alignment horizontal="center"/>
    </xf>
    <xf numFmtId="172" fontId="21" fillId="9" borderId="28" xfId="0" applyNumberFormat="1" applyFont="1" applyFill="1" applyBorder="1" applyAlignment="1">
      <alignment horizontal="center"/>
    </xf>
    <xf numFmtId="0" fontId="26" fillId="0" borderId="14" xfId="0" applyFont="1" applyBorder="1" applyAlignment="1">
      <alignment horizontal="right"/>
    </xf>
    <xf numFmtId="172" fontId="20" fillId="6" borderId="19" xfId="0" applyNumberFormat="1" applyFont="1" applyFill="1" applyBorder="1"/>
    <xf numFmtId="172" fontId="21" fillId="6" borderId="1" xfId="0" applyNumberFormat="1" applyFont="1" applyFill="1" applyBorder="1"/>
    <xf numFmtId="172" fontId="20" fillId="4" borderId="0" xfId="0" applyNumberFormat="1" applyFont="1" applyFill="1"/>
    <xf numFmtId="0" fontId="38" fillId="0" borderId="0" xfId="0" applyFont="1" applyAlignment="1">
      <alignment horizontal="left" vertical="center"/>
    </xf>
    <xf numFmtId="172" fontId="18" fillId="0" borderId="0" xfId="1" applyNumberFormat="1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49" fontId="9" fillId="0" borderId="0" xfId="0" applyNumberFormat="1" applyFont="1" applyAlignment="1">
      <alignment horizontal="center"/>
    </xf>
    <xf numFmtId="172" fontId="18" fillId="0" borderId="0" xfId="0" applyNumberFormat="1" applyFont="1" applyAlignment="1">
      <alignment horizontal="center"/>
    </xf>
    <xf numFmtId="172" fontId="18" fillId="7" borderId="0" xfId="0" applyNumberFormat="1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38" fillId="0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182" fontId="18" fillId="0" borderId="29" xfId="0" applyNumberFormat="1" applyFont="1" applyBorder="1" applyAlignment="1">
      <alignment horizontal="center"/>
    </xf>
    <xf numFmtId="182" fontId="18" fillId="10" borderId="29" xfId="0" applyNumberFormat="1" applyFont="1" applyFill="1" applyBorder="1" applyAlignment="1">
      <alignment horizontal="center"/>
    </xf>
    <xf numFmtId="0" fontId="18" fillId="0" borderId="29" xfId="0" applyFont="1" applyBorder="1" applyAlignment="1">
      <alignment horizontal="center"/>
    </xf>
    <xf numFmtId="0" fontId="2" fillId="8" borderId="0" xfId="0" applyFont="1" applyFill="1"/>
    <xf numFmtId="0" fontId="10" fillId="0" borderId="0" xfId="0" applyFont="1" applyAlignment="1">
      <alignment horizontal="right"/>
    </xf>
    <xf numFmtId="192" fontId="10" fillId="0" borderId="4" xfId="0" applyNumberFormat="1" applyFont="1" applyBorder="1" applyAlignment="1">
      <alignment horizontal="center"/>
    </xf>
    <xf numFmtId="172" fontId="20" fillId="0" borderId="1" xfId="0" applyNumberFormat="1" applyFont="1" applyBorder="1"/>
    <xf numFmtId="0" fontId="9" fillId="0" borderId="0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14" fillId="0" borderId="11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172" fontId="2" fillId="0" borderId="12" xfId="0" applyNumberFormat="1" applyFont="1" applyBorder="1" applyAlignment="1">
      <alignment horizontal="center" wrapText="1"/>
    </xf>
    <xf numFmtId="172" fontId="2" fillId="0" borderId="12" xfId="0" applyNumberFormat="1" applyFont="1" applyFill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21" fillId="0" borderId="13" xfId="0" applyFont="1" applyBorder="1" applyAlignment="1">
      <alignment wrapText="1"/>
    </xf>
    <xf numFmtId="0" fontId="21" fillId="0" borderId="0" xfId="0" applyFont="1" applyAlignment="1">
      <alignment wrapText="1"/>
    </xf>
    <xf numFmtId="0" fontId="14" fillId="0" borderId="14" xfId="0" applyFont="1" applyBorder="1" applyAlignment="1">
      <alignment wrapText="1"/>
    </xf>
    <xf numFmtId="0" fontId="21" fillId="0" borderId="0" xfId="0" applyFont="1" applyBorder="1" applyAlignment="1">
      <alignment wrapText="1"/>
    </xf>
    <xf numFmtId="172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72" fontId="2" fillId="0" borderId="0" xfId="0" applyNumberFormat="1" applyFont="1" applyFill="1" applyBorder="1" applyAlignment="1">
      <alignment horizontal="center" wrapText="1"/>
    </xf>
    <xf numFmtId="172" fontId="2" fillId="3" borderId="0" xfId="0" applyNumberFormat="1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1" fillId="0" borderId="2" xfId="0" applyFont="1" applyBorder="1" applyAlignment="1">
      <alignment wrapText="1"/>
    </xf>
    <xf numFmtId="0" fontId="14" fillId="0" borderId="14" xfId="0" applyFont="1" applyFill="1" applyBorder="1" applyAlignment="1">
      <alignment horizontal="right"/>
    </xf>
    <xf numFmtId="0" fontId="21" fillId="0" borderId="0" xfId="0" applyFont="1" applyFill="1" applyBorder="1"/>
    <xf numFmtId="3" fontId="21" fillId="0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/>
    <xf numFmtId="3" fontId="21" fillId="3" borderId="0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1" fillId="0" borderId="2" xfId="0" applyFont="1" applyFill="1" applyBorder="1"/>
    <xf numFmtId="0" fontId="21" fillId="0" borderId="0" xfId="0" applyFont="1" applyFill="1"/>
    <xf numFmtId="0" fontId="14" fillId="0" borderId="14" xfId="0" applyFont="1" applyFill="1" applyBorder="1"/>
    <xf numFmtId="0" fontId="14" fillId="0" borderId="14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center" wrapText="1"/>
    </xf>
    <xf numFmtId="0" fontId="14" fillId="0" borderId="18" xfId="0" applyFont="1" applyFill="1" applyBorder="1" applyAlignment="1">
      <alignment horizontal="right"/>
    </xf>
    <xf numFmtId="0" fontId="21" fillId="0" borderId="19" xfId="0" applyFont="1" applyFill="1" applyBorder="1"/>
    <xf numFmtId="3" fontId="21" fillId="0" borderId="19" xfId="0" applyNumberFormat="1" applyFont="1" applyFill="1" applyBorder="1" applyAlignment="1">
      <alignment horizontal="center"/>
    </xf>
    <xf numFmtId="3" fontId="21" fillId="0" borderId="19" xfId="0" applyNumberFormat="1" applyFont="1" applyFill="1" applyBorder="1"/>
    <xf numFmtId="0" fontId="21" fillId="0" borderId="20" xfId="0" applyFont="1" applyFill="1" applyBorder="1"/>
    <xf numFmtId="0" fontId="0" fillId="0" borderId="0" xfId="0" applyAlignment="1">
      <alignment horizontal="center"/>
    </xf>
    <xf numFmtId="0" fontId="25" fillId="0" borderId="0" xfId="0" applyFont="1"/>
    <xf numFmtId="173" fontId="10" fillId="0" borderId="30" xfId="0" applyNumberFormat="1" applyFont="1" applyBorder="1" applyAlignment="1">
      <alignment horizontal="center"/>
    </xf>
    <xf numFmtId="173" fontId="10" fillId="3" borderId="30" xfId="0" applyNumberFormat="1" applyFont="1" applyFill="1" applyBorder="1" applyAlignment="1">
      <alignment horizontal="center"/>
    </xf>
    <xf numFmtId="0" fontId="2" fillId="0" borderId="1" xfId="2" applyFont="1" applyBorder="1"/>
    <xf numFmtId="192" fontId="11" fillId="0" borderId="1" xfId="0" applyNumberFormat="1" applyFont="1" applyBorder="1" applyAlignment="1">
      <alignment horizontal="center"/>
    </xf>
    <xf numFmtId="37" fontId="21" fillId="7" borderId="0" xfId="2" applyNumberFormat="1" applyFont="1" applyFill="1" applyAlignment="1">
      <alignment horizontal="center"/>
    </xf>
    <xf numFmtId="44" fontId="10" fillId="4" borderId="31" xfId="0" applyNumberFormat="1" applyFont="1" applyFill="1" applyBorder="1" applyAlignment="1">
      <alignment horizontal="center" vertical="center"/>
    </xf>
    <xf numFmtId="44" fontId="10" fillId="4" borderId="32" xfId="0" applyNumberFormat="1" applyFont="1" applyFill="1" applyBorder="1" applyAlignment="1">
      <alignment horizontal="center" vertical="center"/>
    </xf>
    <xf numFmtId="44" fontId="10" fillId="4" borderId="33" xfId="0" applyNumberFormat="1" applyFont="1" applyFill="1" applyBorder="1" applyAlignment="1">
      <alignment horizontal="center" vertical="center"/>
    </xf>
    <xf numFmtId="172" fontId="4" fillId="2" borderId="0" xfId="1" applyNumberFormat="1" applyFont="1" applyFill="1" applyBorder="1" applyAlignment="1">
      <alignment horizontal="center" vertical="center"/>
    </xf>
    <xf numFmtId="172" fontId="7" fillId="2" borderId="0" xfId="1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9" fillId="3" borderId="1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44" fontId="9" fillId="0" borderId="34" xfId="0" applyNumberFormat="1" applyFont="1" applyFill="1" applyBorder="1" applyAlignment="1">
      <alignment horizontal="center" vertical="center"/>
    </xf>
    <xf numFmtId="44" fontId="9" fillId="0" borderId="25" xfId="0" applyNumberFormat="1" applyFont="1" applyFill="1" applyBorder="1" applyAlignment="1">
      <alignment horizontal="center" vertical="center"/>
    </xf>
    <xf numFmtId="44" fontId="9" fillId="0" borderId="35" xfId="0" applyNumberFormat="1" applyFont="1" applyFill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172" fontId="40" fillId="7" borderId="34" xfId="0" applyNumberFormat="1" applyFont="1" applyFill="1" applyBorder="1" applyAlignment="1">
      <alignment horizontal="center" vertical="center" wrapText="1"/>
    </xf>
    <xf numFmtId="172" fontId="40" fillId="7" borderId="25" xfId="0" applyNumberFormat="1" applyFont="1" applyFill="1" applyBorder="1" applyAlignment="1">
      <alignment horizontal="center" vertical="center" wrapText="1"/>
    </xf>
    <xf numFmtId="172" fontId="40" fillId="7" borderId="35" xfId="0" applyNumberFormat="1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numbersforM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977865515557"/>
          <c:y val="7.4324569535768367E-2"/>
          <c:w val="0.865033266132052"/>
          <c:h val="0.8108134858447458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DATA'!$D$4:$D$16</c:f>
              <c:numCache>
                <c:formatCode>0.0_);\(0.0\)</c:formatCode>
                <c:ptCount val="13"/>
                <c:pt idx="0">
                  <c:v>-2.0630000000000002</c:v>
                </c:pt>
                <c:pt idx="1">
                  <c:v>-1.629</c:v>
                </c:pt>
                <c:pt idx="2">
                  <c:v>-0.01</c:v>
                </c:pt>
                <c:pt idx="3">
                  <c:v>2.547553303591747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B-4F72-A73A-3A71D1DBF7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1914736"/>
        <c:axId val="1"/>
      </c:barChart>
      <c:catAx>
        <c:axId val="139191473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6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914736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958955072051"/>
          <c:y val="7.4324569535768367E-2"/>
          <c:w val="0.86310025518656519"/>
          <c:h val="0.8108134858447458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339966"/>
            </a:solidFill>
            <a:ln w="12700">
              <a:solidFill>
                <a:srgbClr val="339966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DATA'!$F$21:$F$33</c:f>
              <c:numCache>
                <c:formatCode>0_);\(0\)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1752-4573-B0A7-A481F3AA3E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14415328"/>
        <c:axId val="1"/>
      </c:barChart>
      <c:catAx>
        <c:axId val="14144153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1532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339966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85646134419"/>
          <c:y val="7.3333810766997187E-2"/>
          <c:w val="0.87356812122912864"/>
          <c:h val="0.81333862850669603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DATA'!$L$38:$L$50</c:f>
              <c:numCache>
                <c:formatCode>_(* #,##0.0_);_(* \(#,##0.0\);_(* "-"??_);_(@_)</c:formatCode>
                <c:ptCount val="13"/>
                <c:pt idx="0">
                  <c:v>-0.80600000000000005</c:v>
                </c:pt>
                <c:pt idx="1">
                  <c:v>-0.89700000000000002</c:v>
                </c:pt>
                <c:pt idx="2">
                  <c:v>-1.03</c:v>
                </c:pt>
                <c:pt idx="3">
                  <c:v>-1.03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3-4634-BA7E-CFA89B922D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4416256"/>
        <c:axId val="1"/>
      </c:lineChart>
      <c:catAx>
        <c:axId val="141441625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1625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52488214333462"/>
          <c:y val="7.2847917683922556E-2"/>
          <c:w val="0.79167126855043568"/>
          <c:h val="0.81457217046567953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99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DATA'!$L$54:$L$66</c:f>
              <c:numCache>
                <c:formatCode>#,##0_);\(#,##0\)</c:formatCode>
                <c:ptCount val="13"/>
                <c:pt idx="0">
                  <c:v>23321</c:v>
                </c:pt>
                <c:pt idx="1">
                  <c:v>25458</c:v>
                </c:pt>
                <c:pt idx="2">
                  <c:v>28574</c:v>
                </c:pt>
                <c:pt idx="3">
                  <c:v>31879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A-4EEC-B467-395400A5FA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4414400"/>
        <c:axId val="1"/>
      </c:lineChart>
      <c:catAx>
        <c:axId val="14144144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50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14400"/>
        <c:crosses val="autoZero"/>
        <c:crossBetween val="between"/>
        <c:majorUnit val="25000"/>
        <c:minorUnit val="2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3474176434817"/>
          <c:y val="7.4324569535768367E-2"/>
          <c:w val="0.84662830302285941"/>
          <c:h val="0.8108134858447458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DATA'!$H$4:$H$16</c:f>
              <c:numCache>
                <c:formatCode>0.0_);\(0.0\)</c:formatCode>
                <c:ptCount val="13"/>
                <c:pt idx="0">
                  <c:v>-10.974</c:v>
                </c:pt>
                <c:pt idx="1">
                  <c:v>-21.728999999999999</c:v>
                </c:pt>
                <c:pt idx="2">
                  <c:v>-26.352</c:v>
                </c:pt>
                <c:pt idx="3">
                  <c:v>-31.608296036723896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0-494A-89CA-41DD70E4EA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14416720"/>
        <c:axId val="1"/>
      </c:barChart>
      <c:catAx>
        <c:axId val="141441672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-3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1672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958955072051"/>
          <c:y val="7.4324569535768367E-2"/>
          <c:w val="0.86310025518656519"/>
          <c:h val="0.8108134858447458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339966"/>
            </a:solidFill>
            <a:ln w="12700">
              <a:solidFill>
                <a:srgbClr val="339966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DATA'!$H$21:$H$33</c:f>
              <c:numCache>
                <c:formatCode>0_);\(0\)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8021-4AFB-9203-AB4F1E0038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14410688"/>
        <c:axId val="1"/>
      </c:barChart>
      <c:catAx>
        <c:axId val="14144106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1068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339966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9601515364108"/>
          <c:y val="0.16000104167344839"/>
          <c:w val="0.86782096253683172"/>
          <c:h val="0.7266713976002448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DATA'!$N$38:$N$50</c:f>
              <c:numCache>
                <c:formatCode>_(* #,##0.0_);_(* \(#,##0.0\);_(* "-"??_);_(@_)</c:formatCode>
                <c:ptCount val="13"/>
                <c:pt idx="0">
                  <c:v>-4.3040000000000003</c:v>
                </c:pt>
                <c:pt idx="1">
                  <c:v>-4.1669999999999998</c:v>
                </c:pt>
                <c:pt idx="2">
                  <c:v>-4.5529999999999999</c:v>
                </c:pt>
                <c:pt idx="3">
                  <c:v>-7.1130000000000004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C-459A-AD7D-42DA15FECC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2808992"/>
        <c:axId val="1"/>
      </c:lineChart>
      <c:catAx>
        <c:axId val="13928089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80899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958955072051"/>
          <c:y val="7.2847917683922556E-2"/>
          <c:w val="0.86310025518656519"/>
          <c:h val="0.80794963249441387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99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DATA'!$N$54:$N$66</c:f>
              <c:numCache>
                <c:formatCode>0.0_);\(0.0\)</c:formatCode>
                <c:ptCount val="13"/>
                <c:pt idx="0">
                  <c:v>2.2000000000000002</c:v>
                </c:pt>
                <c:pt idx="1">
                  <c:v>0.09</c:v>
                </c:pt>
                <c:pt idx="2">
                  <c:v>2.5</c:v>
                </c:pt>
                <c:pt idx="3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9-4759-93AD-645F36B021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2809920"/>
        <c:axId val="1"/>
      </c:lineChart>
      <c:catAx>
        <c:axId val="139280992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80992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47855645430017E-2"/>
          <c:y val="7.4327185225184403E-2"/>
          <c:w val="0.9013184045021212"/>
          <c:h val="0.783813953283762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12700">
              <a:solidFill>
                <a:srgbClr val="800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'!$F$4:$F$14</c:f>
              <c:numCache>
                <c:formatCode>0.0_);\(0.0\)</c:formatCode>
                <c:ptCount val="11"/>
                <c:pt idx="0">
                  <c:v>6.8</c:v>
                </c:pt>
                <c:pt idx="1">
                  <c:v>6.8</c:v>
                </c:pt>
                <c:pt idx="2">
                  <c:v>9.5</c:v>
                </c:pt>
                <c:pt idx="3">
                  <c:v>12.3</c:v>
                </c:pt>
                <c:pt idx="4">
                  <c:v>19.2</c:v>
                </c:pt>
                <c:pt idx="5">
                  <c:v>20.9</c:v>
                </c:pt>
                <c:pt idx="6">
                  <c:v>19.2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C-4A2A-B5D9-7517D1A7B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702928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'!$H$4:$H$14</c:f>
              <c:numCache>
                <c:formatCode>0.0_);\(0.0\)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C-4A2A-B5D9-7517D1A7B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702928"/>
        <c:axId val="1"/>
      </c:lineChart>
      <c:catAx>
        <c:axId val="13857029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85702928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77205931714252E-2"/>
          <c:y val="7.5345143080269517E-2"/>
          <c:w val="0.88482016851853029"/>
          <c:h val="0.7808496646500658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'!$B$4:$B$14</c:f>
              <c:numCache>
                <c:formatCode>0.0_);\(0.0\)</c:formatCode>
                <c:ptCount val="11"/>
                <c:pt idx="0">
                  <c:v>-6.7</c:v>
                </c:pt>
                <c:pt idx="1">
                  <c:v>-6.1</c:v>
                </c:pt>
                <c:pt idx="2">
                  <c:v>-3</c:v>
                </c:pt>
                <c:pt idx="3">
                  <c:v>-5.5</c:v>
                </c:pt>
                <c:pt idx="4">
                  <c:v>-7</c:v>
                </c:pt>
                <c:pt idx="5">
                  <c:v>-4.9000000000000004</c:v>
                </c:pt>
                <c:pt idx="6">
                  <c:v>-7.3</c:v>
                </c:pt>
                <c:pt idx="7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C-4AB3-9004-FDFBF2F52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90247664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'!$D$4:$D$14</c:f>
              <c:numCache>
                <c:formatCode>0.0_);\(0.0\)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C-4AB3-9004-FDFBF2F52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0247664"/>
        <c:axId val="1"/>
      </c:lineChart>
      <c:catAx>
        <c:axId val="13902476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2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9024766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893591291137045E-2"/>
          <c:y val="7.3173164480327915E-2"/>
          <c:w val="0.84934323715007087"/>
          <c:h val="0.65855848032295117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'!$B$19:$B$104</c:f>
              <c:numCache>
                <c:formatCode>0.0</c:formatCode>
                <c:ptCount val="86"/>
                <c:pt idx="0">
                  <c:v>2.7</c:v>
                </c:pt>
                <c:pt idx="1">
                  <c:v>2.7</c:v>
                </c:pt>
                <c:pt idx="2">
                  <c:v>2.9</c:v>
                </c:pt>
                <c:pt idx="3">
                  <c:v>2.9</c:v>
                </c:pt>
                <c:pt idx="4">
                  <c:v>3.2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3.3</c:v>
                </c:pt>
                <c:pt idx="9">
                  <c:v>3.3</c:v>
                </c:pt>
                <c:pt idx="10">
                  <c:v>3.4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3.9</c:v>
                </c:pt>
                <c:pt idx="17">
                  <c:v>3.6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3.4</c:v>
                </c:pt>
                <c:pt idx="23">
                  <c:v>3.1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4.0999999999999996</c:v>
                </c:pt>
                <c:pt idx="31">
                  <c:v>2.9</c:v>
                </c:pt>
                <c:pt idx="32">
                  <c:v>2.9</c:v>
                </c:pt>
                <c:pt idx="33">
                  <c:v>2.9</c:v>
                </c:pt>
                <c:pt idx="34">
                  <c:v>2.9</c:v>
                </c:pt>
                <c:pt idx="35">
                  <c:v>2.9</c:v>
                </c:pt>
                <c:pt idx="36">
                  <c:v>2.9</c:v>
                </c:pt>
                <c:pt idx="37">
                  <c:v>2.5</c:v>
                </c:pt>
                <c:pt idx="38">
                  <c:v>2</c:v>
                </c:pt>
                <c:pt idx="39">
                  <c:v>1.7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1.7</c:v>
                </c:pt>
                <c:pt idx="44">
                  <c:v>2.5</c:v>
                </c:pt>
                <c:pt idx="45">
                  <c:v>3.4</c:v>
                </c:pt>
                <c:pt idx="46">
                  <c:v>3.4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3.9</c:v>
                </c:pt>
                <c:pt idx="51">
                  <c:v>4.0999999999999996</c:v>
                </c:pt>
                <c:pt idx="52">
                  <c:v>4</c:v>
                </c:pt>
                <c:pt idx="53">
                  <c:v>4.0999999999999996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5.4</c:v>
                </c:pt>
                <c:pt idx="60">
                  <c:v>5.3</c:v>
                </c:pt>
                <c:pt idx="61">
                  <c:v>5.2</c:v>
                </c:pt>
                <c:pt idx="62">
                  <c:v>5.2</c:v>
                </c:pt>
                <c:pt idx="63">
                  <c:v>5.2</c:v>
                </c:pt>
                <c:pt idx="64">
                  <c:v>5.9</c:v>
                </c:pt>
                <c:pt idx="65">
                  <c:v>6.1</c:v>
                </c:pt>
                <c:pt idx="66">
                  <c:v>5.4</c:v>
                </c:pt>
                <c:pt idx="67">
                  <c:v>5.6</c:v>
                </c:pt>
                <c:pt idx="68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5-49B3-BCE8-B989EA81632A}"/>
            </c:ext>
          </c:extLst>
        </c:ser>
        <c:ser>
          <c:idx val="1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'!$D$19:$D$104</c:f>
              <c:numCache>
                <c:formatCode>0.0</c:formatCode>
                <c:ptCount val="8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5-49B3-BCE8-B989EA81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249984"/>
        <c:axId val="1"/>
      </c:lineChart>
      <c:dateAx>
        <c:axId val="1390249984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12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90249984"/>
        <c:crossesAt val="36895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831807450270725"/>
          <c:y val="0.89637126488401697"/>
          <c:w val="0.53426429433633493"/>
          <c:h val="8.53686918937159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10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958955072051"/>
          <c:y val="7.4324569535768367E-2"/>
          <c:w val="0.85714783963355445"/>
          <c:h val="0.8108134858447458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339966"/>
            </a:solidFill>
            <a:ln w="12700">
              <a:solidFill>
                <a:srgbClr val="339966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DATA'!$D$21:$D$33</c:f>
              <c:numCache>
                <c:formatCode>0_);\(0\)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E5D0-4BF0-9C9F-A21A8E2600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1915200"/>
        <c:axId val="1"/>
      </c:barChart>
      <c:catAx>
        <c:axId val="13919152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9152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339966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911898949293565E-2"/>
          <c:y val="0.11486928625710317"/>
          <c:w val="0.85457185012335957"/>
          <c:h val="0.62164554915608772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'!$V$19:$V$104</c:f>
              <c:numCache>
                <c:formatCode>0.0</c:formatCode>
                <c:ptCount val="86"/>
                <c:pt idx="0">
                  <c:v>-14.2</c:v>
                </c:pt>
                <c:pt idx="1">
                  <c:v>-14.2</c:v>
                </c:pt>
                <c:pt idx="2">
                  <c:v>-19.899999999999999</c:v>
                </c:pt>
                <c:pt idx="3">
                  <c:v>-16.8</c:v>
                </c:pt>
                <c:pt idx="4">
                  <c:v>-18.2</c:v>
                </c:pt>
                <c:pt idx="5">
                  <c:v>-14.7</c:v>
                </c:pt>
                <c:pt idx="6">
                  <c:v>-14.7</c:v>
                </c:pt>
                <c:pt idx="7">
                  <c:v>-14.7</c:v>
                </c:pt>
                <c:pt idx="8">
                  <c:v>-17.399999999999999</c:v>
                </c:pt>
                <c:pt idx="9">
                  <c:v>-13.1</c:v>
                </c:pt>
                <c:pt idx="10">
                  <c:v>-15.9</c:v>
                </c:pt>
                <c:pt idx="11">
                  <c:v>-11.8</c:v>
                </c:pt>
                <c:pt idx="12">
                  <c:v>-11.8</c:v>
                </c:pt>
                <c:pt idx="13">
                  <c:v>-11.8</c:v>
                </c:pt>
                <c:pt idx="14">
                  <c:v>-11.8</c:v>
                </c:pt>
                <c:pt idx="15">
                  <c:v>-11.8</c:v>
                </c:pt>
                <c:pt idx="16">
                  <c:v>-25.1</c:v>
                </c:pt>
                <c:pt idx="17">
                  <c:v>-19.7</c:v>
                </c:pt>
                <c:pt idx="18">
                  <c:v>-15.9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-15.8</c:v>
                </c:pt>
                <c:pt idx="23">
                  <c:v>-11</c:v>
                </c:pt>
                <c:pt idx="24">
                  <c:v>-10.6</c:v>
                </c:pt>
                <c:pt idx="25">
                  <c:v>-10.6</c:v>
                </c:pt>
                <c:pt idx="26">
                  <c:v>-10.6</c:v>
                </c:pt>
                <c:pt idx="27">
                  <c:v>-10.6</c:v>
                </c:pt>
                <c:pt idx="28">
                  <c:v>-10.6</c:v>
                </c:pt>
                <c:pt idx="29">
                  <c:v>-9</c:v>
                </c:pt>
                <c:pt idx="30">
                  <c:v>-3.5</c:v>
                </c:pt>
                <c:pt idx="31">
                  <c:v>3.4</c:v>
                </c:pt>
                <c:pt idx="32">
                  <c:v>2.9</c:v>
                </c:pt>
                <c:pt idx="33">
                  <c:v>2.9</c:v>
                </c:pt>
                <c:pt idx="34">
                  <c:v>2.9</c:v>
                </c:pt>
                <c:pt idx="35">
                  <c:v>2.9</c:v>
                </c:pt>
                <c:pt idx="36">
                  <c:v>2.9</c:v>
                </c:pt>
                <c:pt idx="37">
                  <c:v>5</c:v>
                </c:pt>
                <c:pt idx="38">
                  <c:v>17.3</c:v>
                </c:pt>
                <c:pt idx="39">
                  <c:v>9</c:v>
                </c:pt>
                <c:pt idx="40">
                  <c:v>-3.4</c:v>
                </c:pt>
                <c:pt idx="41">
                  <c:v>-3.4</c:v>
                </c:pt>
                <c:pt idx="42">
                  <c:v>-3.4</c:v>
                </c:pt>
                <c:pt idx="43">
                  <c:v>-3.2</c:v>
                </c:pt>
                <c:pt idx="44">
                  <c:v>-4.9000000000000004</c:v>
                </c:pt>
                <c:pt idx="45">
                  <c:v>-27</c:v>
                </c:pt>
                <c:pt idx="46">
                  <c:v>40.700000000000003</c:v>
                </c:pt>
                <c:pt idx="47">
                  <c:v>113.9</c:v>
                </c:pt>
                <c:pt idx="48">
                  <c:v>113.9</c:v>
                </c:pt>
                <c:pt idx="49">
                  <c:v>113.9</c:v>
                </c:pt>
                <c:pt idx="50">
                  <c:v>28.2</c:v>
                </c:pt>
                <c:pt idx="51">
                  <c:v>30.5</c:v>
                </c:pt>
                <c:pt idx="52">
                  <c:v>22.7</c:v>
                </c:pt>
                <c:pt idx="53">
                  <c:v>19.399999999999999</c:v>
                </c:pt>
                <c:pt idx="54">
                  <c:v>12.8</c:v>
                </c:pt>
                <c:pt idx="55">
                  <c:v>12.8</c:v>
                </c:pt>
                <c:pt idx="56">
                  <c:v>12.8</c:v>
                </c:pt>
                <c:pt idx="57">
                  <c:v>12.8</c:v>
                </c:pt>
                <c:pt idx="58">
                  <c:v>2.6</c:v>
                </c:pt>
                <c:pt idx="59">
                  <c:v>0.5</c:v>
                </c:pt>
                <c:pt idx="60">
                  <c:v>-1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12.6</c:v>
                </c:pt>
                <c:pt idx="65">
                  <c:v>7.6</c:v>
                </c:pt>
                <c:pt idx="66">
                  <c:v>8.6999999999999993</c:v>
                </c:pt>
                <c:pt idx="67">
                  <c:v>10.9</c:v>
                </c:pt>
                <c:pt idx="6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DD2-8F25-FC4084A75A36}"/>
            </c:ext>
          </c:extLst>
        </c:ser>
        <c:ser>
          <c:idx val="1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'!$X$19:$X$104</c:f>
              <c:numCache>
                <c:formatCode>0.0</c:formatCode>
                <c:ptCount val="8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DD2-8F25-FC4084A75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254160"/>
        <c:axId val="1"/>
      </c:lineChart>
      <c:dateAx>
        <c:axId val="1390254160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200"/>
          <c:min val="-75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254160"/>
        <c:crossesAt val="36895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364141810872843"/>
          <c:y val="0.88516920586355974"/>
          <c:w val="0.77729673601645999"/>
          <c:h val="9.45982357411437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378262127279071E-2"/>
          <c:y val="6.7075400773633914E-2"/>
          <c:w val="0.88037012488871813"/>
          <c:h val="0.64636295290956325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'!$F$19:$F$104</c:f>
              <c:numCache>
                <c:formatCode>0.0</c:formatCode>
                <c:ptCount val="86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1.9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2.6</c:v>
                </c:pt>
                <c:pt idx="17">
                  <c:v>2.5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1.7</c:v>
                </c:pt>
                <c:pt idx="37">
                  <c:v>2.1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2.2000000000000002</c:v>
                </c:pt>
                <c:pt idx="44">
                  <c:v>2.2999999999999998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2.4</c:v>
                </c:pt>
                <c:pt idx="51">
                  <c:v>2.7</c:v>
                </c:pt>
                <c:pt idx="52">
                  <c:v>3.1</c:v>
                </c:pt>
                <c:pt idx="53">
                  <c:v>3.1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3</c:v>
                </c:pt>
                <c:pt idx="60">
                  <c:v>3.1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2.8</c:v>
                </c:pt>
                <c:pt idx="65">
                  <c:v>2.8</c:v>
                </c:pt>
                <c:pt idx="66">
                  <c:v>3.2</c:v>
                </c:pt>
                <c:pt idx="67">
                  <c:v>2.8</c:v>
                </c:pt>
                <c:pt idx="68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7-4E02-B033-64A9B05B2B3D}"/>
            </c:ext>
          </c:extLst>
        </c:ser>
        <c:ser>
          <c:idx val="1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'!$H$19:$H$104</c:f>
              <c:numCache>
                <c:formatCode>0.0</c:formatCode>
                <c:ptCount val="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7-4E02-B033-64A9B05B2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252304"/>
        <c:axId val="1"/>
      </c:lineChart>
      <c:dateAx>
        <c:axId val="1390252304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252304"/>
        <c:crossesAt val="36982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915489680684598"/>
          <c:y val="0.89637126488401697"/>
          <c:w val="0.50001604180572823"/>
          <c:h val="8.53686918937159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199186276143906E-2"/>
          <c:y val="0.12080960855428859"/>
          <c:w val="0.86754920073985331"/>
          <c:h val="0.65774120212890452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'!$Z$19:$Z$104</c:f>
              <c:numCache>
                <c:formatCode>0.0</c:formatCode>
                <c:ptCount val="86"/>
                <c:pt idx="0">
                  <c:v>7.9</c:v>
                </c:pt>
                <c:pt idx="1">
                  <c:v>7.9</c:v>
                </c:pt>
                <c:pt idx="2">
                  <c:v>8.1999999999999993</c:v>
                </c:pt>
                <c:pt idx="3">
                  <c:v>7.9</c:v>
                </c:pt>
                <c:pt idx="4">
                  <c:v>7.4</c:v>
                </c:pt>
                <c:pt idx="5">
                  <c:v>8.4</c:v>
                </c:pt>
                <c:pt idx="6">
                  <c:v>8.4</c:v>
                </c:pt>
                <c:pt idx="7">
                  <c:v>8.4</c:v>
                </c:pt>
                <c:pt idx="8">
                  <c:v>8.6999999999999993</c:v>
                </c:pt>
                <c:pt idx="9">
                  <c:v>9.1</c:v>
                </c:pt>
                <c:pt idx="10">
                  <c:v>9.1</c:v>
                </c:pt>
                <c:pt idx="11">
                  <c:v>9.1</c:v>
                </c:pt>
                <c:pt idx="12">
                  <c:v>9.1</c:v>
                </c:pt>
                <c:pt idx="13">
                  <c:v>9.1</c:v>
                </c:pt>
                <c:pt idx="14">
                  <c:v>9.1</c:v>
                </c:pt>
                <c:pt idx="15">
                  <c:v>9.1</c:v>
                </c:pt>
                <c:pt idx="16">
                  <c:v>9.8000000000000007</c:v>
                </c:pt>
                <c:pt idx="17">
                  <c:v>9.6999999999999993</c:v>
                </c:pt>
                <c:pt idx="18">
                  <c:v>9.3000000000000007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9.3000000000000007</c:v>
                </c:pt>
                <c:pt idx="23">
                  <c:v>9.3000000000000007</c:v>
                </c:pt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8.5</c:v>
                </c:pt>
                <c:pt idx="30">
                  <c:v>8.5</c:v>
                </c:pt>
                <c:pt idx="31">
                  <c:v>8.3000000000000007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9.3000000000000007</c:v>
                </c:pt>
                <c:pt idx="38">
                  <c:v>9.4</c:v>
                </c:pt>
                <c:pt idx="39">
                  <c:v>9.4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9.8000000000000007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  <c:pt idx="47">
                  <c:v>10.199999999999999</c:v>
                </c:pt>
                <c:pt idx="48">
                  <c:v>10.199999999999999</c:v>
                </c:pt>
                <c:pt idx="49">
                  <c:v>10.199999999999999</c:v>
                </c:pt>
                <c:pt idx="50">
                  <c:v>9.8000000000000007</c:v>
                </c:pt>
                <c:pt idx="51">
                  <c:v>10.4</c:v>
                </c:pt>
                <c:pt idx="52">
                  <c:v>10.4</c:v>
                </c:pt>
                <c:pt idx="53">
                  <c:v>9.8000000000000007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9.4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9.5</c:v>
                </c:pt>
                <c:pt idx="65">
                  <c:v>9.6</c:v>
                </c:pt>
                <c:pt idx="66">
                  <c:v>10</c:v>
                </c:pt>
                <c:pt idx="67">
                  <c:v>9.6999999999999993</c:v>
                </c:pt>
                <c:pt idx="68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A-4ADD-AE3A-DDCC3CDE00BD}"/>
            </c:ext>
          </c:extLst>
        </c:ser>
        <c:ser>
          <c:idx val="1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'!$AB$19:$AB$104</c:f>
              <c:numCache>
                <c:formatCode>0.0</c:formatCode>
                <c:ptCount val="8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A-4ADD-AE3A-DDCC3CDE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249056"/>
        <c:axId val="1"/>
      </c:lineChart>
      <c:dateAx>
        <c:axId val="1390249056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2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249056"/>
        <c:crossesAt val="36895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24828828716032"/>
          <c:y val="0.89936041923748167"/>
          <c:w val="0.73079267648529511"/>
          <c:h val="8.05397390361923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36040146017976E-2"/>
          <c:y val="0.10135525257979691"/>
          <c:w val="0.89915201210177287"/>
          <c:h val="0.756785885929150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6600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'!$R$4:$R$14</c:f>
              <c:numCache>
                <c:formatCode>0.0_);\(0.0\)</c:formatCode>
                <c:ptCount val="11"/>
                <c:pt idx="0">
                  <c:v>7</c:v>
                </c:pt>
                <c:pt idx="1">
                  <c:v>9.1</c:v>
                </c:pt>
                <c:pt idx="2">
                  <c:v>10.9</c:v>
                </c:pt>
                <c:pt idx="3">
                  <c:v>5.2</c:v>
                </c:pt>
                <c:pt idx="4">
                  <c:v>12.1</c:v>
                </c:pt>
                <c:pt idx="5">
                  <c:v>10.4</c:v>
                </c:pt>
                <c:pt idx="6">
                  <c:v>9.1999999999999993</c:v>
                </c:pt>
                <c:pt idx="7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7-417F-B64B-B82C5B8AA2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0700864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'!$T$4:$T$14</c:f>
              <c:numCache>
                <c:formatCode>0.0_);\(0.0\)</c:formatCode>
                <c:ptCount val="1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7-417F-B64B-B82C5B8AA2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0700864"/>
        <c:axId val="1"/>
      </c:lineChart>
      <c:catAx>
        <c:axId val="13907008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9070086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08254898230393E-2"/>
          <c:y val="7.3173164480327915E-2"/>
          <c:w val="0.85529093834071068"/>
          <c:h val="0.75002493592336117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'!$R$19:$R$104</c:f>
              <c:numCache>
                <c:formatCode>0.0</c:formatCode>
                <c:ptCount val="8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2.2999999999999998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3.2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2.9</c:v>
                </c:pt>
                <c:pt idx="21">
                  <c:v>2.9</c:v>
                </c:pt>
                <c:pt idx="22">
                  <c:v>2.1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1.7</c:v>
                </c:pt>
                <c:pt idx="30">
                  <c:v>2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1.5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2.2999999999999998</c:v>
                </c:pt>
                <c:pt idx="48">
                  <c:v>2.2999999999999998</c:v>
                </c:pt>
                <c:pt idx="49">
                  <c:v>2.2999999999999998</c:v>
                </c:pt>
                <c:pt idx="50">
                  <c:v>2.1</c:v>
                </c:pt>
                <c:pt idx="51">
                  <c:v>2.2000000000000002</c:v>
                </c:pt>
                <c:pt idx="52">
                  <c:v>2.4</c:v>
                </c:pt>
                <c:pt idx="53">
                  <c:v>2.4</c:v>
                </c:pt>
                <c:pt idx="54">
                  <c:v>2.2000000000000002</c:v>
                </c:pt>
                <c:pt idx="55">
                  <c:v>2.2000000000000002</c:v>
                </c:pt>
                <c:pt idx="56">
                  <c:v>2.2000000000000002</c:v>
                </c:pt>
                <c:pt idx="57">
                  <c:v>2.2000000000000002</c:v>
                </c:pt>
                <c:pt idx="58">
                  <c:v>1.9</c:v>
                </c:pt>
                <c:pt idx="59">
                  <c:v>3.1</c:v>
                </c:pt>
                <c:pt idx="60">
                  <c:v>3.1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2.2999999999999998</c:v>
                </c:pt>
                <c:pt idx="65">
                  <c:v>1.4</c:v>
                </c:pt>
                <c:pt idx="66">
                  <c:v>1.2</c:v>
                </c:pt>
                <c:pt idx="67">
                  <c:v>1.3</c:v>
                </c:pt>
                <c:pt idx="68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6-42E8-A9D6-A9D4FD3344F9}"/>
            </c:ext>
          </c:extLst>
        </c:ser>
        <c:ser>
          <c:idx val="1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'!$T$19:$T$104</c:f>
              <c:numCache>
                <c:formatCode>0.0</c:formatCode>
                <c:ptCount val="8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6-42E8-A9D6-A9D4FD334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705504"/>
        <c:axId val="1"/>
      </c:lineChart>
      <c:dateAx>
        <c:axId val="1390705504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1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90705504"/>
        <c:crossesAt val="36895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667208029203595"/>
          <c:y val="0.89637126488401697"/>
          <c:w val="0.51317456300442643"/>
          <c:h val="8.53686918937159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10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3053952916331"/>
          <c:y val="7.4832324421777216E-2"/>
          <c:w val="0.84143887708625809"/>
          <c:h val="0.67349091979599485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'!$AL$19:$AL$104</c:f>
              <c:numCache>
                <c:formatCode>0.0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0.214</c:v>
                </c:pt>
                <c:pt idx="3">
                  <c:v>23.7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-35.299999999999997</c:v>
                </c:pt>
                <c:pt idx="9">
                  <c:v>9.6</c:v>
                </c:pt>
                <c:pt idx="10">
                  <c:v>14.3</c:v>
                </c:pt>
                <c:pt idx="11">
                  <c:v>14.3</c:v>
                </c:pt>
                <c:pt idx="12">
                  <c:v>14.3</c:v>
                </c:pt>
                <c:pt idx="13">
                  <c:v>14.3</c:v>
                </c:pt>
                <c:pt idx="14">
                  <c:v>14.3</c:v>
                </c:pt>
                <c:pt idx="15">
                  <c:v>14.3</c:v>
                </c:pt>
                <c:pt idx="16">
                  <c:v>26.3</c:v>
                </c:pt>
                <c:pt idx="17">
                  <c:v>-15.3</c:v>
                </c:pt>
                <c:pt idx="18">
                  <c:v>5.9</c:v>
                </c:pt>
                <c:pt idx="19">
                  <c:v>5.9</c:v>
                </c:pt>
                <c:pt idx="20">
                  <c:v>5.9</c:v>
                </c:pt>
                <c:pt idx="21">
                  <c:v>5.9</c:v>
                </c:pt>
                <c:pt idx="22">
                  <c:v>11.1</c:v>
                </c:pt>
                <c:pt idx="23">
                  <c:v>-3.1</c:v>
                </c:pt>
                <c:pt idx="24">
                  <c:v>-3.1</c:v>
                </c:pt>
                <c:pt idx="25">
                  <c:v>-3.1</c:v>
                </c:pt>
                <c:pt idx="26">
                  <c:v>-3.1</c:v>
                </c:pt>
                <c:pt idx="27">
                  <c:v>-3.1</c:v>
                </c:pt>
                <c:pt idx="28">
                  <c:v>-3.1</c:v>
                </c:pt>
                <c:pt idx="29">
                  <c:v>-2.5</c:v>
                </c:pt>
                <c:pt idx="30">
                  <c:v>-2.5</c:v>
                </c:pt>
                <c:pt idx="31">
                  <c:v>-2.5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-12.8</c:v>
                </c:pt>
                <c:pt idx="38">
                  <c:v>-24.5</c:v>
                </c:pt>
                <c:pt idx="39">
                  <c:v>-27.7</c:v>
                </c:pt>
                <c:pt idx="40">
                  <c:v>-26.5</c:v>
                </c:pt>
                <c:pt idx="41">
                  <c:v>-26.5</c:v>
                </c:pt>
                <c:pt idx="42">
                  <c:v>-26.5</c:v>
                </c:pt>
                <c:pt idx="43">
                  <c:v>-13.9</c:v>
                </c:pt>
                <c:pt idx="44">
                  <c:v>-28.3</c:v>
                </c:pt>
                <c:pt idx="45">
                  <c:v>-59.3</c:v>
                </c:pt>
                <c:pt idx="46">
                  <c:v>-30.2</c:v>
                </c:pt>
                <c:pt idx="47">
                  <c:v>15.7</c:v>
                </c:pt>
                <c:pt idx="48">
                  <c:v>15.7</c:v>
                </c:pt>
                <c:pt idx="49">
                  <c:v>15.7</c:v>
                </c:pt>
                <c:pt idx="50">
                  <c:v>5.7</c:v>
                </c:pt>
                <c:pt idx="51">
                  <c:v>7.5</c:v>
                </c:pt>
                <c:pt idx="52">
                  <c:v>28.1</c:v>
                </c:pt>
                <c:pt idx="53">
                  <c:v>23.1</c:v>
                </c:pt>
                <c:pt idx="54">
                  <c:v>20.2</c:v>
                </c:pt>
                <c:pt idx="55">
                  <c:v>20.2</c:v>
                </c:pt>
                <c:pt idx="56">
                  <c:v>20.2</c:v>
                </c:pt>
                <c:pt idx="57">
                  <c:v>20.2</c:v>
                </c:pt>
                <c:pt idx="58">
                  <c:v>-1</c:v>
                </c:pt>
                <c:pt idx="59">
                  <c:v>-26</c:v>
                </c:pt>
                <c:pt idx="60">
                  <c:v>-40.1</c:v>
                </c:pt>
                <c:pt idx="61">
                  <c:v>-58.8</c:v>
                </c:pt>
                <c:pt idx="62">
                  <c:v>-58.8</c:v>
                </c:pt>
                <c:pt idx="63">
                  <c:v>-58.8</c:v>
                </c:pt>
                <c:pt idx="64">
                  <c:v>-38.700000000000003</c:v>
                </c:pt>
                <c:pt idx="65">
                  <c:v>-80.099999999999994</c:v>
                </c:pt>
                <c:pt idx="66">
                  <c:v>-70.099999999999994</c:v>
                </c:pt>
                <c:pt idx="67">
                  <c:v>-73.5</c:v>
                </c:pt>
                <c:pt idx="68">
                  <c:v>-73.5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0-408B-9E05-027922EF7041}"/>
            </c:ext>
          </c:extLst>
        </c:ser>
        <c:ser>
          <c:idx val="1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'!$AN$19:$AN$104</c:f>
              <c:numCache>
                <c:formatCode>0.0</c:formatCode>
                <c:ptCount val="86"/>
                <c:pt idx="0">
                  <c:v>375</c:v>
                </c:pt>
                <c:pt idx="1">
                  <c:v>375</c:v>
                </c:pt>
                <c:pt idx="2">
                  <c:v>375</c:v>
                </c:pt>
                <c:pt idx="3">
                  <c:v>375</c:v>
                </c:pt>
                <c:pt idx="4">
                  <c:v>375</c:v>
                </c:pt>
                <c:pt idx="5">
                  <c:v>375</c:v>
                </c:pt>
                <c:pt idx="6">
                  <c:v>375</c:v>
                </c:pt>
                <c:pt idx="7">
                  <c:v>375</c:v>
                </c:pt>
                <c:pt idx="8">
                  <c:v>375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375</c:v>
                </c:pt>
                <c:pt idx="19">
                  <c:v>375</c:v>
                </c:pt>
                <c:pt idx="20">
                  <c:v>375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375</c:v>
                </c:pt>
                <c:pt idx="25">
                  <c:v>375</c:v>
                </c:pt>
                <c:pt idx="26">
                  <c:v>375</c:v>
                </c:pt>
                <c:pt idx="27">
                  <c:v>375</c:v>
                </c:pt>
                <c:pt idx="28">
                  <c:v>375</c:v>
                </c:pt>
                <c:pt idx="29">
                  <c:v>375</c:v>
                </c:pt>
                <c:pt idx="30">
                  <c:v>375</c:v>
                </c:pt>
                <c:pt idx="31">
                  <c:v>375</c:v>
                </c:pt>
                <c:pt idx="32">
                  <c:v>375</c:v>
                </c:pt>
                <c:pt idx="33">
                  <c:v>375</c:v>
                </c:pt>
                <c:pt idx="34">
                  <c:v>375</c:v>
                </c:pt>
                <c:pt idx="35">
                  <c:v>375</c:v>
                </c:pt>
                <c:pt idx="36">
                  <c:v>375</c:v>
                </c:pt>
                <c:pt idx="37">
                  <c:v>375</c:v>
                </c:pt>
                <c:pt idx="38">
                  <c:v>375</c:v>
                </c:pt>
                <c:pt idx="39">
                  <c:v>375</c:v>
                </c:pt>
                <c:pt idx="40">
                  <c:v>375</c:v>
                </c:pt>
                <c:pt idx="41">
                  <c:v>375</c:v>
                </c:pt>
                <c:pt idx="42">
                  <c:v>375</c:v>
                </c:pt>
                <c:pt idx="43">
                  <c:v>375</c:v>
                </c:pt>
                <c:pt idx="44">
                  <c:v>375</c:v>
                </c:pt>
                <c:pt idx="45">
                  <c:v>375</c:v>
                </c:pt>
                <c:pt idx="46">
                  <c:v>375</c:v>
                </c:pt>
                <c:pt idx="47">
                  <c:v>375</c:v>
                </c:pt>
                <c:pt idx="48">
                  <c:v>375</c:v>
                </c:pt>
                <c:pt idx="49">
                  <c:v>375</c:v>
                </c:pt>
                <c:pt idx="50">
                  <c:v>375</c:v>
                </c:pt>
                <c:pt idx="51">
                  <c:v>375</c:v>
                </c:pt>
                <c:pt idx="52">
                  <c:v>375</c:v>
                </c:pt>
                <c:pt idx="53">
                  <c:v>375</c:v>
                </c:pt>
                <c:pt idx="54">
                  <c:v>375</c:v>
                </c:pt>
                <c:pt idx="55">
                  <c:v>375</c:v>
                </c:pt>
                <c:pt idx="56">
                  <c:v>375</c:v>
                </c:pt>
                <c:pt idx="57">
                  <c:v>375</c:v>
                </c:pt>
                <c:pt idx="58">
                  <c:v>375</c:v>
                </c:pt>
                <c:pt idx="59">
                  <c:v>375</c:v>
                </c:pt>
                <c:pt idx="60">
                  <c:v>375</c:v>
                </c:pt>
                <c:pt idx="61">
                  <c:v>375</c:v>
                </c:pt>
                <c:pt idx="62">
                  <c:v>375</c:v>
                </c:pt>
                <c:pt idx="63">
                  <c:v>375</c:v>
                </c:pt>
                <c:pt idx="64">
                  <c:v>375</c:v>
                </c:pt>
                <c:pt idx="65">
                  <c:v>375</c:v>
                </c:pt>
                <c:pt idx="66">
                  <c:v>375</c:v>
                </c:pt>
                <c:pt idx="67">
                  <c:v>375</c:v>
                </c:pt>
                <c:pt idx="68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0-408B-9E05-027922EF7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700400"/>
        <c:axId val="1"/>
      </c:lineChart>
      <c:dateAx>
        <c:axId val="1390700400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400"/>
          <c:min val="-10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700400"/>
        <c:crossesAt val="36895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2865269764581654E-2"/>
          <c:y val="0.88438201589373067"/>
          <c:w val="0.91633134258608206"/>
          <c:h val="9.52411401731709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083756194447923E-2"/>
          <c:y val="7.2730115540984366E-2"/>
          <c:w val="0.86489339940744459"/>
          <c:h val="0.70911862652459756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'!$J$19:$J$104</c:f>
              <c:numCache>
                <c:formatCode>0.0</c:formatCode>
                <c:ptCount val="86"/>
                <c:pt idx="0">
                  <c:v>1.5</c:v>
                </c:pt>
                <c:pt idx="1">
                  <c:v>1.5</c:v>
                </c:pt>
                <c:pt idx="2">
                  <c:v>1.7</c:v>
                </c:pt>
                <c:pt idx="3">
                  <c:v>1.7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1.9</c:v>
                </c:pt>
                <c:pt idx="10">
                  <c:v>1.7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1.8</c:v>
                </c:pt>
                <c:pt idx="17">
                  <c:v>1.7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1.4</c:v>
                </c:pt>
                <c:pt idx="23">
                  <c:v>1.6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1.2</c:v>
                </c:pt>
                <c:pt idx="30">
                  <c:v>1.2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1.8</c:v>
                </c:pt>
                <c:pt idx="38">
                  <c:v>1.8</c:v>
                </c:pt>
                <c:pt idx="39">
                  <c:v>1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1</c:v>
                </c:pt>
                <c:pt idx="44">
                  <c:v>1</c:v>
                </c:pt>
                <c:pt idx="45">
                  <c:v>1.2</c:v>
                </c:pt>
                <c:pt idx="46">
                  <c:v>1.4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2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1.3</c:v>
                </c:pt>
                <c:pt idx="59">
                  <c:v>2.1</c:v>
                </c:pt>
                <c:pt idx="60" formatCode="General">
                  <c:v>2.1</c:v>
                </c:pt>
                <c:pt idx="61" formatCode="General">
                  <c:v>1.9</c:v>
                </c:pt>
                <c:pt idx="62" formatCode="General">
                  <c:v>1.9</c:v>
                </c:pt>
                <c:pt idx="63" formatCode="General">
                  <c:v>1.9</c:v>
                </c:pt>
                <c:pt idx="64" formatCode="General">
                  <c:v>1.8</c:v>
                </c:pt>
                <c:pt idx="65" formatCode="General">
                  <c:v>1.9</c:v>
                </c:pt>
                <c:pt idx="66" formatCode="General">
                  <c:v>1.8</c:v>
                </c:pt>
                <c:pt idx="67" formatCode="General">
                  <c:v>1.8</c:v>
                </c:pt>
                <c:pt idx="68" formatCode="General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B-4993-8B61-E384E2E45158}"/>
            </c:ext>
          </c:extLst>
        </c:ser>
        <c:ser>
          <c:idx val="1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'!$L$19:$L$104</c:f>
              <c:numCache>
                <c:formatCode>0.0</c:formatCode>
                <c:ptCount val="8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B-4993-8B61-E384E2E4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704576"/>
        <c:axId val="1"/>
      </c:lineChart>
      <c:dateAx>
        <c:axId val="1390704576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90704576"/>
        <c:crossesAt val="36895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523265609568868"/>
          <c:y val="0.89700475833880722"/>
          <c:w val="0.52704441526391155"/>
          <c:h val="8.4851801464481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10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241165338734904E-2"/>
          <c:y val="7.2730115540984366E-2"/>
          <c:w val="0.85284134416958068"/>
          <c:h val="0.69699694060110018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'!$N$19:$N$104</c:f>
              <c:numCache>
                <c:formatCode>0.0</c:formatCode>
                <c:ptCount val="86"/>
                <c:pt idx="0">
                  <c:v>12.2</c:v>
                </c:pt>
                <c:pt idx="1">
                  <c:v>12.2</c:v>
                </c:pt>
                <c:pt idx="2">
                  <c:v>12.2</c:v>
                </c:pt>
                <c:pt idx="3">
                  <c:v>13.2</c:v>
                </c:pt>
                <c:pt idx="4">
                  <c:v>13.2</c:v>
                </c:pt>
                <c:pt idx="5">
                  <c:v>13.3</c:v>
                </c:pt>
                <c:pt idx="6">
                  <c:v>13.3</c:v>
                </c:pt>
                <c:pt idx="7">
                  <c:v>13.3</c:v>
                </c:pt>
                <c:pt idx="8">
                  <c:v>13.5</c:v>
                </c:pt>
                <c:pt idx="9">
                  <c:v>13.8</c:v>
                </c:pt>
                <c:pt idx="10">
                  <c:v>14.1</c:v>
                </c:pt>
                <c:pt idx="11">
                  <c:v>14.8</c:v>
                </c:pt>
                <c:pt idx="12">
                  <c:v>14.8</c:v>
                </c:pt>
                <c:pt idx="13">
                  <c:v>14.8</c:v>
                </c:pt>
                <c:pt idx="14">
                  <c:v>14.8</c:v>
                </c:pt>
                <c:pt idx="15">
                  <c:v>14.8</c:v>
                </c:pt>
                <c:pt idx="16">
                  <c:v>15</c:v>
                </c:pt>
                <c:pt idx="17">
                  <c:v>14.8</c:v>
                </c:pt>
                <c:pt idx="18">
                  <c:v>14.6</c:v>
                </c:pt>
                <c:pt idx="19">
                  <c:v>14.6</c:v>
                </c:pt>
                <c:pt idx="20">
                  <c:v>14.6</c:v>
                </c:pt>
                <c:pt idx="21">
                  <c:v>14.6</c:v>
                </c:pt>
                <c:pt idx="22">
                  <c:v>14.8</c:v>
                </c:pt>
                <c:pt idx="23">
                  <c:v>13.9</c:v>
                </c:pt>
                <c:pt idx="24">
                  <c:v>13.7</c:v>
                </c:pt>
                <c:pt idx="25">
                  <c:v>13.7</c:v>
                </c:pt>
                <c:pt idx="26">
                  <c:v>13.7</c:v>
                </c:pt>
                <c:pt idx="27">
                  <c:v>13.7</c:v>
                </c:pt>
                <c:pt idx="28">
                  <c:v>13.7</c:v>
                </c:pt>
                <c:pt idx="29">
                  <c:v>13.5</c:v>
                </c:pt>
                <c:pt idx="30">
                  <c:v>13.5</c:v>
                </c:pt>
                <c:pt idx="31">
                  <c:v>13.7</c:v>
                </c:pt>
                <c:pt idx="32">
                  <c:v>13.8</c:v>
                </c:pt>
                <c:pt idx="33">
                  <c:v>13.8</c:v>
                </c:pt>
                <c:pt idx="34">
                  <c:v>13.8</c:v>
                </c:pt>
                <c:pt idx="35">
                  <c:v>13.8</c:v>
                </c:pt>
                <c:pt idx="36">
                  <c:v>13.8</c:v>
                </c:pt>
                <c:pt idx="37">
                  <c:v>13.4</c:v>
                </c:pt>
                <c:pt idx="38">
                  <c:v>9.3000000000000007</c:v>
                </c:pt>
                <c:pt idx="39">
                  <c:v>23.3</c:v>
                </c:pt>
                <c:pt idx="40">
                  <c:v>24.6</c:v>
                </c:pt>
                <c:pt idx="41">
                  <c:v>24.6</c:v>
                </c:pt>
                <c:pt idx="42">
                  <c:v>24.6</c:v>
                </c:pt>
                <c:pt idx="43">
                  <c:v>15.2</c:v>
                </c:pt>
                <c:pt idx="44">
                  <c:v>15.5</c:v>
                </c:pt>
                <c:pt idx="45">
                  <c:v>15.1</c:v>
                </c:pt>
                <c:pt idx="46">
                  <c:v>21.2</c:v>
                </c:pt>
                <c:pt idx="47">
                  <c:v>14.4</c:v>
                </c:pt>
                <c:pt idx="48">
                  <c:v>14.4</c:v>
                </c:pt>
                <c:pt idx="49">
                  <c:v>14.4</c:v>
                </c:pt>
                <c:pt idx="50">
                  <c:v>19.600000000000001</c:v>
                </c:pt>
                <c:pt idx="51">
                  <c:v>20.3</c:v>
                </c:pt>
                <c:pt idx="52">
                  <c:v>20.100000000000001</c:v>
                </c:pt>
                <c:pt idx="53">
                  <c:v>20</c:v>
                </c:pt>
                <c:pt idx="54">
                  <c:v>20.100000000000001</c:v>
                </c:pt>
                <c:pt idx="55">
                  <c:v>20.100000000000001</c:v>
                </c:pt>
                <c:pt idx="56">
                  <c:v>20.100000000000001</c:v>
                </c:pt>
                <c:pt idx="57">
                  <c:v>20.100000000000001</c:v>
                </c:pt>
                <c:pt idx="58">
                  <c:v>20</c:v>
                </c:pt>
                <c:pt idx="59">
                  <c:v>19.399999999999999</c:v>
                </c:pt>
                <c:pt idx="60">
                  <c:v>20.100000000000001</c:v>
                </c:pt>
                <c:pt idx="61">
                  <c:v>20.100000000000001</c:v>
                </c:pt>
                <c:pt idx="62">
                  <c:v>20.100000000000001</c:v>
                </c:pt>
                <c:pt idx="63">
                  <c:v>20.100000000000001</c:v>
                </c:pt>
                <c:pt idx="64">
                  <c:v>19.7</c:v>
                </c:pt>
                <c:pt idx="65">
                  <c:v>19.399999999999999</c:v>
                </c:pt>
                <c:pt idx="66">
                  <c:v>19.2</c:v>
                </c:pt>
                <c:pt idx="67">
                  <c:v>15.3</c:v>
                </c:pt>
                <c:pt idx="68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E-416C-B0DB-63E8F97A51AD}"/>
            </c:ext>
          </c:extLst>
        </c:ser>
        <c:ser>
          <c:idx val="1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'!$P$19:$P$104</c:f>
              <c:numCache>
                <c:formatCode>0.0</c:formatCode>
                <c:ptCount val="86"/>
                <c:pt idx="0">
                  <c:v>16.600000000000001</c:v>
                </c:pt>
                <c:pt idx="1">
                  <c:v>16.600000000000001</c:v>
                </c:pt>
                <c:pt idx="2">
                  <c:v>16.600000000000001</c:v>
                </c:pt>
                <c:pt idx="3">
                  <c:v>17.899999999999999</c:v>
                </c:pt>
                <c:pt idx="4">
                  <c:v>16.600000000000001</c:v>
                </c:pt>
                <c:pt idx="5">
                  <c:v>16.600000000000001</c:v>
                </c:pt>
                <c:pt idx="6">
                  <c:v>16.600000000000001</c:v>
                </c:pt>
                <c:pt idx="7">
                  <c:v>16.600000000000001</c:v>
                </c:pt>
                <c:pt idx="8">
                  <c:v>16.600000000000001</c:v>
                </c:pt>
                <c:pt idx="9">
                  <c:v>16.600000000000001</c:v>
                </c:pt>
                <c:pt idx="10">
                  <c:v>16.600000000000001</c:v>
                </c:pt>
                <c:pt idx="11">
                  <c:v>16.600000000000001</c:v>
                </c:pt>
                <c:pt idx="12">
                  <c:v>16.600000000000001</c:v>
                </c:pt>
                <c:pt idx="13">
                  <c:v>16.600000000000001</c:v>
                </c:pt>
                <c:pt idx="14">
                  <c:v>16.600000000000001</c:v>
                </c:pt>
                <c:pt idx="15">
                  <c:v>16.600000000000001</c:v>
                </c:pt>
                <c:pt idx="16">
                  <c:v>16.600000000000001</c:v>
                </c:pt>
                <c:pt idx="17">
                  <c:v>16.600000000000001</c:v>
                </c:pt>
                <c:pt idx="18">
                  <c:v>16.600000000000001</c:v>
                </c:pt>
                <c:pt idx="19">
                  <c:v>16.600000000000001</c:v>
                </c:pt>
                <c:pt idx="20">
                  <c:v>16.600000000000001</c:v>
                </c:pt>
                <c:pt idx="21">
                  <c:v>16.600000000000001</c:v>
                </c:pt>
                <c:pt idx="22">
                  <c:v>16.600000000000001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16.600000000000001</c:v>
                </c:pt>
                <c:pt idx="26">
                  <c:v>16.600000000000001</c:v>
                </c:pt>
                <c:pt idx="27">
                  <c:v>16.600000000000001</c:v>
                </c:pt>
                <c:pt idx="28">
                  <c:v>16.600000000000001</c:v>
                </c:pt>
                <c:pt idx="29">
                  <c:v>16.600000000000001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E-416C-B0DB-63E8F97A5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702720"/>
        <c:axId val="1"/>
      </c:lineChart>
      <c:dateAx>
        <c:axId val="1390702720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35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90702720"/>
        <c:crossesAt val="36895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511548170973703"/>
          <c:y val="0.89700475833880722"/>
          <c:w val="0.50650983384690829"/>
          <c:h val="8.4851801464481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10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04405614311682E-2"/>
          <c:y val="0.11409796363460588"/>
          <c:w val="0.86101294094462322"/>
          <c:h val="0.63089462245017369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'!$AD$19:$AD$104</c:f>
              <c:numCache>
                <c:formatCode>0.0</c:formatCode>
                <c:ptCount val="86"/>
                <c:pt idx="0">
                  <c:v>3.7</c:v>
                </c:pt>
                <c:pt idx="1">
                  <c:v>3.7</c:v>
                </c:pt>
                <c:pt idx="2">
                  <c:v>3.2</c:v>
                </c:pt>
                <c:pt idx="3">
                  <c:v>5</c:v>
                </c:pt>
                <c:pt idx="4">
                  <c:v>2.8</c:v>
                </c:pt>
                <c:pt idx="5">
                  <c:v>2.9</c:v>
                </c:pt>
                <c:pt idx="6">
                  <c:v>2.9</c:v>
                </c:pt>
                <c:pt idx="7">
                  <c:v>2.9</c:v>
                </c:pt>
                <c:pt idx="8">
                  <c:v>2.8</c:v>
                </c:pt>
                <c:pt idx="9">
                  <c:v>2.2999999999999998</c:v>
                </c:pt>
                <c:pt idx="10">
                  <c:v>2.8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3.6</c:v>
                </c:pt>
                <c:pt idx="17">
                  <c:v>4.0999999999999996</c:v>
                </c:pt>
                <c:pt idx="18">
                  <c:v>5.4</c:v>
                </c:pt>
                <c:pt idx="19">
                  <c:v>5.4</c:v>
                </c:pt>
                <c:pt idx="20">
                  <c:v>5.4</c:v>
                </c:pt>
                <c:pt idx="21">
                  <c:v>5.4</c:v>
                </c:pt>
                <c:pt idx="22">
                  <c:v>12.5</c:v>
                </c:pt>
                <c:pt idx="23">
                  <c:v>3.9</c:v>
                </c:pt>
                <c:pt idx="24">
                  <c:v>5.8</c:v>
                </c:pt>
                <c:pt idx="25">
                  <c:v>5.8</c:v>
                </c:pt>
                <c:pt idx="26">
                  <c:v>5.8</c:v>
                </c:pt>
                <c:pt idx="27">
                  <c:v>5.8</c:v>
                </c:pt>
                <c:pt idx="28">
                  <c:v>5.8</c:v>
                </c:pt>
                <c:pt idx="29">
                  <c:v>5.8</c:v>
                </c:pt>
                <c:pt idx="30">
                  <c:v>5.7</c:v>
                </c:pt>
                <c:pt idx="31">
                  <c:v>5.2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2.4</c:v>
                </c:pt>
                <c:pt idx="38">
                  <c:v>2.2000000000000002</c:v>
                </c:pt>
                <c:pt idx="39">
                  <c:v>2.9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2.8</c:v>
                </c:pt>
                <c:pt idx="44">
                  <c:v>3</c:v>
                </c:pt>
                <c:pt idx="45">
                  <c:v>3.6</c:v>
                </c:pt>
                <c:pt idx="46">
                  <c:v>3.8</c:v>
                </c:pt>
                <c:pt idx="47">
                  <c:v>4.4000000000000004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6.1</c:v>
                </c:pt>
                <c:pt idx="51">
                  <c:v>6.4</c:v>
                </c:pt>
                <c:pt idx="52">
                  <c:v>6.7</c:v>
                </c:pt>
                <c:pt idx="53">
                  <c:v>6.7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  <c:pt idx="57">
                  <c:v>6.6</c:v>
                </c:pt>
                <c:pt idx="58">
                  <c:v>6.6</c:v>
                </c:pt>
                <c:pt idx="59">
                  <c:v>8.4</c:v>
                </c:pt>
                <c:pt idx="60">
                  <c:v>8.5</c:v>
                </c:pt>
                <c:pt idx="61">
                  <c:v>8.6999999999999993</c:v>
                </c:pt>
                <c:pt idx="62">
                  <c:v>8.6999999999999993</c:v>
                </c:pt>
                <c:pt idx="63">
                  <c:v>8.6999999999999993</c:v>
                </c:pt>
                <c:pt idx="64">
                  <c:v>8.6999999999999993</c:v>
                </c:pt>
                <c:pt idx="65">
                  <c:v>8.8000000000000007</c:v>
                </c:pt>
                <c:pt idx="66">
                  <c:v>8.6</c:v>
                </c:pt>
                <c:pt idx="67">
                  <c:v>8.6</c:v>
                </c:pt>
                <c:pt idx="68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7-4AEE-9717-D099F7E63EB5}"/>
            </c:ext>
          </c:extLst>
        </c:ser>
        <c:ser>
          <c:idx val="1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'!$AF$19:$AF$104</c:f>
              <c:numCache>
                <c:formatCode>0.0</c:formatCode>
                <c:ptCount val="8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7-4AEE-9717-D099F7E63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99008"/>
        <c:axId val="1"/>
      </c:lineChart>
      <c:dateAx>
        <c:axId val="1390699008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2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699008"/>
        <c:crossesAt val="36895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932886640828571E-2"/>
          <c:y val="0.88593712939811631"/>
          <c:w val="0.928279576955922"/>
          <c:h val="9.39630288755577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912021459701495E-2"/>
          <c:y val="0.12838331993440943"/>
          <c:w val="0.85717048804861407"/>
          <c:h val="0.60137449864012837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'!$AH$19:$AH$104</c:f>
              <c:numCache>
                <c:formatCode>0.0</c:formatCode>
                <c:ptCount val="86"/>
                <c:pt idx="0">
                  <c:v>-38.9</c:v>
                </c:pt>
                <c:pt idx="1">
                  <c:v>-38.9</c:v>
                </c:pt>
                <c:pt idx="2">
                  <c:v>-38.700000000000003</c:v>
                </c:pt>
                <c:pt idx="3">
                  <c:v>-40.799999999999997</c:v>
                </c:pt>
                <c:pt idx="4">
                  <c:v>-41.5</c:v>
                </c:pt>
                <c:pt idx="5">
                  <c:v>-41</c:v>
                </c:pt>
                <c:pt idx="6">
                  <c:v>-41</c:v>
                </c:pt>
                <c:pt idx="7">
                  <c:v>-41</c:v>
                </c:pt>
                <c:pt idx="8">
                  <c:v>-41.5</c:v>
                </c:pt>
                <c:pt idx="9">
                  <c:v>-43.3</c:v>
                </c:pt>
                <c:pt idx="10">
                  <c:v>-43.9</c:v>
                </c:pt>
                <c:pt idx="11">
                  <c:v>-43.9</c:v>
                </c:pt>
                <c:pt idx="12">
                  <c:v>-43.9</c:v>
                </c:pt>
                <c:pt idx="13">
                  <c:v>-43.9</c:v>
                </c:pt>
                <c:pt idx="14">
                  <c:v>-43.9</c:v>
                </c:pt>
                <c:pt idx="15">
                  <c:v>-43.9</c:v>
                </c:pt>
                <c:pt idx="16">
                  <c:v>-42</c:v>
                </c:pt>
                <c:pt idx="17">
                  <c:v>-44.9</c:v>
                </c:pt>
                <c:pt idx="18">
                  <c:v>-44.1</c:v>
                </c:pt>
                <c:pt idx="19">
                  <c:v>-44</c:v>
                </c:pt>
                <c:pt idx="20">
                  <c:v>-44</c:v>
                </c:pt>
                <c:pt idx="21">
                  <c:v>-44</c:v>
                </c:pt>
                <c:pt idx="22">
                  <c:v>-42.9</c:v>
                </c:pt>
                <c:pt idx="23">
                  <c:v>-41.8</c:v>
                </c:pt>
                <c:pt idx="24">
                  <c:v>-41</c:v>
                </c:pt>
                <c:pt idx="25">
                  <c:v>-41</c:v>
                </c:pt>
                <c:pt idx="26">
                  <c:v>-41</c:v>
                </c:pt>
                <c:pt idx="27">
                  <c:v>-41</c:v>
                </c:pt>
                <c:pt idx="28">
                  <c:v>-41</c:v>
                </c:pt>
                <c:pt idx="29">
                  <c:v>-39.299999999999997</c:v>
                </c:pt>
                <c:pt idx="30">
                  <c:v>-41.4</c:v>
                </c:pt>
                <c:pt idx="31">
                  <c:v>-41.7</c:v>
                </c:pt>
                <c:pt idx="32">
                  <c:v>-41.6</c:v>
                </c:pt>
                <c:pt idx="33">
                  <c:v>-41.6</c:v>
                </c:pt>
                <c:pt idx="34">
                  <c:v>-41.6</c:v>
                </c:pt>
                <c:pt idx="35">
                  <c:v>-41.6</c:v>
                </c:pt>
                <c:pt idx="36">
                  <c:v>-41.6</c:v>
                </c:pt>
                <c:pt idx="37">
                  <c:v>-40.5</c:v>
                </c:pt>
                <c:pt idx="38">
                  <c:v>-23.1</c:v>
                </c:pt>
                <c:pt idx="39">
                  <c:v>-40.1</c:v>
                </c:pt>
                <c:pt idx="40">
                  <c:v>-44.4</c:v>
                </c:pt>
                <c:pt idx="41">
                  <c:v>-44.4</c:v>
                </c:pt>
                <c:pt idx="42">
                  <c:v>-44.4</c:v>
                </c:pt>
                <c:pt idx="43">
                  <c:v>-43.9</c:v>
                </c:pt>
                <c:pt idx="44">
                  <c:v>-44.9</c:v>
                </c:pt>
                <c:pt idx="45">
                  <c:v>-43.8</c:v>
                </c:pt>
                <c:pt idx="46">
                  <c:v>-51.7</c:v>
                </c:pt>
                <c:pt idx="47">
                  <c:v>-52.2</c:v>
                </c:pt>
                <c:pt idx="48">
                  <c:v>-52.2</c:v>
                </c:pt>
                <c:pt idx="49">
                  <c:v>-52.2</c:v>
                </c:pt>
                <c:pt idx="50">
                  <c:v>-52.5</c:v>
                </c:pt>
                <c:pt idx="51">
                  <c:v>-50.2</c:v>
                </c:pt>
                <c:pt idx="52">
                  <c:v>-49.4</c:v>
                </c:pt>
                <c:pt idx="53">
                  <c:v>-50.7</c:v>
                </c:pt>
                <c:pt idx="54">
                  <c:v>-51.2</c:v>
                </c:pt>
                <c:pt idx="55">
                  <c:v>-51.2</c:v>
                </c:pt>
                <c:pt idx="56">
                  <c:v>-51.2</c:v>
                </c:pt>
                <c:pt idx="57">
                  <c:v>-51.2</c:v>
                </c:pt>
                <c:pt idx="58">
                  <c:v>-50.6</c:v>
                </c:pt>
                <c:pt idx="59">
                  <c:v>-50.8</c:v>
                </c:pt>
                <c:pt idx="60">
                  <c:v>-52.9</c:v>
                </c:pt>
                <c:pt idx="61">
                  <c:v>-53.3</c:v>
                </c:pt>
                <c:pt idx="62">
                  <c:v>-53.3</c:v>
                </c:pt>
                <c:pt idx="63">
                  <c:v>-53.3</c:v>
                </c:pt>
                <c:pt idx="64">
                  <c:v>-53.3</c:v>
                </c:pt>
                <c:pt idx="65">
                  <c:v>-53.2</c:v>
                </c:pt>
                <c:pt idx="66">
                  <c:v>-54.5</c:v>
                </c:pt>
                <c:pt idx="67">
                  <c:v>-54.5</c:v>
                </c:pt>
                <c:pt idx="68">
                  <c:v>-54.8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41D3-AA0A-6DB929E80CB1}"/>
            </c:ext>
          </c:extLst>
        </c:ser>
        <c:ser>
          <c:idx val="1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'!$AJ$19:$AJ$104</c:f>
              <c:numCache>
                <c:formatCode>0.0</c:formatCode>
                <c:ptCount val="86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59.5</c:v>
                </c:pt>
                <c:pt idx="17">
                  <c:v>59.5</c:v>
                </c:pt>
                <c:pt idx="18">
                  <c:v>59.5</c:v>
                </c:pt>
                <c:pt idx="19">
                  <c:v>59.5</c:v>
                </c:pt>
                <c:pt idx="20">
                  <c:v>59.5</c:v>
                </c:pt>
                <c:pt idx="21">
                  <c:v>59.5</c:v>
                </c:pt>
                <c:pt idx="22">
                  <c:v>59.5</c:v>
                </c:pt>
                <c:pt idx="23">
                  <c:v>59.5</c:v>
                </c:pt>
                <c:pt idx="24">
                  <c:v>59.5</c:v>
                </c:pt>
                <c:pt idx="25">
                  <c:v>59.5</c:v>
                </c:pt>
                <c:pt idx="26">
                  <c:v>59.5</c:v>
                </c:pt>
                <c:pt idx="27">
                  <c:v>59.5</c:v>
                </c:pt>
                <c:pt idx="28">
                  <c:v>59.5</c:v>
                </c:pt>
                <c:pt idx="29">
                  <c:v>59.5</c:v>
                </c:pt>
                <c:pt idx="30">
                  <c:v>59.5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E-41D3-AA0A-6DB929E8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916592"/>
        <c:axId val="1"/>
      </c:lineChart>
      <c:dateAx>
        <c:axId val="1391916592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3"/>
        <c:minorTimeUnit val="days"/>
      </c:dateAx>
      <c:valAx>
        <c:axId val="1"/>
        <c:scaling>
          <c:orientation val="minMax"/>
          <c:max val="80"/>
          <c:min val="-8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916592"/>
        <c:crossesAt val="36895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3595445943567872E-2"/>
          <c:y val="0.88516920586355974"/>
          <c:w val="0.88747449520184796"/>
          <c:h val="9.45982357411437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3474176434817"/>
          <c:y val="7.3825503355704702E-2"/>
          <c:w val="0.84662830302285941"/>
          <c:h val="0.8120805369127517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DATA'!$B$4:$B$16</c:f>
              <c:numCache>
                <c:formatCode>0.0_);\(0.0\)</c:formatCode>
                <c:ptCount val="13"/>
                <c:pt idx="0">
                  <c:v>-0.32500000000000001</c:v>
                </c:pt>
                <c:pt idx="1">
                  <c:v>-3.1219999999999999</c:v>
                </c:pt>
                <c:pt idx="2">
                  <c:v>-3.7250000000000001</c:v>
                </c:pt>
                <c:pt idx="3">
                  <c:v>-12.790651025247382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5-4A11-9421-985BA940DF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86911552"/>
        <c:axId val="1"/>
      </c:barChart>
      <c:catAx>
        <c:axId val="128691155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15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911552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88409316361705E-2"/>
          <c:y val="7.3828094116509688E-2"/>
          <c:w val="0.896425971260841"/>
          <c:h val="0.7852624556028757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12700">
              <a:solidFill>
                <a:srgbClr val="80008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0093062438275473E-2"/>
                  <c:y val="0.47652678929747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05-42F2-AC70-016A157DA43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'!$J$4:$J$14</c:f>
              <c:numCache>
                <c:formatCode>0.0_);\(0.0\)</c:formatCode>
                <c:ptCount val="11"/>
                <c:pt idx="0">
                  <c:v>3.9</c:v>
                </c:pt>
                <c:pt idx="1">
                  <c:v>6.1</c:v>
                </c:pt>
                <c:pt idx="2">
                  <c:v>7.6</c:v>
                </c:pt>
                <c:pt idx="3">
                  <c:v>6.3</c:v>
                </c:pt>
                <c:pt idx="4">
                  <c:v>5.7</c:v>
                </c:pt>
                <c:pt idx="5">
                  <c:v>5.2</c:v>
                </c:pt>
                <c:pt idx="6">
                  <c:v>4.7</c:v>
                </c:pt>
                <c:pt idx="7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5-42F2-AC70-016A157DA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917056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'!$L$4:$L$14</c:f>
              <c:numCache>
                <c:formatCode>0.0_);\(0.0\)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5-42F2-AC70-016A157DA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917056"/>
        <c:axId val="1"/>
      </c:lineChart>
      <c:catAx>
        <c:axId val="139191705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91917056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20535701209409E-2"/>
          <c:y val="7.3335660881164028E-2"/>
          <c:w val="0.89227385191192132"/>
          <c:h val="0.786691634907032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12700">
              <a:solidFill>
                <a:srgbClr val="800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'!$N$4:$N$14</c:f>
              <c:numCache>
                <c:formatCode>0.0_);\(0.0\)</c:formatCode>
                <c:ptCount val="11"/>
                <c:pt idx="0">
                  <c:v>-19.600000000000001</c:v>
                </c:pt>
                <c:pt idx="1">
                  <c:v>-20.2</c:v>
                </c:pt>
                <c:pt idx="2">
                  <c:v>-35</c:v>
                </c:pt>
                <c:pt idx="3">
                  <c:v>-18.3</c:v>
                </c:pt>
                <c:pt idx="4">
                  <c:v>63.4</c:v>
                </c:pt>
                <c:pt idx="5">
                  <c:v>64.7</c:v>
                </c:pt>
                <c:pt idx="6">
                  <c:v>63.8</c:v>
                </c:pt>
                <c:pt idx="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E-428B-AA5D-16FF13513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914272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'!$P$4:$P$14</c:f>
              <c:numCache>
                <c:formatCode>0.0_);\(0.0\)</c:formatCode>
                <c:ptCount val="11"/>
                <c:pt idx="0">
                  <c:v>16.399999999999999</c:v>
                </c:pt>
                <c:pt idx="1">
                  <c:v>16.399999999999999</c:v>
                </c:pt>
                <c:pt idx="2">
                  <c:v>16.399999999999999</c:v>
                </c:pt>
                <c:pt idx="3">
                  <c:v>16.399999999999999</c:v>
                </c:pt>
                <c:pt idx="4">
                  <c:v>16.399999999999999</c:v>
                </c:pt>
                <c:pt idx="5">
                  <c:v>16.399999999999999</c:v>
                </c:pt>
                <c:pt idx="6">
                  <c:v>16.399999999999999</c:v>
                </c:pt>
                <c:pt idx="7">
                  <c:v>16.399999999999999</c:v>
                </c:pt>
                <c:pt idx="8">
                  <c:v>16.399999999999999</c:v>
                </c:pt>
                <c:pt idx="9">
                  <c:v>16.399999999999999</c:v>
                </c:pt>
                <c:pt idx="10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E-428B-AA5D-16FF13513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914272"/>
        <c:axId val="1"/>
      </c:lineChart>
      <c:catAx>
        <c:axId val="139191427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-6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91914272"/>
        <c:crosses val="autoZero"/>
        <c:crossBetween val="between"/>
        <c:majorUnit val="2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8728323699421"/>
          <c:y val="7.3825503355704702E-2"/>
          <c:w val="0.8554913294797688"/>
          <c:h val="0.81208053691275173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DATA'!$B$38:$B$50</c:f>
              <c:numCache>
                <c:formatCode>#,##0.0_);\(#,##0.0\)</c:formatCode>
                <c:ptCount val="13"/>
                <c:pt idx="0">
                  <c:v>-1.7589999999999999</c:v>
                </c:pt>
                <c:pt idx="1">
                  <c:v>-3.8079999999999998</c:v>
                </c:pt>
                <c:pt idx="2">
                  <c:v>-5.048</c:v>
                </c:pt>
                <c:pt idx="3">
                  <c:v>-6.0720000000000001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7BB-B333-CA44BF4E22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6915728"/>
        <c:axId val="1"/>
      </c:lineChart>
      <c:catAx>
        <c:axId val="12869157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915728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7365269461078"/>
          <c:y val="0.26000169271935364"/>
          <c:w val="0.84431137724550898"/>
          <c:h val="0.62667074655433952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99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DATA'!$B$54:$B$66</c:f>
              <c:numCache>
                <c:formatCode>0.0_);\(0.0\)</c:formatCode>
                <c:ptCount val="13"/>
                <c:pt idx="0">
                  <c:v>-1.3</c:v>
                </c:pt>
                <c:pt idx="1">
                  <c:v>32.5</c:v>
                </c:pt>
                <c:pt idx="2">
                  <c:v>45.5</c:v>
                </c:pt>
                <c:pt idx="3">
                  <c:v>84.9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3-4E54-A594-569E6BFED0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6912016"/>
        <c:axId val="1"/>
      </c:lineChart>
      <c:catAx>
        <c:axId val="128691201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912016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2636032948967"/>
          <c:y val="7.3333810766997187E-2"/>
          <c:w val="0.86390782147923639"/>
          <c:h val="0.8133386285066960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DATA'!$B$21:$B$33</c:f>
              <c:numCache>
                <c:formatCode>0_);\(0\)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F23A-434E-8C42-2A9F850742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86917120"/>
        <c:axId val="1"/>
      </c:barChart>
      <c:catAx>
        <c:axId val="128691712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91712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339966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69033253823488"/>
          <c:y val="7.3333810766997187E-2"/>
          <c:w val="0.856326645152238"/>
          <c:h val="0.81333862850669603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DATA'!$J$38:$J$50</c:f>
              <c:numCache>
                <c:formatCode>0.0_);\(0.0\)</c:formatCode>
                <c:ptCount val="13"/>
                <c:pt idx="0">
                  <c:v>-15.619</c:v>
                </c:pt>
                <c:pt idx="1">
                  <c:v>-15.477</c:v>
                </c:pt>
                <c:pt idx="2">
                  <c:v>-16.221</c:v>
                </c:pt>
                <c:pt idx="3">
                  <c:v>-15.507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D-4CAB-884C-DAC58676A0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6917584"/>
        <c:axId val="1"/>
      </c:lineChart>
      <c:catAx>
        <c:axId val="128691758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91758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5797327225908"/>
          <c:y val="7.2847917683922556E-2"/>
          <c:w val="0.79167126855043568"/>
          <c:h val="0.81457217046567953"/>
        </c:manualLayout>
      </c:layout>
      <c:barChart>
        <c:barDir val="col"/>
        <c:grouping val="clustered"/>
        <c:varyColors val="0"/>
        <c:ser>
          <c:idx val="1"/>
          <c:order val="0"/>
          <c:tx>
            <c:v>Nordic</c:v>
          </c:tx>
          <c:spPr>
            <a:solidFill>
              <a:srgbClr val="FF9900"/>
            </a:solidFill>
            <a:ln w="127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DATA'!$D$54:$D$66</c:f>
              <c:numCache>
                <c:formatCode>0.0_);\(0.0\)</c:formatCode>
                <c:ptCount val="13"/>
                <c:pt idx="0">
                  <c:v>7.6</c:v>
                </c:pt>
                <c:pt idx="1">
                  <c:v>7.4</c:v>
                </c:pt>
                <c:pt idx="2">
                  <c:v>8.6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0-4C2C-9C36-3D2A67881FD6}"/>
            </c:ext>
          </c:extLst>
        </c:ser>
        <c:ser>
          <c:idx val="0"/>
          <c:order val="1"/>
          <c:tx>
            <c:v>Continental</c:v>
          </c:tx>
          <c:spPr>
            <a:solidFill>
              <a:srgbClr val="3366FF"/>
            </a:solidFill>
            <a:ln w="12700">
              <a:solidFill>
                <a:srgbClr val="0000FF"/>
              </a:solidFill>
              <a:prstDash val="sysDash"/>
            </a:ln>
          </c:spPr>
          <c:invertIfNegative val="0"/>
          <c:val>
            <c:numRef>
              <c:f>'Europe Trdng DATA'!$F$54:$F$66</c:f>
              <c:numCache>
                <c:formatCode>0.0_);\(0.0\)</c:formatCode>
                <c:ptCount val="13"/>
                <c:pt idx="0">
                  <c:v>9.5</c:v>
                </c:pt>
                <c:pt idx="1">
                  <c:v>10.4</c:v>
                </c:pt>
                <c:pt idx="2">
                  <c:v>7.5</c:v>
                </c:pt>
                <c:pt idx="3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0-4C2C-9C36-3D2A67881FD6}"/>
            </c:ext>
          </c:extLst>
        </c:ser>
        <c:ser>
          <c:idx val="2"/>
          <c:order val="2"/>
          <c:tx>
            <c:v>UK</c:v>
          </c:tx>
          <c:spPr>
            <a:solidFill>
              <a:srgbClr val="339966"/>
            </a:solidFill>
            <a:ln w="12700">
              <a:solidFill>
                <a:srgbClr val="339966"/>
              </a:solidFill>
              <a:prstDash val="lgDash"/>
            </a:ln>
          </c:spPr>
          <c:invertIfNegative val="0"/>
          <c:val>
            <c:numRef>
              <c:f>'Europe Trdng DATA'!$H$54:$H$66</c:f>
              <c:numCache>
                <c:formatCode>0.0_);\(0.0\)</c:formatCode>
                <c:ptCount val="13"/>
                <c:pt idx="0">
                  <c:v>-53.5</c:v>
                </c:pt>
                <c:pt idx="1">
                  <c:v>-52.7</c:v>
                </c:pt>
                <c:pt idx="2">
                  <c:v>-53</c:v>
                </c:pt>
                <c:pt idx="3">
                  <c:v>-54.4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0-4C2C-9C36-3D2A6788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6912944"/>
        <c:axId val="1"/>
      </c:barChart>
      <c:catAx>
        <c:axId val="128691294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-1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91294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809662212043178"/>
          <c:y val="7.2847917683922556E-2"/>
          <c:w val="0.5714318930890363"/>
          <c:h val="0.3774846643621441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59803249027178E-2"/>
          <c:y val="7.4324569535768367E-2"/>
          <c:w val="0.8773032415381804"/>
          <c:h val="0.8108134858447458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DATA'!$F$4:$F$16</c:f>
              <c:numCache>
                <c:formatCode>0.0_);\(0.0\)</c:formatCode>
                <c:ptCount val="13"/>
                <c:pt idx="0">
                  <c:v>-0.58399999999999996</c:v>
                </c:pt>
                <c:pt idx="1">
                  <c:v>-8.5000000000000006E-2</c:v>
                </c:pt>
                <c:pt idx="2">
                  <c:v>4.6539999999999999</c:v>
                </c:pt>
                <c:pt idx="3">
                  <c:v>4.078333753299999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1-4942-8E07-9153582166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14411616"/>
        <c:axId val="1"/>
      </c:barChart>
      <c:catAx>
        <c:axId val="141441161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11616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16</xdr:row>
      <xdr:rowOff>38100</xdr:rowOff>
    </xdr:from>
    <xdr:to>
      <xdr:col>0</xdr:col>
      <xdr:colOff>219075</xdr:colOff>
      <xdr:row>24</xdr:row>
      <xdr:rowOff>104775</xdr:rowOff>
    </xdr:to>
    <xdr:sp macro="" textlink="">
      <xdr:nvSpPr>
        <xdr:cNvPr id="129025" name="Text Box 1">
          <a:extLst>
            <a:ext uri="{FF2B5EF4-FFF2-40B4-BE49-F238E27FC236}">
              <a16:creationId xmlns:a16="http://schemas.microsoft.com/office/drawing/2014/main" id="{1EB305F6-05F2-A5C3-8B0B-D9E59FF4917E}"/>
            </a:ext>
          </a:extLst>
        </xdr:cNvPr>
        <xdr:cNvSpPr txBox="1">
          <a:spLocks noChangeArrowheads="1"/>
        </xdr:cNvSpPr>
      </xdr:nvSpPr>
      <xdr:spPr bwMode="auto">
        <a:xfrm>
          <a:off x="19050" y="2362200"/>
          <a:ext cx="200025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8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 editAs="oneCell">
    <xdr:from>
      <xdr:col>0</xdr:col>
      <xdr:colOff>38100</xdr:colOff>
      <xdr:row>25</xdr:row>
      <xdr:rowOff>9525</xdr:rowOff>
    </xdr:from>
    <xdr:to>
      <xdr:col>1</xdr:col>
      <xdr:colOff>0</xdr:colOff>
      <xdr:row>32</xdr:row>
      <xdr:rowOff>38100</xdr:rowOff>
    </xdr:to>
    <xdr:sp macro="" textlink="">
      <xdr:nvSpPr>
        <xdr:cNvPr id="129029" name="Text Box 5">
          <a:extLst>
            <a:ext uri="{FF2B5EF4-FFF2-40B4-BE49-F238E27FC236}">
              <a16:creationId xmlns:a16="http://schemas.microsoft.com/office/drawing/2014/main" id="{4BE47A5E-A465-7EE1-449A-40D0864A4185}"/>
            </a:ext>
          </a:extLst>
        </xdr:cNvPr>
        <xdr:cNvSpPr txBox="1">
          <a:spLocks noChangeArrowheads="1"/>
        </xdr:cNvSpPr>
      </xdr:nvSpPr>
      <xdr:spPr bwMode="auto">
        <a:xfrm>
          <a:off x="38100" y="3876675"/>
          <a:ext cx="209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80"/>
              </a:solidFill>
              <a:latin typeface="Arial"/>
              <a:cs typeface="Arial"/>
            </a:rPr>
            <a:t>POWER</a:t>
          </a:r>
        </a:p>
      </xdr:txBody>
    </xdr:sp>
    <xdr:clientData/>
  </xdr:twoCellAnchor>
  <xdr:twoCellAnchor editAs="oneCell">
    <xdr:from>
      <xdr:col>0</xdr:col>
      <xdr:colOff>0</xdr:colOff>
      <xdr:row>32</xdr:row>
      <xdr:rowOff>95250</xdr:rowOff>
    </xdr:from>
    <xdr:to>
      <xdr:col>1</xdr:col>
      <xdr:colOff>0</xdr:colOff>
      <xdr:row>40</xdr:row>
      <xdr:rowOff>57150</xdr:rowOff>
    </xdr:to>
    <xdr:sp macro="" textlink="">
      <xdr:nvSpPr>
        <xdr:cNvPr id="129030" name="Text Box 6">
          <a:extLst>
            <a:ext uri="{FF2B5EF4-FFF2-40B4-BE49-F238E27FC236}">
              <a16:creationId xmlns:a16="http://schemas.microsoft.com/office/drawing/2014/main" id="{AFA38CCC-A943-2035-E1DA-BC09F004D941}"/>
            </a:ext>
          </a:extLst>
        </xdr:cNvPr>
        <xdr:cNvSpPr txBox="1">
          <a:spLocks noChangeArrowheads="1"/>
        </xdr:cNvSpPr>
      </xdr:nvSpPr>
      <xdr:spPr bwMode="auto">
        <a:xfrm>
          <a:off x="0" y="5324475"/>
          <a:ext cx="2476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80"/>
              </a:solidFill>
              <a:latin typeface="Arial"/>
              <a:cs typeface="Arial"/>
            </a:rPr>
            <a:t>METALS</a:t>
          </a:r>
        </a:p>
      </xdr:txBody>
    </xdr:sp>
    <xdr:clientData/>
  </xdr:twoCellAnchor>
  <xdr:twoCellAnchor>
    <xdr:from>
      <xdr:col>1</xdr:col>
      <xdr:colOff>257175</xdr:colOff>
      <xdr:row>14</xdr:row>
      <xdr:rowOff>76200</xdr:rowOff>
    </xdr:from>
    <xdr:to>
      <xdr:col>2</xdr:col>
      <xdr:colOff>561975</xdr:colOff>
      <xdr:row>16</xdr:row>
      <xdr:rowOff>9525</xdr:rowOff>
    </xdr:to>
    <xdr:sp macro="" textlink="">
      <xdr:nvSpPr>
        <xdr:cNvPr id="129035" name="Text Box 11">
          <a:extLst>
            <a:ext uri="{FF2B5EF4-FFF2-40B4-BE49-F238E27FC236}">
              <a16:creationId xmlns:a16="http://schemas.microsoft.com/office/drawing/2014/main" id="{4961947F-C165-C42D-9FF8-DE12FD49F869}"/>
            </a:ext>
          </a:extLst>
        </xdr:cNvPr>
        <xdr:cNvSpPr txBox="1">
          <a:spLocks noChangeArrowheads="1"/>
        </xdr:cNvSpPr>
      </xdr:nvSpPr>
      <xdr:spPr bwMode="auto">
        <a:xfrm>
          <a:off x="504825" y="2162175"/>
          <a:ext cx="15525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Gross Margin</a:t>
          </a:r>
        </a:p>
      </xdr:txBody>
    </xdr:sp>
    <xdr:clientData/>
  </xdr:twoCellAnchor>
  <xdr:twoCellAnchor>
    <xdr:from>
      <xdr:col>14</xdr:col>
      <xdr:colOff>676275</xdr:colOff>
      <xdr:row>14</xdr:row>
      <xdr:rowOff>76200</xdr:rowOff>
    </xdr:from>
    <xdr:to>
      <xdr:col>15</xdr:col>
      <xdr:colOff>1362075</xdr:colOff>
      <xdr:row>16</xdr:row>
      <xdr:rowOff>0</xdr:rowOff>
    </xdr:to>
    <xdr:sp macro="" textlink="">
      <xdr:nvSpPr>
        <xdr:cNvPr id="129036" name="Text Box 12">
          <a:extLst>
            <a:ext uri="{FF2B5EF4-FFF2-40B4-BE49-F238E27FC236}">
              <a16:creationId xmlns:a16="http://schemas.microsoft.com/office/drawing/2014/main" id="{89CF91AA-3C0D-7DE0-037A-E4D686C70611}"/>
            </a:ext>
          </a:extLst>
        </xdr:cNvPr>
        <xdr:cNvSpPr txBox="1">
          <a:spLocks noChangeArrowheads="1"/>
        </xdr:cNvSpPr>
      </xdr:nvSpPr>
      <xdr:spPr bwMode="auto">
        <a:xfrm>
          <a:off x="7943850" y="2162175"/>
          <a:ext cx="15049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6600"/>
              </a:solidFill>
              <a:latin typeface="Arial"/>
              <a:cs typeface="Arial"/>
            </a:rPr>
            <a:t>Net Open Position</a:t>
          </a:r>
        </a:p>
      </xdr:txBody>
    </xdr:sp>
    <xdr:clientData/>
  </xdr:twoCellAnchor>
  <xdr:twoCellAnchor>
    <xdr:from>
      <xdr:col>1</xdr:col>
      <xdr:colOff>1200150</xdr:colOff>
      <xdr:row>2</xdr:row>
      <xdr:rowOff>47625</xdr:rowOff>
    </xdr:from>
    <xdr:to>
      <xdr:col>15</xdr:col>
      <xdr:colOff>57150</xdr:colOff>
      <xdr:row>15</xdr:row>
      <xdr:rowOff>0</xdr:rowOff>
    </xdr:to>
    <xdr:sp macro="" textlink="">
      <xdr:nvSpPr>
        <xdr:cNvPr id="129037" name="Rectangle 13">
          <a:extLst>
            <a:ext uri="{FF2B5EF4-FFF2-40B4-BE49-F238E27FC236}">
              <a16:creationId xmlns:a16="http://schemas.microsoft.com/office/drawing/2014/main" id="{E242468B-4710-3E94-903F-08C3AF9CF4D1}"/>
            </a:ext>
          </a:extLst>
        </xdr:cNvPr>
        <xdr:cNvSpPr>
          <a:spLocks noChangeArrowheads="1"/>
        </xdr:cNvSpPr>
      </xdr:nvSpPr>
      <xdr:spPr bwMode="auto">
        <a:xfrm>
          <a:off x="1447800" y="457200"/>
          <a:ext cx="6696075" cy="171450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257175</xdr:colOff>
      <xdr:row>24</xdr:row>
      <xdr:rowOff>76200</xdr:rowOff>
    </xdr:from>
    <xdr:to>
      <xdr:col>2</xdr:col>
      <xdr:colOff>561975</xdr:colOff>
      <xdr:row>31</xdr:row>
      <xdr:rowOff>123825</xdr:rowOff>
    </xdr:to>
    <xdr:graphicFrame macro="">
      <xdr:nvGraphicFramePr>
        <xdr:cNvPr id="129043" name="Chart 19">
          <a:extLst>
            <a:ext uri="{FF2B5EF4-FFF2-40B4-BE49-F238E27FC236}">
              <a16:creationId xmlns:a16="http://schemas.microsoft.com/office/drawing/2014/main" id="{377BCD11-6FC5-8040-0343-BF77F4A99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24</xdr:row>
      <xdr:rowOff>85725</xdr:rowOff>
    </xdr:from>
    <xdr:to>
      <xdr:col>7</xdr:col>
      <xdr:colOff>0</xdr:colOff>
      <xdr:row>31</xdr:row>
      <xdr:rowOff>133350</xdr:rowOff>
    </xdr:to>
    <xdr:graphicFrame macro="">
      <xdr:nvGraphicFramePr>
        <xdr:cNvPr id="129044" name="Chart 20">
          <a:extLst>
            <a:ext uri="{FF2B5EF4-FFF2-40B4-BE49-F238E27FC236}">
              <a16:creationId xmlns:a16="http://schemas.microsoft.com/office/drawing/2014/main" id="{3232AE4C-3B6E-63BA-68AB-FC9D37DDB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266700</xdr:colOff>
      <xdr:row>16</xdr:row>
      <xdr:rowOff>0</xdr:rowOff>
    </xdr:from>
    <xdr:to>
      <xdr:col>2</xdr:col>
      <xdr:colOff>571500</xdr:colOff>
      <xdr:row>24</xdr:row>
      <xdr:rowOff>38100</xdr:rowOff>
    </xdr:to>
    <xdr:graphicFrame macro="">
      <xdr:nvGraphicFramePr>
        <xdr:cNvPr id="129045" name="Chart 21">
          <a:extLst>
            <a:ext uri="{FF2B5EF4-FFF2-40B4-BE49-F238E27FC236}">
              <a16:creationId xmlns:a16="http://schemas.microsoft.com/office/drawing/2014/main" id="{9F2E3225-5C1D-1BC5-84BF-89605189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428625</xdr:colOff>
      <xdr:row>16</xdr:row>
      <xdr:rowOff>9525</xdr:rowOff>
    </xdr:from>
    <xdr:to>
      <xdr:col>13</xdr:col>
      <xdr:colOff>9525</xdr:colOff>
      <xdr:row>24</xdr:row>
      <xdr:rowOff>47625</xdr:rowOff>
    </xdr:to>
    <xdr:graphicFrame macro="">
      <xdr:nvGraphicFramePr>
        <xdr:cNvPr id="129046" name="Chart 22">
          <a:extLst>
            <a:ext uri="{FF2B5EF4-FFF2-40B4-BE49-F238E27FC236}">
              <a16:creationId xmlns:a16="http://schemas.microsoft.com/office/drawing/2014/main" id="{AD59130F-E257-04AB-49BD-E32E7854A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238125</xdr:colOff>
      <xdr:row>14</xdr:row>
      <xdr:rowOff>76200</xdr:rowOff>
    </xdr:from>
    <xdr:to>
      <xdr:col>7</xdr:col>
      <xdr:colOff>28575</xdr:colOff>
      <xdr:row>16</xdr:row>
      <xdr:rowOff>9525</xdr:rowOff>
    </xdr:to>
    <xdr:sp macro="" textlink="">
      <xdr:nvSpPr>
        <xdr:cNvPr id="129061" name="Text Box 37">
          <a:extLst>
            <a:ext uri="{FF2B5EF4-FFF2-40B4-BE49-F238E27FC236}">
              <a16:creationId xmlns:a16="http://schemas.microsoft.com/office/drawing/2014/main" id="{125E3E7E-0135-E092-C4A9-35E6E3EFFC21}"/>
            </a:ext>
          </a:extLst>
        </xdr:cNvPr>
        <xdr:cNvSpPr txBox="1">
          <a:spLocks noChangeArrowheads="1"/>
        </xdr:cNvSpPr>
      </xdr:nvSpPr>
      <xdr:spPr bwMode="auto">
        <a:xfrm>
          <a:off x="3343275" y="2162175"/>
          <a:ext cx="15716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339966"/>
              </a:solidFill>
              <a:latin typeface="Arial"/>
              <a:cs typeface="Arial"/>
            </a:rPr>
            <a:t>  Financial Volumes</a:t>
          </a:r>
        </a:p>
      </xdr:txBody>
    </xdr:sp>
    <xdr:clientData/>
  </xdr:twoCellAnchor>
  <xdr:twoCellAnchor>
    <xdr:from>
      <xdr:col>8</xdr:col>
      <xdr:colOff>438150</xdr:colOff>
      <xdr:row>15</xdr:row>
      <xdr:rowOff>9525</xdr:rowOff>
    </xdr:from>
    <xdr:to>
      <xdr:col>12</xdr:col>
      <xdr:colOff>104775</xdr:colOff>
      <xdr:row>16</xdr:row>
      <xdr:rowOff>28575</xdr:rowOff>
    </xdr:to>
    <xdr:sp macro="" textlink="">
      <xdr:nvSpPr>
        <xdr:cNvPr id="129062" name="Text Box 38">
          <a:extLst>
            <a:ext uri="{FF2B5EF4-FFF2-40B4-BE49-F238E27FC236}">
              <a16:creationId xmlns:a16="http://schemas.microsoft.com/office/drawing/2014/main" id="{DE083B49-488A-96FA-2CE5-0E3711559263}"/>
            </a:ext>
          </a:extLst>
        </xdr:cNvPr>
        <xdr:cNvSpPr txBox="1">
          <a:spLocks noChangeArrowheads="1"/>
        </xdr:cNvSpPr>
      </xdr:nvSpPr>
      <xdr:spPr bwMode="auto">
        <a:xfrm>
          <a:off x="5495925" y="2181225"/>
          <a:ext cx="16192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800080"/>
              </a:solidFill>
              <a:latin typeface="Arial"/>
              <a:cs typeface="Arial"/>
            </a:rPr>
            <a:t>  Value-at-Risk</a:t>
          </a:r>
        </a:p>
      </xdr:txBody>
    </xdr:sp>
    <xdr:clientData/>
  </xdr:twoCellAnchor>
  <xdr:twoCellAnchor>
    <xdr:from>
      <xdr:col>14</xdr:col>
      <xdr:colOff>609600</xdr:colOff>
      <xdr:row>16</xdr:row>
      <xdr:rowOff>0</xdr:rowOff>
    </xdr:from>
    <xdr:to>
      <xdr:col>15</xdr:col>
      <xdr:colOff>1381125</xdr:colOff>
      <xdr:row>24</xdr:row>
      <xdr:rowOff>47625</xdr:rowOff>
    </xdr:to>
    <xdr:graphicFrame macro="">
      <xdr:nvGraphicFramePr>
        <xdr:cNvPr id="129063" name="Chart 39">
          <a:extLst>
            <a:ext uri="{FF2B5EF4-FFF2-40B4-BE49-F238E27FC236}">
              <a16:creationId xmlns:a16="http://schemas.microsoft.com/office/drawing/2014/main" id="{DE08FB0F-22F8-6628-27E7-C5B95A47A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171450</xdr:colOff>
      <xdr:row>16</xdr:row>
      <xdr:rowOff>0</xdr:rowOff>
    </xdr:from>
    <xdr:to>
      <xdr:col>7</xdr:col>
      <xdr:colOff>0</xdr:colOff>
      <xdr:row>24</xdr:row>
      <xdr:rowOff>47625</xdr:rowOff>
    </xdr:to>
    <xdr:graphicFrame macro="">
      <xdr:nvGraphicFramePr>
        <xdr:cNvPr id="129064" name="Chart 40">
          <a:extLst>
            <a:ext uri="{FF2B5EF4-FFF2-40B4-BE49-F238E27FC236}">
              <a16:creationId xmlns:a16="http://schemas.microsoft.com/office/drawing/2014/main" id="{0AFBFDDF-6EAB-62B0-89F2-2293034FE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419100</xdr:colOff>
      <xdr:row>24</xdr:row>
      <xdr:rowOff>85725</xdr:rowOff>
    </xdr:from>
    <xdr:to>
      <xdr:col>13</xdr:col>
      <xdr:colOff>9525</xdr:colOff>
      <xdr:row>31</xdr:row>
      <xdr:rowOff>152400</xdr:rowOff>
    </xdr:to>
    <xdr:graphicFrame macro="">
      <xdr:nvGraphicFramePr>
        <xdr:cNvPr id="129065" name="Chart 41">
          <a:extLst>
            <a:ext uri="{FF2B5EF4-FFF2-40B4-BE49-F238E27FC236}">
              <a16:creationId xmlns:a16="http://schemas.microsoft.com/office/drawing/2014/main" id="{953C833C-F25D-2400-E124-0B8A9654C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609600</xdr:colOff>
      <xdr:row>24</xdr:row>
      <xdr:rowOff>85725</xdr:rowOff>
    </xdr:from>
    <xdr:to>
      <xdr:col>15</xdr:col>
      <xdr:colOff>1390650</xdr:colOff>
      <xdr:row>32</xdr:row>
      <xdr:rowOff>0</xdr:rowOff>
    </xdr:to>
    <xdr:graphicFrame macro="">
      <xdr:nvGraphicFramePr>
        <xdr:cNvPr id="129066" name="Chart 42">
          <a:extLst>
            <a:ext uri="{FF2B5EF4-FFF2-40B4-BE49-F238E27FC236}">
              <a16:creationId xmlns:a16="http://schemas.microsoft.com/office/drawing/2014/main" id="{ED3D652A-62A1-875D-ED44-4EAEE1EE4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247650</xdr:colOff>
      <xdr:row>32</xdr:row>
      <xdr:rowOff>19050</xdr:rowOff>
    </xdr:from>
    <xdr:to>
      <xdr:col>2</xdr:col>
      <xdr:colOff>552450</xdr:colOff>
      <xdr:row>39</xdr:row>
      <xdr:rowOff>152400</xdr:rowOff>
    </xdr:to>
    <xdr:graphicFrame macro="">
      <xdr:nvGraphicFramePr>
        <xdr:cNvPr id="129067" name="Chart 43">
          <a:extLst>
            <a:ext uri="{FF2B5EF4-FFF2-40B4-BE49-F238E27FC236}">
              <a16:creationId xmlns:a16="http://schemas.microsoft.com/office/drawing/2014/main" id="{89A9E60B-4915-FAB9-093A-0F0D53F0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171450</xdr:colOff>
      <xdr:row>32</xdr:row>
      <xdr:rowOff>28575</xdr:rowOff>
    </xdr:from>
    <xdr:to>
      <xdr:col>6</xdr:col>
      <xdr:colOff>809625</xdr:colOff>
      <xdr:row>40</xdr:row>
      <xdr:rowOff>0</xdr:rowOff>
    </xdr:to>
    <xdr:graphicFrame macro="">
      <xdr:nvGraphicFramePr>
        <xdr:cNvPr id="129068" name="Chart 44">
          <a:extLst>
            <a:ext uri="{FF2B5EF4-FFF2-40B4-BE49-F238E27FC236}">
              <a16:creationId xmlns:a16="http://schemas.microsoft.com/office/drawing/2014/main" id="{98CC3E44-2E6A-F0FC-5269-DEB73AF20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419100</xdr:colOff>
      <xdr:row>32</xdr:row>
      <xdr:rowOff>38100</xdr:rowOff>
    </xdr:from>
    <xdr:to>
      <xdr:col>13</xdr:col>
      <xdr:colOff>9525</xdr:colOff>
      <xdr:row>40</xdr:row>
      <xdr:rowOff>28575</xdr:rowOff>
    </xdr:to>
    <xdr:graphicFrame macro="">
      <xdr:nvGraphicFramePr>
        <xdr:cNvPr id="129069" name="Chart 45">
          <a:extLst>
            <a:ext uri="{FF2B5EF4-FFF2-40B4-BE49-F238E27FC236}">
              <a16:creationId xmlns:a16="http://schemas.microsoft.com/office/drawing/2014/main" id="{D915F391-EA13-C08C-5970-3A4D52493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609600</xdr:colOff>
      <xdr:row>32</xdr:row>
      <xdr:rowOff>19050</xdr:rowOff>
    </xdr:from>
    <xdr:to>
      <xdr:col>15</xdr:col>
      <xdr:colOff>1390650</xdr:colOff>
      <xdr:row>40</xdr:row>
      <xdr:rowOff>19050</xdr:rowOff>
    </xdr:to>
    <xdr:graphicFrame macro="">
      <xdr:nvGraphicFramePr>
        <xdr:cNvPr id="129070" name="Chart 46">
          <a:extLst>
            <a:ext uri="{FF2B5EF4-FFF2-40B4-BE49-F238E27FC236}">
              <a16:creationId xmlns:a16="http://schemas.microsoft.com/office/drawing/2014/main" id="{834FE140-F407-265F-0DED-6D77E0CF2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40</xdr:row>
      <xdr:rowOff>85725</xdr:rowOff>
    </xdr:from>
    <xdr:to>
      <xdr:col>1</xdr:col>
      <xdr:colOff>0</xdr:colOff>
      <xdr:row>49</xdr:row>
      <xdr:rowOff>28575</xdr:rowOff>
    </xdr:to>
    <xdr:sp macro="" textlink="">
      <xdr:nvSpPr>
        <xdr:cNvPr id="129071" name="Text Box 47">
          <a:extLst>
            <a:ext uri="{FF2B5EF4-FFF2-40B4-BE49-F238E27FC236}">
              <a16:creationId xmlns:a16="http://schemas.microsoft.com/office/drawing/2014/main" id="{EB1CB303-AABC-FE92-F47A-E5B3A9B976D6}"/>
            </a:ext>
          </a:extLst>
        </xdr:cNvPr>
        <xdr:cNvSpPr txBox="1">
          <a:spLocks noChangeArrowheads="1"/>
        </xdr:cNvSpPr>
      </xdr:nvSpPr>
      <xdr:spPr bwMode="auto">
        <a:xfrm>
          <a:off x="0" y="6753225"/>
          <a:ext cx="2476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80"/>
              </a:solidFill>
              <a:latin typeface="Arial"/>
              <a:cs typeface="Arial"/>
            </a:rPr>
            <a:t>GLOBAL LIQUIDS</a:t>
          </a:r>
        </a:p>
      </xdr:txBody>
    </xdr:sp>
    <xdr:clientData/>
  </xdr:twoCellAnchor>
  <xdr:twoCellAnchor>
    <xdr:from>
      <xdr:col>1</xdr:col>
      <xdr:colOff>247650</xdr:colOff>
      <xdr:row>40</xdr:row>
      <xdr:rowOff>57150</xdr:rowOff>
    </xdr:from>
    <xdr:to>
      <xdr:col>2</xdr:col>
      <xdr:colOff>552450</xdr:colOff>
      <xdr:row>49</xdr:row>
      <xdr:rowOff>9525</xdr:rowOff>
    </xdr:to>
    <xdr:graphicFrame macro="">
      <xdr:nvGraphicFramePr>
        <xdr:cNvPr id="129072" name="Chart 48">
          <a:extLst>
            <a:ext uri="{FF2B5EF4-FFF2-40B4-BE49-F238E27FC236}">
              <a16:creationId xmlns:a16="http://schemas.microsoft.com/office/drawing/2014/main" id="{6D7A33C7-A1E2-CCCA-5EF8-403790477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171450</xdr:colOff>
      <xdr:row>40</xdr:row>
      <xdr:rowOff>66675</xdr:rowOff>
    </xdr:from>
    <xdr:to>
      <xdr:col>6</xdr:col>
      <xdr:colOff>809625</xdr:colOff>
      <xdr:row>49</xdr:row>
      <xdr:rowOff>19050</xdr:rowOff>
    </xdr:to>
    <xdr:graphicFrame macro="">
      <xdr:nvGraphicFramePr>
        <xdr:cNvPr id="129073" name="Chart 49">
          <a:extLst>
            <a:ext uri="{FF2B5EF4-FFF2-40B4-BE49-F238E27FC236}">
              <a16:creationId xmlns:a16="http://schemas.microsoft.com/office/drawing/2014/main" id="{821A7864-8FFB-46FA-4D1A-58E9782A1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419100</xdr:colOff>
      <xdr:row>40</xdr:row>
      <xdr:rowOff>76200</xdr:rowOff>
    </xdr:from>
    <xdr:to>
      <xdr:col>13</xdr:col>
      <xdr:colOff>9525</xdr:colOff>
      <xdr:row>49</xdr:row>
      <xdr:rowOff>47625</xdr:rowOff>
    </xdr:to>
    <xdr:graphicFrame macro="">
      <xdr:nvGraphicFramePr>
        <xdr:cNvPr id="129074" name="Chart 50">
          <a:extLst>
            <a:ext uri="{FF2B5EF4-FFF2-40B4-BE49-F238E27FC236}">
              <a16:creationId xmlns:a16="http://schemas.microsoft.com/office/drawing/2014/main" id="{3A22F5F5-C01C-FC69-A4A8-0DDB41B9C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600075</xdr:colOff>
      <xdr:row>40</xdr:row>
      <xdr:rowOff>57150</xdr:rowOff>
    </xdr:from>
    <xdr:to>
      <xdr:col>15</xdr:col>
      <xdr:colOff>1381125</xdr:colOff>
      <xdr:row>49</xdr:row>
      <xdr:rowOff>38100</xdr:rowOff>
    </xdr:to>
    <xdr:graphicFrame macro="">
      <xdr:nvGraphicFramePr>
        <xdr:cNvPr id="129075" name="Chart 51">
          <a:extLst>
            <a:ext uri="{FF2B5EF4-FFF2-40B4-BE49-F238E27FC236}">
              <a16:creationId xmlns:a16="http://schemas.microsoft.com/office/drawing/2014/main" id="{5058C1CE-8E4F-8631-9B5D-9B844D901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742950</xdr:colOff>
      <xdr:row>42</xdr:row>
      <xdr:rowOff>47625</xdr:rowOff>
    </xdr:from>
    <xdr:to>
      <xdr:col>15</xdr:col>
      <xdr:colOff>1285875</xdr:colOff>
      <xdr:row>42</xdr:row>
      <xdr:rowOff>47625</xdr:rowOff>
    </xdr:to>
    <xdr:sp macro="" textlink="">
      <xdr:nvSpPr>
        <xdr:cNvPr id="129076" name="Line 52">
          <a:extLst>
            <a:ext uri="{FF2B5EF4-FFF2-40B4-BE49-F238E27FC236}">
              <a16:creationId xmlns:a16="http://schemas.microsoft.com/office/drawing/2014/main" id="{07C7E8B5-963A-07AF-EC7E-BA80F6610C89}"/>
            </a:ext>
          </a:extLst>
        </xdr:cNvPr>
        <xdr:cNvSpPr>
          <a:spLocks noChangeShapeType="1"/>
        </xdr:cNvSpPr>
      </xdr:nvSpPr>
      <xdr:spPr bwMode="auto">
        <a:xfrm>
          <a:off x="8010525" y="7038975"/>
          <a:ext cx="1362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28575</xdr:colOff>
      <xdr:row>34</xdr:row>
      <xdr:rowOff>28575</xdr:rowOff>
    </xdr:from>
    <xdr:to>
      <xdr:col>15</xdr:col>
      <xdr:colOff>1304925</xdr:colOff>
      <xdr:row>34</xdr:row>
      <xdr:rowOff>28575</xdr:rowOff>
    </xdr:to>
    <xdr:sp macro="" textlink="">
      <xdr:nvSpPr>
        <xdr:cNvPr id="129077" name="Line 53">
          <a:extLst>
            <a:ext uri="{FF2B5EF4-FFF2-40B4-BE49-F238E27FC236}">
              <a16:creationId xmlns:a16="http://schemas.microsoft.com/office/drawing/2014/main" id="{A6C8C147-FF2E-7DE1-FEA1-9CB6EE47CD9D}"/>
            </a:ext>
          </a:extLst>
        </xdr:cNvPr>
        <xdr:cNvSpPr>
          <a:spLocks noChangeShapeType="1"/>
        </xdr:cNvSpPr>
      </xdr:nvSpPr>
      <xdr:spPr bwMode="auto">
        <a:xfrm>
          <a:off x="8115300" y="5581650"/>
          <a:ext cx="1276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790575</xdr:colOff>
      <xdr:row>18</xdr:row>
      <xdr:rowOff>38100</xdr:rowOff>
    </xdr:from>
    <xdr:to>
      <xdr:col>15</xdr:col>
      <xdr:colOff>1333500</xdr:colOff>
      <xdr:row>18</xdr:row>
      <xdr:rowOff>38100</xdr:rowOff>
    </xdr:to>
    <xdr:sp macro="" textlink="">
      <xdr:nvSpPr>
        <xdr:cNvPr id="129078" name="Line 54">
          <a:extLst>
            <a:ext uri="{FF2B5EF4-FFF2-40B4-BE49-F238E27FC236}">
              <a16:creationId xmlns:a16="http://schemas.microsoft.com/office/drawing/2014/main" id="{59BF0301-D27C-3D21-F9C1-A7C11E87C435}"/>
            </a:ext>
          </a:extLst>
        </xdr:cNvPr>
        <xdr:cNvSpPr>
          <a:spLocks noChangeShapeType="1"/>
        </xdr:cNvSpPr>
      </xdr:nvSpPr>
      <xdr:spPr bwMode="auto">
        <a:xfrm>
          <a:off x="8058150" y="2771775"/>
          <a:ext cx="1362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809625</xdr:colOff>
      <xdr:row>30</xdr:row>
      <xdr:rowOff>142875</xdr:rowOff>
    </xdr:from>
    <xdr:to>
      <xdr:col>15</xdr:col>
      <xdr:colOff>1314450</xdr:colOff>
      <xdr:row>30</xdr:row>
      <xdr:rowOff>142875</xdr:rowOff>
    </xdr:to>
    <xdr:sp macro="" textlink="">
      <xdr:nvSpPr>
        <xdr:cNvPr id="129080" name="Line 56">
          <a:extLst>
            <a:ext uri="{FF2B5EF4-FFF2-40B4-BE49-F238E27FC236}">
              <a16:creationId xmlns:a16="http://schemas.microsoft.com/office/drawing/2014/main" id="{CE8922C1-ABB6-4BE4-D3E6-63A5CF1BB8B8}"/>
            </a:ext>
          </a:extLst>
        </xdr:cNvPr>
        <xdr:cNvSpPr>
          <a:spLocks noChangeShapeType="1"/>
        </xdr:cNvSpPr>
      </xdr:nvSpPr>
      <xdr:spPr bwMode="auto">
        <a:xfrm>
          <a:off x="8077200" y="5048250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809625</xdr:colOff>
      <xdr:row>25</xdr:row>
      <xdr:rowOff>66675</xdr:rowOff>
    </xdr:from>
    <xdr:to>
      <xdr:col>15</xdr:col>
      <xdr:colOff>1314450</xdr:colOff>
      <xdr:row>25</xdr:row>
      <xdr:rowOff>66675</xdr:rowOff>
    </xdr:to>
    <xdr:sp macro="" textlink="">
      <xdr:nvSpPr>
        <xdr:cNvPr id="129081" name="Line 57">
          <a:extLst>
            <a:ext uri="{FF2B5EF4-FFF2-40B4-BE49-F238E27FC236}">
              <a16:creationId xmlns:a16="http://schemas.microsoft.com/office/drawing/2014/main" id="{9A8ED698-7630-509D-223F-AF6F0EB956C4}"/>
            </a:ext>
          </a:extLst>
        </xdr:cNvPr>
        <xdr:cNvSpPr>
          <a:spLocks noChangeShapeType="1"/>
        </xdr:cNvSpPr>
      </xdr:nvSpPr>
      <xdr:spPr bwMode="auto">
        <a:xfrm>
          <a:off x="8077200" y="39338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16</xdr:col>
      <xdr:colOff>0</xdr:colOff>
      <xdr:row>26</xdr:row>
      <xdr:rowOff>142875</xdr:rowOff>
    </xdr:from>
    <xdr:ext cx="76200" cy="200025"/>
    <xdr:sp macro="" textlink="">
      <xdr:nvSpPr>
        <xdr:cNvPr id="129082" name="Text Box 58">
          <a:extLst>
            <a:ext uri="{FF2B5EF4-FFF2-40B4-BE49-F238E27FC236}">
              <a16:creationId xmlns:a16="http://schemas.microsoft.com/office/drawing/2014/main" id="{5E866689-00D2-3442-C885-93CDE21C3E46}"/>
            </a:ext>
          </a:extLst>
        </xdr:cNvPr>
        <xdr:cNvSpPr txBox="1">
          <a:spLocks noChangeArrowheads="1"/>
        </xdr:cNvSpPr>
      </xdr:nvSpPr>
      <xdr:spPr bwMode="auto">
        <a:xfrm>
          <a:off x="9534525" y="4171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0.23375</cdr:x>
      <cdr:y>0.51168</cdr:y>
    </cdr:from>
    <cdr:to>
      <cdr:x>0.55927</cdr:x>
      <cdr:y>0.66956</cdr:y>
    </cdr:to>
    <cdr:sp macro="" textlink="">
      <cdr:nvSpPr>
        <cdr:cNvPr id="293889" name="Text Box 1">
          <a:extLst xmlns:a="http://schemas.openxmlformats.org/drawingml/2006/main">
            <a:ext uri="{FF2B5EF4-FFF2-40B4-BE49-F238E27FC236}">
              <a16:creationId xmlns:a16="http://schemas.microsoft.com/office/drawing/2014/main" id="{20969CA7-3753-4F1F-DF1D-D664692ACB4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9441" y="743982"/>
          <a:ext cx="524008" cy="228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31,879 Metric tons</a:t>
          </a:r>
        </a:p>
      </cdr:txBody>
    </cdr:sp>
  </cdr:relSizeAnchor>
  <cdr:relSizeAnchor xmlns:cdr="http://schemas.openxmlformats.org/drawingml/2006/chartDrawing">
    <cdr:from>
      <cdr:x>0.55645</cdr:x>
      <cdr:y>0.12491</cdr:y>
    </cdr:from>
    <cdr:to>
      <cdr:x>0.98829</cdr:x>
      <cdr:y>0.21039</cdr:y>
    </cdr:to>
    <cdr:sp macro="" textlink="">
      <cdr:nvSpPr>
        <cdr:cNvPr id="293890" name="Text Box 2">
          <a:extLst xmlns:a="http://schemas.openxmlformats.org/drawingml/2006/main">
            <a:ext uri="{FF2B5EF4-FFF2-40B4-BE49-F238E27FC236}">
              <a16:creationId xmlns:a16="http://schemas.microsoft.com/office/drawing/2014/main" id="{3FD66492-F2BA-2770-3C59-EC2C2D41258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8906" y="184026"/>
          <a:ext cx="695144" cy="1237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350" b="0" i="0" u="none" strike="noStrike" baseline="0">
              <a:solidFill>
                <a:srgbClr val="000000"/>
              </a:solidFill>
              <a:latin typeface="Arial"/>
              <a:cs typeface="Arial"/>
            </a:rPr>
            <a:t>100,000 Metric Tons Limit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0.14413</cdr:x>
      <cdr:y>0.39995</cdr:y>
    </cdr:from>
    <cdr:to>
      <cdr:x>0.87186</cdr:x>
      <cdr:y>0.50723</cdr:y>
    </cdr:to>
    <cdr:sp macro="" textlink="">
      <cdr:nvSpPr>
        <cdr:cNvPr id="151553" name="Text Box 1">
          <a:extLst xmlns:a="http://schemas.openxmlformats.org/drawingml/2006/main">
            <a:ext uri="{FF2B5EF4-FFF2-40B4-BE49-F238E27FC236}">
              <a16:creationId xmlns:a16="http://schemas.microsoft.com/office/drawing/2014/main" id="{01988F8B-1AC1-4522-E788-120BDAECB0C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187" y="570791"/>
          <a:ext cx="1171447" cy="15225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ADD DATA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0.29139</cdr:x>
      <cdr:y>0.74862</cdr:y>
    </cdr:from>
    <cdr:to>
      <cdr:x>0.53701</cdr:x>
      <cdr:y>0.83476</cdr:y>
    </cdr:to>
    <cdr:sp macro="" textlink="">
      <cdr:nvSpPr>
        <cdr:cNvPr id="289793" name="Text Box 1">
          <a:extLst xmlns:a="http://schemas.openxmlformats.org/drawingml/2006/main">
            <a:ext uri="{FF2B5EF4-FFF2-40B4-BE49-F238E27FC236}">
              <a16:creationId xmlns:a16="http://schemas.microsoft.com/office/drawing/2014/main" id="{93C34908-512B-B4E4-29CB-C0056C71E2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890" y="1079893"/>
          <a:ext cx="409409" cy="123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50" b="1" i="0" u="none" strike="noStrike" baseline="0">
              <a:solidFill>
                <a:srgbClr val="000000"/>
              </a:solidFill>
              <a:latin typeface="Arial"/>
              <a:cs typeface="Arial"/>
            </a:rPr>
            <a:t>($7.1) MM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0.27208</cdr:x>
      <cdr:y>0.44091</cdr:y>
    </cdr:from>
    <cdr:to>
      <cdr:x>0.49106</cdr:x>
      <cdr:y>0.52639</cdr:y>
    </cdr:to>
    <cdr:sp macro="" textlink="">
      <cdr:nvSpPr>
        <cdr:cNvPr id="294913" name="Text Box 1">
          <a:extLst xmlns:a="http://schemas.openxmlformats.org/drawingml/2006/main">
            <a:ext uri="{FF2B5EF4-FFF2-40B4-BE49-F238E27FC236}">
              <a16:creationId xmlns:a16="http://schemas.microsoft.com/office/drawing/2014/main" id="{9BADE955-9C85-7B45-9E9D-7D61BBCEAF1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1156" y="641526"/>
          <a:ext cx="352494" cy="1237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6.5 Mbbl</a:t>
          </a:r>
        </a:p>
      </cdr:txBody>
    </cdr:sp>
  </cdr:relSizeAnchor>
  <cdr:relSizeAnchor xmlns:cdr="http://schemas.openxmlformats.org/drawingml/2006/chartDrawing">
    <cdr:from>
      <cdr:x>0.72768</cdr:x>
      <cdr:y>0.15107</cdr:y>
    </cdr:from>
    <cdr:to>
      <cdr:x>0.98217</cdr:x>
      <cdr:y>0.23655</cdr:y>
    </cdr:to>
    <cdr:sp macro="" textlink="">
      <cdr:nvSpPr>
        <cdr:cNvPr id="294914" name="Text Box 2">
          <a:extLst xmlns:a="http://schemas.openxmlformats.org/drawingml/2006/main">
            <a:ext uri="{FF2B5EF4-FFF2-40B4-BE49-F238E27FC236}">
              <a16:creationId xmlns:a16="http://schemas.microsoft.com/office/drawing/2014/main" id="{E7B34C10-5AEA-9725-F757-C5797AACB53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4540" y="221898"/>
          <a:ext cx="409666" cy="1237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350" b="0" i="0" u="none" strike="noStrike" baseline="0">
              <a:solidFill>
                <a:srgbClr val="000000"/>
              </a:solidFill>
              <a:latin typeface="Arial"/>
              <a:cs typeface="Arial"/>
            </a:rPr>
            <a:t>12.5 Mbbl WTI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24</xdr:row>
      <xdr:rowOff>152400</xdr:rowOff>
    </xdr:from>
    <xdr:to>
      <xdr:col>0</xdr:col>
      <xdr:colOff>228600</xdr:colOff>
      <xdr:row>33</xdr:row>
      <xdr:rowOff>66675</xdr:rowOff>
    </xdr:to>
    <xdr:sp macro="" textlink="">
      <xdr:nvSpPr>
        <xdr:cNvPr id="350209" name="Text Box 1">
          <a:extLst>
            <a:ext uri="{FF2B5EF4-FFF2-40B4-BE49-F238E27FC236}">
              <a16:creationId xmlns:a16="http://schemas.microsoft.com/office/drawing/2014/main" id="{58690A6B-C222-8437-CF6F-70A341472BDB}"/>
            </a:ext>
          </a:extLst>
        </xdr:cNvPr>
        <xdr:cNvSpPr txBox="1">
          <a:spLocks noChangeArrowheads="1"/>
        </xdr:cNvSpPr>
      </xdr:nvSpPr>
      <xdr:spPr bwMode="auto">
        <a:xfrm>
          <a:off x="19050" y="3924300"/>
          <a:ext cx="209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Gross Margin</a:t>
          </a:r>
        </a:p>
      </xdr:txBody>
    </xdr:sp>
    <xdr:clientData/>
  </xdr:twoCellAnchor>
  <xdr:twoCellAnchor editAs="oneCell">
    <xdr:from>
      <xdr:col>0</xdr:col>
      <xdr:colOff>9525</xdr:colOff>
      <xdr:row>34</xdr:row>
      <xdr:rowOff>85725</xdr:rowOff>
    </xdr:from>
    <xdr:to>
      <xdr:col>0</xdr:col>
      <xdr:colOff>219075</xdr:colOff>
      <xdr:row>42</xdr:row>
      <xdr:rowOff>0</xdr:rowOff>
    </xdr:to>
    <xdr:sp macro="" textlink="">
      <xdr:nvSpPr>
        <xdr:cNvPr id="350210" name="Text Box 2">
          <a:extLst>
            <a:ext uri="{FF2B5EF4-FFF2-40B4-BE49-F238E27FC236}">
              <a16:creationId xmlns:a16="http://schemas.microsoft.com/office/drawing/2014/main" id="{31570EE8-F0AA-419C-B376-C4665C85D28A}"/>
            </a:ext>
          </a:extLst>
        </xdr:cNvPr>
        <xdr:cNvSpPr txBox="1">
          <a:spLocks noChangeArrowheads="1"/>
        </xdr:cNvSpPr>
      </xdr:nvSpPr>
      <xdr:spPr bwMode="auto">
        <a:xfrm>
          <a:off x="9525" y="5495925"/>
          <a:ext cx="2095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80"/>
              </a:solidFill>
              <a:latin typeface="Arial"/>
              <a:cs typeface="Arial"/>
            </a:rPr>
            <a:t> </a:t>
          </a: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Value-at-Risk</a:t>
          </a:r>
        </a:p>
      </xdr:txBody>
    </xdr:sp>
    <xdr:clientData/>
  </xdr:twoCellAnchor>
  <xdr:twoCellAnchor editAs="oneCell">
    <xdr:from>
      <xdr:col>0</xdr:col>
      <xdr:colOff>0</xdr:colOff>
      <xdr:row>43</xdr:row>
      <xdr:rowOff>142875</xdr:rowOff>
    </xdr:from>
    <xdr:to>
      <xdr:col>1</xdr:col>
      <xdr:colOff>0</xdr:colOff>
      <xdr:row>52</xdr:row>
      <xdr:rowOff>95250</xdr:rowOff>
    </xdr:to>
    <xdr:sp macro="" textlink="">
      <xdr:nvSpPr>
        <xdr:cNvPr id="350211" name="Text Box 3">
          <a:extLst>
            <a:ext uri="{FF2B5EF4-FFF2-40B4-BE49-F238E27FC236}">
              <a16:creationId xmlns:a16="http://schemas.microsoft.com/office/drawing/2014/main" id="{C1490FF2-BD4D-0C81-967F-FE2081596A8A}"/>
            </a:ext>
          </a:extLst>
        </xdr:cNvPr>
        <xdr:cNvSpPr txBox="1">
          <a:spLocks noChangeArrowheads="1"/>
        </xdr:cNvSpPr>
      </xdr:nvSpPr>
      <xdr:spPr bwMode="auto">
        <a:xfrm>
          <a:off x="0" y="7162800"/>
          <a:ext cx="2476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Net Open Position</a:t>
          </a:r>
        </a:p>
      </xdr:txBody>
    </xdr:sp>
    <xdr:clientData/>
  </xdr:twoCellAnchor>
  <xdr:twoCellAnchor>
    <xdr:from>
      <xdr:col>4</xdr:col>
      <xdr:colOff>57150</xdr:colOff>
      <xdr:row>3</xdr:row>
      <xdr:rowOff>66675</xdr:rowOff>
    </xdr:from>
    <xdr:to>
      <xdr:col>27</xdr:col>
      <xdr:colOff>295275</xdr:colOff>
      <xdr:row>21</xdr:row>
      <xdr:rowOff>142875</xdr:rowOff>
    </xdr:to>
    <xdr:sp macro="" textlink="">
      <xdr:nvSpPr>
        <xdr:cNvPr id="350214" name="Rectangle 6">
          <a:extLst>
            <a:ext uri="{FF2B5EF4-FFF2-40B4-BE49-F238E27FC236}">
              <a16:creationId xmlns:a16="http://schemas.microsoft.com/office/drawing/2014/main" id="{6153A4FF-314F-D407-0E52-260A62E85644}"/>
            </a:ext>
          </a:extLst>
        </xdr:cNvPr>
        <xdr:cNvSpPr>
          <a:spLocks noChangeArrowheads="1"/>
        </xdr:cNvSpPr>
      </xdr:nvSpPr>
      <xdr:spPr bwMode="auto">
        <a:xfrm>
          <a:off x="1981200" y="657225"/>
          <a:ext cx="6886575" cy="270510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276225</xdr:colOff>
      <xdr:row>25</xdr:row>
      <xdr:rowOff>19050</xdr:rowOff>
    </xdr:from>
    <xdr:to>
      <xdr:col>9</xdr:col>
      <xdr:colOff>276225</xdr:colOff>
      <xdr:row>33</xdr:row>
      <xdr:rowOff>114300</xdr:rowOff>
    </xdr:to>
    <xdr:graphicFrame macro="">
      <xdr:nvGraphicFramePr>
        <xdr:cNvPr id="350215" name="Chart 7">
          <a:extLst>
            <a:ext uri="{FF2B5EF4-FFF2-40B4-BE49-F238E27FC236}">
              <a16:creationId xmlns:a16="http://schemas.microsoft.com/office/drawing/2014/main" id="{2A3C4D8A-7154-9D1B-01CD-E5D0E0B02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25</xdr:row>
      <xdr:rowOff>19050</xdr:rowOff>
    </xdr:from>
    <xdr:to>
      <xdr:col>5</xdr:col>
      <xdr:colOff>161925</xdr:colOff>
      <xdr:row>33</xdr:row>
      <xdr:rowOff>95250</xdr:rowOff>
    </xdr:to>
    <xdr:graphicFrame macro="">
      <xdr:nvGraphicFramePr>
        <xdr:cNvPr id="350216" name="Chart 8">
          <a:extLst>
            <a:ext uri="{FF2B5EF4-FFF2-40B4-BE49-F238E27FC236}">
              <a16:creationId xmlns:a16="http://schemas.microsoft.com/office/drawing/2014/main" id="{4AE7B978-6E83-493C-5255-63CAA55DF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34</xdr:row>
      <xdr:rowOff>66675</xdr:rowOff>
    </xdr:from>
    <xdr:to>
      <xdr:col>5</xdr:col>
      <xdr:colOff>171450</xdr:colOff>
      <xdr:row>43</xdr:row>
      <xdr:rowOff>19050</xdr:rowOff>
    </xdr:to>
    <xdr:graphicFrame macro="">
      <xdr:nvGraphicFramePr>
        <xdr:cNvPr id="350217" name="Chart 9">
          <a:extLst>
            <a:ext uri="{FF2B5EF4-FFF2-40B4-BE49-F238E27FC236}">
              <a16:creationId xmlns:a16="http://schemas.microsoft.com/office/drawing/2014/main" id="{C3B03EA1-ED78-4CBA-5EF8-03A7F8833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44</xdr:row>
      <xdr:rowOff>0</xdr:rowOff>
    </xdr:from>
    <xdr:to>
      <xdr:col>5</xdr:col>
      <xdr:colOff>180975</xdr:colOff>
      <xdr:row>52</xdr:row>
      <xdr:rowOff>123825</xdr:rowOff>
    </xdr:to>
    <xdr:graphicFrame macro="">
      <xdr:nvGraphicFramePr>
        <xdr:cNvPr id="350219" name="Chart 11">
          <a:extLst>
            <a:ext uri="{FF2B5EF4-FFF2-40B4-BE49-F238E27FC236}">
              <a16:creationId xmlns:a16="http://schemas.microsoft.com/office/drawing/2014/main" id="{FA033D08-E7AE-7B6F-0E87-B5D5646FC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257175</xdr:colOff>
      <xdr:row>34</xdr:row>
      <xdr:rowOff>85725</xdr:rowOff>
    </xdr:from>
    <xdr:to>
      <xdr:col>9</xdr:col>
      <xdr:colOff>266700</xdr:colOff>
      <xdr:row>43</xdr:row>
      <xdr:rowOff>38100</xdr:rowOff>
    </xdr:to>
    <xdr:graphicFrame macro="">
      <xdr:nvGraphicFramePr>
        <xdr:cNvPr id="350220" name="Chart 12">
          <a:extLst>
            <a:ext uri="{FF2B5EF4-FFF2-40B4-BE49-F238E27FC236}">
              <a16:creationId xmlns:a16="http://schemas.microsoft.com/office/drawing/2014/main" id="{611F0A9B-F6F7-C4EC-2E55-010535ABC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247650</xdr:colOff>
      <xdr:row>43</xdr:row>
      <xdr:rowOff>152400</xdr:rowOff>
    </xdr:from>
    <xdr:to>
      <xdr:col>9</xdr:col>
      <xdr:colOff>257175</xdr:colOff>
      <xdr:row>52</xdr:row>
      <xdr:rowOff>123825</xdr:rowOff>
    </xdr:to>
    <xdr:graphicFrame macro="">
      <xdr:nvGraphicFramePr>
        <xdr:cNvPr id="350221" name="Chart 13">
          <a:extLst>
            <a:ext uri="{FF2B5EF4-FFF2-40B4-BE49-F238E27FC236}">
              <a16:creationId xmlns:a16="http://schemas.microsoft.com/office/drawing/2014/main" id="{B76DD52E-1270-68C1-59FC-CE5302765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238125</xdr:colOff>
      <xdr:row>25</xdr:row>
      <xdr:rowOff>9525</xdr:rowOff>
    </xdr:from>
    <xdr:to>
      <xdr:col>31</xdr:col>
      <xdr:colOff>581025</xdr:colOff>
      <xdr:row>33</xdr:row>
      <xdr:rowOff>104775</xdr:rowOff>
    </xdr:to>
    <xdr:graphicFrame macro="">
      <xdr:nvGraphicFramePr>
        <xdr:cNvPr id="350222" name="Chart 14">
          <a:extLst>
            <a:ext uri="{FF2B5EF4-FFF2-40B4-BE49-F238E27FC236}">
              <a16:creationId xmlns:a16="http://schemas.microsoft.com/office/drawing/2014/main" id="{057DFCF6-805E-5D6E-64E0-FDA942BFB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238125</xdr:colOff>
      <xdr:row>34</xdr:row>
      <xdr:rowOff>28575</xdr:rowOff>
    </xdr:from>
    <xdr:to>
      <xdr:col>31</xdr:col>
      <xdr:colOff>581025</xdr:colOff>
      <xdr:row>42</xdr:row>
      <xdr:rowOff>142875</xdr:rowOff>
    </xdr:to>
    <xdr:graphicFrame macro="">
      <xdr:nvGraphicFramePr>
        <xdr:cNvPr id="350223" name="Chart 15">
          <a:extLst>
            <a:ext uri="{FF2B5EF4-FFF2-40B4-BE49-F238E27FC236}">
              <a16:creationId xmlns:a16="http://schemas.microsoft.com/office/drawing/2014/main" id="{6DD66535-5A1B-4B0F-E94D-135531631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247650</xdr:colOff>
      <xdr:row>44</xdr:row>
      <xdr:rowOff>38100</xdr:rowOff>
    </xdr:from>
    <xdr:to>
      <xdr:col>31</xdr:col>
      <xdr:colOff>581025</xdr:colOff>
      <xdr:row>52</xdr:row>
      <xdr:rowOff>152400</xdr:rowOff>
    </xdr:to>
    <xdr:graphicFrame macro="">
      <xdr:nvGraphicFramePr>
        <xdr:cNvPr id="350224" name="Chart 16">
          <a:extLst>
            <a:ext uri="{FF2B5EF4-FFF2-40B4-BE49-F238E27FC236}">
              <a16:creationId xmlns:a16="http://schemas.microsoft.com/office/drawing/2014/main" id="{A3139A19-E428-559D-BB1F-6327FA8BD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0</xdr:colOff>
      <xdr:row>49</xdr:row>
      <xdr:rowOff>85725</xdr:rowOff>
    </xdr:from>
    <xdr:to>
      <xdr:col>1</xdr:col>
      <xdr:colOff>0</xdr:colOff>
      <xdr:row>57</xdr:row>
      <xdr:rowOff>85725</xdr:rowOff>
    </xdr:to>
    <xdr:sp macro="" textlink="">
      <xdr:nvSpPr>
        <xdr:cNvPr id="350225" name="Text Box 17">
          <a:extLst>
            <a:ext uri="{FF2B5EF4-FFF2-40B4-BE49-F238E27FC236}">
              <a16:creationId xmlns:a16="http://schemas.microsoft.com/office/drawing/2014/main" id="{F164C92F-E586-F21F-A2E4-34209040B832}"/>
            </a:ext>
          </a:extLst>
        </xdr:cNvPr>
        <xdr:cNvSpPr txBox="1">
          <a:spLocks noChangeArrowheads="1"/>
        </xdr:cNvSpPr>
      </xdr:nvSpPr>
      <xdr:spPr bwMode="auto">
        <a:xfrm>
          <a:off x="0" y="8067675"/>
          <a:ext cx="2476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18288" tIns="0" rIns="0" bIns="0" anchor="ctr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oneCellAnchor>
    <xdr:from>
      <xdr:col>31</xdr:col>
      <xdr:colOff>0</xdr:colOff>
      <xdr:row>101</xdr:row>
      <xdr:rowOff>123825</xdr:rowOff>
    </xdr:from>
    <xdr:ext cx="104775" cy="215900"/>
    <xdr:sp macro="" textlink="">
      <xdr:nvSpPr>
        <xdr:cNvPr id="350229" name="Text Box 21">
          <a:extLst>
            <a:ext uri="{FF2B5EF4-FFF2-40B4-BE49-F238E27FC236}">
              <a16:creationId xmlns:a16="http://schemas.microsoft.com/office/drawing/2014/main" id="{7F821BD3-7117-B77D-454A-D56BD873099F}"/>
            </a:ext>
          </a:extLst>
        </xdr:cNvPr>
        <xdr:cNvSpPr txBox="1">
          <a:spLocks noChangeArrowheads="1"/>
        </xdr:cNvSpPr>
      </xdr:nvSpPr>
      <xdr:spPr bwMode="auto">
        <a:xfrm>
          <a:off x="11010900" y="166401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9</xdr:col>
      <xdr:colOff>361950</xdr:colOff>
      <xdr:row>34</xdr:row>
      <xdr:rowOff>85725</xdr:rowOff>
    </xdr:from>
    <xdr:to>
      <xdr:col>15</xdr:col>
      <xdr:colOff>266700</xdr:colOff>
      <xdr:row>43</xdr:row>
      <xdr:rowOff>47625</xdr:rowOff>
    </xdr:to>
    <xdr:graphicFrame macro="">
      <xdr:nvGraphicFramePr>
        <xdr:cNvPr id="350248" name="Chart 40">
          <a:extLst>
            <a:ext uri="{FF2B5EF4-FFF2-40B4-BE49-F238E27FC236}">
              <a16:creationId xmlns:a16="http://schemas.microsoft.com/office/drawing/2014/main" id="{4F34A20E-6D8E-7CCD-B5B1-9ACB0A950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361950</xdr:colOff>
      <xdr:row>34</xdr:row>
      <xdr:rowOff>76200</xdr:rowOff>
    </xdr:from>
    <xdr:to>
      <xdr:col>27</xdr:col>
      <xdr:colOff>590550</xdr:colOff>
      <xdr:row>43</xdr:row>
      <xdr:rowOff>38100</xdr:rowOff>
    </xdr:to>
    <xdr:graphicFrame macro="">
      <xdr:nvGraphicFramePr>
        <xdr:cNvPr id="350249" name="Chart 41">
          <a:extLst>
            <a:ext uri="{FF2B5EF4-FFF2-40B4-BE49-F238E27FC236}">
              <a16:creationId xmlns:a16="http://schemas.microsoft.com/office/drawing/2014/main" id="{FA323829-2FFE-9CC6-922A-D91F49B23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352425</xdr:colOff>
      <xdr:row>43</xdr:row>
      <xdr:rowOff>142875</xdr:rowOff>
    </xdr:from>
    <xdr:to>
      <xdr:col>15</xdr:col>
      <xdr:colOff>266700</xdr:colOff>
      <xdr:row>52</xdr:row>
      <xdr:rowOff>114300</xdr:rowOff>
    </xdr:to>
    <xdr:graphicFrame macro="">
      <xdr:nvGraphicFramePr>
        <xdr:cNvPr id="350250" name="Chart 42">
          <a:extLst>
            <a:ext uri="{FF2B5EF4-FFF2-40B4-BE49-F238E27FC236}">
              <a16:creationId xmlns:a16="http://schemas.microsoft.com/office/drawing/2014/main" id="{5F1D0CA3-CEAB-0361-8EC1-6C95EFDD8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371475</xdr:colOff>
      <xdr:row>44</xdr:row>
      <xdr:rowOff>9525</xdr:rowOff>
    </xdr:from>
    <xdr:to>
      <xdr:col>27</xdr:col>
      <xdr:colOff>600075</xdr:colOff>
      <xdr:row>52</xdr:row>
      <xdr:rowOff>133350</xdr:rowOff>
    </xdr:to>
    <xdr:graphicFrame macro="">
      <xdr:nvGraphicFramePr>
        <xdr:cNvPr id="350251" name="Chart 43">
          <a:extLst>
            <a:ext uri="{FF2B5EF4-FFF2-40B4-BE49-F238E27FC236}">
              <a16:creationId xmlns:a16="http://schemas.microsoft.com/office/drawing/2014/main" id="{1129FA00-3FFE-CF8E-1B1B-F7FEFB18B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276225</xdr:colOff>
      <xdr:row>24</xdr:row>
      <xdr:rowOff>9525</xdr:rowOff>
    </xdr:from>
    <xdr:to>
      <xdr:col>9</xdr:col>
      <xdr:colOff>266700</xdr:colOff>
      <xdr:row>25</xdr:row>
      <xdr:rowOff>28575</xdr:rowOff>
    </xdr:to>
    <xdr:sp macro="" textlink="">
      <xdr:nvSpPr>
        <xdr:cNvPr id="350252" name="Text Box 44">
          <a:extLst>
            <a:ext uri="{FF2B5EF4-FFF2-40B4-BE49-F238E27FC236}">
              <a16:creationId xmlns:a16="http://schemas.microsoft.com/office/drawing/2014/main" id="{FB1FBC64-4CAB-72BB-4ECB-6469CF6EB268}"/>
            </a:ext>
          </a:extLst>
        </xdr:cNvPr>
        <xdr:cNvSpPr txBox="1">
          <a:spLocks noChangeArrowheads="1"/>
        </xdr:cNvSpPr>
      </xdr:nvSpPr>
      <xdr:spPr bwMode="auto">
        <a:xfrm>
          <a:off x="2447925" y="3781425"/>
          <a:ext cx="2209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800080"/>
              </a:solidFill>
              <a:latin typeface="Arial"/>
              <a:cs typeface="Arial"/>
            </a:rPr>
            <a:t>Nordic</a:t>
          </a:r>
        </a:p>
      </xdr:txBody>
    </xdr:sp>
    <xdr:clientData/>
  </xdr:twoCellAnchor>
  <xdr:twoCellAnchor editAs="oneCell">
    <xdr:from>
      <xdr:col>9</xdr:col>
      <xdr:colOff>371475</xdr:colOff>
      <xdr:row>24</xdr:row>
      <xdr:rowOff>9525</xdr:rowOff>
    </xdr:from>
    <xdr:to>
      <xdr:col>15</xdr:col>
      <xdr:colOff>266700</xdr:colOff>
      <xdr:row>25</xdr:row>
      <xdr:rowOff>28575</xdr:rowOff>
    </xdr:to>
    <xdr:sp macro="" textlink="">
      <xdr:nvSpPr>
        <xdr:cNvPr id="350253" name="Text Box 45">
          <a:extLst>
            <a:ext uri="{FF2B5EF4-FFF2-40B4-BE49-F238E27FC236}">
              <a16:creationId xmlns:a16="http://schemas.microsoft.com/office/drawing/2014/main" id="{D904D2E8-4B1C-543A-9E2C-1E39DC670AA4}"/>
            </a:ext>
          </a:extLst>
        </xdr:cNvPr>
        <xdr:cNvSpPr txBox="1">
          <a:spLocks noChangeArrowheads="1"/>
        </xdr:cNvSpPr>
      </xdr:nvSpPr>
      <xdr:spPr bwMode="auto">
        <a:xfrm>
          <a:off x="4762500" y="3781425"/>
          <a:ext cx="21050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800080"/>
              </a:solidFill>
              <a:latin typeface="Arial"/>
              <a:cs typeface="Arial"/>
            </a:rPr>
            <a:t>Continental</a:t>
          </a:r>
        </a:p>
      </xdr:txBody>
    </xdr:sp>
    <xdr:clientData/>
  </xdr:twoCellAnchor>
  <xdr:twoCellAnchor editAs="oneCell">
    <xdr:from>
      <xdr:col>15</xdr:col>
      <xdr:colOff>342900</xdr:colOff>
      <xdr:row>24</xdr:row>
      <xdr:rowOff>9525</xdr:rowOff>
    </xdr:from>
    <xdr:to>
      <xdr:col>27</xdr:col>
      <xdr:colOff>581025</xdr:colOff>
      <xdr:row>25</xdr:row>
      <xdr:rowOff>28575</xdr:rowOff>
    </xdr:to>
    <xdr:sp macro="" textlink="">
      <xdr:nvSpPr>
        <xdr:cNvPr id="350254" name="Text Box 46">
          <a:extLst>
            <a:ext uri="{FF2B5EF4-FFF2-40B4-BE49-F238E27FC236}">
              <a16:creationId xmlns:a16="http://schemas.microsoft.com/office/drawing/2014/main" id="{38338028-58F2-E6AE-430D-76221BB41385}"/>
            </a:ext>
          </a:extLst>
        </xdr:cNvPr>
        <xdr:cNvSpPr txBox="1">
          <a:spLocks noChangeArrowheads="1"/>
        </xdr:cNvSpPr>
      </xdr:nvSpPr>
      <xdr:spPr bwMode="auto">
        <a:xfrm>
          <a:off x="6943725" y="3781425"/>
          <a:ext cx="2209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800080"/>
              </a:solidFill>
              <a:latin typeface="Arial"/>
              <a:cs typeface="Arial"/>
            </a:rPr>
            <a:t>U.K.</a:t>
          </a:r>
        </a:p>
      </xdr:txBody>
    </xdr:sp>
    <xdr:clientData/>
  </xdr:twoCellAnchor>
  <xdr:twoCellAnchor>
    <xdr:from>
      <xdr:col>5</xdr:col>
      <xdr:colOff>219075</xdr:colOff>
      <xdr:row>23</xdr:row>
      <xdr:rowOff>123825</xdr:rowOff>
    </xdr:from>
    <xdr:to>
      <xdr:col>5</xdr:col>
      <xdr:colOff>219075</xdr:colOff>
      <xdr:row>54</xdr:row>
      <xdr:rowOff>104775</xdr:rowOff>
    </xdr:to>
    <xdr:sp macro="" textlink="">
      <xdr:nvSpPr>
        <xdr:cNvPr id="350256" name="Line 48">
          <a:extLst>
            <a:ext uri="{FF2B5EF4-FFF2-40B4-BE49-F238E27FC236}">
              <a16:creationId xmlns:a16="http://schemas.microsoft.com/office/drawing/2014/main" id="{4B775D05-C1A0-9AAE-3728-4F68A1883E97}"/>
            </a:ext>
          </a:extLst>
        </xdr:cNvPr>
        <xdr:cNvSpPr>
          <a:spLocks noChangeShapeType="1"/>
        </xdr:cNvSpPr>
      </xdr:nvSpPr>
      <xdr:spPr bwMode="auto">
        <a:xfrm>
          <a:off x="2390775" y="3705225"/>
          <a:ext cx="0" cy="528637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66675</xdr:colOff>
      <xdr:row>24</xdr:row>
      <xdr:rowOff>9525</xdr:rowOff>
    </xdr:from>
    <xdr:to>
      <xdr:col>28</xdr:col>
      <xdr:colOff>66675</xdr:colOff>
      <xdr:row>55</xdr:row>
      <xdr:rowOff>0</xdr:rowOff>
    </xdr:to>
    <xdr:sp macro="" textlink="">
      <xdr:nvSpPr>
        <xdr:cNvPr id="350257" name="Line 49">
          <a:extLst>
            <a:ext uri="{FF2B5EF4-FFF2-40B4-BE49-F238E27FC236}">
              <a16:creationId xmlns:a16="http://schemas.microsoft.com/office/drawing/2014/main" id="{426D4DD6-E4A7-4759-12FD-267D42E1242E}"/>
            </a:ext>
          </a:extLst>
        </xdr:cNvPr>
        <xdr:cNvSpPr>
          <a:spLocks noChangeShapeType="1"/>
        </xdr:cNvSpPr>
      </xdr:nvSpPr>
      <xdr:spPr bwMode="auto">
        <a:xfrm>
          <a:off x="9248775" y="3781425"/>
          <a:ext cx="0" cy="526732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371475</xdr:colOff>
      <xdr:row>25</xdr:row>
      <xdr:rowOff>19050</xdr:rowOff>
    </xdr:from>
    <xdr:to>
      <xdr:col>15</xdr:col>
      <xdr:colOff>276225</xdr:colOff>
      <xdr:row>33</xdr:row>
      <xdr:rowOff>123825</xdr:rowOff>
    </xdr:to>
    <xdr:graphicFrame macro="">
      <xdr:nvGraphicFramePr>
        <xdr:cNvPr id="350258" name="Chart 50">
          <a:extLst>
            <a:ext uri="{FF2B5EF4-FFF2-40B4-BE49-F238E27FC236}">
              <a16:creationId xmlns:a16="http://schemas.microsoft.com/office/drawing/2014/main" id="{2B7A9948-58C0-AAE4-FE59-9F0E4E319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352425</xdr:colOff>
      <xdr:row>25</xdr:row>
      <xdr:rowOff>19050</xdr:rowOff>
    </xdr:from>
    <xdr:to>
      <xdr:col>27</xdr:col>
      <xdr:colOff>590550</xdr:colOff>
      <xdr:row>33</xdr:row>
      <xdr:rowOff>133350</xdr:rowOff>
    </xdr:to>
    <xdr:graphicFrame macro="">
      <xdr:nvGraphicFramePr>
        <xdr:cNvPr id="350259" name="Chart 51">
          <a:extLst>
            <a:ext uri="{FF2B5EF4-FFF2-40B4-BE49-F238E27FC236}">
              <a16:creationId xmlns:a16="http://schemas.microsoft.com/office/drawing/2014/main" id="{5BE946D5-B7FB-FACE-8AAD-99E48F6BE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266700</xdr:colOff>
      <xdr:row>23</xdr:row>
      <xdr:rowOff>171450</xdr:rowOff>
    </xdr:from>
    <xdr:to>
      <xdr:col>28</xdr:col>
      <xdr:colOff>0</xdr:colOff>
      <xdr:row>23</xdr:row>
      <xdr:rowOff>171450</xdr:rowOff>
    </xdr:to>
    <xdr:sp macro="" textlink="">
      <xdr:nvSpPr>
        <xdr:cNvPr id="350260" name="Line 52">
          <a:extLst>
            <a:ext uri="{FF2B5EF4-FFF2-40B4-BE49-F238E27FC236}">
              <a16:creationId xmlns:a16="http://schemas.microsoft.com/office/drawing/2014/main" id="{5844A933-7BF4-11D3-CA1C-C10A8DA53E55}"/>
            </a:ext>
          </a:extLst>
        </xdr:cNvPr>
        <xdr:cNvSpPr>
          <a:spLocks noChangeShapeType="1"/>
        </xdr:cNvSpPr>
      </xdr:nvSpPr>
      <xdr:spPr bwMode="auto">
        <a:xfrm>
          <a:off x="2438400" y="3752850"/>
          <a:ext cx="67437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800080" mc:Ignorable="a14" a14:legacySpreadsheetColorIndex="36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0.67973</cdr:x>
      <cdr:y>0.28101</cdr:y>
    </cdr:from>
    <cdr:to>
      <cdr:x>0.94632</cdr:x>
      <cdr:y>0.36263</cdr:y>
    </cdr:to>
    <cdr:sp macro="" textlink="">
      <cdr:nvSpPr>
        <cdr:cNvPr id="351236" name="Text Box 4">
          <a:extLst xmlns:a="http://schemas.openxmlformats.org/drawingml/2006/main">
            <a:ext uri="{FF2B5EF4-FFF2-40B4-BE49-F238E27FC236}">
              <a16:creationId xmlns:a16="http://schemas.microsoft.com/office/drawing/2014/main" id="{4DF4AFA7-E978-CAEF-08DB-00BF8DD481A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18183" y="401984"/>
          <a:ext cx="594208" cy="1158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$15.0 MM Plan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0.73138</cdr:x>
      <cdr:y>0.15634</cdr:y>
    </cdr:from>
    <cdr:to>
      <cdr:x>0.96991</cdr:x>
      <cdr:y>0.23788</cdr:y>
    </cdr:to>
    <cdr:sp macro="" textlink="">
      <cdr:nvSpPr>
        <cdr:cNvPr id="352259" name="Text Box 3">
          <a:extLst xmlns:a="http://schemas.openxmlformats.org/drawingml/2006/main">
            <a:ext uri="{FF2B5EF4-FFF2-40B4-BE49-F238E27FC236}">
              <a16:creationId xmlns:a16="http://schemas.microsoft.com/office/drawing/2014/main" id="{6B47DA58-177C-7221-DA46-230FA0E5031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1841" y="222071"/>
          <a:ext cx="495300" cy="1141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$20.0 MM Plan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0.10052</cdr:x>
      <cdr:y>0.1017</cdr:y>
    </cdr:from>
    <cdr:to>
      <cdr:x>0.24609</cdr:x>
      <cdr:y>0.18037</cdr:y>
    </cdr:to>
    <cdr:sp macro="" textlink="">
      <cdr:nvSpPr>
        <cdr:cNvPr id="353284" name="Text Box 4">
          <a:extLst xmlns:a="http://schemas.openxmlformats.org/drawingml/2006/main">
            <a:ext uri="{FF2B5EF4-FFF2-40B4-BE49-F238E27FC236}">
              <a16:creationId xmlns:a16="http://schemas.microsoft.com/office/drawing/2014/main" id="{72AA2089-84A2-DD4A-B74E-36ADA364DD5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820" y="163005"/>
          <a:ext cx="305039" cy="123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0.16608</cdr:x>
      <cdr:y>0.03356</cdr:y>
    </cdr:from>
    <cdr:to>
      <cdr:x>0.22026</cdr:x>
      <cdr:y>0.11402</cdr:y>
    </cdr:to>
    <cdr:sp macro="" textlink="">
      <cdr:nvSpPr>
        <cdr:cNvPr id="354308" name="Text Box 4">
          <a:extLst xmlns:a="http://schemas.openxmlformats.org/drawingml/2006/main">
            <a:ext uri="{FF2B5EF4-FFF2-40B4-BE49-F238E27FC236}">
              <a16:creationId xmlns:a16="http://schemas.microsoft.com/office/drawing/2014/main" id="{84C0266E-2785-249E-C956-DD4660AFAA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2769" y="50800"/>
          <a:ext cx="114054" cy="11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350" b="0" i="0" u="none" strike="noStrike" baseline="0">
              <a:solidFill>
                <a:srgbClr val="000000"/>
              </a:solidFill>
              <a:latin typeface="Arial"/>
              <a:cs typeface="Arial"/>
            </a:rPr>
            <a:t>Bcf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0.0962</cdr:x>
      <cdr:y>0.0667</cdr:y>
    </cdr:from>
    <cdr:to>
      <cdr:x>0.22809</cdr:x>
      <cdr:y>0.1334</cdr:y>
    </cdr:to>
    <cdr:sp macro="" textlink="">
      <cdr:nvSpPr>
        <cdr:cNvPr id="355332" name="Text Box 4">
          <a:extLst xmlns:a="http://schemas.openxmlformats.org/drawingml/2006/main">
            <a:ext uri="{FF2B5EF4-FFF2-40B4-BE49-F238E27FC236}">
              <a16:creationId xmlns:a16="http://schemas.microsoft.com/office/drawing/2014/main" id="{E45C2807-9734-4801-5C6D-CBA03675338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8500" y="108010"/>
          <a:ext cx="295215" cy="104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50" b="0" i="0" u="none" strike="noStrike" baseline="0">
              <a:solidFill>
                <a:srgbClr val="000000"/>
              </a:solidFill>
              <a:latin typeface="Arial"/>
              <a:cs typeface="Arial"/>
            </a:rPr>
            <a:t>$ millions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0.14907</cdr:x>
      <cdr:y>0.41627</cdr:y>
    </cdr:from>
    <cdr:to>
      <cdr:x>0.9182</cdr:x>
      <cdr:y>0.53032</cdr:y>
    </cdr:to>
    <cdr:sp macro="" textlink="">
      <cdr:nvSpPr>
        <cdr:cNvPr id="137217" name="Text Box 1">
          <a:extLst xmlns:a="http://schemas.openxmlformats.org/drawingml/2006/main">
            <a:ext uri="{FF2B5EF4-FFF2-40B4-BE49-F238E27FC236}">
              <a16:creationId xmlns:a16="http://schemas.microsoft.com/office/drawing/2014/main" id="{0506B41B-6CD5-FE7F-619D-BABAA00ECC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138" y="593961"/>
          <a:ext cx="1238084" cy="1618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ADD DATA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0.70968</cdr:x>
      <cdr:y>0.0709</cdr:y>
    </cdr:from>
    <cdr:to>
      <cdr:x>0.74367</cdr:x>
      <cdr:y>0.171</cdr:y>
    </cdr:to>
    <cdr:sp macro="" textlink="">
      <cdr:nvSpPr>
        <cdr:cNvPr id="356353" name="Text Box 1">
          <a:extLst xmlns:a="http://schemas.openxmlformats.org/drawingml/2006/main">
            <a:ext uri="{FF2B5EF4-FFF2-40B4-BE49-F238E27FC236}">
              <a16:creationId xmlns:a16="http://schemas.microsoft.com/office/drawing/2014/main" id="{69DF6B8A-1E0C-1005-6A64-84F6979B715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91707" y="104473"/>
          <a:ext cx="76081" cy="1430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0.11032</cdr:x>
      <cdr:y>0.03333</cdr:y>
    </cdr:from>
    <cdr:to>
      <cdr:x>0.21253</cdr:x>
      <cdr:y>0.1066</cdr:y>
    </cdr:to>
    <cdr:sp macro="" textlink="">
      <cdr:nvSpPr>
        <cdr:cNvPr id="356363" name="Text Box 11">
          <a:extLst xmlns:a="http://schemas.openxmlformats.org/drawingml/2006/main">
            <a:ext uri="{FF2B5EF4-FFF2-40B4-BE49-F238E27FC236}">
              <a16:creationId xmlns:a16="http://schemas.microsoft.com/office/drawing/2014/main" id="{A9E847DD-D4C0-4F1A-41DE-82F660800FC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111" y="50800"/>
          <a:ext cx="228778" cy="1046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Mil MWH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0.70705</cdr:x>
      <cdr:y>0.09606</cdr:y>
    </cdr:from>
    <cdr:to>
      <cdr:x>0.92987</cdr:x>
      <cdr:y>0.17652</cdr:y>
    </cdr:to>
    <cdr:sp macro="" textlink="">
      <cdr:nvSpPr>
        <cdr:cNvPr id="357379" name="Text Box 3">
          <a:extLst xmlns:a="http://schemas.openxmlformats.org/drawingml/2006/main">
            <a:ext uri="{FF2B5EF4-FFF2-40B4-BE49-F238E27FC236}">
              <a16:creationId xmlns:a16="http://schemas.microsoft.com/office/drawing/2014/main" id="{DEB5F8A1-C6BC-EDD6-B9FD-C8A0983756B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401" y="139506"/>
          <a:ext cx="486032" cy="11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$45.0 MM Plan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0.11125</cdr:x>
      <cdr:y>0.0303</cdr:y>
    </cdr:from>
    <cdr:to>
      <cdr:x>0.25088</cdr:x>
      <cdr:y>0.10898</cdr:y>
    </cdr:to>
    <cdr:sp macro="" textlink="">
      <cdr:nvSpPr>
        <cdr:cNvPr id="358406" name="Text Box 6">
          <a:extLst xmlns:a="http://schemas.openxmlformats.org/drawingml/2006/main">
            <a:ext uri="{FF2B5EF4-FFF2-40B4-BE49-F238E27FC236}">
              <a16:creationId xmlns:a16="http://schemas.microsoft.com/office/drawing/2014/main" id="{50ADEE1E-CF09-196D-144B-A895A25D35F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5839" y="50800"/>
          <a:ext cx="304552" cy="123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0.40941</cdr:x>
      <cdr:y>0.12703</cdr:y>
    </cdr:from>
    <cdr:to>
      <cdr:x>0.4314</cdr:x>
      <cdr:y>0.23519</cdr:y>
    </cdr:to>
    <cdr:sp macro="" textlink="">
      <cdr:nvSpPr>
        <cdr:cNvPr id="359429" name="Text Box 5">
          <a:extLst xmlns:a="http://schemas.openxmlformats.org/drawingml/2006/main">
            <a:ext uri="{FF2B5EF4-FFF2-40B4-BE49-F238E27FC236}">
              <a16:creationId xmlns:a16="http://schemas.microsoft.com/office/drawing/2014/main" id="{52B0D1C5-3B9B-A8C1-36A8-903BABB545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2281" y="182245"/>
          <a:ext cx="47759" cy="1524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0.14216</cdr:x>
      <cdr:y>0.03378</cdr:y>
    </cdr:from>
    <cdr:to>
      <cdr:x>0.28248</cdr:x>
      <cdr:y>0.10815</cdr:y>
    </cdr:to>
    <cdr:sp macro="" textlink="">
      <cdr:nvSpPr>
        <cdr:cNvPr id="359430" name="Text Box 6">
          <a:extLst xmlns:a="http://schemas.openxmlformats.org/drawingml/2006/main">
            <a:ext uri="{FF2B5EF4-FFF2-40B4-BE49-F238E27FC236}">
              <a16:creationId xmlns:a16="http://schemas.microsoft.com/office/drawing/2014/main" id="{D85CB7FF-F7F2-405D-B5CB-38B46D0B85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14" y="50800"/>
          <a:ext cx="304719" cy="1048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Metric Tons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0.10051</cdr:x>
      <cdr:y>0.10178</cdr:y>
    </cdr:from>
    <cdr:to>
      <cdr:x>0.24402</cdr:x>
      <cdr:y>0.18001</cdr:y>
    </cdr:to>
    <cdr:sp macro="" textlink="">
      <cdr:nvSpPr>
        <cdr:cNvPr id="386052" name="Text Box 1028">
          <a:extLst xmlns:a="http://schemas.openxmlformats.org/drawingml/2006/main">
            <a:ext uri="{FF2B5EF4-FFF2-40B4-BE49-F238E27FC236}">
              <a16:creationId xmlns:a16="http://schemas.microsoft.com/office/drawing/2014/main" id="{AB7517D5-ECB4-015F-A680-4CC965A957B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656" y="164100"/>
          <a:ext cx="304831" cy="123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0.10743</cdr:x>
      <cdr:y>0.08886</cdr:y>
    </cdr:from>
    <cdr:to>
      <cdr:x>0.24547</cdr:x>
      <cdr:y>0.16709</cdr:y>
    </cdr:to>
    <cdr:sp macro="" textlink="">
      <cdr:nvSpPr>
        <cdr:cNvPr id="387076" name="Text Box 3076">
          <a:extLst xmlns:a="http://schemas.openxmlformats.org/drawingml/2006/main">
            <a:ext uri="{FF2B5EF4-FFF2-40B4-BE49-F238E27FC236}">
              <a16:creationId xmlns:a16="http://schemas.microsoft.com/office/drawing/2014/main" id="{D2A7792E-3B57-07F5-F4C4-685E0BC82AE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581" y="143669"/>
          <a:ext cx="305024" cy="123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0.38918</cdr:x>
      <cdr:y>0.10403</cdr:y>
    </cdr:from>
    <cdr:to>
      <cdr:x>0.41139</cdr:x>
      <cdr:y>0.18407</cdr:y>
    </cdr:to>
    <cdr:sp macro="" textlink="">
      <cdr:nvSpPr>
        <cdr:cNvPr id="392193" name="Text Box 1">
          <a:extLst xmlns:a="http://schemas.openxmlformats.org/drawingml/2006/main">
            <a:ext uri="{FF2B5EF4-FFF2-40B4-BE49-F238E27FC236}">
              <a16:creationId xmlns:a16="http://schemas.microsoft.com/office/drawing/2014/main" id="{AA7D733C-DF06-B35B-6A82-8D769CAB777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33526" y="151813"/>
          <a:ext cx="47392" cy="114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0.38416</cdr:x>
      <cdr:y>0.10403</cdr:y>
    </cdr:from>
    <cdr:to>
      <cdr:x>0.41999</cdr:x>
      <cdr:y>0.21067</cdr:y>
    </cdr:to>
    <cdr:sp macro="" textlink="">
      <cdr:nvSpPr>
        <cdr:cNvPr id="392198" name="Text Box 6">
          <a:extLst xmlns:a="http://schemas.openxmlformats.org/drawingml/2006/main">
            <a:ext uri="{FF2B5EF4-FFF2-40B4-BE49-F238E27FC236}">
              <a16:creationId xmlns:a16="http://schemas.microsoft.com/office/drawing/2014/main" id="{407FDB41-E6E1-56F1-3437-8B025690C10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2825" y="151813"/>
          <a:ext cx="76438" cy="1523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0.0689</cdr:x>
      <cdr:y>0.038</cdr:y>
    </cdr:from>
    <cdr:to>
      <cdr:x>0.17613</cdr:x>
      <cdr:y>0.11803</cdr:y>
    </cdr:to>
    <cdr:sp macro="" textlink="">
      <cdr:nvSpPr>
        <cdr:cNvPr id="392199" name="Text Box 7">
          <a:extLst xmlns:a="http://schemas.openxmlformats.org/drawingml/2006/main">
            <a:ext uri="{FF2B5EF4-FFF2-40B4-BE49-F238E27FC236}">
              <a16:creationId xmlns:a16="http://schemas.microsoft.com/office/drawing/2014/main" id="{A571F865-8269-5F9B-EE83-F3983203DDD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170" y="57468"/>
          <a:ext cx="228804" cy="114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Mil MWH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0.38326</cdr:x>
      <cdr:y>0.06947</cdr:y>
    </cdr:from>
    <cdr:to>
      <cdr:x>0.41771</cdr:x>
      <cdr:y>0.17676</cdr:y>
    </cdr:to>
    <cdr:sp macro="" textlink="">
      <cdr:nvSpPr>
        <cdr:cNvPr id="393224" name="Text Box 8">
          <a:extLst xmlns:a="http://schemas.openxmlformats.org/drawingml/2006/main">
            <a:ext uri="{FF2B5EF4-FFF2-40B4-BE49-F238E27FC236}">
              <a16:creationId xmlns:a16="http://schemas.microsoft.com/office/drawing/2014/main" id="{55989DF5-469B-2A8A-12A6-494DFB70B91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100" y="101773"/>
          <a:ext cx="76124" cy="1522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0.07873</cdr:x>
      <cdr:y>0.03356</cdr:y>
    </cdr:from>
    <cdr:to>
      <cdr:x>0.20384</cdr:x>
      <cdr:y>0.11402</cdr:y>
    </cdr:to>
    <cdr:sp macro="" textlink="">
      <cdr:nvSpPr>
        <cdr:cNvPr id="393225" name="Text Box 9">
          <a:extLst xmlns:a="http://schemas.openxmlformats.org/drawingml/2006/main">
            <a:ext uri="{FF2B5EF4-FFF2-40B4-BE49-F238E27FC236}">
              <a16:creationId xmlns:a16="http://schemas.microsoft.com/office/drawing/2014/main" id="{67E6BEF1-CCB2-08E3-3F2E-926D6D98E68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144" y="50800"/>
          <a:ext cx="276478" cy="11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Mil MWH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0.75001</cdr:x>
      <cdr:y>0.37353</cdr:y>
    </cdr:from>
    <cdr:to>
      <cdr:x>0.96062</cdr:x>
      <cdr:y>0.45847</cdr:y>
    </cdr:to>
    <cdr:sp macro="" textlink="">
      <cdr:nvSpPr>
        <cdr:cNvPr id="433156" name="Text Box 4">
          <a:extLst xmlns:a="http://schemas.openxmlformats.org/drawingml/2006/main">
            <a:ext uri="{FF2B5EF4-FFF2-40B4-BE49-F238E27FC236}">
              <a16:creationId xmlns:a16="http://schemas.microsoft.com/office/drawing/2014/main" id="{5329B4E2-5129-31F9-A74E-0DC55001AA3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96257" y="536861"/>
          <a:ext cx="447356" cy="1213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$5.0 MM Plan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0.65792</cdr:x>
      <cdr:y>0.34873</cdr:y>
    </cdr:from>
    <cdr:to>
      <cdr:x>0.94289</cdr:x>
      <cdr:y>0.40032</cdr:y>
    </cdr:to>
    <cdr:sp macro="" textlink="">
      <cdr:nvSpPr>
        <cdr:cNvPr id="434180" name="Text Box 1028">
          <a:extLst xmlns:a="http://schemas.openxmlformats.org/drawingml/2006/main">
            <a:ext uri="{FF2B5EF4-FFF2-40B4-BE49-F238E27FC236}">
              <a16:creationId xmlns:a16="http://schemas.microsoft.com/office/drawing/2014/main" id="{3B874D3C-7077-05E3-8D81-EEF73A725F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310" y="504742"/>
          <a:ext cx="632443" cy="7420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$16.4 MM Plan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0.19132</cdr:x>
      <cdr:y>0.60897</cdr:y>
    </cdr:from>
    <cdr:to>
      <cdr:x>0.59944</cdr:x>
      <cdr:y>0.7156</cdr:y>
    </cdr:to>
    <cdr:sp macro="" textlink="">
      <cdr:nvSpPr>
        <cdr:cNvPr id="139265" name="Text Box 1">
          <a:extLst xmlns:a="http://schemas.openxmlformats.org/drawingml/2006/main">
            <a:ext uri="{FF2B5EF4-FFF2-40B4-BE49-F238E27FC236}">
              <a16:creationId xmlns:a16="http://schemas.microsoft.com/office/drawing/2014/main" id="{84175A2D-256D-5E5F-0208-7D15D7352BE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0262" y="873236"/>
          <a:ext cx="676390" cy="152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($6.1) MM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0</xdr:rowOff>
    </xdr:from>
    <xdr:ext cx="76200" cy="200025"/>
    <xdr:sp macro="" textlink="">
      <xdr:nvSpPr>
        <xdr:cNvPr id="364545" name="Text Box 2049">
          <a:extLst>
            <a:ext uri="{FF2B5EF4-FFF2-40B4-BE49-F238E27FC236}">
              <a16:creationId xmlns:a16="http://schemas.microsoft.com/office/drawing/2014/main" id="{0DBFED32-0686-C725-E9A9-7B7A98FDA7F7}"/>
            </a:ext>
          </a:extLst>
        </xdr:cNvPr>
        <xdr:cNvSpPr txBox="1">
          <a:spLocks noChangeArrowheads="1"/>
        </xdr:cNvSpPr>
      </xdr:nvSpPr>
      <xdr:spPr bwMode="auto">
        <a:xfrm>
          <a:off x="476250" y="2228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00025"/>
    <xdr:sp macro="" textlink="">
      <xdr:nvSpPr>
        <xdr:cNvPr id="364546" name="Text Box 2050">
          <a:extLst>
            <a:ext uri="{FF2B5EF4-FFF2-40B4-BE49-F238E27FC236}">
              <a16:creationId xmlns:a16="http://schemas.microsoft.com/office/drawing/2014/main" id="{1E7B1F01-9B7E-95C4-4F1B-13D18DBCAE4D}"/>
            </a:ext>
          </a:extLst>
        </xdr:cNvPr>
        <xdr:cNvSpPr txBox="1">
          <a:spLocks noChangeArrowheads="1"/>
        </xdr:cNvSpPr>
      </xdr:nvSpPr>
      <xdr:spPr bwMode="auto">
        <a:xfrm>
          <a:off x="476250" y="2228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76200" cy="200025"/>
    <xdr:sp macro="" textlink="">
      <xdr:nvSpPr>
        <xdr:cNvPr id="364547" name="Text Box 2051">
          <a:extLst>
            <a:ext uri="{FF2B5EF4-FFF2-40B4-BE49-F238E27FC236}">
              <a16:creationId xmlns:a16="http://schemas.microsoft.com/office/drawing/2014/main" id="{6FA4591E-6F83-BDB0-3BCD-C07B85C281D1}"/>
            </a:ext>
          </a:extLst>
        </xdr:cNvPr>
        <xdr:cNvSpPr txBox="1">
          <a:spLocks noChangeArrowheads="1"/>
        </xdr:cNvSpPr>
      </xdr:nvSpPr>
      <xdr:spPr bwMode="auto">
        <a:xfrm>
          <a:off x="476250" y="18716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76200" cy="200025"/>
    <xdr:sp macro="" textlink="">
      <xdr:nvSpPr>
        <xdr:cNvPr id="364548" name="Text Box 2052">
          <a:extLst>
            <a:ext uri="{FF2B5EF4-FFF2-40B4-BE49-F238E27FC236}">
              <a16:creationId xmlns:a16="http://schemas.microsoft.com/office/drawing/2014/main" id="{3E1B7D09-F222-B1D8-D214-CBCACB317DB4}"/>
            </a:ext>
          </a:extLst>
        </xdr:cNvPr>
        <xdr:cNvSpPr txBox="1">
          <a:spLocks noChangeArrowheads="1"/>
        </xdr:cNvSpPr>
      </xdr:nvSpPr>
      <xdr:spPr bwMode="auto">
        <a:xfrm>
          <a:off x="476250" y="18907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76200" cy="200025"/>
    <xdr:sp macro="" textlink="">
      <xdr:nvSpPr>
        <xdr:cNvPr id="364549" name="Text Box 2053">
          <a:extLst>
            <a:ext uri="{FF2B5EF4-FFF2-40B4-BE49-F238E27FC236}">
              <a16:creationId xmlns:a16="http://schemas.microsoft.com/office/drawing/2014/main" id="{D7BFD527-E14D-5141-906D-3B342201861E}"/>
            </a:ext>
          </a:extLst>
        </xdr:cNvPr>
        <xdr:cNvSpPr txBox="1">
          <a:spLocks noChangeArrowheads="1"/>
        </xdr:cNvSpPr>
      </xdr:nvSpPr>
      <xdr:spPr bwMode="auto">
        <a:xfrm>
          <a:off x="476250" y="21955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76200" cy="200025"/>
    <xdr:sp macro="" textlink="">
      <xdr:nvSpPr>
        <xdr:cNvPr id="364550" name="Text Box 2054">
          <a:extLst>
            <a:ext uri="{FF2B5EF4-FFF2-40B4-BE49-F238E27FC236}">
              <a16:creationId xmlns:a16="http://schemas.microsoft.com/office/drawing/2014/main" id="{E65B8729-C0DD-1F6F-E671-DBEF6928F2DF}"/>
            </a:ext>
          </a:extLst>
        </xdr:cNvPr>
        <xdr:cNvSpPr txBox="1">
          <a:spLocks noChangeArrowheads="1"/>
        </xdr:cNvSpPr>
      </xdr:nvSpPr>
      <xdr:spPr bwMode="auto">
        <a:xfrm>
          <a:off x="476250" y="22098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76200" cy="200025"/>
    <xdr:sp macro="" textlink="">
      <xdr:nvSpPr>
        <xdr:cNvPr id="364551" name="Text Box 2055">
          <a:extLst>
            <a:ext uri="{FF2B5EF4-FFF2-40B4-BE49-F238E27FC236}">
              <a16:creationId xmlns:a16="http://schemas.microsoft.com/office/drawing/2014/main" id="{6ECCE74F-6CB1-8AD0-42DB-0EEDB0CDE7DB}"/>
            </a:ext>
          </a:extLst>
        </xdr:cNvPr>
        <xdr:cNvSpPr txBox="1">
          <a:spLocks noChangeArrowheads="1"/>
        </xdr:cNvSpPr>
      </xdr:nvSpPr>
      <xdr:spPr bwMode="auto">
        <a:xfrm>
          <a:off x="476250" y="15668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76200" cy="200025"/>
    <xdr:sp macro="" textlink="">
      <xdr:nvSpPr>
        <xdr:cNvPr id="364552" name="Text Box 2056">
          <a:extLst>
            <a:ext uri="{FF2B5EF4-FFF2-40B4-BE49-F238E27FC236}">
              <a16:creationId xmlns:a16="http://schemas.microsoft.com/office/drawing/2014/main" id="{DAB57E22-7636-6BFD-A3CD-AF19FA9F257F}"/>
            </a:ext>
          </a:extLst>
        </xdr:cNvPr>
        <xdr:cNvSpPr txBox="1">
          <a:spLocks noChangeArrowheads="1"/>
        </xdr:cNvSpPr>
      </xdr:nvSpPr>
      <xdr:spPr bwMode="auto">
        <a:xfrm>
          <a:off x="476250" y="15859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76200" cy="200025"/>
    <xdr:sp macro="" textlink="">
      <xdr:nvSpPr>
        <xdr:cNvPr id="364553" name="Text Box 2057">
          <a:extLst>
            <a:ext uri="{FF2B5EF4-FFF2-40B4-BE49-F238E27FC236}">
              <a16:creationId xmlns:a16="http://schemas.microsoft.com/office/drawing/2014/main" id="{46E2D1C9-20DC-93BA-9F91-773001EA13E1}"/>
            </a:ext>
          </a:extLst>
        </xdr:cNvPr>
        <xdr:cNvSpPr txBox="1">
          <a:spLocks noChangeArrowheads="1"/>
        </xdr:cNvSpPr>
      </xdr:nvSpPr>
      <xdr:spPr bwMode="auto">
        <a:xfrm>
          <a:off x="476250" y="13192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76200" cy="200025"/>
    <xdr:sp macro="" textlink="">
      <xdr:nvSpPr>
        <xdr:cNvPr id="364554" name="Text Box 2058">
          <a:extLst>
            <a:ext uri="{FF2B5EF4-FFF2-40B4-BE49-F238E27FC236}">
              <a16:creationId xmlns:a16="http://schemas.microsoft.com/office/drawing/2014/main" id="{FC1C21B9-229F-EC00-A0B7-08EB8E7B0A3A}"/>
            </a:ext>
          </a:extLst>
        </xdr:cNvPr>
        <xdr:cNvSpPr txBox="1">
          <a:spLocks noChangeArrowheads="1"/>
        </xdr:cNvSpPr>
      </xdr:nvSpPr>
      <xdr:spPr bwMode="auto">
        <a:xfrm>
          <a:off x="476250" y="13382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66</xdr:row>
      <xdr:rowOff>0</xdr:rowOff>
    </xdr:from>
    <xdr:ext cx="76200" cy="200025"/>
    <xdr:sp macro="" textlink="">
      <xdr:nvSpPr>
        <xdr:cNvPr id="364555" name="Text Box 2059">
          <a:extLst>
            <a:ext uri="{FF2B5EF4-FFF2-40B4-BE49-F238E27FC236}">
              <a16:creationId xmlns:a16="http://schemas.microsoft.com/office/drawing/2014/main" id="{663FFDB6-D668-D929-1DBC-ECD6B16FA723}"/>
            </a:ext>
          </a:extLst>
        </xdr:cNvPr>
        <xdr:cNvSpPr txBox="1">
          <a:spLocks noChangeArrowheads="1"/>
        </xdr:cNvSpPr>
      </xdr:nvSpPr>
      <xdr:spPr bwMode="auto">
        <a:xfrm>
          <a:off x="476250" y="12049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67</xdr:row>
      <xdr:rowOff>0</xdr:rowOff>
    </xdr:from>
    <xdr:ext cx="76200" cy="200025"/>
    <xdr:sp macro="" textlink="">
      <xdr:nvSpPr>
        <xdr:cNvPr id="364556" name="Text Box 2060">
          <a:extLst>
            <a:ext uri="{FF2B5EF4-FFF2-40B4-BE49-F238E27FC236}">
              <a16:creationId xmlns:a16="http://schemas.microsoft.com/office/drawing/2014/main" id="{6B0E872B-0C22-AEA2-C5B1-2C9951423729}"/>
            </a:ext>
          </a:extLst>
        </xdr:cNvPr>
        <xdr:cNvSpPr txBox="1">
          <a:spLocks noChangeArrowheads="1"/>
        </xdr:cNvSpPr>
      </xdr:nvSpPr>
      <xdr:spPr bwMode="auto">
        <a:xfrm>
          <a:off x="476250" y="1223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76200" cy="200025"/>
    <xdr:sp macro="" textlink="">
      <xdr:nvSpPr>
        <xdr:cNvPr id="364557" name="Text Box 2061">
          <a:extLst>
            <a:ext uri="{FF2B5EF4-FFF2-40B4-BE49-F238E27FC236}">
              <a16:creationId xmlns:a16="http://schemas.microsoft.com/office/drawing/2014/main" id="{55BDD0F3-283A-416E-8496-B99093DBF5EF}"/>
            </a:ext>
          </a:extLst>
        </xdr:cNvPr>
        <xdr:cNvSpPr txBox="1">
          <a:spLocks noChangeArrowheads="1"/>
        </xdr:cNvSpPr>
      </xdr:nvSpPr>
      <xdr:spPr bwMode="auto">
        <a:xfrm>
          <a:off x="476250" y="9572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54</xdr:row>
      <xdr:rowOff>0</xdr:rowOff>
    </xdr:from>
    <xdr:ext cx="76200" cy="200025"/>
    <xdr:sp macro="" textlink="">
      <xdr:nvSpPr>
        <xdr:cNvPr id="364558" name="Text Box 2062">
          <a:extLst>
            <a:ext uri="{FF2B5EF4-FFF2-40B4-BE49-F238E27FC236}">
              <a16:creationId xmlns:a16="http://schemas.microsoft.com/office/drawing/2014/main" id="{8925E0E9-81BE-939D-E931-B6F9D803580E}"/>
            </a:ext>
          </a:extLst>
        </xdr:cNvPr>
        <xdr:cNvSpPr txBox="1">
          <a:spLocks noChangeArrowheads="1"/>
        </xdr:cNvSpPr>
      </xdr:nvSpPr>
      <xdr:spPr bwMode="auto">
        <a:xfrm>
          <a:off x="476250" y="9763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76200" cy="200025"/>
    <xdr:sp macro="" textlink="">
      <xdr:nvSpPr>
        <xdr:cNvPr id="364559" name="Text Box 2063">
          <a:extLst>
            <a:ext uri="{FF2B5EF4-FFF2-40B4-BE49-F238E27FC236}">
              <a16:creationId xmlns:a16="http://schemas.microsoft.com/office/drawing/2014/main" id="{EE3318D8-1992-F1E0-1DF5-3E4D65EB2206}"/>
            </a:ext>
          </a:extLst>
        </xdr:cNvPr>
        <xdr:cNvSpPr txBox="1">
          <a:spLocks noChangeArrowheads="1"/>
        </xdr:cNvSpPr>
      </xdr:nvSpPr>
      <xdr:spPr bwMode="auto">
        <a:xfrm>
          <a:off x="4762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76200" cy="200025"/>
    <xdr:sp macro="" textlink="">
      <xdr:nvSpPr>
        <xdr:cNvPr id="364560" name="Text Box 2064">
          <a:extLst>
            <a:ext uri="{FF2B5EF4-FFF2-40B4-BE49-F238E27FC236}">
              <a16:creationId xmlns:a16="http://schemas.microsoft.com/office/drawing/2014/main" id="{277FC731-A5D9-D0A5-BA6E-A03FB6E58EF7}"/>
            </a:ext>
          </a:extLst>
        </xdr:cNvPr>
        <xdr:cNvSpPr txBox="1">
          <a:spLocks noChangeArrowheads="1"/>
        </xdr:cNvSpPr>
      </xdr:nvSpPr>
      <xdr:spPr bwMode="auto">
        <a:xfrm>
          <a:off x="476250" y="7667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96</xdr:row>
      <xdr:rowOff>0</xdr:rowOff>
    </xdr:from>
    <xdr:ext cx="76200" cy="200025"/>
    <xdr:sp macro="" textlink="">
      <xdr:nvSpPr>
        <xdr:cNvPr id="364561" name="Text Box 2065">
          <a:extLst>
            <a:ext uri="{FF2B5EF4-FFF2-40B4-BE49-F238E27FC236}">
              <a16:creationId xmlns:a16="http://schemas.microsoft.com/office/drawing/2014/main" id="{680D33C1-FC9D-C263-0433-D420328EDD0B}"/>
            </a:ext>
          </a:extLst>
        </xdr:cNvPr>
        <xdr:cNvSpPr txBox="1">
          <a:spLocks noChangeArrowheads="1"/>
        </xdr:cNvSpPr>
      </xdr:nvSpPr>
      <xdr:spPr bwMode="auto">
        <a:xfrm>
          <a:off x="476250" y="17764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76200" cy="200025"/>
    <xdr:sp macro="" textlink="">
      <xdr:nvSpPr>
        <xdr:cNvPr id="364562" name="Text Box 2066">
          <a:extLst>
            <a:ext uri="{FF2B5EF4-FFF2-40B4-BE49-F238E27FC236}">
              <a16:creationId xmlns:a16="http://schemas.microsoft.com/office/drawing/2014/main" id="{113A2003-6699-5270-19E4-51F45E39B88F}"/>
            </a:ext>
          </a:extLst>
        </xdr:cNvPr>
        <xdr:cNvSpPr txBox="1">
          <a:spLocks noChangeArrowheads="1"/>
        </xdr:cNvSpPr>
      </xdr:nvSpPr>
      <xdr:spPr bwMode="auto">
        <a:xfrm>
          <a:off x="476250" y="18335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76200" cy="200025"/>
    <xdr:sp macro="" textlink="">
      <xdr:nvSpPr>
        <xdr:cNvPr id="364563" name="Text Box 2067">
          <a:extLst>
            <a:ext uri="{FF2B5EF4-FFF2-40B4-BE49-F238E27FC236}">
              <a16:creationId xmlns:a16="http://schemas.microsoft.com/office/drawing/2014/main" id="{9294FD67-8F2D-C4E2-7E9E-82A39D01991B}"/>
            </a:ext>
          </a:extLst>
        </xdr:cNvPr>
        <xdr:cNvSpPr txBox="1">
          <a:spLocks noChangeArrowheads="1"/>
        </xdr:cNvSpPr>
      </xdr:nvSpPr>
      <xdr:spPr bwMode="auto">
        <a:xfrm>
          <a:off x="476250" y="280987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76200" cy="200025"/>
    <xdr:sp macro="" textlink="">
      <xdr:nvSpPr>
        <xdr:cNvPr id="364564" name="Text Box 2068">
          <a:extLst>
            <a:ext uri="{FF2B5EF4-FFF2-40B4-BE49-F238E27FC236}">
              <a16:creationId xmlns:a16="http://schemas.microsoft.com/office/drawing/2014/main" id="{005B8A90-7FBD-EA56-7E98-B27A999D44D7}"/>
            </a:ext>
          </a:extLst>
        </xdr:cNvPr>
        <xdr:cNvSpPr txBox="1">
          <a:spLocks noChangeArrowheads="1"/>
        </xdr:cNvSpPr>
      </xdr:nvSpPr>
      <xdr:spPr bwMode="auto">
        <a:xfrm>
          <a:off x="476250" y="28241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76200" cy="200025"/>
    <xdr:sp macro="" textlink="">
      <xdr:nvSpPr>
        <xdr:cNvPr id="364565" name="Text Box 2069">
          <a:extLst>
            <a:ext uri="{FF2B5EF4-FFF2-40B4-BE49-F238E27FC236}">
              <a16:creationId xmlns:a16="http://schemas.microsoft.com/office/drawing/2014/main" id="{347EF31D-44BD-E62B-1D3F-7E233598B688}"/>
            </a:ext>
          </a:extLst>
        </xdr:cNvPr>
        <xdr:cNvSpPr txBox="1">
          <a:spLocks noChangeArrowheads="1"/>
        </xdr:cNvSpPr>
      </xdr:nvSpPr>
      <xdr:spPr bwMode="auto">
        <a:xfrm>
          <a:off x="476250" y="26384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76200" cy="200025"/>
    <xdr:sp macro="" textlink="">
      <xdr:nvSpPr>
        <xdr:cNvPr id="364566" name="Text Box 2070">
          <a:extLst>
            <a:ext uri="{FF2B5EF4-FFF2-40B4-BE49-F238E27FC236}">
              <a16:creationId xmlns:a16="http://schemas.microsoft.com/office/drawing/2014/main" id="{18D41B9A-8367-D92E-2564-C60CC244224E}"/>
            </a:ext>
          </a:extLst>
        </xdr:cNvPr>
        <xdr:cNvSpPr txBox="1">
          <a:spLocks noChangeArrowheads="1"/>
        </xdr:cNvSpPr>
      </xdr:nvSpPr>
      <xdr:spPr bwMode="auto">
        <a:xfrm>
          <a:off x="476250" y="26527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76200" cy="200025"/>
    <xdr:sp macro="" textlink="">
      <xdr:nvSpPr>
        <xdr:cNvPr id="364567" name="Text Box 2071">
          <a:extLst>
            <a:ext uri="{FF2B5EF4-FFF2-40B4-BE49-F238E27FC236}">
              <a16:creationId xmlns:a16="http://schemas.microsoft.com/office/drawing/2014/main" id="{14A09BF2-3378-C43F-6A7A-2B0620093662}"/>
            </a:ext>
          </a:extLst>
        </xdr:cNvPr>
        <xdr:cNvSpPr txBox="1">
          <a:spLocks noChangeArrowheads="1"/>
        </xdr:cNvSpPr>
      </xdr:nvSpPr>
      <xdr:spPr bwMode="auto">
        <a:xfrm>
          <a:off x="476250" y="25098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76200" cy="200025"/>
    <xdr:sp macro="" textlink="">
      <xdr:nvSpPr>
        <xdr:cNvPr id="364568" name="Text Box 2072">
          <a:extLst>
            <a:ext uri="{FF2B5EF4-FFF2-40B4-BE49-F238E27FC236}">
              <a16:creationId xmlns:a16="http://schemas.microsoft.com/office/drawing/2014/main" id="{7E5EC98F-D396-2E72-51AF-402B465D95C4}"/>
            </a:ext>
          </a:extLst>
        </xdr:cNvPr>
        <xdr:cNvSpPr txBox="1">
          <a:spLocks noChangeArrowheads="1"/>
        </xdr:cNvSpPr>
      </xdr:nvSpPr>
      <xdr:spPr bwMode="auto">
        <a:xfrm>
          <a:off x="476250" y="25241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76200" cy="200025"/>
    <xdr:sp macro="" textlink="">
      <xdr:nvSpPr>
        <xdr:cNvPr id="364569" name="Text Box 2073">
          <a:extLst>
            <a:ext uri="{FF2B5EF4-FFF2-40B4-BE49-F238E27FC236}">
              <a16:creationId xmlns:a16="http://schemas.microsoft.com/office/drawing/2014/main" id="{8888DEF3-5BE0-7DD2-B1C1-D8481E687EB2}"/>
            </a:ext>
          </a:extLst>
        </xdr:cNvPr>
        <xdr:cNvSpPr txBox="1">
          <a:spLocks noChangeArrowheads="1"/>
        </xdr:cNvSpPr>
      </xdr:nvSpPr>
      <xdr:spPr bwMode="auto">
        <a:xfrm>
          <a:off x="476250" y="24526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76200" cy="200025"/>
    <xdr:sp macro="" textlink="">
      <xdr:nvSpPr>
        <xdr:cNvPr id="364570" name="Text Box 2074">
          <a:extLst>
            <a:ext uri="{FF2B5EF4-FFF2-40B4-BE49-F238E27FC236}">
              <a16:creationId xmlns:a16="http://schemas.microsoft.com/office/drawing/2014/main" id="{1EBF5B8B-27ED-A360-0A1C-B6CC660F96D0}"/>
            </a:ext>
          </a:extLst>
        </xdr:cNvPr>
        <xdr:cNvSpPr txBox="1">
          <a:spLocks noChangeArrowheads="1"/>
        </xdr:cNvSpPr>
      </xdr:nvSpPr>
      <xdr:spPr bwMode="auto">
        <a:xfrm>
          <a:off x="476250" y="246697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76200" cy="200025"/>
    <xdr:sp macro="" textlink="">
      <xdr:nvSpPr>
        <xdr:cNvPr id="364571" name="Text Box 2075">
          <a:extLst>
            <a:ext uri="{FF2B5EF4-FFF2-40B4-BE49-F238E27FC236}">
              <a16:creationId xmlns:a16="http://schemas.microsoft.com/office/drawing/2014/main" id="{19274851-F77C-B67D-09ED-D4CA4E74E15D}"/>
            </a:ext>
          </a:extLst>
        </xdr:cNvPr>
        <xdr:cNvSpPr txBox="1">
          <a:spLocks noChangeArrowheads="1"/>
        </xdr:cNvSpPr>
      </xdr:nvSpPr>
      <xdr:spPr bwMode="auto">
        <a:xfrm>
          <a:off x="476250" y="23241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76200" cy="200025"/>
    <xdr:sp macro="" textlink="">
      <xdr:nvSpPr>
        <xdr:cNvPr id="364572" name="Text Box 2076">
          <a:extLst>
            <a:ext uri="{FF2B5EF4-FFF2-40B4-BE49-F238E27FC236}">
              <a16:creationId xmlns:a16="http://schemas.microsoft.com/office/drawing/2014/main" id="{EA861303-1164-AE0A-BD86-E126BDCC07B8}"/>
            </a:ext>
          </a:extLst>
        </xdr:cNvPr>
        <xdr:cNvSpPr txBox="1">
          <a:spLocks noChangeArrowheads="1"/>
        </xdr:cNvSpPr>
      </xdr:nvSpPr>
      <xdr:spPr bwMode="auto">
        <a:xfrm>
          <a:off x="476250" y="23383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76200" cy="200025"/>
    <xdr:sp macro="" textlink="">
      <xdr:nvSpPr>
        <xdr:cNvPr id="364573" name="Text Box 2077">
          <a:extLst>
            <a:ext uri="{FF2B5EF4-FFF2-40B4-BE49-F238E27FC236}">
              <a16:creationId xmlns:a16="http://schemas.microsoft.com/office/drawing/2014/main" id="{0334D42B-9777-90DB-02FC-9EAF4C894F28}"/>
            </a:ext>
          </a:extLst>
        </xdr:cNvPr>
        <xdr:cNvSpPr txBox="1">
          <a:spLocks noChangeArrowheads="1"/>
        </xdr:cNvSpPr>
      </xdr:nvSpPr>
      <xdr:spPr bwMode="auto">
        <a:xfrm>
          <a:off x="476250" y="21955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76200" cy="200025"/>
    <xdr:sp macro="" textlink="">
      <xdr:nvSpPr>
        <xdr:cNvPr id="364574" name="Text Box 2078">
          <a:extLst>
            <a:ext uri="{FF2B5EF4-FFF2-40B4-BE49-F238E27FC236}">
              <a16:creationId xmlns:a16="http://schemas.microsoft.com/office/drawing/2014/main" id="{F78F77AA-2EB4-4CD7-C622-027DECFCCE5D}"/>
            </a:ext>
          </a:extLst>
        </xdr:cNvPr>
        <xdr:cNvSpPr txBox="1">
          <a:spLocks noChangeArrowheads="1"/>
        </xdr:cNvSpPr>
      </xdr:nvSpPr>
      <xdr:spPr bwMode="auto">
        <a:xfrm>
          <a:off x="476250" y="22098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76200" cy="200025"/>
    <xdr:sp macro="" textlink="">
      <xdr:nvSpPr>
        <xdr:cNvPr id="364575" name="Text Box 2079">
          <a:extLst>
            <a:ext uri="{FF2B5EF4-FFF2-40B4-BE49-F238E27FC236}">
              <a16:creationId xmlns:a16="http://schemas.microsoft.com/office/drawing/2014/main" id="{6ED01D33-7E4D-ACFB-AA2A-47B3F7EF645C}"/>
            </a:ext>
          </a:extLst>
        </xdr:cNvPr>
        <xdr:cNvSpPr txBox="1">
          <a:spLocks noChangeArrowheads="1"/>
        </xdr:cNvSpPr>
      </xdr:nvSpPr>
      <xdr:spPr bwMode="auto">
        <a:xfrm>
          <a:off x="476250" y="27670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76200" cy="200025"/>
    <xdr:sp macro="" textlink="">
      <xdr:nvSpPr>
        <xdr:cNvPr id="364576" name="Text Box 2080">
          <a:extLst>
            <a:ext uri="{FF2B5EF4-FFF2-40B4-BE49-F238E27FC236}">
              <a16:creationId xmlns:a16="http://schemas.microsoft.com/office/drawing/2014/main" id="{58D51E4A-38DC-3EF7-6C51-F50A29DD6638}"/>
            </a:ext>
          </a:extLst>
        </xdr:cNvPr>
        <xdr:cNvSpPr txBox="1">
          <a:spLocks noChangeArrowheads="1"/>
        </xdr:cNvSpPr>
      </xdr:nvSpPr>
      <xdr:spPr bwMode="auto">
        <a:xfrm>
          <a:off x="476250" y="27813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76200" cy="200025"/>
    <xdr:sp macro="" textlink="">
      <xdr:nvSpPr>
        <xdr:cNvPr id="364577" name="Text Box 2081">
          <a:extLst>
            <a:ext uri="{FF2B5EF4-FFF2-40B4-BE49-F238E27FC236}">
              <a16:creationId xmlns:a16="http://schemas.microsoft.com/office/drawing/2014/main" id="{5C6C8246-2449-536C-CA42-1FB112ED6B1C}"/>
            </a:ext>
          </a:extLst>
        </xdr:cNvPr>
        <xdr:cNvSpPr txBox="1">
          <a:spLocks noChangeArrowheads="1"/>
        </xdr:cNvSpPr>
      </xdr:nvSpPr>
      <xdr:spPr bwMode="auto">
        <a:xfrm>
          <a:off x="476250" y="7286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76200" cy="200025"/>
    <xdr:sp macro="" textlink="">
      <xdr:nvSpPr>
        <xdr:cNvPr id="364578" name="Text Box 2082">
          <a:extLst>
            <a:ext uri="{FF2B5EF4-FFF2-40B4-BE49-F238E27FC236}">
              <a16:creationId xmlns:a16="http://schemas.microsoft.com/office/drawing/2014/main" id="{E7FB4549-0083-0766-7228-8A54B8DFFABC}"/>
            </a:ext>
          </a:extLst>
        </xdr:cNvPr>
        <xdr:cNvSpPr txBox="1">
          <a:spLocks noChangeArrowheads="1"/>
        </xdr:cNvSpPr>
      </xdr:nvSpPr>
      <xdr:spPr bwMode="auto">
        <a:xfrm>
          <a:off x="476250" y="7477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54</xdr:row>
      <xdr:rowOff>0</xdr:rowOff>
    </xdr:from>
    <xdr:ext cx="76200" cy="200025"/>
    <xdr:sp macro="" textlink="">
      <xdr:nvSpPr>
        <xdr:cNvPr id="364579" name="Text Box 2083">
          <a:extLst>
            <a:ext uri="{FF2B5EF4-FFF2-40B4-BE49-F238E27FC236}">
              <a16:creationId xmlns:a16="http://schemas.microsoft.com/office/drawing/2014/main" id="{7B2B1CD3-6C6A-5819-E40F-72EB71C1F446}"/>
            </a:ext>
          </a:extLst>
        </xdr:cNvPr>
        <xdr:cNvSpPr txBox="1">
          <a:spLocks noChangeArrowheads="1"/>
        </xdr:cNvSpPr>
      </xdr:nvSpPr>
      <xdr:spPr bwMode="auto">
        <a:xfrm>
          <a:off x="476250" y="9763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55</xdr:row>
      <xdr:rowOff>0</xdr:rowOff>
    </xdr:from>
    <xdr:ext cx="76200" cy="200025"/>
    <xdr:sp macro="" textlink="">
      <xdr:nvSpPr>
        <xdr:cNvPr id="364580" name="Text Box 2084">
          <a:extLst>
            <a:ext uri="{FF2B5EF4-FFF2-40B4-BE49-F238E27FC236}">
              <a16:creationId xmlns:a16="http://schemas.microsoft.com/office/drawing/2014/main" id="{DDB9A1D4-91FD-A4B7-C997-AE144B458791}"/>
            </a:ext>
          </a:extLst>
        </xdr:cNvPr>
        <xdr:cNvSpPr txBox="1">
          <a:spLocks noChangeArrowheads="1"/>
        </xdr:cNvSpPr>
      </xdr:nvSpPr>
      <xdr:spPr bwMode="auto">
        <a:xfrm>
          <a:off x="476250" y="995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55</xdr:row>
      <xdr:rowOff>0</xdr:rowOff>
    </xdr:from>
    <xdr:ext cx="76200" cy="200025"/>
    <xdr:sp macro="" textlink="">
      <xdr:nvSpPr>
        <xdr:cNvPr id="364581" name="Text Box 2085">
          <a:extLst>
            <a:ext uri="{FF2B5EF4-FFF2-40B4-BE49-F238E27FC236}">
              <a16:creationId xmlns:a16="http://schemas.microsoft.com/office/drawing/2014/main" id="{EE7574CB-09D6-FD4C-D75C-3312AA1D28DB}"/>
            </a:ext>
          </a:extLst>
        </xdr:cNvPr>
        <xdr:cNvSpPr txBox="1">
          <a:spLocks noChangeArrowheads="1"/>
        </xdr:cNvSpPr>
      </xdr:nvSpPr>
      <xdr:spPr bwMode="auto">
        <a:xfrm>
          <a:off x="476250" y="995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56</xdr:row>
      <xdr:rowOff>0</xdr:rowOff>
    </xdr:from>
    <xdr:ext cx="76200" cy="200025"/>
    <xdr:sp macro="" textlink="">
      <xdr:nvSpPr>
        <xdr:cNvPr id="364582" name="Text Box 2086">
          <a:extLst>
            <a:ext uri="{FF2B5EF4-FFF2-40B4-BE49-F238E27FC236}">
              <a16:creationId xmlns:a16="http://schemas.microsoft.com/office/drawing/2014/main" id="{3267B14D-6928-9589-CC13-2757028AB281}"/>
            </a:ext>
          </a:extLst>
        </xdr:cNvPr>
        <xdr:cNvSpPr txBox="1">
          <a:spLocks noChangeArrowheads="1"/>
        </xdr:cNvSpPr>
      </xdr:nvSpPr>
      <xdr:spPr bwMode="auto">
        <a:xfrm>
          <a:off x="476250" y="10144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76200" cy="200025"/>
    <xdr:sp macro="" textlink="">
      <xdr:nvSpPr>
        <xdr:cNvPr id="364583" name="Text Box 2087">
          <a:extLst>
            <a:ext uri="{FF2B5EF4-FFF2-40B4-BE49-F238E27FC236}">
              <a16:creationId xmlns:a16="http://schemas.microsoft.com/office/drawing/2014/main" id="{314A500E-A70E-5ABB-CAAE-23AA104369A1}"/>
            </a:ext>
          </a:extLst>
        </xdr:cNvPr>
        <xdr:cNvSpPr txBox="1">
          <a:spLocks noChangeArrowheads="1"/>
        </xdr:cNvSpPr>
      </xdr:nvSpPr>
      <xdr:spPr bwMode="auto">
        <a:xfrm>
          <a:off x="476250" y="12430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76200" cy="200025"/>
    <xdr:sp macro="" textlink="">
      <xdr:nvSpPr>
        <xdr:cNvPr id="364584" name="Text Box 2088">
          <a:extLst>
            <a:ext uri="{FF2B5EF4-FFF2-40B4-BE49-F238E27FC236}">
              <a16:creationId xmlns:a16="http://schemas.microsoft.com/office/drawing/2014/main" id="{2B3AA5C8-79F7-616C-59A1-CD8FBE51DEA1}"/>
            </a:ext>
          </a:extLst>
        </xdr:cNvPr>
        <xdr:cNvSpPr txBox="1">
          <a:spLocks noChangeArrowheads="1"/>
        </xdr:cNvSpPr>
      </xdr:nvSpPr>
      <xdr:spPr bwMode="auto">
        <a:xfrm>
          <a:off x="476250" y="12620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76200" cy="200025"/>
    <xdr:sp macro="" textlink="">
      <xdr:nvSpPr>
        <xdr:cNvPr id="364585" name="Text Box 2089">
          <a:extLst>
            <a:ext uri="{FF2B5EF4-FFF2-40B4-BE49-F238E27FC236}">
              <a16:creationId xmlns:a16="http://schemas.microsoft.com/office/drawing/2014/main" id="{B5D6CDFD-BD15-3DDE-181E-95795FBC067C}"/>
            </a:ext>
          </a:extLst>
        </xdr:cNvPr>
        <xdr:cNvSpPr txBox="1">
          <a:spLocks noChangeArrowheads="1"/>
        </xdr:cNvSpPr>
      </xdr:nvSpPr>
      <xdr:spPr bwMode="auto">
        <a:xfrm>
          <a:off x="476250" y="12811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76200" cy="200025"/>
    <xdr:sp macro="" textlink="">
      <xdr:nvSpPr>
        <xdr:cNvPr id="364586" name="Text Box 2090">
          <a:extLst>
            <a:ext uri="{FF2B5EF4-FFF2-40B4-BE49-F238E27FC236}">
              <a16:creationId xmlns:a16="http://schemas.microsoft.com/office/drawing/2014/main" id="{9709B688-B651-FA06-5A66-3D9D267B38D0}"/>
            </a:ext>
          </a:extLst>
        </xdr:cNvPr>
        <xdr:cNvSpPr txBox="1">
          <a:spLocks noChangeArrowheads="1"/>
        </xdr:cNvSpPr>
      </xdr:nvSpPr>
      <xdr:spPr bwMode="auto">
        <a:xfrm>
          <a:off x="476250" y="13001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76200" cy="200025"/>
    <xdr:sp macro="" textlink="">
      <xdr:nvSpPr>
        <xdr:cNvPr id="364587" name="Text Box 2091">
          <a:extLst>
            <a:ext uri="{FF2B5EF4-FFF2-40B4-BE49-F238E27FC236}">
              <a16:creationId xmlns:a16="http://schemas.microsoft.com/office/drawing/2014/main" id="{6D58BBC2-F292-D70B-89AB-AB6EAF59BE02}"/>
            </a:ext>
          </a:extLst>
        </xdr:cNvPr>
        <xdr:cNvSpPr txBox="1">
          <a:spLocks noChangeArrowheads="1"/>
        </xdr:cNvSpPr>
      </xdr:nvSpPr>
      <xdr:spPr bwMode="auto">
        <a:xfrm>
          <a:off x="476250" y="13192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76200" cy="200025"/>
    <xdr:sp macro="" textlink="">
      <xdr:nvSpPr>
        <xdr:cNvPr id="364588" name="Text Box 2092">
          <a:extLst>
            <a:ext uri="{FF2B5EF4-FFF2-40B4-BE49-F238E27FC236}">
              <a16:creationId xmlns:a16="http://schemas.microsoft.com/office/drawing/2014/main" id="{EF5DF613-23CC-AD51-C996-F359C4F4DBBA}"/>
            </a:ext>
          </a:extLst>
        </xdr:cNvPr>
        <xdr:cNvSpPr txBox="1">
          <a:spLocks noChangeArrowheads="1"/>
        </xdr:cNvSpPr>
      </xdr:nvSpPr>
      <xdr:spPr bwMode="auto">
        <a:xfrm>
          <a:off x="476250" y="17954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98</xdr:row>
      <xdr:rowOff>0</xdr:rowOff>
    </xdr:from>
    <xdr:ext cx="76200" cy="200025"/>
    <xdr:sp macro="" textlink="">
      <xdr:nvSpPr>
        <xdr:cNvPr id="364589" name="Text Box 2093">
          <a:extLst>
            <a:ext uri="{FF2B5EF4-FFF2-40B4-BE49-F238E27FC236}">
              <a16:creationId xmlns:a16="http://schemas.microsoft.com/office/drawing/2014/main" id="{70E91DD4-FD14-20C1-0601-62C1E7EAC7D9}"/>
            </a:ext>
          </a:extLst>
        </xdr:cNvPr>
        <xdr:cNvSpPr txBox="1">
          <a:spLocks noChangeArrowheads="1"/>
        </xdr:cNvSpPr>
      </xdr:nvSpPr>
      <xdr:spPr bwMode="auto">
        <a:xfrm>
          <a:off x="476250" y="18145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76200" cy="200025"/>
    <xdr:sp macro="" textlink="">
      <xdr:nvSpPr>
        <xdr:cNvPr id="364590" name="Text Box 2094">
          <a:extLst>
            <a:ext uri="{FF2B5EF4-FFF2-40B4-BE49-F238E27FC236}">
              <a16:creationId xmlns:a16="http://schemas.microsoft.com/office/drawing/2014/main" id="{77A15512-E442-F02D-0F20-AA714948C409}"/>
            </a:ext>
          </a:extLst>
        </xdr:cNvPr>
        <xdr:cNvSpPr txBox="1">
          <a:spLocks noChangeArrowheads="1"/>
        </xdr:cNvSpPr>
      </xdr:nvSpPr>
      <xdr:spPr bwMode="auto">
        <a:xfrm>
          <a:off x="476250" y="19097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76200" cy="200025"/>
    <xdr:sp macro="" textlink="">
      <xdr:nvSpPr>
        <xdr:cNvPr id="364591" name="Text Box 2095">
          <a:extLst>
            <a:ext uri="{FF2B5EF4-FFF2-40B4-BE49-F238E27FC236}">
              <a16:creationId xmlns:a16="http://schemas.microsoft.com/office/drawing/2014/main" id="{B4EEE0D3-CD25-45E8-0AF6-7EF1FD17A52E}"/>
            </a:ext>
          </a:extLst>
        </xdr:cNvPr>
        <xdr:cNvSpPr txBox="1">
          <a:spLocks noChangeArrowheads="1"/>
        </xdr:cNvSpPr>
      </xdr:nvSpPr>
      <xdr:spPr bwMode="auto">
        <a:xfrm>
          <a:off x="476250" y="19288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76200" cy="200025"/>
    <xdr:sp macro="" textlink="">
      <xdr:nvSpPr>
        <xdr:cNvPr id="364592" name="Text Box 2096">
          <a:extLst>
            <a:ext uri="{FF2B5EF4-FFF2-40B4-BE49-F238E27FC236}">
              <a16:creationId xmlns:a16="http://schemas.microsoft.com/office/drawing/2014/main" id="{B3832E0E-0318-6CDA-098C-B206042F8663}"/>
            </a:ext>
          </a:extLst>
        </xdr:cNvPr>
        <xdr:cNvSpPr txBox="1">
          <a:spLocks noChangeArrowheads="1"/>
        </xdr:cNvSpPr>
      </xdr:nvSpPr>
      <xdr:spPr bwMode="auto">
        <a:xfrm>
          <a:off x="476250" y="19478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76200" cy="200025"/>
    <xdr:sp macro="" textlink="">
      <xdr:nvSpPr>
        <xdr:cNvPr id="364593" name="Text Box 2097">
          <a:extLst>
            <a:ext uri="{FF2B5EF4-FFF2-40B4-BE49-F238E27FC236}">
              <a16:creationId xmlns:a16="http://schemas.microsoft.com/office/drawing/2014/main" id="{10AF3E6F-3542-7DFB-B423-2D60BC9655A2}"/>
            </a:ext>
          </a:extLst>
        </xdr:cNvPr>
        <xdr:cNvSpPr txBox="1">
          <a:spLocks noChangeArrowheads="1"/>
        </xdr:cNvSpPr>
      </xdr:nvSpPr>
      <xdr:spPr bwMode="auto">
        <a:xfrm>
          <a:off x="476250" y="19669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76200" cy="200025"/>
    <xdr:sp macro="" textlink="">
      <xdr:nvSpPr>
        <xdr:cNvPr id="364594" name="Text Box 2098">
          <a:extLst>
            <a:ext uri="{FF2B5EF4-FFF2-40B4-BE49-F238E27FC236}">
              <a16:creationId xmlns:a16="http://schemas.microsoft.com/office/drawing/2014/main" id="{9343764E-025D-114E-8BD1-ED5CF6DA78AC}"/>
            </a:ext>
          </a:extLst>
        </xdr:cNvPr>
        <xdr:cNvSpPr txBox="1">
          <a:spLocks noChangeArrowheads="1"/>
        </xdr:cNvSpPr>
      </xdr:nvSpPr>
      <xdr:spPr bwMode="auto">
        <a:xfrm>
          <a:off x="476250" y="1985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76200" cy="200025"/>
    <xdr:sp macro="" textlink="">
      <xdr:nvSpPr>
        <xdr:cNvPr id="364595" name="Text Box 2099">
          <a:extLst>
            <a:ext uri="{FF2B5EF4-FFF2-40B4-BE49-F238E27FC236}">
              <a16:creationId xmlns:a16="http://schemas.microsoft.com/office/drawing/2014/main" id="{35EF1E41-6129-2F51-52CA-072AE687CE17}"/>
            </a:ext>
          </a:extLst>
        </xdr:cNvPr>
        <xdr:cNvSpPr txBox="1">
          <a:spLocks noChangeArrowheads="1"/>
        </xdr:cNvSpPr>
      </xdr:nvSpPr>
      <xdr:spPr bwMode="auto">
        <a:xfrm>
          <a:off x="476250" y="7477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76200" cy="200025"/>
    <xdr:sp macro="" textlink="">
      <xdr:nvSpPr>
        <xdr:cNvPr id="364596" name="Text Box 2100">
          <a:extLst>
            <a:ext uri="{FF2B5EF4-FFF2-40B4-BE49-F238E27FC236}">
              <a16:creationId xmlns:a16="http://schemas.microsoft.com/office/drawing/2014/main" id="{7EAF429A-02A1-D1AD-65F0-0705AFCE39AA}"/>
            </a:ext>
          </a:extLst>
        </xdr:cNvPr>
        <xdr:cNvSpPr txBox="1">
          <a:spLocks noChangeArrowheads="1"/>
        </xdr:cNvSpPr>
      </xdr:nvSpPr>
      <xdr:spPr bwMode="auto">
        <a:xfrm>
          <a:off x="476250" y="7667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76200" cy="200025"/>
    <xdr:sp macro="" textlink="">
      <xdr:nvSpPr>
        <xdr:cNvPr id="364597" name="Text Box 2101">
          <a:extLst>
            <a:ext uri="{FF2B5EF4-FFF2-40B4-BE49-F238E27FC236}">
              <a16:creationId xmlns:a16="http://schemas.microsoft.com/office/drawing/2014/main" id="{A06DFDF5-FD74-1988-5665-B8E609E9AB61}"/>
            </a:ext>
          </a:extLst>
        </xdr:cNvPr>
        <xdr:cNvSpPr txBox="1">
          <a:spLocks noChangeArrowheads="1"/>
        </xdr:cNvSpPr>
      </xdr:nvSpPr>
      <xdr:spPr bwMode="auto">
        <a:xfrm>
          <a:off x="476250" y="7667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76200" cy="200025"/>
    <xdr:sp macro="" textlink="">
      <xdr:nvSpPr>
        <xdr:cNvPr id="364598" name="Text Box 2102">
          <a:extLst>
            <a:ext uri="{FF2B5EF4-FFF2-40B4-BE49-F238E27FC236}">
              <a16:creationId xmlns:a16="http://schemas.microsoft.com/office/drawing/2014/main" id="{81CD398D-BABE-0AEF-9884-4C274A925FBF}"/>
            </a:ext>
          </a:extLst>
        </xdr:cNvPr>
        <xdr:cNvSpPr txBox="1">
          <a:spLocks noChangeArrowheads="1"/>
        </xdr:cNvSpPr>
      </xdr:nvSpPr>
      <xdr:spPr bwMode="auto">
        <a:xfrm>
          <a:off x="476250" y="7858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76200" cy="200025"/>
    <xdr:sp macro="" textlink="">
      <xdr:nvSpPr>
        <xdr:cNvPr id="364599" name="Text Box 2103">
          <a:extLst>
            <a:ext uri="{FF2B5EF4-FFF2-40B4-BE49-F238E27FC236}">
              <a16:creationId xmlns:a16="http://schemas.microsoft.com/office/drawing/2014/main" id="{652E4101-E025-99B2-032D-DD90A60D82B1}"/>
            </a:ext>
          </a:extLst>
        </xdr:cNvPr>
        <xdr:cNvSpPr txBox="1">
          <a:spLocks noChangeArrowheads="1"/>
        </xdr:cNvSpPr>
      </xdr:nvSpPr>
      <xdr:spPr bwMode="auto">
        <a:xfrm>
          <a:off x="476250" y="7858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76200" cy="200025"/>
    <xdr:sp macro="" textlink="">
      <xdr:nvSpPr>
        <xdr:cNvPr id="364600" name="Text Box 2104">
          <a:extLst>
            <a:ext uri="{FF2B5EF4-FFF2-40B4-BE49-F238E27FC236}">
              <a16:creationId xmlns:a16="http://schemas.microsoft.com/office/drawing/2014/main" id="{E6965404-F396-F798-ADC8-C5D0399C8F59}"/>
            </a:ext>
          </a:extLst>
        </xdr:cNvPr>
        <xdr:cNvSpPr txBox="1">
          <a:spLocks noChangeArrowheads="1"/>
        </xdr:cNvSpPr>
      </xdr:nvSpPr>
      <xdr:spPr bwMode="auto">
        <a:xfrm>
          <a:off x="476250" y="8048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76200" cy="200025"/>
    <xdr:sp macro="" textlink="">
      <xdr:nvSpPr>
        <xdr:cNvPr id="364601" name="Text Box 2105">
          <a:extLst>
            <a:ext uri="{FF2B5EF4-FFF2-40B4-BE49-F238E27FC236}">
              <a16:creationId xmlns:a16="http://schemas.microsoft.com/office/drawing/2014/main" id="{6D9B8122-5B09-7D4C-82F2-461BAD5D9DCC}"/>
            </a:ext>
          </a:extLst>
        </xdr:cNvPr>
        <xdr:cNvSpPr txBox="1">
          <a:spLocks noChangeArrowheads="1"/>
        </xdr:cNvSpPr>
      </xdr:nvSpPr>
      <xdr:spPr bwMode="auto">
        <a:xfrm>
          <a:off x="476250" y="8048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76200" cy="200025"/>
    <xdr:sp macro="" textlink="">
      <xdr:nvSpPr>
        <xdr:cNvPr id="364602" name="Text Box 2106">
          <a:extLst>
            <a:ext uri="{FF2B5EF4-FFF2-40B4-BE49-F238E27FC236}">
              <a16:creationId xmlns:a16="http://schemas.microsoft.com/office/drawing/2014/main" id="{5E97D521-0DAE-8575-E31F-0EB3E19E6824}"/>
            </a:ext>
          </a:extLst>
        </xdr:cNvPr>
        <xdr:cNvSpPr txBox="1">
          <a:spLocks noChangeArrowheads="1"/>
        </xdr:cNvSpPr>
      </xdr:nvSpPr>
      <xdr:spPr bwMode="auto">
        <a:xfrm>
          <a:off x="476250" y="8239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76200" cy="200025"/>
    <xdr:sp macro="" textlink="">
      <xdr:nvSpPr>
        <xdr:cNvPr id="364603" name="Text Box 2107">
          <a:extLst>
            <a:ext uri="{FF2B5EF4-FFF2-40B4-BE49-F238E27FC236}">
              <a16:creationId xmlns:a16="http://schemas.microsoft.com/office/drawing/2014/main" id="{E9C09F82-AB26-312C-EED1-A7341E87C2CF}"/>
            </a:ext>
          </a:extLst>
        </xdr:cNvPr>
        <xdr:cNvSpPr txBox="1">
          <a:spLocks noChangeArrowheads="1"/>
        </xdr:cNvSpPr>
      </xdr:nvSpPr>
      <xdr:spPr bwMode="auto">
        <a:xfrm>
          <a:off x="476250" y="10334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58</xdr:row>
      <xdr:rowOff>0</xdr:rowOff>
    </xdr:from>
    <xdr:ext cx="76200" cy="200025"/>
    <xdr:sp macro="" textlink="">
      <xdr:nvSpPr>
        <xdr:cNvPr id="364604" name="Text Box 2108">
          <a:extLst>
            <a:ext uri="{FF2B5EF4-FFF2-40B4-BE49-F238E27FC236}">
              <a16:creationId xmlns:a16="http://schemas.microsoft.com/office/drawing/2014/main" id="{5EE2BAD4-2E40-3163-6BD6-F84B9D023598}"/>
            </a:ext>
          </a:extLst>
        </xdr:cNvPr>
        <xdr:cNvSpPr txBox="1">
          <a:spLocks noChangeArrowheads="1"/>
        </xdr:cNvSpPr>
      </xdr:nvSpPr>
      <xdr:spPr bwMode="auto">
        <a:xfrm>
          <a:off x="476250" y="10525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76200" cy="200025"/>
    <xdr:sp macro="" textlink="">
      <xdr:nvSpPr>
        <xdr:cNvPr id="364605" name="Text Box 2109">
          <a:extLst>
            <a:ext uri="{FF2B5EF4-FFF2-40B4-BE49-F238E27FC236}">
              <a16:creationId xmlns:a16="http://schemas.microsoft.com/office/drawing/2014/main" id="{ABCB2CFE-4FAE-DC1D-30A7-8FF217D7F1C5}"/>
            </a:ext>
          </a:extLst>
        </xdr:cNvPr>
        <xdr:cNvSpPr txBox="1">
          <a:spLocks noChangeArrowheads="1"/>
        </xdr:cNvSpPr>
      </xdr:nvSpPr>
      <xdr:spPr bwMode="auto">
        <a:xfrm>
          <a:off x="476250" y="10715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76200" cy="200025"/>
    <xdr:sp macro="" textlink="">
      <xdr:nvSpPr>
        <xdr:cNvPr id="364606" name="Text Box 2110">
          <a:extLst>
            <a:ext uri="{FF2B5EF4-FFF2-40B4-BE49-F238E27FC236}">
              <a16:creationId xmlns:a16="http://schemas.microsoft.com/office/drawing/2014/main" id="{F9966164-B8C4-8950-B861-BD83AE948F60}"/>
            </a:ext>
          </a:extLst>
        </xdr:cNvPr>
        <xdr:cNvSpPr txBox="1">
          <a:spLocks noChangeArrowheads="1"/>
        </xdr:cNvSpPr>
      </xdr:nvSpPr>
      <xdr:spPr bwMode="auto">
        <a:xfrm>
          <a:off x="476250" y="13382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76200" cy="200025"/>
    <xdr:sp macro="" textlink="">
      <xdr:nvSpPr>
        <xdr:cNvPr id="364607" name="Text Box 2111">
          <a:extLst>
            <a:ext uri="{FF2B5EF4-FFF2-40B4-BE49-F238E27FC236}">
              <a16:creationId xmlns:a16="http://schemas.microsoft.com/office/drawing/2014/main" id="{0E0E59D1-6F15-D34F-5584-9134FD94C9D7}"/>
            </a:ext>
          </a:extLst>
        </xdr:cNvPr>
        <xdr:cNvSpPr txBox="1">
          <a:spLocks noChangeArrowheads="1"/>
        </xdr:cNvSpPr>
      </xdr:nvSpPr>
      <xdr:spPr bwMode="auto">
        <a:xfrm>
          <a:off x="476250" y="13192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76200" cy="200025"/>
    <xdr:sp macro="" textlink="">
      <xdr:nvSpPr>
        <xdr:cNvPr id="364608" name="Text Box 2112">
          <a:extLst>
            <a:ext uri="{FF2B5EF4-FFF2-40B4-BE49-F238E27FC236}">
              <a16:creationId xmlns:a16="http://schemas.microsoft.com/office/drawing/2014/main" id="{C686ED2C-EC2F-ADF6-046C-34E446D5DDFE}"/>
            </a:ext>
          </a:extLst>
        </xdr:cNvPr>
        <xdr:cNvSpPr txBox="1">
          <a:spLocks noChangeArrowheads="1"/>
        </xdr:cNvSpPr>
      </xdr:nvSpPr>
      <xdr:spPr bwMode="auto">
        <a:xfrm>
          <a:off x="476250" y="13382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76200" cy="200025"/>
    <xdr:sp macro="" textlink="">
      <xdr:nvSpPr>
        <xdr:cNvPr id="364609" name="Text Box 2113">
          <a:extLst>
            <a:ext uri="{FF2B5EF4-FFF2-40B4-BE49-F238E27FC236}">
              <a16:creationId xmlns:a16="http://schemas.microsoft.com/office/drawing/2014/main" id="{9B70F776-35EF-D336-710A-A0CD649DF398}"/>
            </a:ext>
          </a:extLst>
        </xdr:cNvPr>
        <xdr:cNvSpPr txBox="1">
          <a:spLocks noChangeArrowheads="1"/>
        </xdr:cNvSpPr>
      </xdr:nvSpPr>
      <xdr:spPr bwMode="auto">
        <a:xfrm>
          <a:off x="476250" y="13573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76200" cy="200025"/>
    <xdr:sp macro="" textlink="">
      <xdr:nvSpPr>
        <xdr:cNvPr id="364610" name="Text Box 2114">
          <a:extLst>
            <a:ext uri="{FF2B5EF4-FFF2-40B4-BE49-F238E27FC236}">
              <a16:creationId xmlns:a16="http://schemas.microsoft.com/office/drawing/2014/main" id="{98D183D6-DF64-0981-FCAC-E80A98B64902}"/>
            </a:ext>
          </a:extLst>
        </xdr:cNvPr>
        <xdr:cNvSpPr txBox="1">
          <a:spLocks noChangeArrowheads="1"/>
        </xdr:cNvSpPr>
      </xdr:nvSpPr>
      <xdr:spPr bwMode="auto">
        <a:xfrm>
          <a:off x="476250" y="13382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76200" cy="200025"/>
    <xdr:sp macro="" textlink="">
      <xdr:nvSpPr>
        <xdr:cNvPr id="364611" name="Text Box 2115">
          <a:extLst>
            <a:ext uri="{FF2B5EF4-FFF2-40B4-BE49-F238E27FC236}">
              <a16:creationId xmlns:a16="http://schemas.microsoft.com/office/drawing/2014/main" id="{3718A883-87D6-E336-767D-AFC6A0D24EB7}"/>
            </a:ext>
          </a:extLst>
        </xdr:cNvPr>
        <xdr:cNvSpPr txBox="1">
          <a:spLocks noChangeArrowheads="1"/>
        </xdr:cNvSpPr>
      </xdr:nvSpPr>
      <xdr:spPr bwMode="auto">
        <a:xfrm>
          <a:off x="476250" y="13573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76200" cy="200025"/>
    <xdr:sp macro="" textlink="">
      <xdr:nvSpPr>
        <xdr:cNvPr id="364612" name="Text Box 2116">
          <a:extLst>
            <a:ext uri="{FF2B5EF4-FFF2-40B4-BE49-F238E27FC236}">
              <a16:creationId xmlns:a16="http://schemas.microsoft.com/office/drawing/2014/main" id="{3314C0FE-29ED-F927-7396-94B9DAD16AAF}"/>
            </a:ext>
          </a:extLst>
        </xdr:cNvPr>
        <xdr:cNvSpPr txBox="1">
          <a:spLocks noChangeArrowheads="1"/>
        </xdr:cNvSpPr>
      </xdr:nvSpPr>
      <xdr:spPr bwMode="auto">
        <a:xfrm>
          <a:off x="476250" y="1376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76200" cy="200025"/>
    <xdr:sp macro="" textlink="">
      <xdr:nvSpPr>
        <xdr:cNvPr id="364613" name="Text Box 2117">
          <a:extLst>
            <a:ext uri="{FF2B5EF4-FFF2-40B4-BE49-F238E27FC236}">
              <a16:creationId xmlns:a16="http://schemas.microsoft.com/office/drawing/2014/main" id="{BCA570FA-C9BD-8E7E-2484-262572049E62}"/>
            </a:ext>
          </a:extLst>
        </xdr:cNvPr>
        <xdr:cNvSpPr txBox="1">
          <a:spLocks noChangeArrowheads="1"/>
        </xdr:cNvSpPr>
      </xdr:nvSpPr>
      <xdr:spPr bwMode="auto">
        <a:xfrm>
          <a:off x="476250" y="13573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76200" cy="200025"/>
    <xdr:sp macro="" textlink="">
      <xdr:nvSpPr>
        <xdr:cNvPr id="364614" name="Text Box 2118">
          <a:extLst>
            <a:ext uri="{FF2B5EF4-FFF2-40B4-BE49-F238E27FC236}">
              <a16:creationId xmlns:a16="http://schemas.microsoft.com/office/drawing/2014/main" id="{CC04BCEF-3613-ADB2-23FD-C4C0DD7E50A5}"/>
            </a:ext>
          </a:extLst>
        </xdr:cNvPr>
        <xdr:cNvSpPr txBox="1">
          <a:spLocks noChangeArrowheads="1"/>
        </xdr:cNvSpPr>
      </xdr:nvSpPr>
      <xdr:spPr bwMode="auto">
        <a:xfrm>
          <a:off x="476250" y="1376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261" name="Text Box 5">
          <a:extLst>
            <a:ext uri="{FF2B5EF4-FFF2-40B4-BE49-F238E27FC236}">
              <a16:creationId xmlns:a16="http://schemas.microsoft.com/office/drawing/2014/main" id="{EC8F1ACB-4A88-3041-C871-7890F01AA106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262" name="Text Box 6">
          <a:extLst>
            <a:ext uri="{FF2B5EF4-FFF2-40B4-BE49-F238E27FC236}">
              <a16:creationId xmlns:a16="http://schemas.microsoft.com/office/drawing/2014/main" id="{BE1F4B4E-498C-01D2-5075-93AB210CC4E3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263" name="Text Box 7">
          <a:extLst>
            <a:ext uri="{FF2B5EF4-FFF2-40B4-BE49-F238E27FC236}">
              <a16:creationId xmlns:a16="http://schemas.microsoft.com/office/drawing/2014/main" id="{FC880B2A-01D7-2616-8C91-C4B6F5A77DC2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264" name="Text Box 8">
          <a:extLst>
            <a:ext uri="{FF2B5EF4-FFF2-40B4-BE49-F238E27FC236}">
              <a16:creationId xmlns:a16="http://schemas.microsoft.com/office/drawing/2014/main" id="{BAD9491C-B37E-3434-7147-CFDEBDE83898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265" name="Text Box 9">
          <a:extLst>
            <a:ext uri="{FF2B5EF4-FFF2-40B4-BE49-F238E27FC236}">
              <a16:creationId xmlns:a16="http://schemas.microsoft.com/office/drawing/2014/main" id="{B1EF5F5F-72C8-A916-D565-1D7055C605E7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266" name="Text Box 10">
          <a:extLst>
            <a:ext uri="{FF2B5EF4-FFF2-40B4-BE49-F238E27FC236}">
              <a16:creationId xmlns:a16="http://schemas.microsoft.com/office/drawing/2014/main" id="{B8C4A58D-AB26-2BC6-9E69-75676E59B121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267" name="Text Box 11">
          <a:extLst>
            <a:ext uri="{FF2B5EF4-FFF2-40B4-BE49-F238E27FC236}">
              <a16:creationId xmlns:a16="http://schemas.microsoft.com/office/drawing/2014/main" id="{2BBD157C-261E-FE71-0E0E-0E9D32B179C2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268" name="Text Box 12">
          <a:extLst>
            <a:ext uri="{FF2B5EF4-FFF2-40B4-BE49-F238E27FC236}">
              <a16:creationId xmlns:a16="http://schemas.microsoft.com/office/drawing/2014/main" id="{0E782E3D-A81D-C530-E8A2-18D228D59516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269" name="Text Box 13">
          <a:extLst>
            <a:ext uri="{FF2B5EF4-FFF2-40B4-BE49-F238E27FC236}">
              <a16:creationId xmlns:a16="http://schemas.microsoft.com/office/drawing/2014/main" id="{1C9694FC-2151-7505-B669-052A42E30C11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270" name="Text Box 14">
          <a:extLst>
            <a:ext uri="{FF2B5EF4-FFF2-40B4-BE49-F238E27FC236}">
              <a16:creationId xmlns:a16="http://schemas.microsoft.com/office/drawing/2014/main" id="{B3D3FF22-D5FB-9CD1-1CE8-84BD8E116634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271" name="Text Box 15">
          <a:extLst>
            <a:ext uri="{FF2B5EF4-FFF2-40B4-BE49-F238E27FC236}">
              <a16:creationId xmlns:a16="http://schemas.microsoft.com/office/drawing/2014/main" id="{11B8456B-579A-82A3-1BDB-82C10E465035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272" name="Text Box 16">
          <a:extLst>
            <a:ext uri="{FF2B5EF4-FFF2-40B4-BE49-F238E27FC236}">
              <a16:creationId xmlns:a16="http://schemas.microsoft.com/office/drawing/2014/main" id="{983D6E8E-0703-4034-1224-7A225478402E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277" name="Text Box 21">
          <a:extLst>
            <a:ext uri="{FF2B5EF4-FFF2-40B4-BE49-F238E27FC236}">
              <a16:creationId xmlns:a16="http://schemas.microsoft.com/office/drawing/2014/main" id="{39D10827-653D-7B47-DD7C-13769B1F47A1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278" name="Text Box 22">
          <a:extLst>
            <a:ext uri="{FF2B5EF4-FFF2-40B4-BE49-F238E27FC236}">
              <a16:creationId xmlns:a16="http://schemas.microsoft.com/office/drawing/2014/main" id="{EF4466B2-DE24-DE1D-39A0-F54D70A00A04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279" name="Text Box 23">
          <a:extLst>
            <a:ext uri="{FF2B5EF4-FFF2-40B4-BE49-F238E27FC236}">
              <a16:creationId xmlns:a16="http://schemas.microsoft.com/office/drawing/2014/main" id="{C8672333-5C0F-C31A-D317-597ACC8856D1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280" name="Text Box 24">
          <a:extLst>
            <a:ext uri="{FF2B5EF4-FFF2-40B4-BE49-F238E27FC236}">
              <a16:creationId xmlns:a16="http://schemas.microsoft.com/office/drawing/2014/main" id="{8C6672C0-70ED-4FE8-070A-B6D239D453A6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281" name="Text Box 25">
          <a:extLst>
            <a:ext uri="{FF2B5EF4-FFF2-40B4-BE49-F238E27FC236}">
              <a16:creationId xmlns:a16="http://schemas.microsoft.com/office/drawing/2014/main" id="{357C86B6-817D-3243-44BF-677F5ABA9AC0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282" name="Text Box 26">
          <a:extLst>
            <a:ext uri="{FF2B5EF4-FFF2-40B4-BE49-F238E27FC236}">
              <a16:creationId xmlns:a16="http://schemas.microsoft.com/office/drawing/2014/main" id="{5739D404-2970-604E-4CD1-FBAC6EC742E0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283" name="Text Box 27">
          <a:extLst>
            <a:ext uri="{FF2B5EF4-FFF2-40B4-BE49-F238E27FC236}">
              <a16:creationId xmlns:a16="http://schemas.microsoft.com/office/drawing/2014/main" id="{254F8C3F-4ABC-A832-7CE1-B74BCB962E8C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284" name="Text Box 28">
          <a:extLst>
            <a:ext uri="{FF2B5EF4-FFF2-40B4-BE49-F238E27FC236}">
              <a16:creationId xmlns:a16="http://schemas.microsoft.com/office/drawing/2014/main" id="{83D8D1A6-BFBC-5C3A-E16C-2CDFB1CBFD03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285" name="Text Box 29">
          <a:extLst>
            <a:ext uri="{FF2B5EF4-FFF2-40B4-BE49-F238E27FC236}">
              <a16:creationId xmlns:a16="http://schemas.microsoft.com/office/drawing/2014/main" id="{56C824E5-4B72-26BB-4194-88A7F809F465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286" name="Text Box 30">
          <a:extLst>
            <a:ext uri="{FF2B5EF4-FFF2-40B4-BE49-F238E27FC236}">
              <a16:creationId xmlns:a16="http://schemas.microsoft.com/office/drawing/2014/main" id="{10E78FDB-9CF4-004A-4E1A-18B4FAD35CC5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287" name="Text Box 31">
          <a:extLst>
            <a:ext uri="{FF2B5EF4-FFF2-40B4-BE49-F238E27FC236}">
              <a16:creationId xmlns:a16="http://schemas.microsoft.com/office/drawing/2014/main" id="{1C1AAB76-1C55-82B5-9565-495BC92FD3C9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288" name="Text Box 32">
          <a:extLst>
            <a:ext uri="{FF2B5EF4-FFF2-40B4-BE49-F238E27FC236}">
              <a16:creationId xmlns:a16="http://schemas.microsoft.com/office/drawing/2014/main" id="{26D156C1-07C0-3795-2D18-9454F8EA06E2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289" name="Text Box 33">
          <a:extLst>
            <a:ext uri="{FF2B5EF4-FFF2-40B4-BE49-F238E27FC236}">
              <a16:creationId xmlns:a16="http://schemas.microsoft.com/office/drawing/2014/main" id="{9136C9F9-5DD8-D370-0C29-5818E78B231E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290" name="Text Box 34">
          <a:extLst>
            <a:ext uri="{FF2B5EF4-FFF2-40B4-BE49-F238E27FC236}">
              <a16:creationId xmlns:a16="http://schemas.microsoft.com/office/drawing/2014/main" id="{05D8AD8C-57C2-0BE6-AAA0-029F54038461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291" name="Text Box 35">
          <a:extLst>
            <a:ext uri="{FF2B5EF4-FFF2-40B4-BE49-F238E27FC236}">
              <a16:creationId xmlns:a16="http://schemas.microsoft.com/office/drawing/2014/main" id="{BCAD3851-4511-7EAB-05E2-9EE713E831A7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292" name="Text Box 36">
          <a:extLst>
            <a:ext uri="{FF2B5EF4-FFF2-40B4-BE49-F238E27FC236}">
              <a16:creationId xmlns:a16="http://schemas.microsoft.com/office/drawing/2014/main" id="{2330B52B-EF8B-9D1C-10DF-6A04FD59F967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293" name="Text Box 37">
          <a:extLst>
            <a:ext uri="{FF2B5EF4-FFF2-40B4-BE49-F238E27FC236}">
              <a16:creationId xmlns:a16="http://schemas.microsoft.com/office/drawing/2014/main" id="{4644086E-3615-0C43-D2E4-F4416C4B7F1E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294" name="Text Box 38">
          <a:extLst>
            <a:ext uri="{FF2B5EF4-FFF2-40B4-BE49-F238E27FC236}">
              <a16:creationId xmlns:a16="http://schemas.microsoft.com/office/drawing/2014/main" id="{3008A280-22F7-B7F6-6009-86382A46CFC3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295" name="Text Box 39">
          <a:extLst>
            <a:ext uri="{FF2B5EF4-FFF2-40B4-BE49-F238E27FC236}">
              <a16:creationId xmlns:a16="http://schemas.microsoft.com/office/drawing/2014/main" id="{1102F37F-D5CA-46E8-2987-9E2D4B16D0EA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296" name="Text Box 40">
          <a:extLst>
            <a:ext uri="{FF2B5EF4-FFF2-40B4-BE49-F238E27FC236}">
              <a16:creationId xmlns:a16="http://schemas.microsoft.com/office/drawing/2014/main" id="{2923E642-A66D-EA92-58BC-DEC419A08E72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297" name="Text Box 41">
          <a:extLst>
            <a:ext uri="{FF2B5EF4-FFF2-40B4-BE49-F238E27FC236}">
              <a16:creationId xmlns:a16="http://schemas.microsoft.com/office/drawing/2014/main" id="{10A7086D-7D43-7FCA-D58A-3DB78790BB87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298" name="Text Box 42">
          <a:extLst>
            <a:ext uri="{FF2B5EF4-FFF2-40B4-BE49-F238E27FC236}">
              <a16:creationId xmlns:a16="http://schemas.microsoft.com/office/drawing/2014/main" id="{F8FFB4BB-96A7-09E3-DEE2-1DE945EC4AF6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299" name="Text Box 43">
          <a:extLst>
            <a:ext uri="{FF2B5EF4-FFF2-40B4-BE49-F238E27FC236}">
              <a16:creationId xmlns:a16="http://schemas.microsoft.com/office/drawing/2014/main" id="{F9604D11-4ABA-B62F-6901-32B0B82A6926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00" name="Text Box 44">
          <a:extLst>
            <a:ext uri="{FF2B5EF4-FFF2-40B4-BE49-F238E27FC236}">
              <a16:creationId xmlns:a16="http://schemas.microsoft.com/office/drawing/2014/main" id="{690C60FD-391C-D4CD-F133-2E672BA3E2FA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01" name="Text Box 45">
          <a:extLst>
            <a:ext uri="{FF2B5EF4-FFF2-40B4-BE49-F238E27FC236}">
              <a16:creationId xmlns:a16="http://schemas.microsoft.com/office/drawing/2014/main" id="{64EF91B8-77F4-07A6-32EE-57B9767665EC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302" name="Text Box 46">
          <a:extLst>
            <a:ext uri="{FF2B5EF4-FFF2-40B4-BE49-F238E27FC236}">
              <a16:creationId xmlns:a16="http://schemas.microsoft.com/office/drawing/2014/main" id="{243F08B9-C501-35B8-54E1-C6FC1931DD92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303" name="Text Box 47">
          <a:extLst>
            <a:ext uri="{FF2B5EF4-FFF2-40B4-BE49-F238E27FC236}">
              <a16:creationId xmlns:a16="http://schemas.microsoft.com/office/drawing/2014/main" id="{B7633310-099A-892E-9FCA-9495947F5859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04" name="Text Box 48">
          <a:extLst>
            <a:ext uri="{FF2B5EF4-FFF2-40B4-BE49-F238E27FC236}">
              <a16:creationId xmlns:a16="http://schemas.microsoft.com/office/drawing/2014/main" id="{32968529-403A-C53C-3F80-2495E3861441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05" name="Text Box 49">
          <a:extLst>
            <a:ext uri="{FF2B5EF4-FFF2-40B4-BE49-F238E27FC236}">
              <a16:creationId xmlns:a16="http://schemas.microsoft.com/office/drawing/2014/main" id="{93681D82-BA1A-DD8A-6BCE-73C9CCD983A6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06" name="Text Box 50">
          <a:extLst>
            <a:ext uri="{FF2B5EF4-FFF2-40B4-BE49-F238E27FC236}">
              <a16:creationId xmlns:a16="http://schemas.microsoft.com/office/drawing/2014/main" id="{6BEABC4B-5500-D1BE-1E89-470AD73227EC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07" name="Text Box 51">
          <a:extLst>
            <a:ext uri="{FF2B5EF4-FFF2-40B4-BE49-F238E27FC236}">
              <a16:creationId xmlns:a16="http://schemas.microsoft.com/office/drawing/2014/main" id="{7AC1C5AC-1166-FBE7-B494-B70034F501DB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08" name="Text Box 52">
          <a:extLst>
            <a:ext uri="{FF2B5EF4-FFF2-40B4-BE49-F238E27FC236}">
              <a16:creationId xmlns:a16="http://schemas.microsoft.com/office/drawing/2014/main" id="{9B9FB970-1986-DE14-6E7A-9D4C75D8D273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09" name="Text Box 53">
          <a:extLst>
            <a:ext uri="{FF2B5EF4-FFF2-40B4-BE49-F238E27FC236}">
              <a16:creationId xmlns:a16="http://schemas.microsoft.com/office/drawing/2014/main" id="{8F76AE0E-CF24-BB05-FA45-E9C3E9D476B3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10" name="Text Box 54">
          <a:extLst>
            <a:ext uri="{FF2B5EF4-FFF2-40B4-BE49-F238E27FC236}">
              <a16:creationId xmlns:a16="http://schemas.microsoft.com/office/drawing/2014/main" id="{71D8BD99-663C-6047-2627-7D53A4A10052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11" name="Text Box 55">
          <a:extLst>
            <a:ext uri="{FF2B5EF4-FFF2-40B4-BE49-F238E27FC236}">
              <a16:creationId xmlns:a16="http://schemas.microsoft.com/office/drawing/2014/main" id="{27FD7401-FA69-7C9C-8D46-34BDCFE15899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12" name="Text Box 56">
          <a:extLst>
            <a:ext uri="{FF2B5EF4-FFF2-40B4-BE49-F238E27FC236}">
              <a16:creationId xmlns:a16="http://schemas.microsoft.com/office/drawing/2014/main" id="{B1A5C957-E9F8-3964-0FED-5D38915E0A96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13" name="Text Box 57">
          <a:extLst>
            <a:ext uri="{FF2B5EF4-FFF2-40B4-BE49-F238E27FC236}">
              <a16:creationId xmlns:a16="http://schemas.microsoft.com/office/drawing/2014/main" id="{D778E29B-4C0F-1A7E-B4D8-289354DDB820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314" name="Text Box 58">
          <a:extLst>
            <a:ext uri="{FF2B5EF4-FFF2-40B4-BE49-F238E27FC236}">
              <a16:creationId xmlns:a16="http://schemas.microsoft.com/office/drawing/2014/main" id="{CCC77C5A-83B9-76B3-0D58-ED29EA3463B5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315" name="Text Box 59">
          <a:extLst>
            <a:ext uri="{FF2B5EF4-FFF2-40B4-BE49-F238E27FC236}">
              <a16:creationId xmlns:a16="http://schemas.microsoft.com/office/drawing/2014/main" id="{796F1E86-D849-D457-B68A-82648BDA83A3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16" name="Text Box 60">
          <a:extLst>
            <a:ext uri="{FF2B5EF4-FFF2-40B4-BE49-F238E27FC236}">
              <a16:creationId xmlns:a16="http://schemas.microsoft.com/office/drawing/2014/main" id="{21CAF722-B586-1DAA-6768-1CB4CA820CCD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17" name="Text Box 61">
          <a:extLst>
            <a:ext uri="{FF2B5EF4-FFF2-40B4-BE49-F238E27FC236}">
              <a16:creationId xmlns:a16="http://schemas.microsoft.com/office/drawing/2014/main" id="{5084034D-D543-CBBA-08D0-83F7005420D0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18" name="Text Box 62">
          <a:extLst>
            <a:ext uri="{FF2B5EF4-FFF2-40B4-BE49-F238E27FC236}">
              <a16:creationId xmlns:a16="http://schemas.microsoft.com/office/drawing/2014/main" id="{5DF61603-D0C0-066E-9B30-A5423FF3F4B7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19" name="Text Box 63">
          <a:extLst>
            <a:ext uri="{FF2B5EF4-FFF2-40B4-BE49-F238E27FC236}">
              <a16:creationId xmlns:a16="http://schemas.microsoft.com/office/drawing/2014/main" id="{2D98915C-9A7E-6FA4-CF20-9ECE1E20CE1E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20" name="Text Box 64">
          <a:extLst>
            <a:ext uri="{FF2B5EF4-FFF2-40B4-BE49-F238E27FC236}">
              <a16:creationId xmlns:a16="http://schemas.microsoft.com/office/drawing/2014/main" id="{C4D25519-90B2-E026-F34C-2238608116C9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21" name="Text Box 65">
          <a:extLst>
            <a:ext uri="{FF2B5EF4-FFF2-40B4-BE49-F238E27FC236}">
              <a16:creationId xmlns:a16="http://schemas.microsoft.com/office/drawing/2014/main" id="{D662DFE0-F11F-FDD5-AB7F-40B5076EBDA8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22" name="Text Box 66">
          <a:extLst>
            <a:ext uri="{FF2B5EF4-FFF2-40B4-BE49-F238E27FC236}">
              <a16:creationId xmlns:a16="http://schemas.microsoft.com/office/drawing/2014/main" id="{B131B213-72F4-3B1A-1FE3-8BC2177197B5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23" name="Text Box 67">
          <a:extLst>
            <a:ext uri="{FF2B5EF4-FFF2-40B4-BE49-F238E27FC236}">
              <a16:creationId xmlns:a16="http://schemas.microsoft.com/office/drawing/2014/main" id="{F2492791-0EF6-984F-308E-0FF1DEDDB0D5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24" name="Text Box 68">
          <a:extLst>
            <a:ext uri="{FF2B5EF4-FFF2-40B4-BE49-F238E27FC236}">
              <a16:creationId xmlns:a16="http://schemas.microsoft.com/office/drawing/2014/main" id="{8ECA2EFA-31B2-4847-F388-96E9C3A5AED8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25" name="Text Box 69">
          <a:extLst>
            <a:ext uri="{FF2B5EF4-FFF2-40B4-BE49-F238E27FC236}">
              <a16:creationId xmlns:a16="http://schemas.microsoft.com/office/drawing/2014/main" id="{AD46793F-6755-5E4E-9CAE-919450BF852F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326" name="Text Box 70">
          <a:extLst>
            <a:ext uri="{FF2B5EF4-FFF2-40B4-BE49-F238E27FC236}">
              <a16:creationId xmlns:a16="http://schemas.microsoft.com/office/drawing/2014/main" id="{E77D1039-E50E-0DDA-5CA8-B5F493B5814F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327" name="Text Box 71">
          <a:extLst>
            <a:ext uri="{FF2B5EF4-FFF2-40B4-BE49-F238E27FC236}">
              <a16:creationId xmlns:a16="http://schemas.microsoft.com/office/drawing/2014/main" id="{D5C94BAA-C3FB-44DC-3B1D-5CDA6A48F01E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28" name="Text Box 72">
          <a:extLst>
            <a:ext uri="{FF2B5EF4-FFF2-40B4-BE49-F238E27FC236}">
              <a16:creationId xmlns:a16="http://schemas.microsoft.com/office/drawing/2014/main" id="{886916FD-661F-DACC-8B4E-C33A5E977CD4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29" name="Text Box 73">
          <a:extLst>
            <a:ext uri="{FF2B5EF4-FFF2-40B4-BE49-F238E27FC236}">
              <a16:creationId xmlns:a16="http://schemas.microsoft.com/office/drawing/2014/main" id="{4A5E8F92-335A-86F9-B33C-644ABD23AFAA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30" name="Text Box 74">
          <a:extLst>
            <a:ext uri="{FF2B5EF4-FFF2-40B4-BE49-F238E27FC236}">
              <a16:creationId xmlns:a16="http://schemas.microsoft.com/office/drawing/2014/main" id="{23F722BD-4E52-2FBF-C200-90EE06FC6D7D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31" name="Text Box 75">
          <a:extLst>
            <a:ext uri="{FF2B5EF4-FFF2-40B4-BE49-F238E27FC236}">
              <a16:creationId xmlns:a16="http://schemas.microsoft.com/office/drawing/2014/main" id="{D04A4B9E-D575-8C20-12E6-37D01BC4AC5E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32" name="Text Box 76">
          <a:extLst>
            <a:ext uri="{FF2B5EF4-FFF2-40B4-BE49-F238E27FC236}">
              <a16:creationId xmlns:a16="http://schemas.microsoft.com/office/drawing/2014/main" id="{8A77143B-B98A-4B43-B3C0-F385A0BCB74E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33" name="Text Box 77">
          <a:extLst>
            <a:ext uri="{FF2B5EF4-FFF2-40B4-BE49-F238E27FC236}">
              <a16:creationId xmlns:a16="http://schemas.microsoft.com/office/drawing/2014/main" id="{C2908EAF-1F2B-138F-56A8-0C0E1F4A26FB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34" name="Text Box 78">
          <a:extLst>
            <a:ext uri="{FF2B5EF4-FFF2-40B4-BE49-F238E27FC236}">
              <a16:creationId xmlns:a16="http://schemas.microsoft.com/office/drawing/2014/main" id="{2FD2FD31-39C3-13A2-DF86-E9A971AD0A44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35" name="Text Box 79">
          <a:extLst>
            <a:ext uri="{FF2B5EF4-FFF2-40B4-BE49-F238E27FC236}">
              <a16:creationId xmlns:a16="http://schemas.microsoft.com/office/drawing/2014/main" id="{E7B497FF-63F8-FB04-2B6B-544ADB080A53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36" name="Text Box 80">
          <a:extLst>
            <a:ext uri="{FF2B5EF4-FFF2-40B4-BE49-F238E27FC236}">
              <a16:creationId xmlns:a16="http://schemas.microsoft.com/office/drawing/2014/main" id="{FBD5D333-00B9-78FA-1695-4DB6066DE643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37" name="Text Box 81">
          <a:extLst>
            <a:ext uri="{FF2B5EF4-FFF2-40B4-BE49-F238E27FC236}">
              <a16:creationId xmlns:a16="http://schemas.microsoft.com/office/drawing/2014/main" id="{C3DE6B29-0406-92C2-33BA-1EF5FC281F8B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338" name="Text Box 82">
          <a:extLst>
            <a:ext uri="{FF2B5EF4-FFF2-40B4-BE49-F238E27FC236}">
              <a16:creationId xmlns:a16="http://schemas.microsoft.com/office/drawing/2014/main" id="{A53BEE3A-2E64-0D22-ECCA-9EBEA1C21FEE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339" name="Text Box 83">
          <a:extLst>
            <a:ext uri="{FF2B5EF4-FFF2-40B4-BE49-F238E27FC236}">
              <a16:creationId xmlns:a16="http://schemas.microsoft.com/office/drawing/2014/main" id="{E5C5E22C-B2E4-A24D-BAD1-685FCBC34230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40" name="Text Box 84">
          <a:extLst>
            <a:ext uri="{FF2B5EF4-FFF2-40B4-BE49-F238E27FC236}">
              <a16:creationId xmlns:a16="http://schemas.microsoft.com/office/drawing/2014/main" id="{40369870-1003-6881-DCD2-F119619EA7B0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41" name="Text Box 85">
          <a:extLst>
            <a:ext uri="{FF2B5EF4-FFF2-40B4-BE49-F238E27FC236}">
              <a16:creationId xmlns:a16="http://schemas.microsoft.com/office/drawing/2014/main" id="{78889310-272A-489D-F370-424C0FC94687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42" name="Text Box 86">
          <a:extLst>
            <a:ext uri="{FF2B5EF4-FFF2-40B4-BE49-F238E27FC236}">
              <a16:creationId xmlns:a16="http://schemas.microsoft.com/office/drawing/2014/main" id="{3AA3DB20-C2B3-B3B1-CE25-5D640B1714FD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43" name="Text Box 87">
          <a:extLst>
            <a:ext uri="{FF2B5EF4-FFF2-40B4-BE49-F238E27FC236}">
              <a16:creationId xmlns:a16="http://schemas.microsoft.com/office/drawing/2014/main" id="{F354D76D-51E5-DF5C-82FD-AD649A58F5D4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44" name="Text Box 88">
          <a:extLst>
            <a:ext uri="{FF2B5EF4-FFF2-40B4-BE49-F238E27FC236}">
              <a16:creationId xmlns:a16="http://schemas.microsoft.com/office/drawing/2014/main" id="{37CA3F1A-35DC-C7FA-6636-9CD8D6E3FF4B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45" name="Text Box 89">
          <a:extLst>
            <a:ext uri="{FF2B5EF4-FFF2-40B4-BE49-F238E27FC236}">
              <a16:creationId xmlns:a16="http://schemas.microsoft.com/office/drawing/2014/main" id="{980424A3-8190-F3E4-B8CF-047D70FD45FD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46" name="Text Box 90">
          <a:extLst>
            <a:ext uri="{FF2B5EF4-FFF2-40B4-BE49-F238E27FC236}">
              <a16:creationId xmlns:a16="http://schemas.microsoft.com/office/drawing/2014/main" id="{6A3C6877-158B-7A7D-C77C-4ED614AAD74C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47" name="Text Box 91">
          <a:extLst>
            <a:ext uri="{FF2B5EF4-FFF2-40B4-BE49-F238E27FC236}">
              <a16:creationId xmlns:a16="http://schemas.microsoft.com/office/drawing/2014/main" id="{0B872414-2B22-C0EF-0818-2BAE9A9564F1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48" name="Text Box 92">
          <a:extLst>
            <a:ext uri="{FF2B5EF4-FFF2-40B4-BE49-F238E27FC236}">
              <a16:creationId xmlns:a16="http://schemas.microsoft.com/office/drawing/2014/main" id="{8992AA81-BEA0-E85A-83F8-A710F71280C2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49" name="Text Box 93">
          <a:extLst>
            <a:ext uri="{FF2B5EF4-FFF2-40B4-BE49-F238E27FC236}">
              <a16:creationId xmlns:a16="http://schemas.microsoft.com/office/drawing/2014/main" id="{EFE1B90E-25F4-70B8-4160-35D75C17F192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350" name="Text Box 94">
          <a:extLst>
            <a:ext uri="{FF2B5EF4-FFF2-40B4-BE49-F238E27FC236}">
              <a16:creationId xmlns:a16="http://schemas.microsoft.com/office/drawing/2014/main" id="{348B4EA3-2C3D-B726-FAB6-4BA82AF32DB2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351" name="Text Box 95">
          <a:extLst>
            <a:ext uri="{FF2B5EF4-FFF2-40B4-BE49-F238E27FC236}">
              <a16:creationId xmlns:a16="http://schemas.microsoft.com/office/drawing/2014/main" id="{426CD433-01D3-ABAF-2B58-08D722281A4C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52" name="Text Box 96">
          <a:extLst>
            <a:ext uri="{FF2B5EF4-FFF2-40B4-BE49-F238E27FC236}">
              <a16:creationId xmlns:a16="http://schemas.microsoft.com/office/drawing/2014/main" id="{41DD4ECB-1310-BED3-49FE-57F7C7789BA4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53" name="Text Box 97">
          <a:extLst>
            <a:ext uri="{FF2B5EF4-FFF2-40B4-BE49-F238E27FC236}">
              <a16:creationId xmlns:a16="http://schemas.microsoft.com/office/drawing/2014/main" id="{137C5FA9-3E22-28A2-0AC0-E69E7312F591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54" name="Text Box 98">
          <a:extLst>
            <a:ext uri="{FF2B5EF4-FFF2-40B4-BE49-F238E27FC236}">
              <a16:creationId xmlns:a16="http://schemas.microsoft.com/office/drawing/2014/main" id="{9CF198B5-6750-6B8D-142E-3DDC299EA0E3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55" name="Text Box 99">
          <a:extLst>
            <a:ext uri="{FF2B5EF4-FFF2-40B4-BE49-F238E27FC236}">
              <a16:creationId xmlns:a16="http://schemas.microsoft.com/office/drawing/2014/main" id="{E718C3E8-AF13-7E54-4B2E-FF3C17F77928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56" name="Text Box 100">
          <a:extLst>
            <a:ext uri="{FF2B5EF4-FFF2-40B4-BE49-F238E27FC236}">
              <a16:creationId xmlns:a16="http://schemas.microsoft.com/office/drawing/2014/main" id="{D3994F5A-BCE6-DC9F-E016-79A3F6A1355F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57" name="Text Box 101">
          <a:extLst>
            <a:ext uri="{FF2B5EF4-FFF2-40B4-BE49-F238E27FC236}">
              <a16:creationId xmlns:a16="http://schemas.microsoft.com/office/drawing/2014/main" id="{459D195B-14F5-F792-9975-0C48FE09BEB5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58" name="Text Box 102">
          <a:extLst>
            <a:ext uri="{FF2B5EF4-FFF2-40B4-BE49-F238E27FC236}">
              <a16:creationId xmlns:a16="http://schemas.microsoft.com/office/drawing/2014/main" id="{C472DB45-AB22-6BAA-91DB-B5E5E1268034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59" name="Text Box 103">
          <a:extLst>
            <a:ext uri="{FF2B5EF4-FFF2-40B4-BE49-F238E27FC236}">
              <a16:creationId xmlns:a16="http://schemas.microsoft.com/office/drawing/2014/main" id="{3353663C-00F6-2046-75A2-B62DE23167F4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60" name="Text Box 104">
          <a:extLst>
            <a:ext uri="{FF2B5EF4-FFF2-40B4-BE49-F238E27FC236}">
              <a16:creationId xmlns:a16="http://schemas.microsoft.com/office/drawing/2014/main" id="{7031192E-8A8A-1FDD-1194-52F063420636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61" name="Text Box 105">
          <a:extLst>
            <a:ext uri="{FF2B5EF4-FFF2-40B4-BE49-F238E27FC236}">
              <a16:creationId xmlns:a16="http://schemas.microsoft.com/office/drawing/2014/main" id="{70AF8A8B-1FD1-FD67-D4F6-F47AEACC7272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362" name="Text Box 106">
          <a:extLst>
            <a:ext uri="{FF2B5EF4-FFF2-40B4-BE49-F238E27FC236}">
              <a16:creationId xmlns:a16="http://schemas.microsoft.com/office/drawing/2014/main" id="{47E63B6D-3CF2-F2A3-9ADD-27BA360E9176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363" name="Text Box 107">
          <a:extLst>
            <a:ext uri="{FF2B5EF4-FFF2-40B4-BE49-F238E27FC236}">
              <a16:creationId xmlns:a16="http://schemas.microsoft.com/office/drawing/2014/main" id="{01954268-BFF8-964B-03A0-00DB75C50AA6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64" name="Text Box 108">
          <a:extLst>
            <a:ext uri="{FF2B5EF4-FFF2-40B4-BE49-F238E27FC236}">
              <a16:creationId xmlns:a16="http://schemas.microsoft.com/office/drawing/2014/main" id="{E9557BCF-6206-4FEE-69E4-C7BC440BE20A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65" name="Text Box 109">
          <a:extLst>
            <a:ext uri="{FF2B5EF4-FFF2-40B4-BE49-F238E27FC236}">
              <a16:creationId xmlns:a16="http://schemas.microsoft.com/office/drawing/2014/main" id="{7B0983D7-7B04-998E-CA02-E0F773897E94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66" name="Text Box 110">
          <a:extLst>
            <a:ext uri="{FF2B5EF4-FFF2-40B4-BE49-F238E27FC236}">
              <a16:creationId xmlns:a16="http://schemas.microsoft.com/office/drawing/2014/main" id="{69016F98-7313-5CAD-8A81-52D73374413F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67" name="Text Box 111">
          <a:extLst>
            <a:ext uri="{FF2B5EF4-FFF2-40B4-BE49-F238E27FC236}">
              <a16:creationId xmlns:a16="http://schemas.microsoft.com/office/drawing/2014/main" id="{D91646EB-661F-FA9D-643E-79535A811760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68" name="Text Box 112">
          <a:extLst>
            <a:ext uri="{FF2B5EF4-FFF2-40B4-BE49-F238E27FC236}">
              <a16:creationId xmlns:a16="http://schemas.microsoft.com/office/drawing/2014/main" id="{927851F5-F375-6DF7-0DD4-C28B6181AD65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69" name="Text Box 113">
          <a:extLst>
            <a:ext uri="{FF2B5EF4-FFF2-40B4-BE49-F238E27FC236}">
              <a16:creationId xmlns:a16="http://schemas.microsoft.com/office/drawing/2014/main" id="{EC7A5902-CDEC-3BBA-103A-F6EEC0432A81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70" name="Text Box 114">
          <a:extLst>
            <a:ext uri="{FF2B5EF4-FFF2-40B4-BE49-F238E27FC236}">
              <a16:creationId xmlns:a16="http://schemas.microsoft.com/office/drawing/2014/main" id="{68B288ED-C8E4-1408-0D4C-DD492EACDDA3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72" name="Text Box 116">
          <a:extLst>
            <a:ext uri="{FF2B5EF4-FFF2-40B4-BE49-F238E27FC236}">
              <a16:creationId xmlns:a16="http://schemas.microsoft.com/office/drawing/2014/main" id="{81EB57A8-B7BE-FB6C-A085-2636A144A404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73" name="Text Box 117">
          <a:extLst>
            <a:ext uri="{FF2B5EF4-FFF2-40B4-BE49-F238E27FC236}">
              <a16:creationId xmlns:a16="http://schemas.microsoft.com/office/drawing/2014/main" id="{7740E613-D82C-8387-7781-B8EAB07DA8F7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374" name="Text Box 118">
          <a:extLst>
            <a:ext uri="{FF2B5EF4-FFF2-40B4-BE49-F238E27FC236}">
              <a16:creationId xmlns:a16="http://schemas.microsoft.com/office/drawing/2014/main" id="{C7263DE5-DA73-70E9-9732-8BC2D6E9072D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375" name="Text Box 119">
          <a:extLst>
            <a:ext uri="{FF2B5EF4-FFF2-40B4-BE49-F238E27FC236}">
              <a16:creationId xmlns:a16="http://schemas.microsoft.com/office/drawing/2014/main" id="{D54A1A5E-7537-B7B4-E045-A81539A2A3F8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76" name="Text Box 120">
          <a:extLst>
            <a:ext uri="{FF2B5EF4-FFF2-40B4-BE49-F238E27FC236}">
              <a16:creationId xmlns:a16="http://schemas.microsoft.com/office/drawing/2014/main" id="{34389D3A-4C79-9C6C-4A0E-1BA070E29E96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77" name="Text Box 121">
          <a:extLst>
            <a:ext uri="{FF2B5EF4-FFF2-40B4-BE49-F238E27FC236}">
              <a16:creationId xmlns:a16="http://schemas.microsoft.com/office/drawing/2014/main" id="{22CA6D18-1EC1-CD00-5661-468096B93F49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78" name="Text Box 122">
          <a:extLst>
            <a:ext uri="{FF2B5EF4-FFF2-40B4-BE49-F238E27FC236}">
              <a16:creationId xmlns:a16="http://schemas.microsoft.com/office/drawing/2014/main" id="{D1A9BAD1-FF03-E3A0-A247-7352B399C0D7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79" name="Text Box 123">
          <a:extLst>
            <a:ext uri="{FF2B5EF4-FFF2-40B4-BE49-F238E27FC236}">
              <a16:creationId xmlns:a16="http://schemas.microsoft.com/office/drawing/2014/main" id="{BD597122-70D7-7FF9-603A-995E0435164B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80" name="Text Box 124">
          <a:extLst>
            <a:ext uri="{FF2B5EF4-FFF2-40B4-BE49-F238E27FC236}">
              <a16:creationId xmlns:a16="http://schemas.microsoft.com/office/drawing/2014/main" id="{D577FDA8-F987-9646-86CE-E0666760FC00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81" name="Text Box 125">
          <a:extLst>
            <a:ext uri="{FF2B5EF4-FFF2-40B4-BE49-F238E27FC236}">
              <a16:creationId xmlns:a16="http://schemas.microsoft.com/office/drawing/2014/main" id="{E6CDB1F2-78D9-07B8-8E85-6158F263A85F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82" name="Text Box 126">
          <a:extLst>
            <a:ext uri="{FF2B5EF4-FFF2-40B4-BE49-F238E27FC236}">
              <a16:creationId xmlns:a16="http://schemas.microsoft.com/office/drawing/2014/main" id="{2E15B49F-FC7D-1B93-6670-E5F5147AC214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83" name="Text Box 127">
          <a:extLst>
            <a:ext uri="{FF2B5EF4-FFF2-40B4-BE49-F238E27FC236}">
              <a16:creationId xmlns:a16="http://schemas.microsoft.com/office/drawing/2014/main" id="{C0DDC364-BB0E-A534-7523-3F88CCDCA042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84" name="Text Box 128">
          <a:extLst>
            <a:ext uri="{FF2B5EF4-FFF2-40B4-BE49-F238E27FC236}">
              <a16:creationId xmlns:a16="http://schemas.microsoft.com/office/drawing/2014/main" id="{7FB4528B-F8D0-5B04-BB55-EFE1565A0909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85" name="Text Box 129">
          <a:extLst>
            <a:ext uri="{FF2B5EF4-FFF2-40B4-BE49-F238E27FC236}">
              <a16:creationId xmlns:a16="http://schemas.microsoft.com/office/drawing/2014/main" id="{24E909C1-2C7A-9269-4D4E-3199C55CB812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386" name="Text Box 130">
          <a:extLst>
            <a:ext uri="{FF2B5EF4-FFF2-40B4-BE49-F238E27FC236}">
              <a16:creationId xmlns:a16="http://schemas.microsoft.com/office/drawing/2014/main" id="{73CD5F67-2B03-5A4C-54A8-A43B30EE6FC3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387" name="Text Box 131">
          <a:extLst>
            <a:ext uri="{FF2B5EF4-FFF2-40B4-BE49-F238E27FC236}">
              <a16:creationId xmlns:a16="http://schemas.microsoft.com/office/drawing/2014/main" id="{AA9E48D1-0B21-7967-996E-2F87B99D115B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88" name="Text Box 132">
          <a:extLst>
            <a:ext uri="{FF2B5EF4-FFF2-40B4-BE49-F238E27FC236}">
              <a16:creationId xmlns:a16="http://schemas.microsoft.com/office/drawing/2014/main" id="{C067F72C-4F48-73FF-7DC5-E29EA11B2F84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89" name="Text Box 133">
          <a:extLst>
            <a:ext uri="{FF2B5EF4-FFF2-40B4-BE49-F238E27FC236}">
              <a16:creationId xmlns:a16="http://schemas.microsoft.com/office/drawing/2014/main" id="{C8FF60D0-FE78-0C59-90DC-F26D236378A7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90" name="Text Box 134">
          <a:extLst>
            <a:ext uri="{FF2B5EF4-FFF2-40B4-BE49-F238E27FC236}">
              <a16:creationId xmlns:a16="http://schemas.microsoft.com/office/drawing/2014/main" id="{0D25D059-66CA-B916-779D-B3719166420B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91" name="Text Box 135">
          <a:extLst>
            <a:ext uri="{FF2B5EF4-FFF2-40B4-BE49-F238E27FC236}">
              <a16:creationId xmlns:a16="http://schemas.microsoft.com/office/drawing/2014/main" id="{2E2A5981-2899-249C-3749-4650044FE5A5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92" name="Text Box 136">
          <a:extLst>
            <a:ext uri="{FF2B5EF4-FFF2-40B4-BE49-F238E27FC236}">
              <a16:creationId xmlns:a16="http://schemas.microsoft.com/office/drawing/2014/main" id="{E9120697-2F51-2667-E287-94276523B279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93" name="Text Box 137">
          <a:extLst>
            <a:ext uri="{FF2B5EF4-FFF2-40B4-BE49-F238E27FC236}">
              <a16:creationId xmlns:a16="http://schemas.microsoft.com/office/drawing/2014/main" id="{5F4BA92A-9A30-F18F-5100-F9A625E1E701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94" name="Text Box 138">
          <a:extLst>
            <a:ext uri="{FF2B5EF4-FFF2-40B4-BE49-F238E27FC236}">
              <a16:creationId xmlns:a16="http://schemas.microsoft.com/office/drawing/2014/main" id="{2A3D0381-54C8-BEA4-A22F-26A2201225C9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395" name="Text Box 139">
          <a:extLst>
            <a:ext uri="{FF2B5EF4-FFF2-40B4-BE49-F238E27FC236}">
              <a16:creationId xmlns:a16="http://schemas.microsoft.com/office/drawing/2014/main" id="{D6139A10-AE1F-670A-90E4-99BEDA01179E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396" name="Text Box 140">
          <a:extLst>
            <a:ext uri="{FF2B5EF4-FFF2-40B4-BE49-F238E27FC236}">
              <a16:creationId xmlns:a16="http://schemas.microsoft.com/office/drawing/2014/main" id="{AB511729-9894-47B1-6143-D932884DBC2D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397" name="Text Box 141">
          <a:extLst>
            <a:ext uri="{FF2B5EF4-FFF2-40B4-BE49-F238E27FC236}">
              <a16:creationId xmlns:a16="http://schemas.microsoft.com/office/drawing/2014/main" id="{1F31EFA9-636A-1923-DBA4-8C0A1BACEA71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398" name="Text Box 142">
          <a:extLst>
            <a:ext uri="{FF2B5EF4-FFF2-40B4-BE49-F238E27FC236}">
              <a16:creationId xmlns:a16="http://schemas.microsoft.com/office/drawing/2014/main" id="{970007BF-B278-4034-B162-64356BFE3F72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399" name="Text Box 143">
          <a:extLst>
            <a:ext uri="{FF2B5EF4-FFF2-40B4-BE49-F238E27FC236}">
              <a16:creationId xmlns:a16="http://schemas.microsoft.com/office/drawing/2014/main" id="{00F317C2-65B7-E195-8740-2F1F2D7C762B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00" name="Text Box 144">
          <a:extLst>
            <a:ext uri="{FF2B5EF4-FFF2-40B4-BE49-F238E27FC236}">
              <a16:creationId xmlns:a16="http://schemas.microsoft.com/office/drawing/2014/main" id="{681D87AB-B4CD-2205-9939-5A2EDB0244EC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01" name="Text Box 145">
          <a:extLst>
            <a:ext uri="{FF2B5EF4-FFF2-40B4-BE49-F238E27FC236}">
              <a16:creationId xmlns:a16="http://schemas.microsoft.com/office/drawing/2014/main" id="{3D756362-F41A-9C79-1370-48E0B4CA63AA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02" name="Text Box 146">
          <a:extLst>
            <a:ext uri="{FF2B5EF4-FFF2-40B4-BE49-F238E27FC236}">
              <a16:creationId xmlns:a16="http://schemas.microsoft.com/office/drawing/2014/main" id="{D7FD6789-1680-6CF7-175C-9150324DDC2F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03" name="Text Box 147">
          <a:extLst>
            <a:ext uri="{FF2B5EF4-FFF2-40B4-BE49-F238E27FC236}">
              <a16:creationId xmlns:a16="http://schemas.microsoft.com/office/drawing/2014/main" id="{AC6A3F4B-8786-7D26-C3B4-41B952ABB6CC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04" name="Text Box 148">
          <a:extLst>
            <a:ext uri="{FF2B5EF4-FFF2-40B4-BE49-F238E27FC236}">
              <a16:creationId xmlns:a16="http://schemas.microsoft.com/office/drawing/2014/main" id="{D568C02B-0C78-18E2-623C-6543DDC6A3FE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05" name="Text Box 149">
          <a:extLst>
            <a:ext uri="{FF2B5EF4-FFF2-40B4-BE49-F238E27FC236}">
              <a16:creationId xmlns:a16="http://schemas.microsoft.com/office/drawing/2014/main" id="{54F2B104-DB66-556A-36C0-BC3DA496448D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06" name="Text Box 150">
          <a:extLst>
            <a:ext uri="{FF2B5EF4-FFF2-40B4-BE49-F238E27FC236}">
              <a16:creationId xmlns:a16="http://schemas.microsoft.com/office/drawing/2014/main" id="{C95FB246-A75C-7CDD-443E-8523D20B5B3D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07" name="Text Box 151">
          <a:extLst>
            <a:ext uri="{FF2B5EF4-FFF2-40B4-BE49-F238E27FC236}">
              <a16:creationId xmlns:a16="http://schemas.microsoft.com/office/drawing/2014/main" id="{E14720B8-9E81-8E91-D3D6-A73E282E8F83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08" name="Text Box 152">
          <a:extLst>
            <a:ext uri="{FF2B5EF4-FFF2-40B4-BE49-F238E27FC236}">
              <a16:creationId xmlns:a16="http://schemas.microsoft.com/office/drawing/2014/main" id="{8CC9BFD0-6F25-0FC7-48CB-9A677028C3C4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09" name="Text Box 153">
          <a:extLst>
            <a:ext uri="{FF2B5EF4-FFF2-40B4-BE49-F238E27FC236}">
              <a16:creationId xmlns:a16="http://schemas.microsoft.com/office/drawing/2014/main" id="{E158A57E-C15A-82FA-6C1B-8855D73549B6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410" name="Text Box 154">
          <a:extLst>
            <a:ext uri="{FF2B5EF4-FFF2-40B4-BE49-F238E27FC236}">
              <a16:creationId xmlns:a16="http://schemas.microsoft.com/office/drawing/2014/main" id="{C4B3C7EF-3366-BEF4-9BAF-A5AAE5BCB0DC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411" name="Text Box 155">
          <a:extLst>
            <a:ext uri="{FF2B5EF4-FFF2-40B4-BE49-F238E27FC236}">
              <a16:creationId xmlns:a16="http://schemas.microsoft.com/office/drawing/2014/main" id="{C8CDC0B3-FD8B-E5D7-8C6B-2B632E5005DF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12" name="Text Box 156">
          <a:extLst>
            <a:ext uri="{FF2B5EF4-FFF2-40B4-BE49-F238E27FC236}">
              <a16:creationId xmlns:a16="http://schemas.microsoft.com/office/drawing/2014/main" id="{913D246D-C419-2E9B-ECB4-F363F7BA746C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13" name="Text Box 157">
          <a:extLst>
            <a:ext uri="{FF2B5EF4-FFF2-40B4-BE49-F238E27FC236}">
              <a16:creationId xmlns:a16="http://schemas.microsoft.com/office/drawing/2014/main" id="{2CC38D5C-546A-FFB4-BF7F-7787D2C54D0F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14" name="Text Box 158">
          <a:extLst>
            <a:ext uri="{FF2B5EF4-FFF2-40B4-BE49-F238E27FC236}">
              <a16:creationId xmlns:a16="http://schemas.microsoft.com/office/drawing/2014/main" id="{224F0C2B-AC32-1473-BA73-55C70D6B1347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15" name="Text Box 159">
          <a:extLst>
            <a:ext uri="{FF2B5EF4-FFF2-40B4-BE49-F238E27FC236}">
              <a16:creationId xmlns:a16="http://schemas.microsoft.com/office/drawing/2014/main" id="{490ECEC5-A03C-3695-5629-75D3DAADE2D7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16" name="Text Box 160">
          <a:extLst>
            <a:ext uri="{FF2B5EF4-FFF2-40B4-BE49-F238E27FC236}">
              <a16:creationId xmlns:a16="http://schemas.microsoft.com/office/drawing/2014/main" id="{EEDFA86E-F52A-239C-8F62-86F00C6395FC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17" name="Text Box 161">
          <a:extLst>
            <a:ext uri="{FF2B5EF4-FFF2-40B4-BE49-F238E27FC236}">
              <a16:creationId xmlns:a16="http://schemas.microsoft.com/office/drawing/2014/main" id="{12BEFBA6-7549-E3D0-09F4-3DB9844F6869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18" name="Text Box 162">
          <a:extLst>
            <a:ext uri="{FF2B5EF4-FFF2-40B4-BE49-F238E27FC236}">
              <a16:creationId xmlns:a16="http://schemas.microsoft.com/office/drawing/2014/main" id="{11A5461D-8D00-AA1C-3BAE-54627FF727BD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19" name="Text Box 163">
          <a:extLst>
            <a:ext uri="{FF2B5EF4-FFF2-40B4-BE49-F238E27FC236}">
              <a16:creationId xmlns:a16="http://schemas.microsoft.com/office/drawing/2014/main" id="{620314A8-E953-DD31-AF1E-BCC0278F102E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20" name="Text Box 164">
          <a:extLst>
            <a:ext uri="{FF2B5EF4-FFF2-40B4-BE49-F238E27FC236}">
              <a16:creationId xmlns:a16="http://schemas.microsoft.com/office/drawing/2014/main" id="{C859F612-5F07-CC54-F305-8ADFF0A11ADA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21" name="Text Box 165">
          <a:extLst>
            <a:ext uri="{FF2B5EF4-FFF2-40B4-BE49-F238E27FC236}">
              <a16:creationId xmlns:a16="http://schemas.microsoft.com/office/drawing/2014/main" id="{6DBB6EEA-D812-C35B-EBA4-F2A3D81FD54F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422" name="Text Box 166">
          <a:extLst>
            <a:ext uri="{FF2B5EF4-FFF2-40B4-BE49-F238E27FC236}">
              <a16:creationId xmlns:a16="http://schemas.microsoft.com/office/drawing/2014/main" id="{A465D20F-9952-92FE-F590-332DF2030999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423" name="Text Box 167">
          <a:extLst>
            <a:ext uri="{FF2B5EF4-FFF2-40B4-BE49-F238E27FC236}">
              <a16:creationId xmlns:a16="http://schemas.microsoft.com/office/drawing/2014/main" id="{18A64E69-253A-4A8A-A6F9-4E574880C999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24" name="Text Box 168">
          <a:extLst>
            <a:ext uri="{FF2B5EF4-FFF2-40B4-BE49-F238E27FC236}">
              <a16:creationId xmlns:a16="http://schemas.microsoft.com/office/drawing/2014/main" id="{93A743A8-1084-4E74-202D-F4F999A7EE28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25" name="Text Box 169">
          <a:extLst>
            <a:ext uri="{FF2B5EF4-FFF2-40B4-BE49-F238E27FC236}">
              <a16:creationId xmlns:a16="http://schemas.microsoft.com/office/drawing/2014/main" id="{64846B2A-D40C-769A-BA45-A2C3AA1380CB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26" name="Text Box 170">
          <a:extLst>
            <a:ext uri="{FF2B5EF4-FFF2-40B4-BE49-F238E27FC236}">
              <a16:creationId xmlns:a16="http://schemas.microsoft.com/office/drawing/2014/main" id="{9CFF149A-AFFC-1A5B-6AEE-C75CBCFBCD6D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27" name="Text Box 171">
          <a:extLst>
            <a:ext uri="{FF2B5EF4-FFF2-40B4-BE49-F238E27FC236}">
              <a16:creationId xmlns:a16="http://schemas.microsoft.com/office/drawing/2014/main" id="{6BD1E4DA-C711-4518-A8D7-1338F2A38992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28" name="Text Box 172">
          <a:extLst>
            <a:ext uri="{FF2B5EF4-FFF2-40B4-BE49-F238E27FC236}">
              <a16:creationId xmlns:a16="http://schemas.microsoft.com/office/drawing/2014/main" id="{97483B7F-6651-7151-C706-14A6B3B8F01B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29" name="Text Box 173">
          <a:extLst>
            <a:ext uri="{FF2B5EF4-FFF2-40B4-BE49-F238E27FC236}">
              <a16:creationId xmlns:a16="http://schemas.microsoft.com/office/drawing/2014/main" id="{669EE9AC-97EA-5AC2-A558-07992E13DFE9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30" name="Text Box 174">
          <a:extLst>
            <a:ext uri="{FF2B5EF4-FFF2-40B4-BE49-F238E27FC236}">
              <a16:creationId xmlns:a16="http://schemas.microsoft.com/office/drawing/2014/main" id="{390AA6AB-A634-9C38-32CA-5561FF0611CC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31" name="Text Box 175">
          <a:extLst>
            <a:ext uri="{FF2B5EF4-FFF2-40B4-BE49-F238E27FC236}">
              <a16:creationId xmlns:a16="http://schemas.microsoft.com/office/drawing/2014/main" id="{32D1F9EE-41BB-34E6-9258-19058833C282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32" name="Text Box 176">
          <a:extLst>
            <a:ext uri="{FF2B5EF4-FFF2-40B4-BE49-F238E27FC236}">
              <a16:creationId xmlns:a16="http://schemas.microsoft.com/office/drawing/2014/main" id="{8A4C62A9-DB8A-8116-437F-2FE94421CBF8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33" name="Text Box 177">
          <a:extLst>
            <a:ext uri="{FF2B5EF4-FFF2-40B4-BE49-F238E27FC236}">
              <a16:creationId xmlns:a16="http://schemas.microsoft.com/office/drawing/2014/main" id="{080F3A4C-CF83-DD1C-E902-8F15C4046124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434" name="Text Box 178">
          <a:extLst>
            <a:ext uri="{FF2B5EF4-FFF2-40B4-BE49-F238E27FC236}">
              <a16:creationId xmlns:a16="http://schemas.microsoft.com/office/drawing/2014/main" id="{566B8FE9-4C70-6EAC-3B05-3EB9E8249101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435" name="Text Box 179">
          <a:extLst>
            <a:ext uri="{FF2B5EF4-FFF2-40B4-BE49-F238E27FC236}">
              <a16:creationId xmlns:a16="http://schemas.microsoft.com/office/drawing/2014/main" id="{018884ED-76EC-7222-EC25-A8FF371AA48D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36" name="Text Box 180">
          <a:extLst>
            <a:ext uri="{FF2B5EF4-FFF2-40B4-BE49-F238E27FC236}">
              <a16:creationId xmlns:a16="http://schemas.microsoft.com/office/drawing/2014/main" id="{797A9670-7126-816B-E0E0-FEC429CC1E31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37" name="Text Box 181">
          <a:extLst>
            <a:ext uri="{FF2B5EF4-FFF2-40B4-BE49-F238E27FC236}">
              <a16:creationId xmlns:a16="http://schemas.microsoft.com/office/drawing/2014/main" id="{07A2E900-3058-968E-5EFB-160DD11D9AEE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38" name="Text Box 182">
          <a:extLst>
            <a:ext uri="{FF2B5EF4-FFF2-40B4-BE49-F238E27FC236}">
              <a16:creationId xmlns:a16="http://schemas.microsoft.com/office/drawing/2014/main" id="{344A01F0-30B6-8C0D-67DF-B45B055A4E94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39" name="Text Box 183">
          <a:extLst>
            <a:ext uri="{FF2B5EF4-FFF2-40B4-BE49-F238E27FC236}">
              <a16:creationId xmlns:a16="http://schemas.microsoft.com/office/drawing/2014/main" id="{45AC112E-F43F-62AC-6E62-9E472723D643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40" name="Text Box 184">
          <a:extLst>
            <a:ext uri="{FF2B5EF4-FFF2-40B4-BE49-F238E27FC236}">
              <a16:creationId xmlns:a16="http://schemas.microsoft.com/office/drawing/2014/main" id="{FBD2C764-21AC-A840-9DF3-F117F8D8FC8B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41" name="Text Box 185">
          <a:extLst>
            <a:ext uri="{FF2B5EF4-FFF2-40B4-BE49-F238E27FC236}">
              <a16:creationId xmlns:a16="http://schemas.microsoft.com/office/drawing/2014/main" id="{D34ABD2F-F99A-DBB7-39DB-A60548CB3EAD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42" name="Text Box 186">
          <a:extLst>
            <a:ext uri="{FF2B5EF4-FFF2-40B4-BE49-F238E27FC236}">
              <a16:creationId xmlns:a16="http://schemas.microsoft.com/office/drawing/2014/main" id="{984BCA61-F5EC-09AF-CCD2-A0BE176C0782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43" name="Text Box 187">
          <a:extLst>
            <a:ext uri="{FF2B5EF4-FFF2-40B4-BE49-F238E27FC236}">
              <a16:creationId xmlns:a16="http://schemas.microsoft.com/office/drawing/2014/main" id="{51AA0CD6-D66D-D875-932C-7992ABCEEF0F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44" name="Text Box 188">
          <a:extLst>
            <a:ext uri="{FF2B5EF4-FFF2-40B4-BE49-F238E27FC236}">
              <a16:creationId xmlns:a16="http://schemas.microsoft.com/office/drawing/2014/main" id="{510084C7-6FEF-5E30-C26F-C9A90CA7144F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45" name="Text Box 189">
          <a:extLst>
            <a:ext uri="{FF2B5EF4-FFF2-40B4-BE49-F238E27FC236}">
              <a16:creationId xmlns:a16="http://schemas.microsoft.com/office/drawing/2014/main" id="{5002BAED-08ED-2A6F-E559-A4205A5C3671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446" name="Text Box 190">
          <a:extLst>
            <a:ext uri="{FF2B5EF4-FFF2-40B4-BE49-F238E27FC236}">
              <a16:creationId xmlns:a16="http://schemas.microsoft.com/office/drawing/2014/main" id="{5622C37D-063F-6C97-D06C-841682639D54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447" name="Text Box 191">
          <a:extLst>
            <a:ext uri="{FF2B5EF4-FFF2-40B4-BE49-F238E27FC236}">
              <a16:creationId xmlns:a16="http://schemas.microsoft.com/office/drawing/2014/main" id="{A22842D8-1C96-3F35-2661-2CD1F7E8B31E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48" name="Text Box 192">
          <a:extLst>
            <a:ext uri="{FF2B5EF4-FFF2-40B4-BE49-F238E27FC236}">
              <a16:creationId xmlns:a16="http://schemas.microsoft.com/office/drawing/2014/main" id="{5B473427-FF97-6142-8721-1E6B229B1C9B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49" name="Text Box 193">
          <a:extLst>
            <a:ext uri="{FF2B5EF4-FFF2-40B4-BE49-F238E27FC236}">
              <a16:creationId xmlns:a16="http://schemas.microsoft.com/office/drawing/2014/main" id="{4BEC0E93-C2AB-1E13-5019-2A7C27433E2F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50" name="Text Box 194">
          <a:extLst>
            <a:ext uri="{FF2B5EF4-FFF2-40B4-BE49-F238E27FC236}">
              <a16:creationId xmlns:a16="http://schemas.microsoft.com/office/drawing/2014/main" id="{D4EC5482-631D-A68D-EC2F-A28B578321A4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51" name="Text Box 195">
          <a:extLst>
            <a:ext uri="{FF2B5EF4-FFF2-40B4-BE49-F238E27FC236}">
              <a16:creationId xmlns:a16="http://schemas.microsoft.com/office/drawing/2014/main" id="{41DA6946-15ED-EA4C-A7B3-366A41C149B2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52" name="Text Box 196">
          <a:extLst>
            <a:ext uri="{FF2B5EF4-FFF2-40B4-BE49-F238E27FC236}">
              <a16:creationId xmlns:a16="http://schemas.microsoft.com/office/drawing/2014/main" id="{4A4015F5-1F44-8B88-6D15-84AD8A9C2661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53" name="Text Box 197">
          <a:extLst>
            <a:ext uri="{FF2B5EF4-FFF2-40B4-BE49-F238E27FC236}">
              <a16:creationId xmlns:a16="http://schemas.microsoft.com/office/drawing/2014/main" id="{78AA0BDC-B61B-EE65-4105-D051E5DB99AC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54" name="Text Box 198">
          <a:extLst>
            <a:ext uri="{FF2B5EF4-FFF2-40B4-BE49-F238E27FC236}">
              <a16:creationId xmlns:a16="http://schemas.microsoft.com/office/drawing/2014/main" id="{3E68F334-3194-3F09-54A3-721B1B850C5E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55" name="Text Box 199">
          <a:extLst>
            <a:ext uri="{FF2B5EF4-FFF2-40B4-BE49-F238E27FC236}">
              <a16:creationId xmlns:a16="http://schemas.microsoft.com/office/drawing/2014/main" id="{E462954C-C56F-A699-B7B1-1DCDEE59C1B0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56" name="Text Box 200">
          <a:extLst>
            <a:ext uri="{FF2B5EF4-FFF2-40B4-BE49-F238E27FC236}">
              <a16:creationId xmlns:a16="http://schemas.microsoft.com/office/drawing/2014/main" id="{CD957749-22B5-B6EF-BF90-B382965B3BD9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57" name="Text Box 201">
          <a:extLst>
            <a:ext uri="{FF2B5EF4-FFF2-40B4-BE49-F238E27FC236}">
              <a16:creationId xmlns:a16="http://schemas.microsoft.com/office/drawing/2014/main" id="{D9B23C90-BCF7-39FA-6F56-900892139666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458" name="Text Box 202">
          <a:extLst>
            <a:ext uri="{FF2B5EF4-FFF2-40B4-BE49-F238E27FC236}">
              <a16:creationId xmlns:a16="http://schemas.microsoft.com/office/drawing/2014/main" id="{CC844E80-6AE0-78DD-B31A-A6BD35972BFE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459" name="Text Box 203">
          <a:extLst>
            <a:ext uri="{FF2B5EF4-FFF2-40B4-BE49-F238E27FC236}">
              <a16:creationId xmlns:a16="http://schemas.microsoft.com/office/drawing/2014/main" id="{1FE659E4-4AF0-5C14-52BD-EAB1D93008BC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60" name="Text Box 204">
          <a:extLst>
            <a:ext uri="{FF2B5EF4-FFF2-40B4-BE49-F238E27FC236}">
              <a16:creationId xmlns:a16="http://schemas.microsoft.com/office/drawing/2014/main" id="{C8A22FBC-FCCE-7C0F-18A9-87AEF0781F10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61" name="Text Box 205">
          <a:extLst>
            <a:ext uri="{FF2B5EF4-FFF2-40B4-BE49-F238E27FC236}">
              <a16:creationId xmlns:a16="http://schemas.microsoft.com/office/drawing/2014/main" id="{810721C9-38F4-89D8-9C74-5A141BF3E55E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62" name="Text Box 206">
          <a:extLst>
            <a:ext uri="{FF2B5EF4-FFF2-40B4-BE49-F238E27FC236}">
              <a16:creationId xmlns:a16="http://schemas.microsoft.com/office/drawing/2014/main" id="{7E40B45C-4981-9E79-D786-8277E7CAD395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63" name="Text Box 207">
          <a:extLst>
            <a:ext uri="{FF2B5EF4-FFF2-40B4-BE49-F238E27FC236}">
              <a16:creationId xmlns:a16="http://schemas.microsoft.com/office/drawing/2014/main" id="{6927BFBA-E4A1-AAB2-6AAF-7D0BBC87D3E6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64" name="Text Box 208">
          <a:extLst>
            <a:ext uri="{FF2B5EF4-FFF2-40B4-BE49-F238E27FC236}">
              <a16:creationId xmlns:a16="http://schemas.microsoft.com/office/drawing/2014/main" id="{F43F8EE8-DD90-D2C0-0BBA-AD279D350B56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65" name="Text Box 209">
          <a:extLst>
            <a:ext uri="{FF2B5EF4-FFF2-40B4-BE49-F238E27FC236}">
              <a16:creationId xmlns:a16="http://schemas.microsoft.com/office/drawing/2014/main" id="{1AC51EB1-7FE5-4398-E0ED-5E85A59E5C22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66" name="Text Box 210">
          <a:extLst>
            <a:ext uri="{FF2B5EF4-FFF2-40B4-BE49-F238E27FC236}">
              <a16:creationId xmlns:a16="http://schemas.microsoft.com/office/drawing/2014/main" id="{4A58A8E1-7FD8-90A5-7A94-B968FCD9CA0E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67" name="Text Box 211">
          <a:extLst>
            <a:ext uri="{FF2B5EF4-FFF2-40B4-BE49-F238E27FC236}">
              <a16:creationId xmlns:a16="http://schemas.microsoft.com/office/drawing/2014/main" id="{EBFDA257-A104-7689-4080-8475BDDC4304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68" name="Text Box 212">
          <a:extLst>
            <a:ext uri="{FF2B5EF4-FFF2-40B4-BE49-F238E27FC236}">
              <a16:creationId xmlns:a16="http://schemas.microsoft.com/office/drawing/2014/main" id="{E738F752-8BE7-3B89-DB54-97AC7FD87FEB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69" name="Text Box 213">
          <a:extLst>
            <a:ext uri="{FF2B5EF4-FFF2-40B4-BE49-F238E27FC236}">
              <a16:creationId xmlns:a16="http://schemas.microsoft.com/office/drawing/2014/main" id="{DC62659D-863C-7D58-2785-3882D5B34144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470" name="Text Box 214">
          <a:extLst>
            <a:ext uri="{FF2B5EF4-FFF2-40B4-BE49-F238E27FC236}">
              <a16:creationId xmlns:a16="http://schemas.microsoft.com/office/drawing/2014/main" id="{807E6C34-2526-9A18-1B09-D88817B25FDD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471" name="Text Box 215">
          <a:extLst>
            <a:ext uri="{FF2B5EF4-FFF2-40B4-BE49-F238E27FC236}">
              <a16:creationId xmlns:a16="http://schemas.microsoft.com/office/drawing/2014/main" id="{565E5604-2B71-1E33-B432-9F6EDD9B41A5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72" name="Text Box 216">
          <a:extLst>
            <a:ext uri="{FF2B5EF4-FFF2-40B4-BE49-F238E27FC236}">
              <a16:creationId xmlns:a16="http://schemas.microsoft.com/office/drawing/2014/main" id="{6ADE0E30-236D-2B39-B8AD-33568455CF2A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73" name="Text Box 217">
          <a:extLst>
            <a:ext uri="{FF2B5EF4-FFF2-40B4-BE49-F238E27FC236}">
              <a16:creationId xmlns:a16="http://schemas.microsoft.com/office/drawing/2014/main" id="{97EB0218-8EAA-C3BA-7B87-95736FA698E8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74" name="Text Box 218">
          <a:extLst>
            <a:ext uri="{FF2B5EF4-FFF2-40B4-BE49-F238E27FC236}">
              <a16:creationId xmlns:a16="http://schemas.microsoft.com/office/drawing/2014/main" id="{BF0BEEF5-CFC3-7048-88EF-9AE987E1FCC2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75" name="Text Box 219">
          <a:extLst>
            <a:ext uri="{FF2B5EF4-FFF2-40B4-BE49-F238E27FC236}">
              <a16:creationId xmlns:a16="http://schemas.microsoft.com/office/drawing/2014/main" id="{F82E86FC-96C0-634D-B757-C41FF45F3D08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76" name="Text Box 220">
          <a:extLst>
            <a:ext uri="{FF2B5EF4-FFF2-40B4-BE49-F238E27FC236}">
              <a16:creationId xmlns:a16="http://schemas.microsoft.com/office/drawing/2014/main" id="{4162B95D-BA54-EA0D-13D0-2E5ACE997B7D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77" name="Text Box 221">
          <a:extLst>
            <a:ext uri="{FF2B5EF4-FFF2-40B4-BE49-F238E27FC236}">
              <a16:creationId xmlns:a16="http://schemas.microsoft.com/office/drawing/2014/main" id="{BAF45E33-3BEE-DC33-A46F-8B183F0E0DA8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78" name="Text Box 222">
          <a:extLst>
            <a:ext uri="{FF2B5EF4-FFF2-40B4-BE49-F238E27FC236}">
              <a16:creationId xmlns:a16="http://schemas.microsoft.com/office/drawing/2014/main" id="{B3FB1B4D-17B6-255A-2085-C720A5C36082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79" name="Text Box 223">
          <a:extLst>
            <a:ext uri="{FF2B5EF4-FFF2-40B4-BE49-F238E27FC236}">
              <a16:creationId xmlns:a16="http://schemas.microsoft.com/office/drawing/2014/main" id="{BC857939-828B-925B-51C6-DEFD2704EB93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80" name="Text Box 224">
          <a:extLst>
            <a:ext uri="{FF2B5EF4-FFF2-40B4-BE49-F238E27FC236}">
              <a16:creationId xmlns:a16="http://schemas.microsoft.com/office/drawing/2014/main" id="{CEB9540D-271A-8261-3BD3-103FE386DDDA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81" name="Text Box 225">
          <a:extLst>
            <a:ext uri="{FF2B5EF4-FFF2-40B4-BE49-F238E27FC236}">
              <a16:creationId xmlns:a16="http://schemas.microsoft.com/office/drawing/2014/main" id="{AD04EDCF-FAEA-C763-A139-7A94235BA88A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482" name="Text Box 226">
          <a:extLst>
            <a:ext uri="{FF2B5EF4-FFF2-40B4-BE49-F238E27FC236}">
              <a16:creationId xmlns:a16="http://schemas.microsoft.com/office/drawing/2014/main" id="{CB661C31-E79C-5A4A-A5B7-A8906E355910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483" name="Text Box 227">
          <a:extLst>
            <a:ext uri="{FF2B5EF4-FFF2-40B4-BE49-F238E27FC236}">
              <a16:creationId xmlns:a16="http://schemas.microsoft.com/office/drawing/2014/main" id="{B540E123-AA29-DB4F-AB0A-7D6342A1061A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84" name="Text Box 228">
          <a:extLst>
            <a:ext uri="{FF2B5EF4-FFF2-40B4-BE49-F238E27FC236}">
              <a16:creationId xmlns:a16="http://schemas.microsoft.com/office/drawing/2014/main" id="{FA37317A-5B22-AC35-E0F2-C082439B6C86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85" name="Text Box 229">
          <a:extLst>
            <a:ext uri="{FF2B5EF4-FFF2-40B4-BE49-F238E27FC236}">
              <a16:creationId xmlns:a16="http://schemas.microsoft.com/office/drawing/2014/main" id="{E50883A6-4A49-913B-EB20-0D0D68FBE5CB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86" name="Text Box 230">
          <a:extLst>
            <a:ext uri="{FF2B5EF4-FFF2-40B4-BE49-F238E27FC236}">
              <a16:creationId xmlns:a16="http://schemas.microsoft.com/office/drawing/2014/main" id="{8552E1BB-33B7-6676-F063-1B9B560BA617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87" name="Text Box 231">
          <a:extLst>
            <a:ext uri="{FF2B5EF4-FFF2-40B4-BE49-F238E27FC236}">
              <a16:creationId xmlns:a16="http://schemas.microsoft.com/office/drawing/2014/main" id="{5A7C8985-DA1B-8122-F21A-D2AB0A38FF85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88" name="Text Box 232">
          <a:extLst>
            <a:ext uri="{FF2B5EF4-FFF2-40B4-BE49-F238E27FC236}">
              <a16:creationId xmlns:a16="http://schemas.microsoft.com/office/drawing/2014/main" id="{D6636F72-130A-7D22-CC49-0E318143F4DF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89" name="Text Box 233">
          <a:extLst>
            <a:ext uri="{FF2B5EF4-FFF2-40B4-BE49-F238E27FC236}">
              <a16:creationId xmlns:a16="http://schemas.microsoft.com/office/drawing/2014/main" id="{69AF8CEE-B35A-853D-1B56-EDC881A3B12F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90" name="Text Box 234">
          <a:extLst>
            <a:ext uri="{FF2B5EF4-FFF2-40B4-BE49-F238E27FC236}">
              <a16:creationId xmlns:a16="http://schemas.microsoft.com/office/drawing/2014/main" id="{54510C7D-52BD-DDA1-DBDD-D03957E8E04B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91" name="Text Box 235">
          <a:extLst>
            <a:ext uri="{FF2B5EF4-FFF2-40B4-BE49-F238E27FC236}">
              <a16:creationId xmlns:a16="http://schemas.microsoft.com/office/drawing/2014/main" id="{7F1836A8-62B2-8258-D856-BA7ED1C23022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92" name="Text Box 236">
          <a:extLst>
            <a:ext uri="{FF2B5EF4-FFF2-40B4-BE49-F238E27FC236}">
              <a16:creationId xmlns:a16="http://schemas.microsoft.com/office/drawing/2014/main" id="{7DD3B3F3-2B02-8579-6561-8B6E8D751631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93" name="Text Box 237">
          <a:extLst>
            <a:ext uri="{FF2B5EF4-FFF2-40B4-BE49-F238E27FC236}">
              <a16:creationId xmlns:a16="http://schemas.microsoft.com/office/drawing/2014/main" id="{2C7D1C70-EAF4-17B0-56F4-241BA8AE48C7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494" name="Text Box 238">
          <a:extLst>
            <a:ext uri="{FF2B5EF4-FFF2-40B4-BE49-F238E27FC236}">
              <a16:creationId xmlns:a16="http://schemas.microsoft.com/office/drawing/2014/main" id="{ED264FE8-AF6F-29AD-A2B5-D777884846E5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495" name="Text Box 239">
          <a:extLst>
            <a:ext uri="{FF2B5EF4-FFF2-40B4-BE49-F238E27FC236}">
              <a16:creationId xmlns:a16="http://schemas.microsoft.com/office/drawing/2014/main" id="{8C01749C-36F0-F29C-6EDD-AB003CA2F0C1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96" name="Text Box 240">
          <a:extLst>
            <a:ext uri="{FF2B5EF4-FFF2-40B4-BE49-F238E27FC236}">
              <a16:creationId xmlns:a16="http://schemas.microsoft.com/office/drawing/2014/main" id="{1012A941-C5C2-B72B-3927-D83E16D91AC3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497" name="Text Box 241">
          <a:extLst>
            <a:ext uri="{FF2B5EF4-FFF2-40B4-BE49-F238E27FC236}">
              <a16:creationId xmlns:a16="http://schemas.microsoft.com/office/drawing/2014/main" id="{0C0DF903-0F2D-BEC9-3F4E-FDC146A5134A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498" name="Text Box 242">
          <a:extLst>
            <a:ext uri="{FF2B5EF4-FFF2-40B4-BE49-F238E27FC236}">
              <a16:creationId xmlns:a16="http://schemas.microsoft.com/office/drawing/2014/main" id="{29406AA1-C839-3608-47A1-378FBADCB629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499" name="Text Box 243">
          <a:extLst>
            <a:ext uri="{FF2B5EF4-FFF2-40B4-BE49-F238E27FC236}">
              <a16:creationId xmlns:a16="http://schemas.microsoft.com/office/drawing/2014/main" id="{E987106A-1EA6-3BC3-E82C-D38B6731CFB0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500" name="Text Box 244">
          <a:extLst>
            <a:ext uri="{FF2B5EF4-FFF2-40B4-BE49-F238E27FC236}">
              <a16:creationId xmlns:a16="http://schemas.microsoft.com/office/drawing/2014/main" id="{D8266643-E0EE-01D2-6790-1E573CD500F8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501" name="Text Box 245">
          <a:extLst>
            <a:ext uri="{FF2B5EF4-FFF2-40B4-BE49-F238E27FC236}">
              <a16:creationId xmlns:a16="http://schemas.microsoft.com/office/drawing/2014/main" id="{61935A95-8021-BA7A-F297-72BCD5C9D457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502" name="Text Box 246">
          <a:extLst>
            <a:ext uri="{FF2B5EF4-FFF2-40B4-BE49-F238E27FC236}">
              <a16:creationId xmlns:a16="http://schemas.microsoft.com/office/drawing/2014/main" id="{F5130E06-68FE-CED0-5FFC-81D7D75554DD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503" name="Text Box 247">
          <a:extLst>
            <a:ext uri="{FF2B5EF4-FFF2-40B4-BE49-F238E27FC236}">
              <a16:creationId xmlns:a16="http://schemas.microsoft.com/office/drawing/2014/main" id="{C236CF1F-3463-5F95-F767-4746FE0D1382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504" name="Text Box 248">
          <a:extLst>
            <a:ext uri="{FF2B5EF4-FFF2-40B4-BE49-F238E27FC236}">
              <a16:creationId xmlns:a16="http://schemas.microsoft.com/office/drawing/2014/main" id="{883FC3C2-3718-E8D2-26DA-A6B11FC49376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505" name="Text Box 249">
          <a:extLst>
            <a:ext uri="{FF2B5EF4-FFF2-40B4-BE49-F238E27FC236}">
              <a16:creationId xmlns:a16="http://schemas.microsoft.com/office/drawing/2014/main" id="{AFF2A4A2-4636-0A20-BD15-128A7E559B9E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47625</xdr:rowOff>
    </xdr:to>
    <xdr:sp macro="" textlink="">
      <xdr:nvSpPr>
        <xdr:cNvPr id="608506" name="Text Box 250">
          <a:extLst>
            <a:ext uri="{FF2B5EF4-FFF2-40B4-BE49-F238E27FC236}">
              <a16:creationId xmlns:a16="http://schemas.microsoft.com/office/drawing/2014/main" id="{642ACDC8-C0C9-169B-13BD-7BC44AA56959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9525</xdr:rowOff>
    </xdr:to>
    <xdr:sp macro="" textlink="">
      <xdr:nvSpPr>
        <xdr:cNvPr id="608507" name="Text Box 251">
          <a:extLst>
            <a:ext uri="{FF2B5EF4-FFF2-40B4-BE49-F238E27FC236}">
              <a16:creationId xmlns:a16="http://schemas.microsoft.com/office/drawing/2014/main" id="{B1E47E52-B22E-1108-F0A0-E5A339DE2B07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508" name="Text Box 252">
          <a:extLst>
            <a:ext uri="{FF2B5EF4-FFF2-40B4-BE49-F238E27FC236}">
              <a16:creationId xmlns:a16="http://schemas.microsoft.com/office/drawing/2014/main" id="{7C26F25D-16EE-DAA4-3573-B58718523E37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509" name="Text Box 253">
          <a:extLst>
            <a:ext uri="{FF2B5EF4-FFF2-40B4-BE49-F238E27FC236}">
              <a16:creationId xmlns:a16="http://schemas.microsoft.com/office/drawing/2014/main" id="{421DDD64-5668-4C8D-91E9-50CF41FCCE99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510" name="Text Box 254">
          <a:extLst>
            <a:ext uri="{FF2B5EF4-FFF2-40B4-BE49-F238E27FC236}">
              <a16:creationId xmlns:a16="http://schemas.microsoft.com/office/drawing/2014/main" id="{913433B8-29AF-A34A-0028-375C68E6EE2C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511" name="Text Box 255">
          <a:extLst>
            <a:ext uri="{FF2B5EF4-FFF2-40B4-BE49-F238E27FC236}">
              <a16:creationId xmlns:a16="http://schemas.microsoft.com/office/drawing/2014/main" id="{7D91F94E-C865-B4BE-7E47-8C3CAB53683D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512" name="Text Box 256">
          <a:extLst>
            <a:ext uri="{FF2B5EF4-FFF2-40B4-BE49-F238E27FC236}">
              <a16:creationId xmlns:a16="http://schemas.microsoft.com/office/drawing/2014/main" id="{EF20BEAD-931A-6FDF-8E9E-5F753E0D6902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513" name="Text Box 257">
          <a:extLst>
            <a:ext uri="{FF2B5EF4-FFF2-40B4-BE49-F238E27FC236}">
              <a16:creationId xmlns:a16="http://schemas.microsoft.com/office/drawing/2014/main" id="{90EAFA80-E77D-09D1-5DC8-B7989BAE5AC7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38100</xdr:rowOff>
    </xdr:from>
    <xdr:to>
      <xdr:col>0</xdr:col>
      <xdr:colOff>1038225</xdr:colOff>
      <xdr:row>60</xdr:row>
      <xdr:rowOff>9525</xdr:rowOff>
    </xdr:to>
    <xdr:sp macro="" textlink="">
      <xdr:nvSpPr>
        <xdr:cNvPr id="608514" name="Text Box 258">
          <a:extLst>
            <a:ext uri="{FF2B5EF4-FFF2-40B4-BE49-F238E27FC236}">
              <a16:creationId xmlns:a16="http://schemas.microsoft.com/office/drawing/2014/main" id="{65E3FC33-C309-6828-171D-677C67BAFBE3}"/>
            </a:ext>
          </a:extLst>
        </xdr:cNvPr>
        <xdr:cNvSpPr txBox="1">
          <a:spLocks noChangeArrowheads="1"/>
        </xdr:cNvSpPr>
      </xdr:nvSpPr>
      <xdr:spPr bwMode="auto">
        <a:xfrm>
          <a:off x="142875" y="98393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57</xdr:row>
      <xdr:rowOff>66675</xdr:rowOff>
    </xdr:from>
    <xdr:to>
      <xdr:col>0</xdr:col>
      <xdr:colOff>1038225</xdr:colOff>
      <xdr:row>60</xdr:row>
      <xdr:rowOff>38100</xdr:rowOff>
    </xdr:to>
    <xdr:sp macro="" textlink="">
      <xdr:nvSpPr>
        <xdr:cNvPr id="608515" name="Text Box 259">
          <a:extLst>
            <a:ext uri="{FF2B5EF4-FFF2-40B4-BE49-F238E27FC236}">
              <a16:creationId xmlns:a16="http://schemas.microsoft.com/office/drawing/2014/main" id="{99FBE123-F2A3-F975-5664-EBD51D988C59}"/>
            </a:ext>
          </a:extLst>
        </xdr:cNvPr>
        <xdr:cNvSpPr txBox="1">
          <a:spLocks noChangeArrowheads="1"/>
        </xdr:cNvSpPr>
      </xdr:nvSpPr>
      <xdr:spPr bwMode="auto">
        <a:xfrm>
          <a:off x="142875" y="98679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714375</xdr:colOff>
      <xdr:row>42</xdr:row>
      <xdr:rowOff>152400</xdr:rowOff>
    </xdr:from>
    <xdr:to>
      <xdr:col>5</xdr:col>
      <xdr:colOff>419100</xdr:colOff>
      <xdr:row>47</xdr:row>
      <xdr:rowOff>0</xdr:rowOff>
    </xdr:to>
    <xdr:sp macro="" textlink="">
      <xdr:nvSpPr>
        <xdr:cNvPr id="608516" name="Text Box 260">
          <a:extLst>
            <a:ext uri="{FF2B5EF4-FFF2-40B4-BE49-F238E27FC236}">
              <a16:creationId xmlns:a16="http://schemas.microsoft.com/office/drawing/2014/main" id="{CD0476D3-F834-5AC6-B752-6CAEA1EA25A6}"/>
            </a:ext>
          </a:extLst>
        </xdr:cNvPr>
        <xdr:cNvSpPr txBox="1">
          <a:spLocks noChangeArrowheads="1"/>
        </xdr:cNvSpPr>
      </xdr:nvSpPr>
      <xdr:spPr bwMode="auto">
        <a:xfrm>
          <a:off x="3562350" y="7048500"/>
          <a:ext cx="18002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0.2677</cdr:x>
      <cdr:y>0.53642</cdr:y>
    </cdr:from>
    <cdr:to>
      <cdr:x>0.48801</cdr:x>
      <cdr:y>0.62256</cdr:y>
    </cdr:to>
    <cdr:sp macro="" textlink="">
      <cdr:nvSpPr>
        <cdr:cNvPr id="292865" name="Text Box 1">
          <a:extLst xmlns:a="http://schemas.openxmlformats.org/drawingml/2006/main">
            <a:ext uri="{FF2B5EF4-FFF2-40B4-BE49-F238E27FC236}">
              <a16:creationId xmlns:a16="http://schemas.microsoft.com/office/drawing/2014/main" id="{FB1F99FF-6D53-3E87-BA0B-C615915FB37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1552" y="774690"/>
          <a:ext cx="352535" cy="1238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50" b="1" i="0" u="none" strike="noStrike" baseline="0">
              <a:solidFill>
                <a:srgbClr val="000000"/>
              </a:solidFill>
              <a:latin typeface="Arial"/>
              <a:cs typeface="Arial"/>
            </a:rPr>
            <a:t>84.9 Bcf</a:t>
          </a:r>
        </a:p>
      </cdr:txBody>
    </cdr:sp>
  </cdr:relSizeAnchor>
  <cdr:relSizeAnchor xmlns:cdr="http://schemas.openxmlformats.org/drawingml/2006/chartDrawing">
    <cdr:from>
      <cdr:x>0.69656</cdr:x>
      <cdr:y>0.225</cdr:y>
    </cdr:from>
    <cdr:to>
      <cdr:x>0.92274</cdr:x>
      <cdr:y>0.31114</cdr:y>
    </cdr:to>
    <cdr:sp macro="" textlink="">
      <cdr:nvSpPr>
        <cdr:cNvPr id="292867" name="Text Box 3">
          <a:extLst xmlns:a="http://schemas.openxmlformats.org/drawingml/2006/main">
            <a:ext uri="{FF2B5EF4-FFF2-40B4-BE49-F238E27FC236}">
              <a16:creationId xmlns:a16="http://schemas.microsoft.com/office/drawing/2014/main" id="{C45268A6-46FC-3E21-A07D-407092C586F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7810" y="326792"/>
          <a:ext cx="361940" cy="123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50" b="0" i="0" u="none" strike="noStrike" baseline="0">
              <a:solidFill>
                <a:srgbClr val="000000"/>
              </a:solidFill>
              <a:latin typeface="Arial"/>
              <a:cs typeface="Arial"/>
            </a:rPr>
            <a:t>260Bcf limit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0.17012</cdr:x>
      <cdr:y>0.34429</cdr:y>
    </cdr:from>
    <cdr:to>
      <cdr:x>0.92894</cdr:x>
      <cdr:y>0.45681</cdr:y>
    </cdr:to>
    <cdr:sp macro="" textlink="">
      <cdr:nvSpPr>
        <cdr:cNvPr id="311297" name="Text Box 1">
          <a:extLst xmlns:a="http://schemas.openxmlformats.org/drawingml/2006/main">
            <a:ext uri="{FF2B5EF4-FFF2-40B4-BE49-F238E27FC236}">
              <a16:creationId xmlns:a16="http://schemas.microsoft.com/office/drawing/2014/main" id="{A44F70E6-0366-C4AE-1530-4F5AF2C4875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8638" y="498363"/>
          <a:ext cx="1228725" cy="16183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ADD DATA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0.25109</cdr:x>
      <cdr:y>0.70216</cdr:y>
    </cdr:from>
    <cdr:to>
      <cdr:x>0.51956</cdr:x>
      <cdr:y>0.7883</cdr:y>
    </cdr:to>
    <cdr:sp macro="" textlink="">
      <cdr:nvSpPr>
        <cdr:cNvPr id="291841" name="Text Box 1">
          <a:extLst xmlns:a="http://schemas.openxmlformats.org/drawingml/2006/main">
            <a:ext uri="{FF2B5EF4-FFF2-40B4-BE49-F238E27FC236}">
              <a16:creationId xmlns:a16="http://schemas.microsoft.com/office/drawing/2014/main" id="{9A35DDA9-D54F-2E01-ADDB-CF522F60318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1704" y="1013077"/>
          <a:ext cx="447520" cy="123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50" b="1" i="0" u="none" strike="noStrike" baseline="0">
              <a:solidFill>
                <a:srgbClr val="000000"/>
              </a:solidFill>
              <a:latin typeface="Arial"/>
              <a:cs typeface="Arial"/>
            </a:rPr>
            <a:t>($15.5) MM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0.69216</cdr:x>
      <cdr:y>0.03289</cdr:y>
    </cdr:from>
    <cdr:to>
      <cdr:x>0.92878</cdr:x>
      <cdr:y>0.11838</cdr:y>
    </cdr:to>
    <cdr:sp macro="" textlink="">
      <cdr:nvSpPr>
        <cdr:cNvPr id="295937" name="Text Box 1">
          <a:extLst xmlns:a="http://schemas.openxmlformats.org/drawingml/2006/main">
            <a:ext uri="{FF2B5EF4-FFF2-40B4-BE49-F238E27FC236}">
              <a16:creationId xmlns:a16="http://schemas.microsoft.com/office/drawing/2014/main" id="{815C963C-4250-DCB7-9296-65CA0B6C0F2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7369" y="50800"/>
          <a:ext cx="380890" cy="1237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96.5 (MMWh)</a:t>
          </a:r>
        </a:p>
      </cdr:txBody>
    </cdr:sp>
  </cdr:relSizeAnchor>
  <cdr:relSizeAnchor xmlns:cdr="http://schemas.openxmlformats.org/drawingml/2006/chartDrawing">
    <cdr:from>
      <cdr:x>0.63313</cdr:x>
      <cdr:y>0.77653</cdr:y>
    </cdr:from>
    <cdr:to>
      <cdr:x>0.95865</cdr:x>
      <cdr:y>0.86855</cdr:y>
    </cdr:to>
    <cdr:sp macro="" textlink="">
      <cdr:nvSpPr>
        <cdr:cNvPr id="295938" name="Text Box 2">
          <a:extLst xmlns:a="http://schemas.openxmlformats.org/drawingml/2006/main">
            <a:ext uri="{FF2B5EF4-FFF2-40B4-BE49-F238E27FC236}">
              <a16:creationId xmlns:a16="http://schemas.microsoft.com/office/drawing/2014/main" id="{786B2717-E486-AF39-D0D5-BEAC932E76D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1022336" y="1127430"/>
          <a:ext cx="524008" cy="1332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35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(96.5) (MMwh)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0.13731</cdr:x>
      <cdr:y>0.42257</cdr:y>
    </cdr:from>
    <cdr:to>
      <cdr:x>0.90644</cdr:x>
      <cdr:y>0.53662</cdr:y>
    </cdr:to>
    <cdr:sp macro="" textlink="">
      <cdr:nvSpPr>
        <cdr:cNvPr id="149505" name="Text Box 1">
          <a:extLst xmlns:a="http://schemas.openxmlformats.org/drawingml/2006/main">
            <a:ext uri="{FF2B5EF4-FFF2-40B4-BE49-F238E27FC236}">
              <a16:creationId xmlns:a16="http://schemas.microsoft.com/office/drawing/2014/main" id="{FD7F7649-57AC-FF90-FE91-E2864CCFC79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4207" y="602898"/>
          <a:ext cx="1238084" cy="1618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ADD DATA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0.26876</cdr:x>
      <cdr:y>0.58918</cdr:y>
    </cdr:from>
    <cdr:to>
      <cdr:x>0.51438</cdr:x>
      <cdr:y>0.67532</cdr:y>
    </cdr:to>
    <cdr:sp macro="" textlink="">
      <cdr:nvSpPr>
        <cdr:cNvPr id="290817" name="Text Box 1">
          <a:extLst xmlns:a="http://schemas.openxmlformats.org/drawingml/2006/main">
            <a:ext uri="{FF2B5EF4-FFF2-40B4-BE49-F238E27FC236}">
              <a16:creationId xmlns:a16="http://schemas.microsoft.com/office/drawing/2014/main" id="{2F86BF48-BED3-0766-FB37-2AFB2169D14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1171" y="850571"/>
          <a:ext cx="409409" cy="123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50" b="1" i="0" u="none" strike="noStrike" baseline="0">
              <a:solidFill>
                <a:srgbClr val="000000"/>
              </a:solidFill>
              <a:latin typeface="Arial"/>
              <a:cs typeface="Arial"/>
            </a:rPr>
            <a:t>($1.0) MM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New%20Finance/Financial%20Planning%20and%20Analysis/Management%20Reporting/Frevert%20Pack/August/Submitted%20Reports/US_Europe280720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New%20Finance/Financial%20Planning%20and%20Analysis/Management%20Reporting/Regional%20Packs%20-%20working%20copies/RC%20input%20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Frevert%20Reports/TEMPLATES/Europe_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e%20Lin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rnings Summary"/>
      <sheetName val="US Trading Business"/>
      <sheetName val="US Trdng DATA"/>
      <sheetName val="EuropeTrading Business"/>
      <sheetName val="Europe Trdng DATA"/>
      <sheetName val="Origination "/>
      <sheetName val="Assts &amp; Invts"/>
      <sheetName val="Assts &amp; Invts DATA"/>
      <sheetName val="Headcount"/>
      <sheetName val="Headcount Data"/>
      <sheetName val="Expenses"/>
      <sheetName val="Expenses Data Sheet"/>
    </sheetNames>
    <sheetDataSet>
      <sheetData sheetId="0">
        <row r="24">
          <cell r="J24">
            <v>-107.43185486794877</v>
          </cell>
        </row>
      </sheetData>
      <sheetData sheetId="1"/>
      <sheetData sheetId="2"/>
      <sheetData sheetId="3"/>
      <sheetData sheetId="4"/>
      <sheetData sheetId="5">
        <row r="8">
          <cell r="L8">
            <v>0</v>
          </cell>
        </row>
      </sheetData>
      <sheetData sheetId="6">
        <row r="8">
          <cell r="I8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"/>
      <sheetName val="PLAN"/>
      <sheetName val="PLAN ALLOC"/>
      <sheetName val="PLAN Functional"/>
      <sheetName val="FORECAST"/>
      <sheetName val="FORECAST ALLOC"/>
      <sheetName val="FORECAST Functional"/>
      <sheetName val="ADJ-FORECAST-MRG"/>
      <sheetName val="CE1"/>
      <sheetName val="CE1 FUNCTIONAL"/>
      <sheetName val="CE1 ALLOC_plan_copy "/>
      <sheetName val="CE1 ALLOC "/>
      <sheetName val="Sheet1"/>
      <sheetName val="Actuals"/>
      <sheetName val="Actuals Alloc 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B4">
            <v>18</v>
          </cell>
          <cell r="C4" t="str">
            <v>A</v>
          </cell>
          <cell r="D4">
            <v>-309.10025999999999</v>
          </cell>
          <cell r="E4">
            <v>-309.10025999999999</v>
          </cell>
          <cell r="F4">
            <v>-309.10025999999999</v>
          </cell>
          <cell r="G4">
            <v>-309.10025999999999</v>
          </cell>
          <cell r="H4">
            <v>-309.10025999999999</v>
          </cell>
          <cell r="I4">
            <v>-309.10025999999999</v>
          </cell>
          <cell r="J4">
            <v>-309.10025999999999</v>
          </cell>
          <cell r="K4">
            <v>-309.10025999999999</v>
          </cell>
          <cell r="L4">
            <v>-309.10025999999999</v>
          </cell>
          <cell r="M4">
            <v>-309.10025999999999</v>
          </cell>
          <cell r="N4">
            <v>-309.10025999999999</v>
          </cell>
          <cell r="O4">
            <v>-309.10025999999999</v>
          </cell>
        </row>
        <row r="5">
          <cell r="B5">
            <v>33</v>
          </cell>
          <cell r="C5" t="str">
            <v>A</v>
          </cell>
          <cell r="D5">
            <v>-121.3258</v>
          </cell>
          <cell r="E5">
            <v>-121.3258</v>
          </cell>
          <cell r="F5">
            <v>-121.3258</v>
          </cell>
          <cell r="G5">
            <v>-143.37868</v>
          </cell>
          <cell r="H5">
            <v>-143.37868</v>
          </cell>
          <cell r="I5">
            <v>-143.37868</v>
          </cell>
          <cell r="J5">
            <v>-143.37868</v>
          </cell>
          <cell r="K5">
            <v>-143.37868</v>
          </cell>
          <cell r="L5">
            <v>-143.37868</v>
          </cell>
          <cell r="M5">
            <v>-143.37868</v>
          </cell>
          <cell r="N5">
            <v>-143.37868</v>
          </cell>
          <cell r="O5">
            <v>-143.37868</v>
          </cell>
        </row>
        <row r="6">
          <cell r="B6">
            <v>97</v>
          </cell>
          <cell r="C6" t="str">
            <v>U</v>
          </cell>
          <cell r="D6">
            <v>-283.81553000000002</v>
          </cell>
          <cell r="E6">
            <v>-251.55745999999999</v>
          </cell>
          <cell r="F6">
            <v>-251.55745999999999</v>
          </cell>
          <cell r="G6">
            <v>-307.96008</v>
          </cell>
          <cell r="H6">
            <v>-275.70201000000003</v>
          </cell>
          <cell r="I6">
            <v>-307.96008</v>
          </cell>
          <cell r="J6">
            <v>-275.70201000000003</v>
          </cell>
          <cell r="K6">
            <v>-275.70201000000003</v>
          </cell>
          <cell r="L6">
            <v>-275.70201000000003</v>
          </cell>
          <cell r="M6">
            <v>-275.70201000000003</v>
          </cell>
          <cell r="N6">
            <v>-275.70201000000003</v>
          </cell>
          <cell r="O6">
            <v>-275.70201000000003</v>
          </cell>
        </row>
        <row r="7">
          <cell r="B7">
            <v>99</v>
          </cell>
          <cell r="C7" t="str">
            <v>E</v>
          </cell>
          <cell r="D7">
            <v>-712.76485000000002</v>
          </cell>
          <cell r="E7">
            <v>-712.76485000000002</v>
          </cell>
          <cell r="F7">
            <v>-712.76485000000002</v>
          </cell>
          <cell r="G7">
            <v>-713.43482999999992</v>
          </cell>
          <cell r="H7">
            <v>-713.43482999999992</v>
          </cell>
          <cell r="I7">
            <v>-713.43482999999992</v>
          </cell>
          <cell r="J7">
            <v>-713.43482999999992</v>
          </cell>
          <cell r="K7">
            <v>-713.43482999999992</v>
          </cell>
          <cell r="L7">
            <v>-713.43482999999992</v>
          </cell>
          <cell r="M7">
            <v>-713.43482999999992</v>
          </cell>
          <cell r="N7">
            <v>-713.43482999999992</v>
          </cell>
          <cell r="O7">
            <v>-713.43482999999992</v>
          </cell>
        </row>
        <row r="8">
          <cell r="B8">
            <v>180</v>
          </cell>
          <cell r="C8" t="str">
            <v>A</v>
          </cell>
          <cell r="D8">
            <v>-509.77547999999996</v>
          </cell>
          <cell r="E8">
            <v>-509.77547999999996</v>
          </cell>
          <cell r="F8">
            <v>-545.46096999999997</v>
          </cell>
          <cell r="G8">
            <v>-515.59047999999996</v>
          </cell>
          <cell r="H8">
            <v>-515.59047999999996</v>
          </cell>
          <cell r="I8">
            <v>-515.59047999999996</v>
          </cell>
          <cell r="J8">
            <v>-515.59047999999996</v>
          </cell>
          <cell r="K8">
            <v>-515.59047999999996</v>
          </cell>
          <cell r="L8">
            <v>-515.59047999999996</v>
          </cell>
          <cell r="M8">
            <v>-515.59047999999996</v>
          </cell>
          <cell r="N8">
            <v>-515.59047999999996</v>
          </cell>
          <cell r="O8">
            <v>-515.59047999999996</v>
          </cell>
        </row>
        <row r="9">
          <cell r="B9">
            <v>348</v>
          </cell>
          <cell r="C9" t="str">
            <v>I</v>
          </cell>
          <cell r="D9">
            <v>-210.12398999999999</v>
          </cell>
          <cell r="E9">
            <v>-210.12398999999999</v>
          </cell>
          <cell r="F9">
            <v>-113.12398999999999</v>
          </cell>
          <cell r="G9">
            <v>-210.12398999999999</v>
          </cell>
          <cell r="H9">
            <v>-210.12398999999999</v>
          </cell>
          <cell r="I9">
            <v>-210.12398999999999</v>
          </cell>
          <cell r="J9">
            <v>-210.12398999999999</v>
          </cell>
          <cell r="K9">
            <v>-210.12398999999999</v>
          </cell>
          <cell r="L9">
            <v>-210.12398999999999</v>
          </cell>
          <cell r="M9">
            <v>-210.12398999999999</v>
          </cell>
          <cell r="N9">
            <v>-210.12398999999999</v>
          </cell>
          <cell r="O9">
            <v>-210.12398999999999</v>
          </cell>
        </row>
        <row r="10">
          <cell r="B10">
            <v>559</v>
          </cell>
          <cell r="C10" t="str">
            <v>A</v>
          </cell>
          <cell r="D10">
            <v>0</v>
          </cell>
          <cell r="E10">
            <v>0</v>
          </cell>
          <cell r="F10">
            <v>7065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B11">
            <v>653</v>
          </cell>
          <cell r="C11" t="str">
            <v>A</v>
          </cell>
          <cell r="D11">
            <v>-477.17836</v>
          </cell>
          <cell r="E11">
            <v>-477.17836</v>
          </cell>
          <cell r="F11">
            <v>-477.17836</v>
          </cell>
          <cell r="G11">
            <v>-481.89771999999999</v>
          </cell>
          <cell r="H11">
            <v>-481.89771999999999</v>
          </cell>
          <cell r="I11">
            <v>-481.89771999999999</v>
          </cell>
          <cell r="J11">
            <v>-481.89771999999999</v>
          </cell>
          <cell r="K11">
            <v>-481.89771999999999</v>
          </cell>
          <cell r="L11">
            <v>-481.89771999999999</v>
          </cell>
          <cell r="M11">
            <v>-481.89771999999999</v>
          </cell>
          <cell r="N11">
            <v>-481.89771999999999</v>
          </cell>
          <cell r="O11">
            <v>-481.89771999999999</v>
          </cell>
        </row>
        <row r="12">
          <cell r="B12">
            <v>673</v>
          </cell>
          <cell r="C12" t="str">
            <v>E</v>
          </cell>
          <cell r="D12">
            <v>-73.872579999999999</v>
          </cell>
          <cell r="E12">
            <v>-73.872579999999999</v>
          </cell>
          <cell r="F12">
            <v>-73.872579999999999</v>
          </cell>
          <cell r="G12">
            <v>-76.737899999999996</v>
          </cell>
          <cell r="H12">
            <v>-76.737899999999996</v>
          </cell>
          <cell r="I12">
            <v>-76.737899999999996</v>
          </cell>
          <cell r="J12">
            <v>-76.737899999999996</v>
          </cell>
          <cell r="K12">
            <v>-76.737899999999996</v>
          </cell>
          <cell r="L12">
            <v>-76.737899999999996</v>
          </cell>
          <cell r="M12">
            <v>-76.737899999999996</v>
          </cell>
          <cell r="N12">
            <v>-76.737899999999996</v>
          </cell>
          <cell r="O12">
            <v>-76.737899999999996</v>
          </cell>
        </row>
        <row r="13">
          <cell r="B13">
            <v>682</v>
          </cell>
          <cell r="C13" t="str">
            <v>W</v>
          </cell>
          <cell r="D13">
            <v>-453.07820000000004</v>
          </cell>
          <cell r="E13">
            <v>-453.07820000000004</v>
          </cell>
          <cell r="F13">
            <v>217.92180000000002</v>
          </cell>
          <cell r="G13">
            <v>-471.79993999999999</v>
          </cell>
          <cell r="H13">
            <v>-463.66003999999998</v>
          </cell>
          <cell r="I13">
            <v>-463.66003999999998</v>
          </cell>
          <cell r="J13">
            <v>-459.75290999999999</v>
          </cell>
          <cell r="K13">
            <v>-459.75290999999999</v>
          </cell>
          <cell r="L13">
            <v>-459.75290999999999</v>
          </cell>
          <cell r="M13">
            <v>-449.75134000000003</v>
          </cell>
          <cell r="N13">
            <v>-449.75134000000003</v>
          </cell>
          <cell r="O13">
            <v>-449.75134000000003</v>
          </cell>
        </row>
        <row r="14">
          <cell r="B14">
            <v>704</v>
          </cell>
          <cell r="C14" t="str">
            <v>F</v>
          </cell>
          <cell r="D14">
            <v>-145.28691000000001</v>
          </cell>
          <cell r="E14">
            <v>-145.28691000000001</v>
          </cell>
          <cell r="F14">
            <v>-145.28691000000001</v>
          </cell>
          <cell r="G14">
            <v>-147.01348000000002</v>
          </cell>
          <cell r="H14">
            <v>-147.01348000000002</v>
          </cell>
          <cell r="I14">
            <v>-147.01348000000002</v>
          </cell>
          <cell r="J14">
            <v>-147.01348000000002</v>
          </cell>
          <cell r="K14">
            <v>-147.01348000000002</v>
          </cell>
          <cell r="L14">
            <v>-147.01348000000002</v>
          </cell>
          <cell r="M14">
            <v>-147.01348000000002</v>
          </cell>
          <cell r="N14">
            <v>-147.01348000000002</v>
          </cell>
          <cell r="O14">
            <v>-147.01348000000002</v>
          </cell>
        </row>
        <row r="15">
          <cell r="B15">
            <v>729</v>
          </cell>
          <cell r="C15" t="str">
            <v>A</v>
          </cell>
          <cell r="D15">
            <v>-1380.6538400000002</v>
          </cell>
          <cell r="E15">
            <v>-1391.3285800000001</v>
          </cell>
          <cell r="F15">
            <v>-623.3285800000001</v>
          </cell>
          <cell r="G15">
            <v>833.80240000000003</v>
          </cell>
          <cell r="H15">
            <v>-1400.1976000000002</v>
          </cell>
          <cell r="I15">
            <v>-1400.1976000000002</v>
          </cell>
          <cell r="J15">
            <v>-1400.1976000000002</v>
          </cell>
          <cell r="K15">
            <v>-1400.1976000000002</v>
          </cell>
          <cell r="L15">
            <v>-1400.1976000000002</v>
          </cell>
          <cell r="M15">
            <v>-1400.1976000000002</v>
          </cell>
          <cell r="N15">
            <v>-1400.1976000000002</v>
          </cell>
          <cell r="O15">
            <v>-1400.1976000000002</v>
          </cell>
        </row>
        <row r="16">
          <cell r="B16">
            <v>731</v>
          </cell>
          <cell r="C16" t="str">
            <v>A</v>
          </cell>
          <cell r="D16">
            <v>-550.27819999999997</v>
          </cell>
          <cell r="E16">
            <v>-550.27819999999997</v>
          </cell>
          <cell r="F16">
            <v>-550.27819999999997</v>
          </cell>
          <cell r="G16">
            <v>-570.46186999999998</v>
          </cell>
          <cell r="H16">
            <v>-570.46186999999998</v>
          </cell>
          <cell r="I16">
            <v>-570.46186999999998</v>
          </cell>
          <cell r="J16">
            <v>-570.46186999999998</v>
          </cell>
          <cell r="K16">
            <v>-570.46186999999998</v>
          </cell>
          <cell r="L16">
            <v>-570.46186999999998</v>
          </cell>
          <cell r="M16">
            <v>-570.46186999999998</v>
          </cell>
          <cell r="N16">
            <v>-570.46186999999998</v>
          </cell>
          <cell r="O16">
            <v>-570.46186999999998</v>
          </cell>
        </row>
        <row r="17">
          <cell r="B17">
            <v>737</v>
          </cell>
          <cell r="C17" t="str">
            <v>A</v>
          </cell>
          <cell r="D17">
            <v>-510.08294000000001</v>
          </cell>
          <cell r="E17">
            <v>-510.08294000000001</v>
          </cell>
          <cell r="F17">
            <v>-510.08294000000001</v>
          </cell>
          <cell r="G17">
            <v>-529.55448999999999</v>
          </cell>
          <cell r="H17">
            <v>-529.55448999999999</v>
          </cell>
          <cell r="I17">
            <v>-529.55448999999999</v>
          </cell>
          <cell r="J17">
            <v>-529.55448999999999</v>
          </cell>
          <cell r="K17">
            <v>-529.55448999999999</v>
          </cell>
          <cell r="L17">
            <v>-529.55448999999999</v>
          </cell>
          <cell r="M17">
            <v>-529.55448999999999</v>
          </cell>
          <cell r="N17">
            <v>-529.55448999999999</v>
          </cell>
          <cell r="O17">
            <v>-529.55448999999999</v>
          </cell>
        </row>
        <row r="18">
          <cell r="B18">
            <v>745</v>
          </cell>
          <cell r="C18" t="str">
            <v>A</v>
          </cell>
          <cell r="D18">
            <v>-1078.85222</v>
          </cell>
          <cell r="E18">
            <v>-1097.5498799999998</v>
          </cell>
          <cell r="F18">
            <v>-417.54988000000003</v>
          </cell>
          <cell r="G18">
            <v>-1123.32457</v>
          </cell>
          <cell r="H18">
            <v>-1123.32457</v>
          </cell>
          <cell r="I18">
            <v>-1170.46468</v>
          </cell>
          <cell r="J18">
            <v>-1170.46468</v>
          </cell>
          <cell r="K18">
            <v>-1170.46468</v>
          </cell>
          <cell r="L18">
            <v>-1170.46468</v>
          </cell>
          <cell r="M18">
            <v>-1170.46468</v>
          </cell>
          <cell r="N18">
            <v>-1170.46468</v>
          </cell>
          <cell r="O18">
            <v>-1170.46468</v>
          </cell>
        </row>
        <row r="19">
          <cell r="B19">
            <v>748</v>
          </cell>
          <cell r="C19" t="str">
            <v>A</v>
          </cell>
          <cell r="D19">
            <v>-2260.1210599999999</v>
          </cell>
          <cell r="E19">
            <v>-2260.1210599999999</v>
          </cell>
          <cell r="F19">
            <v>-3232.1210599999999</v>
          </cell>
          <cell r="G19">
            <v>-2263.62012</v>
          </cell>
          <cell r="H19">
            <v>-2263.62012</v>
          </cell>
          <cell r="I19">
            <v>-2263.62012</v>
          </cell>
          <cell r="J19">
            <v>-2263.62012</v>
          </cell>
          <cell r="K19">
            <v>-2263.62012</v>
          </cell>
          <cell r="L19">
            <v>-2263.62012</v>
          </cell>
          <cell r="M19">
            <v>-2263.62012</v>
          </cell>
          <cell r="N19">
            <v>-2263.62012</v>
          </cell>
          <cell r="O19">
            <v>-2263.62012</v>
          </cell>
        </row>
        <row r="20">
          <cell r="B20">
            <v>872</v>
          </cell>
          <cell r="C20" t="str">
            <v>A</v>
          </cell>
          <cell r="D20">
            <v>-339.11736999999999</v>
          </cell>
          <cell r="E20">
            <v>-339.11736999999999</v>
          </cell>
          <cell r="F20">
            <v>-339.11736999999999</v>
          </cell>
          <cell r="G20">
            <v>-347.06821000000002</v>
          </cell>
          <cell r="H20">
            <v>-347.06821000000002</v>
          </cell>
          <cell r="I20">
            <v>-347.06821000000002</v>
          </cell>
          <cell r="J20">
            <v>-347.06821000000002</v>
          </cell>
          <cell r="K20">
            <v>-347.06821000000002</v>
          </cell>
          <cell r="L20">
            <v>-347.06821000000002</v>
          </cell>
          <cell r="M20">
            <v>-347.06821000000002</v>
          </cell>
          <cell r="N20">
            <v>-347.06821000000002</v>
          </cell>
          <cell r="O20">
            <v>-347.06821000000002</v>
          </cell>
        </row>
        <row r="21">
          <cell r="B21">
            <v>1167</v>
          </cell>
          <cell r="C21" t="str">
            <v>G</v>
          </cell>
          <cell r="D21">
            <v>-121.51899</v>
          </cell>
          <cell r="E21">
            <v>-121.51899</v>
          </cell>
          <cell r="F21">
            <v>-121.51899</v>
          </cell>
          <cell r="G21">
            <v>-123.32666999999999</v>
          </cell>
          <cell r="H21">
            <v>-123.32666999999999</v>
          </cell>
          <cell r="I21">
            <v>-123.32666999999999</v>
          </cell>
          <cell r="J21">
            <v>-123.32666999999999</v>
          </cell>
          <cell r="K21">
            <v>-123.32666999999999</v>
          </cell>
          <cell r="L21">
            <v>-123.32666999999999</v>
          </cell>
          <cell r="M21">
            <v>-123.32666999999999</v>
          </cell>
          <cell r="N21">
            <v>-123.32666999999999</v>
          </cell>
          <cell r="O21">
            <v>-123.32666999999999</v>
          </cell>
        </row>
        <row r="22">
          <cell r="B22">
            <v>1168</v>
          </cell>
          <cell r="C22" t="str">
            <v>G</v>
          </cell>
          <cell r="D22">
            <v>-55.214769999999994</v>
          </cell>
          <cell r="E22">
            <v>-55.214769999999994</v>
          </cell>
          <cell r="F22">
            <v>-55.214769999999994</v>
          </cell>
          <cell r="G22">
            <v>-56.848399999999998</v>
          </cell>
          <cell r="H22">
            <v>-56.848399999999998</v>
          </cell>
          <cell r="I22">
            <v>-56.848399999999998</v>
          </cell>
          <cell r="J22">
            <v>-56.848399999999998</v>
          </cell>
          <cell r="K22">
            <v>-56.848399999999998</v>
          </cell>
          <cell r="L22">
            <v>-56.848399999999998</v>
          </cell>
          <cell r="M22">
            <v>-56.848399999999998</v>
          </cell>
          <cell r="N22">
            <v>-56.848399999999998</v>
          </cell>
          <cell r="O22">
            <v>-56.848399999999998</v>
          </cell>
        </row>
        <row r="23">
          <cell r="B23">
            <v>1172</v>
          </cell>
          <cell r="C23" t="str">
            <v>G</v>
          </cell>
          <cell r="D23">
            <v>-42.104169999999996</v>
          </cell>
          <cell r="E23">
            <v>-42.104169999999996</v>
          </cell>
          <cell r="F23">
            <v>-42.104169999999996</v>
          </cell>
          <cell r="G23">
            <v>-42.737739999999995</v>
          </cell>
          <cell r="H23">
            <v>-42.737739999999995</v>
          </cell>
          <cell r="I23">
            <v>-42.737739999999995</v>
          </cell>
          <cell r="J23">
            <v>-42.737739999999995</v>
          </cell>
          <cell r="K23">
            <v>-42.737739999999995</v>
          </cell>
          <cell r="L23">
            <v>-42.737739999999995</v>
          </cell>
          <cell r="M23">
            <v>-42.737739999999995</v>
          </cell>
          <cell r="N23">
            <v>-42.737739999999995</v>
          </cell>
          <cell r="O23">
            <v>-42.737739999999995</v>
          </cell>
        </row>
        <row r="24">
          <cell r="B24">
            <v>1181</v>
          </cell>
          <cell r="C24" t="str">
            <v>S</v>
          </cell>
          <cell r="D24">
            <v>-219.08232999999998</v>
          </cell>
          <cell r="E24">
            <v>-219.08232999999998</v>
          </cell>
          <cell r="F24">
            <v>806.91767000000004</v>
          </cell>
          <cell r="G24">
            <v>-219.08232999999998</v>
          </cell>
          <cell r="H24">
            <v>-219.08232999999998</v>
          </cell>
          <cell r="I24">
            <v>-219.08232999999998</v>
          </cell>
          <cell r="J24">
            <v>-219.08232999999998</v>
          </cell>
          <cell r="K24">
            <v>-219.08232999999998</v>
          </cell>
          <cell r="L24">
            <v>-219.08232999999998</v>
          </cell>
          <cell r="M24">
            <v>-219.08232999999998</v>
          </cell>
          <cell r="N24">
            <v>-219.08232999999998</v>
          </cell>
          <cell r="O24">
            <v>-219.08232999999998</v>
          </cell>
        </row>
        <row r="25">
          <cell r="B25">
            <v>1182</v>
          </cell>
          <cell r="C25" t="str">
            <v>A</v>
          </cell>
          <cell r="D25">
            <v>-71.140740000000008</v>
          </cell>
          <cell r="E25">
            <v>-71.140740000000008</v>
          </cell>
          <cell r="F25">
            <v>-71.140740000000008</v>
          </cell>
          <cell r="G25">
            <v>-71.140740000000008</v>
          </cell>
          <cell r="H25">
            <v>-71.140740000000008</v>
          </cell>
          <cell r="I25">
            <v>-71.140740000000008</v>
          </cell>
          <cell r="J25">
            <v>-71.140740000000008</v>
          </cell>
          <cell r="K25">
            <v>-71.140740000000008</v>
          </cell>
          <cell r="L25">
            <v>-71.140740000000008</v>
          </cell>
          <cell r="M25">
            <v>-71.140740000000008</v>
          </cell>
          <cell r="N25">
            <v>-71.140740000000008</v>
          </cell>
          <cell r="O25">
            <v>-71.140740000000008</v>
          </cell>
        </row>
        <row r="26">
          <cell r="B26">
            <v>1183</v>
          </cell>
          <cell r="C26" t="str">
            <v>A</v>
          </cell>
          <cell r="D26">
            <v>-156.94239999999999</v>
          </cell>
          <cell r="E26">
            <v>-156.94239999999999</v>
          </cell>
          <cell r="F26">
            <v>-156.94239999999999</v>
          </cell>
          <cell r="G26">
            <v>-163.16614999999999</v>
          </cell>
          <cell r="H26">
            <v>-163.16614999999999</v>
          </cell>
          <cell r="I26">
            <v>-163.16614999999999</v>
          </cell>
          <cell r="J26">
            <v>-163.16614999999999</v>
          </cell>
          <cell r="K26">
            <v>-163.16614999999999</v>
          </cell>
          <cell r="L26">
            <v>-163.16614999999999</v>
          </cell>
          <cell r="M26">
            <v>-163.16614999999999</v>
          </cell>
          <cell r="N26">
            <v>-163.16614999999999</v>
          </cell>
          <cell r="O26">
            <v>-163.16614999999999</v>
          </cell>
        </row>
        <row r="27">
          <cell r="B27">
            <v>1253</v>
          </cell>
          <cell r="C27" t="str">
            <v>A</v>
          </cell>
          <cell r="D27">
            <v>-282.24853000000002</v>
          </cell>
          <cell r="E27">
            <v>-282.24853000000002</v>
          </cell>
          <cell r="F27">
            <v>242.75146999999998</v>
          </cell>
          <cell r="G27">
            <v>-283.93401</v>
          </cell>
          <cell r="H27">
            <v>-283.93401</v>
          </cell>
          <cell r="I27">
            <v>-283.93401</v>
          </cell>
          <cell r="J27">
            <v>-283.93401</v>
          </cell>
          <cell r="K27">
            <v>-283.93401</v>
          </cell>
          <cell r="L27">
            <v>-283.93401</v>
          </cell>
          <cell r="M27">
            <v>-283.93401</v>
          </cell>
          <cell r="N27">
            <v>-283.93401</v>
          </cell>
          <cell r="O27">
            <v>-283.93401</v>
          </cell>
        </row>
        <row r="28">
          <cell r="B28">
            <v>1254</v>
          </cell>
          <cell r="C28" t="str">
            <v>A</v>
          </cell>
          <cell r="D28">
            <v>-60.014249999999997</v>
          </cell>
          <cell r="E28">
            <v>-60.014249999999997</v>
          </cell>
          <cell r="F28">
            <v>-60.014249999999997</v>
          </cell>
          <cell r="G28">
            <v>-62.727879999999999</v>
          </cell>
          <cell r="H28">
            <v>-62.727879999999999</v>
          </cell>
          <cell r="I28">
            <v>-62.727879999999999</v>
          </cell>
          <cell r="J28">
            <v>-62.727879999999999</v>
          </cell>
          <cell r="K28">
            <v>-62.727879999999999</v>
          </cell>
          <cell r="L28">
            <v>-62.727879999999999</v>
          </cell>
          <cell r="M28">
            <v>-62.727879999999999</v>
          </cell>
          <cell r="N28">
            <v>-62.727879999999999</v>
          </cell>
          <cell r="O28">
            <v>-62.727879999999999</v>
          </cell>
        </row>
        <row r="29">
          <cell r="B29">
            <v>1256</v>
          </cell>
          <cell r="C29" t="str">
            <v>A</v>
          </cell>
          <cell r="D29">
            <v>-40.4801</v>
          </cell>
          <cell r="E29">
            <v>-40.4801</v>
          </cell>
          <cell r="F29">
            <v>6472.5199000000002</v>
          </cell>
          <cell r="G29">
            <v>-41.67342</v>
          </cell>
          <cell r="H29">
            <v>-41.67342</v>
          </cell>
          <cell r="I29">
            <v>-41.67342</v>
          </cell>
          <cell r="J29">
            <v>-41.67342</v>
          </cell>
          <cell r="K29">
            <v>-41.67342</v>
          </cell>
          <cell r="L29">
            <v>-41.67342</v>
          </cell>
          <cell r="M29">
            <v>-41.67342</v>
          </cell>
          <cell r="N29">
            <v>-41.67342</v>
          </cell>
          <cell r="O29">
            <v>-41.67342</v>
          </cell>
        </row>
        <row r="30">
          <cell r="B30">
            <v>1260</v>
          </cell>
          <cell r="C30" t="str">
            <v>G</v>
          </cell>
          <cell r="D30">
            <v>-16.410679999999999</v>
          </cell>
          <cell r="E30">
            <v>-16.410679999999999</v>
          </cell>
          <cell r="F30">
            <v>-16.410679999999999</v>
          </cell>
          <cell r="G30">
            <v>-16.644459999999999</v>
          </cell>
          <cell r="H30">
            <v>-16.644459999999999</v>
          </cell>
          <cell r="I30">
            <v>-16.644459999999999</v>
          </cell>
          <cell r="J30">
            <v>-16.644459999999999</v>
          </cell>
          <cell r="K30">
            <v>-16.644459999999999</v>
          </cell>
          <cell r="L30">
            <v>-16.644459999999999</v>
          </cell>
          <cell r="M30">
            <v>-16.644459999999999</v>
          </cell>
          <cell r="N30">
            <v>-16.644459999999999</v>
          </cell>
          <cell r="O30">
            <v>-16.644459999999999</v>
          </cell>
        </row>
        <row r="31">
          <cell r="B31">
            <v>1371</v>
          </cell>
          <cell r="C31" t="str">
            <v>A</v>
          </cell>
          <cell r="D31">
            <v>-147.65347</v>
          </cell>
          <cell r="E31">
            <v>-147.65347</v>
          </cell>
          <cell r="F31">
            <v>-147.65347</v>
          </cell>
          <cell r="G31">
            <v>-151.68413000000001</v>
          </cell>
          <cell r="H31">
            <v>-151.68413000000001</v>
          </cell>
          <cell r="I31">
            <v>-151.68413000000001</v>
          </cell>
          <cell r="J31">
            <v>-151.68413000000001</v>
          </cell>
          <cell r="K31">
            <v>-151.68413000000001</v>
          </cell>
          <cell r="L31">
            <v>-151.68413000000001</v>
          </cell>
          <cell r="M31">
            <v>-151.68413000000001</v>
          </cell>
          <cell r="N31">
            <v>-151.68413000000001</v>
          </cell>
          <cell r="O31">
            <v>-151.68413000000001</v>
          </cell>
        </row>
        <row r="32">
          <cell r="B32">
            <v>1372</v>
          </cell>
          <cell r="C32" t="str">
            <v>W</v>
          </cell>
          <cell r="D32">
            <v>-116.48526</v>
          </cell>
          <cell r="E32">
            <v>-116.48526</v>
          </cell>
          <cell r="F32">
            <v>-116.48526</v>
          </cell>
          <cell r="G32">
            <v>-116.48526</v>
          </cell>
          <cell r="H32">
            <v>-116.48526</v>
          </cell>
          <cell r="I32">
            <v>-116.48526</v>
          </cell>
          <cell r="J32">
            <v>-116.48526</v>
          </cell>
          <cell r="K32">
            <v>-116.48526</v>
          </cell>
          <cell r="L32">
            <v>-116.48526</v>
          </cell>
          <cell r="M32">
            <v>-116.48526</v>
          </cell>
          <cell r="N32">
            <v>-116.48526</v>
          </cell>
          <cell r="O32">
            <v>-116.48526</v>
          </cell>
        </row>
        <row r="33">
          <cell r="B33">
            <v>1373</v>
          </cell>
          <cell r="C33" t="str">
            <v>S</v>
          </cell>
          <cell r="D33">
            <v>-89.895520000000005</v>
          </cell>
          <cell r="E33">
            <v>-89.895520000000005</v>
          </cell>
          <cell r="F33">
            <v>-89.895520000000005</v>
          </cell>
          <cell r="G33">
            <v>-89.895520000000005</v>
          </cell>
          <cell r="H33">
            <v>-89.895520000000005</v>
          </cell>
          <cell r="I33">
            <v>-89.895520000000005</v>
          </cell>
          <cell r="J33">
            <v>-89.895520000000005</v>
          </cell>
          <cell r="K33">
            <v>-89.895520000000005</v>
          </cell>
          <cell r="L33">
            <v>-89.895520000000005</v>
          </cell>
          <cell r="M33">
            <v>-89.895520000000005</v>
          </cell>
          <cell r="N33">
            <v>-89.895520000000005</v>
          </cell>
          <cell r="O33">
            <v>-89.895520000000005</v>
          </cell>
        </row>
        <row r="34">
          <cell r="B34">
            <v>1374</v>
          </cell>
          <cell r="C34" t="str">
            <v>S</v>
          </cell>
          <cell r="D34">
            <v>-44.606559999999995</v>
          </cell>
          <cell r="E34">
            <v>-44.606559999999995</v>
          </cell>
          <cell r="F34">
            <v>-44.606559999999995</v>
          </cell>
          <cell r="G34">
            <v>-44.606559999999995</v>
          </cell>
          <cell r="H34">
            <v>-44.606559999999995</v>
          </cell>
          <cell r="I34">
            <v>-44.606559999999995</v>
          </cell>
          <cell r="J34">
            <v>-44.606559999999995</v>
          </cell>
          <cell r="K34">
            <v>-44.606559999999995</v>
          </cell>
          <cell r="L34">
            <v>-44.606559999999995</v>
          </cell>
          <cell r="M34">
            <v>-44.606559999999995</v>
          </cell>
          <cell r="N34">
            <v>-44.606559999999995</v>
          </cell>
          <cell r="O34">
            <v>-44.606559999999995</v>
          </cell>
        </row>
        <row r="35">
          <cell r="B35">
            <v>1375</v>
          </cell>
          <cell r="C35" t="str">
            <v>N</v>
          </cell>
        </row>
        <row r="36">
          <cell r="B36">
            <v>1500</v>
          </cell>
          <cell r="C36" t="str">
            <v>N</v>
          </cell>
        </row>
        <row r="37">
          <cell r="B37">
            <v>1629</v>
          </cell>
          <cell r="C37" t="str">
            <v>A</v>
          </cell>
          <cell r="D37">
            <v>-280.30253000000005</v>
          </cell>
          <cell r="E37">
            <v>-280.30253000000005</v>
          </cell>
          <cell r="F37">
            <v>-280.30253000000005</v>
          </cell>
          <cell r="G37">
            <v>-288.69877000000002</v>
          </cell>
          <cell r="H37">
            <v>-288.69877000000002</v>
          </cell>
          <cell r="I37">
            <v>-288.69877000000002</v>
          </cell>
          <cell r="J37">
            <v>-288.69877000000002</v>
          </cell>
          <cell r="K37">
            <v>-288.69877000000002</v>
          </cell>
          <cell r="L37">
            <v>-288.69877000000002</v>
          </cell>
          <cell r="M37">
            <v>-288.69877000000002</v>
          </cell>
          <cell r="N37">
            <v>-288.69877000000002</v>
          </cell>
          <cell r="O37">
            <v>-288.69877000000002</v>
          </cell>
        </row>
        <row r="38">
          <cell r="B38">
            <v>1633</v>
          </cell>
          <cell r="C38" t="str">
            <v>A</v>
          </cell>
          <cell r="D38">
            <v>-1509.57449</v>
          </cell>
          <cell r="E38">
            <v>-1509.57449</v>
          </cell>
          <cell r="F38">
            <v>-1509.57449</v>
          </cell>
          <cell r="G38">
            <v>-1498.8140700000001</v>
          </cell>
          <cell r="H38">
            <v>-1498.8140700000001</v>
          </cell>
          <cell r="I38">
            <v>-1498.8140700000001</v>
          </cell>
          <cell r="J38">
            <v>-1459.77107</v>
          </cell>
          <cell r="K38">
            <v>-1424.0388</v>
          </cell>
          <cell r="L38">
            <v>-1424.0388</v>
          </cell>
          <cell r="M38">
            <v>-1407.85817</v>
          </cell>
          <cell r="N38">
            <v>-1407.85817</v>
          </cell>
          <cell r="O38">
            <v>-1407.85817</v>
          </cell>
        </row>
        <row r="39">
          <cell r="B39">
            <v>1634</v>
          </cell>
          <cell r="C39" t="str">
            <v>L</v>
          </cell>
          <cell r="D39">
            <v>-283.30121999999994</v>
          </cell>
          <cell r="E39">
            <v>-283.30121999999994</v>
          </cell>
          <cell r="F39">
            <v>-283.30121999999994</v>
          </cell>
          <cell r="G39">
            <v>-283.30121999999994</v>
          </cell>
          <cell r="H39">
            <v>-283.30121999999994</v>
          </cell>
          <cell r="I39">
            <v>-283.30121999999994</v>
          </cell>
          <cell r="J39">
            <v>-283.30121999999994</v>
          </cell>
          <cell r="K39">
            <v>-283.30121999999994</v>
          </cell>
          <cell r="L39">
            <v>-283.30121999999994</v>
          </cell>
          <cell r="M39">
            <v>-283.30121999999994</v>
          </cell>
          <cell r="N39">
            <v>-283.30121999999994</v>
          </cell>
          <cell r="O39">
            <v>-283.30121999999994</v>
          </cell>
        </row>
        <row r="40">
          <cell r="B40">
            <v>1635</v>
          </cell>
          <cell r="C40" t="str">
            <v>A</v>
          </cell>
          <cell r="D40">
            <v>-88.255390000000006</v>
          </cell>
          <cell r="E40">
            <v>-88.255390000000006</v>
          </cell>
          <cell r="F40">
            <v>-88.255390000000006</v>
          </cell>
          <cell r="G40">
            <v>-91.693770000000001</v>
          </cell>
          <cell r="H40">
            <v>-91.693770000000001</v>
          </cell>
          <cell r="I40">
            <v>-91.693770000000001</v>
          </cell>
          <cell r="J40">
            <v>-91.693770000000001</v>
          </cell>
          <cell r="K40">
            <v>-91.693770000000001</v>
          </cell>
          <cell r="L40">
            <v>-91.693770000000001</v>
          </cell>
          <cell r="M40">
            <v>-91.693770000000001</v>
          </cell>
          <cell r="N40">
            <v>-91.693770000000001</v>
          </cell>
          <cell r="O40">
            <v>-91.693770000000001</v>
          </cell>
        </row>
        <row r="41">
          <cell r="B41">
            <v>1719</v>
          </cell>
          <cell r="C41" t="str">
            <v>B</v>
          </cell>
          <cell r="D41">
            <v>-158.76291000000001</v>
          </cell>
          <cell r="E41">
            <v>-158.76291000000001</v>
          </cell>
          <cell r="F41">
            <v>-93.762910000000005</v>
          </cell>
          <cell r="G41">
            <v>-161.37539999999998</v>
          </cell>
          <cell r="H41">
            <v>-161.37539999999998</v>
          </cell>
          <cell r="I41">
            <v>-161.37539999999998</v>
          </cell>
          <cell r="J41">
            <v>-169.80283</v>
          </cell>
          <cell r="K41">
            <v>-169.80283</v>
          </cell>
          <cell r="L41">
            <v>-169.80283</v>
          </cell>
          <cell r="M41">
            <v>-169.80283</v>
          </cell>
          <cell r="N41">
            <v>-169.80283</v>
          </cell>
          <cell r="O41">
            <v>-169.80283</v>
          </cell>
        </row>
        <row r="42">
          <cell r="B42">
            <v>1731</v>
          </cell>
          <cell r="C42" t="str">
            <v>T</v>
          </cell>
          <cell r="D42">
            <v>-221.10214999999999</v>
          </cell>
          <cell r="E42">
            <v>-221.10214999999999</v>
          </cell>
          <cell r="F42">
            <v>-221.10214999999999</v>
          </cell>
          <cell r="G42">
            <v>-221.10214999999999</v>
          </cell>
          <cell r="H42">
            <v>-221.10214999999999</v>
          </cell>
          <cell r="I42">
            <v>-221.10214999999999</v>
          </cell>
          <cell r="J42">
            <v>-221.10214999999999</v>
          </cell>
          <cell r="K42">
            <v>-221.10214999999999</v>
          </cell>
          <cell r="L42">
            <v>-221.10214999999999</v>
          </cell>
          <cell r="M42">
            <v>-221.10214999999999</v>
          </cell>
          <cell r="N42">
            <v>-221.10214999999999</v>
          </cell>
          <cell r="O42">
            <v>-221.10214999999999</v>
          </cell>
        </row>
        <row r="43">
          <cell r="B43">
            <v>1732</v>
          </cell>
          <cell r="C43" t="str">
            <v>U</v>
          </cell>
          <cell r="D43">
            <v>-88.730639999999994</v>
          </cell>
          <cell r="E43">
            <v>-88.730639999999994</v>
          </cell>
          <cell r="F43">
            <v>-88.730639999999994</v>
          </cell>
          <cell r="G43">
            <v>-98.337899999999991</v>
          </cell>
          <cell r="H43">
            <v>-98.337899999999991</v>
          </cell>
          <cell r="I43">
            <v>-98.337899999999991</v>
          </cell>
          <cell r="J43">
            <v>-98.337899999999991</v>
          </cell>
          <cell r="K43">
            <v>-98.337899999999991</v>
          </cell>
          <cell r="L43">
            <v>-98.337899999999991</v>
          </cell>
          <cell r="M43">
            <v>-98.337899999999991</v>
          </cell>
          <cell r="N43">
            <v>-98.337899999999991</v>
          </cell>
          <cell r="O43">
            <v>-98.337899999999991</v>
          </cell>
        </row>
        <row r="44">
          <cell r="B44">
            <v>1733</v>
          </cell>
          <cell r="C44" t="str">
            <v>E</v>
          </cell>
          <cell r="D44">
            <v>-108.09475999999999</v>
          </cell>
          <cell r="E44">
            <v>-108.09475999999999</v>
          </cell>
          <cell r="F44">
            <v>-83.901210000000006</v>
          </cell>
          <cell r="G44">
            <v>-76.732749999999996</v>
          </cell>
          <cell r="H44">
            <v>-76.732749999999996</v>
          </cell>
          <cell r="I44">
            <v>-76.732749999999996</v>
          </cell>
          <cell r="J44">
            <v>-76.732749999999996</v>
          </cell>
          <cell r="K44">
            <v>-76.732749999999996</v>
          </cell>
          <cell r="L44">
            <v>-76.395649999999989</v>
          </cell>
          <cell r="M44">
            <v>-78.081140000000005</v>
          </cell>
          <cell r="N44">
            <v>-78.081140000000005</v>
          </cell>
          <cell r="O44">
            <v>-78.081140000000005</v>
          </cell>
        </row>
        <row r="45">
          <cell r="B45">
            <v>1736</v>
          </cell>
          <cell r="C45" t="str">
            <v>I</v>
          </cell>
          <cell r="D45">
            <v>-25.519410000000001</v>
          </cell>
          <cell r="E45">
            <v>-25.519410000000001</v>
          </cell>
          <cell r="F45">
            <v>-25.519410000000001</v>
          </cell>
          <cell r="G45">
            <v>-25.519410000000001</v>
          </cell>
          <cell r="H45">
            <v>-25.519410000000001</v>
          </cell>
          <cell r="I45">
            <v>-25.519410000000001</v>
          </cell>
          <cell r="J45">
            <v>-25.519410000000001</v>
          </cell>
          <cell r="K45">
            <v>-25.519410000000001</v>
          </cell>
          <cell r="L45">
            <v>-25.519410000000001</v>
          </cell>
          <cell r="M45">
            <v>-25.519410000000001</v>
          </cell>
          <cell r="N45">
            <v>-25.519410000000001</v>
          </cell>
          <cell r="O45">
            <v>-25.519410000000001</v>
          </cell>
        </row>
        <row r="46">
          <cell r="B46">
            <v>1738</v>
          </cell>
          <cell r="C46" t="str">
            <v>Y</v>
          </cell>
          <cell r="D46">
            <v>-201.35348999999999</v>
          </cell>
          <cell r="E46">
            <v>-201.35348999999999</v>
          </cell>
          <cell r="F46">
            <v>-125.35348999999999</v>
          </cell>
          <cell r="G46">
            <v>-204.58962</v>
          </cell>
          <cell r="H46">
            <v>-204.58962</v>
          </cell>
          <cell r="I46">
            <v>-204.58962</v>
          </cell>
          <cell r="J46">
            <v>-213.01704000000001</v>
          </cell>
          <cell r="K46">
            <v>-213.01704000000001</v>
          </cell>
          <cell r="L46">
            <v>-213.01704000000001</v>
          </cell>
          <cell r="M46">
            <v>-213.01704000000001</v>
          </cell>
          <cell r="N46">
            <v>-213.01704000000001</v>
          </cell>
          <cell r="O46">
            <v>-277.53316999999998</v>
          </cell>
        </row>
        <row r="47">
          <cell r="B47">
            <v>1752</v>
          </cell>
          <cell r="C47" t="str">
            <v>U</v>
          </cell>
          <cell r="D47">
            <v>-113.92291</v>
          </cell>
          <cell r="E47">
            <v>-113.92291</v>
          </cell>
          <cell r="F47">
            <v>-113.92291</v>
          </cell>
          <cell r="G47">
            <v>-132.30742000000001</v>
          </cell>
          <cell r="H47">
            <v>-132.30742000000001</v>
          </cell>
          <cell r="I47">
            <v>-132.30742000000001</v>
          </cell>
          <cell r="J47">
            <v>-140.73483999999999</v>
          </cell>
          <cell r="K47">
            <v>-140.73483999999999</v>
          </cell>
          <cell r="L47">
            <v>-140.73483999999999</v>
          </cell>
          <cell r="M47">
            <v>-140.73483999999999</v>
          </cell>
          <cell r="N47">
            <v>-140.73483999999999</v>
          </cell>
          <cell r="O47">
            <v>-140.73483999999999</v>
          </cell>
        </row>
        <row r="48">
          <cell r="B48">
            <v>1821</v>
          </cell>
          <cell r="C48" t="str">
            <v>A</v>
          </cell>
          <cell r="D48">
            <v>-52.215870000000002</v>
          </cell>
          <cell r="E48">
            <v>-52.215870000000002</v>
          </cell>
          <cell r="F48">
            <v>-52.215870000000002</v>
          </cell>
          <cell r="G48">
            <v>-56.092480000000002</v>
          </cell>
          <cell r="H48">
            <v>-56.092480000000002</v>
          </cell>
          <cell r="I48">
            <v>-56.092480000000002</v>
          </cell>
          <cell r="J48">
            <v>-56.092480000000002</v>
          </cell>
          <cell r="K48">
            <v>-56.092480000000002</v>
          </cell>
          <cell r="L48">
            <v>-56.092480000000002</v>
          </cell>
          <cell r="M48">
            <v>-56.092480000000002</v>
          </cell>
          <cell r="N48">
            <v>-56.092480000000002</v>
          </cell>
          <cell r="O48">
            <v>-56.092480000000002</v>
          </cell>
        </row>
        <row r="49">
          <cell r="B49">
            <v>1822</v>
          </cell>
          <cell r="C49" t="str">
            <v>A</v>
          </cell>
          <cell r="D49">
            <v>-186.82960999999997</v>
          </cell>
          <cell r="E49">
            <v>-186.82960999999997</v>
          </cell>
          <cell r="F49">
            <v>-186.82960999999997</v>
          </cell>
          <cell r="G49">
            <v>-189.67809</v>
          </cell>
          <cell r="H49">
            <v>-189.67809</v>
          </cell>
          <cell r="I49">
            <v>-189.67809</v>
          </cell>
          <cell r="J49">
            <v>-189.67809</v>
          </cell>
          <cell r="K49">
            <v>-189.67809</v>
          </cell>
          <cell r="L49">
            <v>-189.67809</v>
          </cell>
          <cell r="M49">
            <v>-189.67809</v>
          </cell>
          <cell r="N49">
            <v>-189.67809</v>
          </cell>
          <cell r="O49">
            <v>-189.67809</v>
          </cell>
        </row>
        <row r="50">
          <cell r="B50">
            <v>1823</v>
          </cell>
          <cell r="C50" t="str">
            <v>A</v>
          </cell>
          <cell r="D50">
            <v>-38.511969999999998</v>
          </cell>
          <cell r="E50">
            <v>-38.511969999999998</v>
          </cell>
          <cell r="F50">
            <v>-38.511969999999998</v>
          </cell>
          <cell r="G50">
            <v>-39.101889999999997</v>
          </cell>
          <cell r="H50">
            <v>-39.101889999999997</v>
          </cell>
          <cell r="I50">
            <v>-39.101889999999997</v>
          </cell>
          <cell r="J50">
            <v>-39.101889999999997</v>
          </cell>
          <cell r="K50">
            <v>-39.101889999999997</v>
          </cell>
          <cell r="L50">
            <v>-39.101889999999997</v>
          </cell>
          <cell r="M50">
            <v>-39.101889999999997</v>
          </cell>
          <cell r="N50">
            <v>-39.101889999999997</v>
          </cell>
          <cell r="O50">
            <v>-39.101889999999997</v>
          </cell>
        </row>
        <row r="51">
          <cell r="B51">
            <v>1824</v>
          </cell>
          <cell r="C51" t="str">
            <v>A</v>
          </cell>
          <cell r="D51">
            <v>-36.791930000000001</v>
          </cell>
          <cell r="E51">
            <v>-36.791930000000001</v>
          </cell>
          <cell r="F51">
            <v>-36.791930000000001</v>
          </cell>
          <cell r="G51">
            <v>-38.013919999999999</v>
          </cell>
          <cell r="H51">
            <v>-38.013919999999999</v>
          </cell>
          <cell r="I51">
            <v>-38.013919999999999</v>
          </cell>
          <cell r="J51">
            <v>-38.013919999999999</v>
          </cell>
          <cell r="K51">
            <v>-38.013919999999999</v>
          </cell>
          <cell r="L51">
            <v>-38.013919999999999</v>
          </cell>
          <cell r="M51">
            <v>-38.013919999999999</v>
          </cell>
          <cell r="N51">
            <v>-38.013919999999999</v>
          </cell>
          <cell r="O51">
            <v>-38.013919999999999</v>
          </cell>
        </row>
        <row r="52">
          <cell r="B52">
            <v>1826</v>
          </cell>
          <cell r="C52" t="str">
            <v>A</v>
          </cell>
          <cell r="D52">
            <v>-22.767990000000001</v>
          </cell>
          <cell r="E52">
            <v>-22.767990000000001</v>
          </cell>
          <cell r="F52">
            <v>-22.767990000000001</v>
          </cell>
          <cell r="G52">
            <v>-23.930979999999998</v>
          </cell>
          <cell r="H52">
            <v>-23.930979999999998</v>
          </cell>
          <cell r="I52">
            <v>-23.930979999999998</v>
          </cell>
          <cell r="J52">
            <v>-23.930979999999998</v>
          </cell>
          <cell r="K52">
            <v>-23.930979999999998</v>
          </cell>
          <cell r="L52">
            <v>-23.930979999999998</v>
          </cell>
          <cell r="M52">
            <v>-23.930979999999998</v>
          </cell>
          <cell r="N52">
            <v>-23.930979999999998</v>
          </cell>
          <cell r="O52">
            <v>-23.930979999999998</v>
          </cell>
        </row>
        <row r="53">
          <cell r="B53">
            <v>1827</v>
          </cell>
          <cell r="C53" t="str">
            <v>U</v>
          </cell>
          <cell r="D53">
            <v>-182.67090999999999</v>
          </cell>
          <cell r="E53">
            <v>-182.67090999999999</v>
          </cell>
          <cell r="F53">
            <v>-182.67090999999999</v>
          </cell>
          <cell r="G53">
            <v>-185.97657000000001</v>
          </cell>
          <cell r="H53">
            <v>-185.97657000000001</v>
          </cell>
          <cell r="I53">
            <v>-185.97657000000001</v>
          </cell>
          <cell r="J53">
            <v>-219.68625</v>
          </cell>
          <cell r="K53">
            <v>-219.68625</v>
          </cell>
          <cell r="L53">
            <v>-219.68625</v>
          </cell>
          <cell r="M53">
            <v>-219.68625</v>
          </cell>
          <cell r="N53">
            <v>-219.68625</v>
          </cell>
          <cell r="O53">
            <v>-219.68625</v>
          </cell>
        </row>
        <row r="54">
          <cell r="B54">
            <v>1852</v>
          </cell>
          <cell r="C54" t="str">
            <v>A</v>
          </cell>
          <cell r="D54">
            <v>-329.0317</v>
          </cell>
          <cell r="E54">
            <v>-329.0317</v>
          </cell>
          <cell r="F54">
            <v>-329.0317</v>
          </cell>
          <cell r="G54">
            <v>-329.0317</v>
          </cell>
          <cell r="H54">
            <v>-329.0317</v>
          </cell>
          <cell r="I54">
            <v>-329.0317</v>
          </cell>
          <cell r="J54">
            <v>-329.0317</v>
          </cell>
          <cell r="K54">
            <v>-329.0317</v>
          </cell>
          <cell r="L54">
            <v>-329.0317</v>
          </cell>
          <cell r="M54">
            <v>-329.0317</v>
          </cell>
          <cell r="N54">
            <v>-329.0317</v>
          </cell>
          <cell r="O54">
            <v>-329.0317</v>
          </cell>
        </row>
        <row r="55">
          <cell r="B55">
            <v>1856</v>
          </cell>
          <cell r="C55" t="str">
            <v>G</v>
          </cell>
          <cell r="D55">
            <v>-57.606989999999996</v>
          </cell>
          <cell r="E55">
            <v>-57.606989999999996</v>
          </cell>
          <cell r="F55">
            <v>-57.606989999999996</v>
          </cell>
          <cell r="G55">
            <v>-63.978120000000004</v>
          </cell>
          <cell r="H55">
            <v>-63.978120000000004</v>
          </cell>
          <cell r="I55">
            <v>-63.978120000000004</v>
          </cell>
          <cell r="J55">
            <v>-63.978120000000004</v>
          </cell>
          <cell r="K55">
            <v>-63.978120000000004</v>
          </cell>
          <cell r="L55">
            <v>-63.978120000000004</v>
          </cell>
          <cell r="M55">
            <v>-63.978120000000004</v>
          </cell>
          <cell r="N55">
            <v>-63.978120000000004</v>
          </cell>
          <cell r="O55">
            <v>-63.978120000000004</v>
          </cell>
        </row>
        <row r="56">
          <cell r="B56">
            <v>1857</v>
          </cell>
          <cell r="C56" t="str">
            <v>G</v>
          </cell>
          <cell r="D56">
            <v>-71.48545</v>
          </cell>
          <cell r="E56">
            <v>-71.48545</v>
          </cell>
          <cell r="F56">
            <v>-71.48545</v>
          </cell>
          <cell r="G56">
            <v>-72.25909</v>
          </cell>
          <cell r="H56">
            <v>-72.25909</v>
          </cell>
          <cell r="I56">
            <v>-72.25909</v>
          </cell>
          <cell r="J56">
            <v>-72.25909</v>
          </cell>
          <cell r="K56">
            <v>-72.25909</v>
          </cell>
          <cell r="L56">
            <v>-72.25909</v>
          </cell>
          <cell r="M56">
            <v>-72.25909</v>
          </cell>
          <cell r="N56">
            <v>-72.25909</v>
          </cell>
          <cell r="O56">
            <v>-72.25909</v>
          </cell>
        </row>
        <row r="57">
          <cell r="B57">
            <v>1858</v>
          </cell>
          <cell r="C57" t="str">
            <v>G</v>
          </cell>
          <cell r="D57">
            <v>-86.13239999999999</v>
          </cell>
          <cell r="E57">
            <v>-86.13239999999999</v>
          </cell>
          <cell r="F57">
            <v>-86.13239999999999</v>
          </cell>
          <cell r="G57">
            <v>-89.343240000000009</v>
          </cell>
          <cell r="H57">
            <v>-89.343240000000009</v>
          </cell>
          <cell r="I57">
            <v>-89.343240000000009</v>
          </cell>
          <cell r="J57">
            <v>-89.343240000000009</v>
          </cell>
          <cell r="K57">
            <v>-89.343240000000009</v>
          </cell>
          <cell r="L57">
            <v>-89.343240000000009</v>
          </cell>
          <cell r="M57">
            <v>-89.343240000000009</v>
          </cell>
          <cell r="N57">
            <v>-89.343240000000009</v>
          </cell>
          <cell r="O57">
            <v>-89.343240000000009</v>
          </cell>
        </row>
        <row r="58">
          <cell r="B58">
            <v>1859</v>
          </cell>
          <cell r="C58" t="str">
            <v>G</v>
          </cell>
          <cell r="D58">
            <v>-43.484809999999996</v>
          </cell>
          <cell r="E58">
            <v>-43.484809999999996</v>
          </cell>
          <cell r="F58">
            <v>-43.484809999999996</v>
          </cell>
          <cell r="G58">
            <v>-46.552390000000003</v>
          </cell>
          <cell r="H58">
            <v>-46.552390000000003</v>
          </cell>
          <cell r="I58">
            <v>-46.552390000000003</v>
          </cell>
          <cell r="J58">
            <v>-46.552390000000003</v>
          </cell>
          <cell r="K58">
            <v>-46.552390000000003</v>
          </cell>
          <cell r="L58">
            <v>-46.552390000000003</v>
          </cell>
          <cell r="M58">
            <v>-46.552390000000003</v>
          </cell>
          <cell r="N58">
            <v>-46.552390000000003</v>
          </cell>
          <cell r="O58">
            <v>-46.552390000000003</v>
          </cell>
        </row>
        <row r="59">
          <cell r="B59">
            <v>1885</v>
          </cell>
          <cell r="C59" t="str">
            <v>G</v>
          </cell>
          <cell r="D59">
            <v>-52.6875</v>
          </cell>
          <cell r="E59">
            <v>-52.6875</v>
          </cell>
          <cell r="F59">
            <v>-52.6875</v>
          </cell>
          <cell r="G59">
            <v>-56.564099999999996</v>
          </cell>
          <cell r="H59">
            <v>-56.564099999999996</v>
          </cell>
          <cell r="I59">
            <v>-56.564099999999996</v>
          </cell>
          <cell r="J59">
            <v>-56.564099999999996</v>
          </cell>
          <cell r="K59">
            <v>-56.564099999999996</v>
          </cell>
          <cell r="L59">
            <v>-56.564099999999996</v>
          </cell>
          <cell r="M59">
            <v>-56.564099999999996</v>
          </cell>
          <cell r="N59">
            <v>-56.564099999999996</v>
          </cell>
          <cell r="O59">
            <v>-56.564099999999996</v>
          </cell>
        </row>
        <row r="60">
          <cell r="B60">
            <v>1888</v>
          </cell>
          <cell r="C60" t="str">
            <v>P</v>
          </cell>
          <cell r="D60">
            <v>-198.38407000000001</v>
          </cell>
          <cell r="E60">
            <v>-198.38407000000001</v>
          </cell>
          <cell r="F60">
            <v>-202.44748000000001</v>
          </cell>
          <cell r="G60">
            <v>-215.09426999999999</v>
          </cell>
          <cell r="H60">
            <v>-215.09426999999999</v>
          </cell>
          <cell r="I60">
            <v>-215.09426999999999</v>
          </cell>
          <cell r="J60">
            <v>-231.80446000000001</v>
          </cell>
          <cell r="K60">
            <v>-231.80446000000001</v>
          </cell>
          <cell r="L60">
            <v>-231.80446000000001</v>
          </cell>
          <cell r="M60">
            <v>-231.80446000000001</v>
          </cell>
          <cell r="N60">
            <v>-231.80446000000001</v>
          </cell>
          <cell r="O60">
            <v>-231.80446000000001</v>
          </cell>
        </row>
        <row r="61">
          <cell r="B61">
            <v>1890</v>
          </cell>
          <cell r="C61" t="str">
            <v>E</v>
          </cell>
          <cell r="D61">
            <v>-51.510220000000004</v>
          </cell>
          <cell r="E61">
            <v>-51.510220000000004</v>
          </cell>
          <cell r="F61">
            <v>-51.510220000000004</v>
          </cell>
          <cell r="G61">
            <v>-61.551499999999997</v>
          </cell>
          <cell r="H61">
            <v>-61.551499999999997</v>
          </cell>
          <cell r="I61">
            <v>-61.551499999999997</v>
          </cell>
          <cell r="J61">
            <v>-61.551499999999997</v>
          </cell>
          <cell r="K61">
            <v>-61.551499999999997</v>
          </cell>
          <cell r="L61">
            <v>-61.551499999999997</v>
          </cell>
          <cell r="M61">
            <v>-61.551499999999997</v>
          </cell>
          <cell r="N61">
            <v>-61.551499999999997</v>
          </cell>
          <cell r="O61">
            <v>-61.551499999999997</v>
          </cell>
        </row>
        <row r="62">
          <cell r="B62">
            <v>1957</v>
          </cell>
          <cell r="C62" t="str">
            <v>S</v>
          </cell>
          <cell r="D62">
            <v>-58.595359999999999</v>
          </cell>
          <cell r="E62">
            <v>-58.595359999999999</v>
          </cell>
          <cell r="F62">
            <v>-58.595359999999999</v>
          </cell>
          <cell r="G62">
            <v>-58.595359999999999</v>
          </cell>
          <cell r="H62">
            <v>-58.595359999999999</v>
          </cell>
          <cell r="I62">
            <v>-58.595359999999999</v>
          </cell>
          <cell r="J62">
            <v>-58.595359999999999</v>
          </cell>
          <cell r="K62">
            <v>-58.595359999999999</v>
          </cell>
          <cell r="L62">
            <v>-58.595359999999999</v>
          </cell>
          <cell r="M62">
            <v>-58.595359999999999</v>
          </cell>
          <cell r="N62">
            <v>-58.595359999999999</v>
          </cell>
          <cell r="O62">
            <v>-58.595359999999999</v>
          </cell>
        </row>
        <row r="63">
          <cell r="B63">
            <v>1958</v>
          </cell>
          <cell r="C63" t="str">
            <v>A</v>
          </cell>
          <cell r="D63">
            <v>-236.39174</v>
          </cell>
          <cell r="E63">
            <v>-236.39174</v>
          </cell>
          <cell r="F63">
            <v>-236.39174</v>
          </cell>
          <cell r="G63">
            <v>-236.39174</v>
          </cell>
          <cell r="H63">
            <v>-236.39174</v>
          </cell>
          <cell r="I63">
            <v>-236.39174</v>
          </cell>
          <cell r="J63">
            <v>-236.39174</v>
          </cell>
          <cell r="K63">
            <v>-236.39174</v>
          </cell>
          <cell r="L63">
            <v>-236.39174</v>
          </cell>
          <cell r="M63">
            <v>-236.39174</v>
          </cell>
          <cell r="N63">
            <v>-236.39174</v>
          </cell>
          <cell r="O63">
            <v>-236.39174</v>
          </cell>
        </row>
        <row r="64">
          <cell r="B64">
            <v>1959</v>
          </cell>
          <cell r="C64" t="str">
            <v>E</v>
          </cell>
          <cell r="D64">
            <v>-108.36772999999999</v>
          </cell>
          <cell r="E64">
            <v>-108.36772999999999</v>
          </cell>
          <cell r="F64">
            <v>-108.36772999999999</v>
          </cell>
          <cell r="G64">
            <v>-111.49599000000001</v>
          </cell>
          <cell r="H64">
            <v>-111.49599000000001</v>
          </cell>
          <cell r="I64">
            <v>-111.49599000000001</v>
          </cell>
          <cell r="J64">
            <v>-111.49599000000001</v>
          </cell>
          <cell r="K64">
            <v>-111.49599000000001</v>
          </cell>
          <cell r="L64">
            <v>-111.49599000000001</v>
          </cell>
          <cell r="M64">
            <v>-111.49599000000001</v>
          </cell>
          <cell r="N64">
            <v>-111.49599000000001</v>
          </cell>
          <cell r="O64">
            <v>-111.49599000000001</v>
          </cell>
        </row>
        <row r="65">
          <cell r="B65">
            <v>1967</v>
          </cell>
          <cell r="C65" t="str">
            <v>A</v>
          </cell>
          <cell r="D65">
            <v>-62.377290000000002</v>
          </cell>
          <cell r="E65">
            <v>-62.377290000000002</v>
          </cell>
          <cell r="F65">
            <v>-62.377290000000002</v>
          </cell>
          <cell r="G65">
            <v>-65.158339999999995</v>
          </cell>
          <cell r="H65">
            <v>-65.158339999999995</v>
          </cell>
          <cell r="I65">
            <v>-65.158339999999995</v>
          </cell>
          <cell r="J65">
            <v>-65.158339999999995</v>
          </cell>
          <cell r="K65">
            <v>-65.158339999999995</v>
          </cell>
          <cell r="L65">
            <v>-65.158339999999995</v>
          </cell>
          <cell r="M65">
            <v>-65.158339999999995</v>
          </cell>
          <cell r="N65">
            <v>-65.158339999999995</v>
          </cell>
          <cell r="O65">
            <v>-65.158339999999995</v>
          </cell>
        </row>
        <row r="66">
          <cell r="B66">
            <v>1968</v>
          </cell>
          <cell r="C66" t="str">
            <v>A</v>
          </cell>
          <cell r="D66">
            <v>-157.31653</v>
          </cell>
          <cell r="E66">
            <v>-157.31653</v>
          </cell>
          <cell r="F66">
            <v>-157.31653</v>
          </cell>
          <cell r="G66">
            <v>-161.58080999999999</v>
          </cell>
          <cell r="H66">
            <v>-161.58080999999999</v>
          </cell>
          <cell r="I66">
            <v>-161.58080999999999</v>
          </cell>
          <cell r="J66">
            <v>-161.58080999999999</v>
          </cell>
          <cell r="K66">
            <v>-161.58080999999999</v>
          </cell>
          <cell r="L66">
            <v>-161.58080999999999</v>
          </cell>
          <cell r="M66">
            <v>-161.58080999999999</v>
          </cell>
          <cell r="N66">
            <v>-161.58080999999999</v>
          </cell>
          <cell r="O66">
            <v>-161.58080999999999</v>
          </cell>
        </row>
        <row r="67">
          <cell r="B67">
            <v>1969</v>
          </cell>
          <cell r="C67" t="str">
            <v>A</v>
          </cell>
          <cell r="D67">
            <v>-95.112100000000012</v>
          </cell>
          <cell r="E67">
            <v>-95.112100000000012</v>
          </cell>
          <cell r="F67">
            <v>-95.112100000000012</v>
          </cell>
          <cell r="G67">
            <v>-98.98763000000001</v>
          </cell>
          <cell r="H67">
            <v>-98.98763000000001</v>
          </cell>
          <cell r="I67">
            <v>-98.98763000000001</v>
          </cell>
          <cell r="J67">
            <v>-98.98763000000001</v>
          </cell>
          <cell r="K67">
            <v>-98.98763000000001</v>
          </cell>
          <cell r="L67">
            <v>-98.98763000000001</v>
          </cell>
          <cell r="M67">
            <v>-98.98763000000001</v>
          </cell>
          <cell r="N67">
            <v>-98.98763000000001</v>
          </cell>
          <cell r="O67">
            <v>-98.98763000000001</v>
          </cell>
        </row>
        <row r="68">
          <cell r="B68">
            <v>1970</v>
          </cell>
          <cell r="C68" t="str">
            <v>B</v>
          </cell>
          <cell r="D68">
            <v>-119.99999000000001</v>
          </cell>
          <cell r="E68">
            <v>-119.99999000000001</v>
          </cell>
          <cell r="F68">
            <v>-119.99999000000001</v>
          </cell>
          <cell r="G68">
            <v>-143.34394</v>
          </cell>
          <cell r="H68">
            <v>-143.34394</v>
          </cell>
          <cell r="I68">
            <v>-143.34394</v>
          </cell>
          <cell r="J68">
            <v>-154.29958999999999</v>
          </cell>
          <cell r="K68">
            <v>-154.29958999999999</v>
          </cell>
          <cell r="L68">
            <v>-154.29958999999999</v>
          </cell>
          <cell r="M68">
            <v>-154.29958999999999</v>
          </cell>
          <cell r="N68">
            <v>-154.29958999999999</v>
          </cell>
          <cell r="O68">
            <v>-154.29958999999999</v>
          </cell>
        </row>
        <row r="69">
          <cell r="B69">
            <v>2033</v>
          </cell>
          <cell r="C69" t="str">
            <v>G</v>
          </cell>
          <cell r="D69">
            <v>-66.201630000000009</v>
          </cell>
          <cell r="E69">
            <v>-66.201630000000009</v>
          </cell>
          <cell r="F69">
            <v>-66.201630000000009</v>
          </cell>
          <cell r="G69">
            <v>-68.917320000000004</v>
          </cell>
          <cell r="H69">
            <v>-68.917320000000004</v>
          </cell>
          <cell r="I69">
            <v>-68.917320000000004</v>
          </cell>
          <cell r="J69">
            <v>-68.917320000000004</v>
          </cell>
          <cell r="K69">
            <v>-68.917320000000004</v>
          </cell>
          <cell r="L69">
            <v>-68.917320000000004</v>
          </cell>
          <cell r="M69">
            <v>-68.917320000000004</v>
          </cell>
          <cell r="N69">
            <v>-68.917320000000004</v>
          </cell>
          <cell r="O69">
            <v>-68.917320000000004</v>
          </cell>
        </row>
        <row r="70">
          <cell r="B70">
            <v>2034</v>
          </cell>
          <cell r="C70" t="str">
            <v>A</v>
          </cell>
          <cell r="D70">
            <v>-33.779019999999996</v>
          </cell>
          <cell r="E70">
            <v>-33.779019999999996</v>
          </cell>
          <cell r="F70">
            <v>-33.779019999999996</v>
          </cell>
          <cell r="G70">
            <v>-34.824019999999997</v>
          </cell>
          <cell r="H70">
            <v>-34.824019999999997</v>
          </cell>
          <cell r="I70">
            <v>-34.824019999999997</v>
          </cell>
          <cell r="J70">
            <v>-34.824019999999997</v>
          </cell>
          <cell r="K70">
            <v>-34.824019999999997</v>
          </cell>
          <cell r="L70">
            <v>-34.824019999999997</v>
          </cell>
          <cell r="M70">
            <v>-34.824019999999997</v>
          </cell>
          <cell r="N70">
            <v>-34.824019999999997</v>
          </cell>
          <cell r="O70">
            <v>-34.824019999999997</v>
          </cell>
        </row>
        <row r="71">
          <cell r="B71">
            <v>2036</v>
          </cell>
          <cell r="C71" t="str">
            <v>A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</row>
        <row r="72">
          <cell r="B72">
            <v>2037</v>
          </cell>
          <cell r="C72" t="str">
            <v>A</v>
          </cell>
          <cell r="D72">
            <v>-91.128810000000001</v>
          </cell>
          <cell r="E72">
            <v>-91.128810000000001</v>
          </cell>
          <cell r="F72">
            <v>-91.128810000000001</v>
          </cell>
          <cell r="G72">
            <v>-96.746529999999993</v>
          </cell>
          <cell r="H72">
            <v>-96.746529999999993</v>
          </cell>
          <cell r="I72">
            <v>-96.746529999999993</v>
          </cell>
          <cell r="J72">
            <v>-96.746529999999993</v>
          </cell>
          <cell r="K72">
            <v>-96.746529999999993</v>
          </cell>
          <cell r="L72">
            <v>-96.746529999999993</v>
          </cell>
          <cell r="M72">
            <v>-96.746529999999993</v>
          </cell>
          <cell r="N72">
            <v>-96.746529999999993</v>
          </cell>
          <cell r="O72">
            <v>-96.746529999999993</v>
          </cell>
        </row>
        <row r="73">
          <cell r="B73">
            <v>2057</v>
          </cell>
          <cell r="C73" t="str">
            <v>G</v>
          </cell>
          <cell r="D73">
            <v>-260.83364</v>
          </cell>
          <cell r="E73">
            <v>-260.83364</v>
          </cell>
          <cell r="F73">
            <v>-260.83364</v>
          </cell>
          <cell r="G73">
            <v>-264.40685999999999</v>
          </cell>
          <cell r="H73">
            <v>-264.40685999999999</v>
          </cell>
          <cell r="I73">
            <v>-264.40685999999999</v>
          </cell>
          <cell r="J73">
            <v>-264.40685999999999</v>
          </cell>
          <cell r="K73">
            <v>-264.40685999999999</v>
          </cell>
          <cell r="L73">
            <v>-264.40685999999999</v>
          </cell>
          <cell r="M73">
            <v>-264.40685999999999</v>
          </cell>
          <cell r="N73">
            <v>-264.40685999999999</v>
          </cell>
          <cell r="O73">
            <v>-264.40685999999999</v>
          </cell>
        </row>
        <row r="74">
          <cell r="B74">
            <v>2058</v>
          </cell>
          <cell r="C74" t="str">
            <v>G</v>
          </cell>
          <cell r="D74">
            <v>-95.39191000000001</v>
          </cell>
          <cell r="E74">
            <v>-95.39191000000001</v>
          </cell>
          <cell r="F74">
            <v>-95.39191000000001</v>
          </cell>
          <cell r="G74">
            <v>-97.122889999999998</v>
          </cell>
          <cell r="H74">
            <v>-97.122889999999998</v>
          </cell>
          <cell r="I74">
            <v>-97.122889999999998</v>
          </cell>
          <cell r="J74">
            <v>-97.122889999999998</v>
          </cell>
          <cell r="K74">
            <v>-97.122889999999998</v>
          </cell>
          <cell r="L74">
            <v>-97.122889999999998</v>
          </cell>
          <cell r="M74">
            <v>-97.122889999999998</v>
          </cell>
          <cell r="N74">
            <v>-97.122889999999998</v>
          </cell>
          <cell r="O74">
            <v>-97.122889999999998</v>
          </cell>
        </row>
        <row r="75">
          <cell r="B75">
            <v>2059</v>
          </cell>
          <cell r="C75" t="str">
            <v>G</v>
          </cell>
          <cell r="D75">
            <v>-83.283810000000003</v>
          </cell>
          <cell r="E75">
            <v>-83.283810000000003</v>
          </cell>
          <cell r="F75">
            <v>1.7161899999999974</v>
          </cell>
          <cell r="G75">
            <v>-85.747990000000001</v>
          </cell>
          <cell r="H75">
            <v>-85.747990000000001</v>
          </cell>
          <cell r="I75">
            <v>-85.747990000000001</v>
          </cell>
          <cell r="J75">
            <v>-85.747990000000001</v>
          </cell>
          <cell r="K75">
            <v>-85.747990000000001</v>
          </cell>
          <cell r="L75">
            <v>-85.747990000000001</v>
          </cell>
          <cell r="M75">
            <v>-85.747990000000001</v>
          </cell>
          <cell r="N75">
            <v>-85.747990000000001</v>
          </cell>
          <cell r="O75">
            <v>-85.747990000000001</v>
          </cell>
        </row>
        <row r="76">
          <cell r="B76">
            <v>2060</v>
          </cell>
          <cell r="C76" t="str">
            <v>G</v>
          </cell>
          <cell r="D76">
            <v>-56.091250000000002</v>
          </cell>
          <cell r="E76">
            <v>-56.091250000000002</v>
          </cell>
          <cell r="F76">
            <v>-56.091250000000002</v>
          </cell>
          <cell r="G76">
            <v>-57.894709999999996</v>
          </cell>
          <cell r="H76">
            <v>-57.894709999999996</v>
          </cell>
          <cell r="I76">
            <v>-57.894709999999996</v>
          </cell>
          <cell r="J76">
            <v>-57.894709999999996</v>
          </cell>
          <cell r="K76">
            <v>-57.894709999999996</v>
          </cell>
          <cell r="L76">
            <v>-57.894709999999996</v>
          </cell>
          <cell r="M76">
            <v>-57.894709999999996</v>
          </cell>
          <cell r="N76">
            <v>-57.894709999999996</v>
          </cell>
          <cell r="O76">
            <v>-57.894709999999996</v>
          </cell>
        </row>
        <row r="77">
          <cell r="B77">
            <v>2061</v>
          </cell>
          <cell r="C77" t="str">
            <v>G</v>
          </cell>
          <cell r="D77">
            <v>-35.398650000000004</v>
          </cell>
          <cell r="E77">
            <v>-35.398650000000004</v>
          </cell>
          <cell r="F77">
            <v>-35.398650000000004</v>
          </cell>
          <cell r="G77">
            <v>-36.755459999999999</v>
          </cell>
          <cell r="H77">
            <v>-36.755459999999999</v>
          </cell>
          <cell r="I77">
            <v>-36.755459999999999</v>
          </cell>
          <cell r="J77">
            <v>-36.755459999999999</v>
          </cell>
          <cell r="K77">
            <v>-36.755459999999999</v>
          </cell>
          <cell r="L77">
            <v>-36.755459999999999</v>
          </cell>
          <cell r="M77">
            <v>-36.755459999999999</v>
          </cell>
          <cell r="N77">
            <v>-36.755459999999999</v>
          </cell>
          <cell r="O77">
            <v>-36.755459999999999</v>
          </cell>
        </row>
        <row r="78">
          <cell r="B78">
            <v>2064</v>
          </cell>
          <cell r="C78" t="str">
            <v>O</v>
          </cell>
          <cell r="D78">
            <v>-29.44623</v>
          </cell>
          <cell r="E78">
            <v>-29.44623</v>
          </cell>
          <cell r="F78">
            <v>-29.44623</v>
          </cell>
          <cell r="G78">
            <v>-30.457519999999999</v>
          </cell>
          <cell r="H78">
            <v>-30.457519999999999</v>
          </cell>
          <cell r="I78">
            <v>-30.457519999999999</v>
          </cell>
          <cell r="J78">
            <v>-30.457519999999999</v>
          </cell>
          <cell r="K78">
            <v>-30.457519999999999</v>
          </cell>
          <cell r="L78">
            <v>-30.457519999999999</v>
          </cell>
          <cell r="M78">
            <v>-30.457519999999999</v>
          </cell>
          <cell r="N78">
            <v>-30.457519999999999</v>
          </cell>
          <cell r="O78">
            <v>-30.457519999999999</v>
          </cell>
        </row>
        <row r="79">
          <cell r="B79">
            <v>2065</v>
          </cell>
          <cell r="C79" t="str">
            <v>O</v>
          </cell>
          <cell r="D79">
            <v>-186.72505999999998</v>
          </cell>
          <cell r="E79">
            <v>-186.72505999999998</v>
          </cell>
          <cell r="F79">
            <v>-854.72505999999998</v>
          </cell>
          <cell r="G79">
            <v>-191.73095000000001</v>
          </cell>
          <cell r="H79">
            <v>-191.73095000000001</v>
          </cell>
          <cell r="I79">
            <v>-191.73095000000001</v>
          </cell>
          <cell r="J79">
            <v>-191.73095000000001</v>
          </cell>
          <cell r="K79">
            <v>-191.73095000000001</v>
          </cell>
          <cell r="L79">
            <v>-191.73095000000001</v>
          </cell>
          <cell r="M79">
            <v>-191.73095000000001</v>
          </cell>
          <cell r="N79">
            <v>-191.73095000000001</v>
          </cell>
          <cell r="O79">
            <v>-200.60191</v>
          </cell>
        </row>
        <row r="80">
          <cell r="B80">
            <v>2125</v>
          </cell>
          <cell r="C80" t="str">
            <v>Y</v>
          </cell>
          <cell r="D80">
            <v>-8.9414099999999994</v>
          </cell>
          <cell r="E80">
            <v>-8.9414099999999994</v>
          </cell>
          <cell r="F80">
            <v>-8.9414099999999994</v>
          </cell>
          <cell r="G80">
            <v>-8.9414099999999994</v>
          </cell>
          <cell r="H80">
            <v>-8.9414099999999994</v>
          </cell>
          <cell r="I80">
            <v>-8.9414099999999994</v>
          </cell>
          <cell r="J80">
            <v>-8.9414099999999994</v>
          </cell>
          <cell r="K80">
            <v>-8.9414099999999994</v>
          </cell>
          <cell r="L80">
            <v>-8.9414099999999994</v>
          </cell>
          <cell r="M80">
            <v>-8.9414099999999994</v>
          </cell>
          <cell r="N80">
            <v>-8.9414099999999994</v>
          </cell>
          <cell r="O80">
            <v>-8.9414099999999994</v>
          </cell>
        </row>
        <row r="81">
          <cell r="B81">
            <v>2130</v>
          </cell>
          <cell r="C81" t="str">
            <v>E</v>
          </cell>
          <cell r="D81">
            <v>-28.854830000000003</v>
          </cell>
          <cell r="E81">
            <v>-34.248390000000001</v>
          </cell>
          <cell r="F81">
            <v>-34.248390000000001</v>
          </cell>
          <cell r="G81">
            <v>-35.09113</v>
          </cell>
          <cell r="H81">
            <v>-35.09113</v>
          </cell>
          <cell r="I81">
            <v>-35.09113</v>
          </cell>
          <cell r="J81">
            <v>-35.09113</v>
          </cell>
          <cell r="K81">
            <v>-35.09113</v>
          </cell>
          <cell r="L81">
            <v>-35.09113</v>
          </cell>
          <cell r="M81">
            <v>-35.09113</v>
          </cell>
          <cell r="N81">
            <v>-35.09113</v>
          </cell>
          <cell r="O81">
            <v>-35.09113</v>
          </cell>
        </row>
        <row r="82">
          <cell r="B82">
            <v>2152</v>
          </cell>
          <cell r="C82" t="str">
            <v>A</v>
          </cell>
          <cell r="D82">
            <v>-36.231839999999998</v>
          </cell>
          <cell r="E82">
            <v>-36.231839999999998</v>
          </cell>
          <cell r="F82">
            <v>-36.231839999999998</v>
          </cell>
          <cell r="G82">
            <v>-39.139300000000006</v>
          </cell>
          <cell r="H82">
            <v>-39.139300000000006</v>
          </cell>
          <cell r="I82">
            <v>-39.139300000000006</v>
          </cell>
          <cell r="J82">
            <v>-39.139300000000006</v>
          </cell>
          <cell r="K82">
            <v>-39.139300000000006</v>
          </cell>
          <cell r="L82">
            <v>-39.139300000000006</v>
          </cell>
          <cell r="M82">
            <v>-39.139300000000006</v>
          </cell>
          <cell r="N82">
            <v>-39.139300000000006</v>
          </cell>
          <cell r="O82">
            <v>-39.139300000000006</v>
          </cell>
        </row>
        <row r="83">
          <cell r="B83">
            <v>2157</v>
          </cell>
          <cell r="C83" t="str">
            <v>A</v>
          </cell>
          <cell r="D83">
            <v>-36.756720000000001</v>
          </cell>
          <cell r="E83">
            <v>-36.756720000000001</v>
          </cell>
          <cell r="F83">
            <v>-36.756720000000001</v>
          </cell>
          <cell r="G83">
            <v>-37.993749999999999</v>
          </cell>
          <cell r="H83">
            <v>-37.993749999999999</v>
          </cell>
          <cell r="I83">
            <v>-37.993749999999999</v>
          </cell>
          <cell r="J83">
            <v>-37.993749999999999</v>
          </cell>
          <cell r="K83">
            <v>-37.993749999999999</v>
          </cell>
          <cell r="L83">
            <v>-37.993749999999999</v>
          </cell>
          <cell r="M83">
            <v>-37.993749999999999</v>
          </cell>
          <cell r="N83">
            <v>-37.993749999999999</v>
          </cell>
          <cell r="O83">
            <v>-37.993749999999999</v>
          </cell>
        </row>
        <row r="84">
          <cell r="B84">
            <v>2158</v>
          </cell>
          <cell r="C84" t="str">
            <v>A</v>
          </cell>
          <cell r="D84">
            <v>-52.78763</v>
          </cell>
          <cell r="E84">
            <v>-52.78763</v>
          </cell>
          <cell r="F84">
            <v>-52.78763</v>
          </cell>
          <cell r="G84">
            <v>-55.585540000000002</v>
          </cell>
          <cell r="H84">
            <v>-55.585540000000002</v>
          </cell>
          <cell r="I84">
            <v>-55.585540000000002</v>
          </cell>
          <cell r="J84">
            <v>-55.585540000000002</v>
          </cell>
          <cell r="K84">
            <v>-55.585540000000002</v>
          </cell>
          <cell r="L84">
            <v>-55.585540000000002</v>
          </cell>
          <cell r="M84">
            <v>-55.585540000000002</v>
          </cell>
          <cell r="N84">
            <v>-55.585540000000002</v>
          </cell>
          <cell r="O84">
            <v>-55.585540000000002</v>
          </cell>
        </row>
        <row r="85">
          <cell r="B85">
            <v>2159</v>
          </cell>
          <cell r="C85" t="str">
            <v>A</v>
          </cell>
          <cell r="D85">
            <v>-71.584289999999996</v>
          </cell>
          <cell r="E85">
            <v>-71.584289999999996</v>
          </cell>
          <cell r="F85">
            <v>-71.584289999999996</v>
          </cell>
          <cell r="G85">
            <v>-74.028240000000011</v>
          </cell>
          <cell r="H85">
            <v>-74.028240000000011</v>
          </cell>
          <cell r="I85">
            <v>-74.028240000000011</v>
          </cell>
          <cell r="J85">
            <v>-74.028240000000011</v>
          </cell>
          <cell r="K85">
            <v>-74.028240000000011</v>
          </cell>
          <cell r="L85">
            <v>-74.028240000000011</v>
          </cell>
          <cell r="M85">
            <v>-74.028240000000011</v>
          </cell>
          <cell r="N85">
            <v>-74.028240000000011</v>
          </cell>
          <cell r="O85">
            <v>-74.028240000000011</v>
          </cell>
        </row>
        <row r="86">
          <cell r="B86">
            <v>2383</v>
          </cell>
          <cell r="C86" t="str">
            <v>E</v>
          </cell>
          <cell r="D86">
            <v>-90.826070000000001</v>
          </cell>
          <cell r="E86">
            <v>-90.826070000000001</v>
          </cell>
          <cell r="F86">
            <v>-90.826070000000001</v>
          </cell>
          <cell r="G86">
            <v>-90.826070000000001</v>
          </cell>
          <cell r="H86">
            <v>-90.826070000000001</v>
          </cell>
          <cell r="I86">
            <v>-90.826070000000001</v>
          </cell>
          <cell r="J86">
            <v>-85.449730000000002</v>
          </cell>
          <cell r="K86">
            <v>-85.449730000000002</v>
          </cell>
          <cell r="L86">
            <v>-85.449730000000002</v>
          </cell>
          <cell r="M86">
            <v>-85.449730000000002</v>
          </cell>
          <cell r="N86">
            <v>-85.449730000000002</v>
          </cell>
          <cell r="O86">
            <v>-85.449730000000002</v>
          </cell>
        </row>
        <row r="87">
          <cell r="B87">
            <v>2384</v>
          </cell>
          <cell r="C87" t="str">
            <v>D</v>
          </cell>
          <cell r="D87">
            <v>-119.07106</v>
          </cell>
          <cell r="E87">
            <v>-119.07106</v>
          </cell>
          <cell r="F87">
            <v>-119.07106</v>
          </cell>
          <cell r="G87">
            <v>-122.52630000000001</v>
          </cell>
          <cell r="H87">
            <v>-122.52630000000001</v>
          </cell>
          <cell r="I87">
            <v>-122.52630000000001</v>
          </cell>
          <cell r="J87">
            <v>-127.91985000000001</v>
          </cell>
          <cell r="K87">
            <v>-127.91985000000001</v>
          </cell>
          <cell r="L87">
            <v>-127.91985000000001</v>
          </cell>
          <cell r="M87">
            <v>-127.91985000000001</v>
          </cell>
          <cell r="N87">
            <v>-127.91985000000001</v>
          </cell>
          <cell r="O87">
            <v>-127.91985000000001</v>
          </cell>
        </row>
        <row r="88">
          <cell r="B88">
            <v>2425</v>
          </cell>
          <cell r="C88" t="str">
            <v>A</v>
          </cell>
          <cell r="D88">
            <v>-56.375</v>
          </cell>
          <cell r="E88">
            <v>-56.375</v>
          </cell>
          <cell r="F88">
            <v>-56.375</v>
          </cell>
          <cell r="G88">
            <v>-59.301000000000002</v>
          </cell>
          <cell r="H88">
            <v>-59.301000000000002</v>
          </cell>
          <cell r="I88">
            <v>-59.301000000000002</v>
          </cell>
          <cell r="J88">
            <v>-59.301000000000002</v>
          </cell>
          <cell r="K88">
            <v>-59.301000000000002</v>
          </cell>
          <cell r="L88">
            <v>-59.301000000000002</v>
          </cell>
          <cell r="M88">
            <v>-59.301000000000002</v>
          </cell>
          <cell r="N88">
            <v>-59.301000000000002</v>
          </cell>
          <cell r="O88">
            <v>-59.301000000000002</v>
          </cell>
        </row>
        <row r="89">
          <cell r="B89">
            <v>2426</v>
          </cell>
          <cell r="C89" t="str">
            <v>A</v>
          </cell>
          <cell r="D89">
            <v>-8.000350000000001</v>
          </cell>
          <cell r="E89">
            <v>-8.000350000000001</v>
          </cell>
          <cell r="F89">
            <v>-8.000350000000001</v>
          </cell>
          <cell r="G89">
            <v>-8.3318600000000007</v>
          </cell>
          <cell r="H89">
            <v>-8.3318600000000007</v>
          </cell>
          <cell r="I89">
            <v>-8.3318600000000007</v>
          </cell>
          <cell r="J89">
            <v>-8.3318600000000007</v>
          </cell>
          <cell r="K89">
            <v>-8.3318600000000007</v>
          </cell>
          <cell r="L89">
            <v>-8.3318600000000007</v>
          </cell>
          <cell r="M89">
            <v>-8.3318600000000007</v>
          </cell>
          <cell r="N89">
            <v>-8.3318600000000007</v>
          </cell>
          <cell r="O89">
            <v>-8.3318600000000007</v>
          </cell>
        </row>
        <row r="90">
          <cell r="B90">
            <v>2443</v>
          </cell>
          <cell r="C90" t="str">
            <v>I</v>
          </cell>
          <cell r="D90">
            <v>-37.135910000000003</v>
          </cell>
          <cell r="E90">
            <v>-37.135910000000003</v>
          </cell>
          <cell r="F90">
            <v>-37.135910000000003</v>
          </cell>
          <cell r="G90">
            <v>-37.135910000000003</v>
          </cell>
          <cell r="H90">
            <v>-37.135910000000003</v>
          </cell>
          <cell r="I90">
            <v>-37.135910000000003</v>
          </cell>
          <cell r="J90">
            <v>-37.135910000000003</v>
          </cell>
          <cell r="K90">
            <v>-37.135910000000003</v>
          </cell>
          <cell r="L90">
            <v>-37.135910000000003</v>
          </cell>
          <cell r="M90">
            <v>-37.135910000000003</v>
          </cell>
          <cell r="N90">
            <v>-37.135910000000003</v>
          </cell>
          <cell r="O90">
            <v>-37.135910000000003</v>
          </cell>
        </row>
        <row r="91">
          <cell r="B91">
            <v>2444</v>
          </cell>
          <cell r="C91" t="str">
            <v>L</v>
          </cell>
          <cell r="D91">
            <v>-104.09811999999999</v>
          </cell>
          <cell r="E91">
            <v>-104.09811999999999</v>
          </cell>
          <cell r="F91">
            <v>-104.09811999999999</v>
          </cell>
          <cell r="G91">
            <v>-111.17697</v>
          </cell>
          <cell r="H91">
            <v>-111.17697</v>
          </cell>
          <cell r="I91">
            <v>-111.17697</v>
          </cell>
          <cell r="J91">
            <v>-111.17697</v>
          </cell>
          <cell r="K91">
            <v>-111.17697</v>
          </cell>
          <cell r="L91">
            <v>-111.17697</v>
          </cell>
          <cell r="M91">
            <v>-111.17697</v>
          </cell>
          <cell r="N91">
            <v>-111.17697</v>
          </cell>
          <cell r="O91">
            <v>-111.17697</v>
          </cell>
        </row>
        <row r="92">
          <cell r="B92">
            <v>2447</v>
          </cell>
          <cell r="C92" t="str">
            <v>O</v>
          </cell>
          <cell r="D92">
            <v>-22.040330000000001</v>
          </cell>
          <cell r="E92">
            <v>-22.040330000000001</v>
          </cell>
          <cell r="F92">
            <v>-22.040330000000001</v>
          </cell>
          <cell r="G92">
            <v>-22.040330000000001</v>
          </cell>
          <cell r="H92">
            <v>-22.040330000000001</v>
          </cell>
          <cell r="I92">
            <v>-22.040330000000001</v>
          </cell>
          <cell r="J92">
            <v>-22.040330000000001</v>
          </cell>
          <cell r="K92">
            <v>-22.040330000000001</v>
          </cell>
          <cell r="L92">
            <v>-22.040330000000001</v>
          </cell>
          <cell r="M92">
            <v>-22.040330000000001</v>
          </cell>
          <cell r="N92">
            <v>-22.040330000000001</v>
          </cell>
          <cell r="O92">
            <v>-22.040330000000001</v>
          </cell>
        </row>
        <row r="93">
          <cell r="B93">
            <v>2448</v>
          </cell>
          <cell r="C93" t="str">
            <v>E</v>
          </cell>
          <cell r="D93">
            <v>-30.89545</v>
          </cell>
          <cell r="E93">
            <v>-30.89545</v>
          </cell>
          <cell r="F93">
            <v>-30.89545</v>
          </cell>
          <cell r="G93">
            <v>-30.89545</v>
          </cell>
          <cell r="H93">
            <v>-30.89545</v>
          </cell>
          <cell r="I93">
            <v>-30.89545</v>
          </cell>
          <cell r="J93">
            <v>-30.89545</v>
          </cell>
          <cell r="K93">
            <v>-30.89545</v>
          </cell>
          <cell r="L93">
            <v>-30.89545</v>
          </cell>
          <cell r="M93">
            <v>-30.89545</v>
          </cell>
          <cell r="N93">
            <v>-30.89545</v>
          </cell>
          <cell r="O93">
            <v>-30.89545</v>
          </cell>
        </row>
        <row r="94">
          <cell r="B94">
            <v>2449</v>
          </cell>
          <cell r="C94" t="str">
            <v>P</v>
          </cell>
          <cell r="D94">
            <v>-10.56451</v>
          </cell>
          <cell r="E94">
            <v>-10.56451</v>
          </cell>
          <cell r="F94">
            <v>-10.56451</v>
          </cell>
          <cell r="G94">
            <v>-10.56451</v>
          </cell>
          <cell r="H94">
            <v>-10.56451</v>
          </cell>
          <cell r="I94">
            <v>-10.56451</v>
          </cell>
          <cell r="J94">
            <v>-10.56451</v>
          </cell>
          <cell r="K94">
            <v>-10.56451</v>
          </cell>
          <cell r="L94">
            <v>-10.56451</v>
          </cell>
          <cell r="M94">
            <v>-10.56451</v>
          </cell>
          <cell r="N94">
            <v>-10.56451</v>
          </cell>
          <cell r="O94">
            <v>-10.56451</v>
          </cell>
        </row>
        <row r="95">
          <cell r="B95">
            <v>2507</v>
          </cell>
          <cell r="C95" t="str">
            <v>V</v>
          </cell>
          <cell r="D95">
            <v>-94.586619999999996</v>
          </cell>
          <cell r="E95">
            <v>-94.586619999999996</v>
          </cell>
          <cell r="F95">
            <v>-94.586619999999996</v>
          </cell>
          <cell r="G95">
            <v>-94.586619999999996</v>
          </cell>
          <cell r="H95">
            <v>-94.586619999999996</v>
          </cell>
          <cell r="I95">
            <v>-94.586619999999996</v>
          </cell>
          <cell r="J95">
            <v>-94.586619999999996</v>
          </cell>
          <cell r="K95">
            <v>-94.586619999999996</v>
          </cell>
          <cell r="L95">
            <v>-94.586619999999996</v>
          </cell>
          <cell r="M95">
            <v>-94.586619999999996</v>
          </cell>
          <cell r="N95">
            <v>-94.586619999999996</v>
          </cell>
          <cell r="O95">
            <v>-94.586619999999996</v>
          </cell>
        </row>
        <row r="96">
          <cell r="B96">
            <v>2508</v>
          </cell>
          <cell r="C96" t="str">
            <v>A</v>
          </cell>
          <cell r="D96">
            <v>-19.856039999999997</v>
          </cell>
          <cell r="E96">
            <v>-19.856039999999997</v>
          </cell>
          <cell r="F96">
            <v>-19.856039999999997</v>
          </cell>
          <cell r="G96">
            <v>-20.825200000000002</v>
          </cell>
          <cell r="H96">
            <v>-20.825200000000002</v>
          </cell>
          <cell r="I96">
            <v>-20.825200000000002</v>
          </cell>
          <cell r="J96">
            <v>-20.825200000000002</v>
          </cell>
          <cell r="K96">
            <v>-20.825200000000002</v>
          </cell>
          <cell r="L96">
            <v>-20.825200000000002</v>
          </cell>
          <cell r="M96">
            <v>-20.825200000000002</v>
          </cell>
          <cell r="N96">
            <v>-20.825200000000002</v>
          </cell>
          <cell r="O96">
            <v>-20.825200000000002</v>
          </cell>
        </row>
        <row r="97">
          <cell r="B97">
            <v>2509</v>
          </cell>
          <cell r="C97" t="str">
            <v>E</v>
          </cell>
          <cell r="D97">
            <v>-95.266550000000009</v>
          </cell>
          <cell r="E97">
            <v>-95.266550000000009</v>
          </cell>
          <cell r="F97">
            <v>-95.266550000000009</v>
          </cell>
          <cell r="G97">
            <v>-102.30342999999999</v>
          </cell>
          <cell r="H97">
            <v>-102.30342999999999</v>
          </cell>
          <cell r="I97">
            <v>-102.30342999999999</v>
          </cell>
          <cell r="J97">
            <v>-102.30342999999999</v>
          </cell>
          <cell r="K97">
            <v>-102.30342999999999</v>
          </cell>
          <cell r="L97">
            <v>-102.30342999999999</v>
          </cell>
          <cell r="M97">
            <v>-102.30342999999999</v>
          </cell>
          <cell r="N97">
            <v>-102.30342999999999</v>
          </cell>
          <cell r="O97">
            <v>-102.30342999999999</v>
          </cell>
        </row>
        <row r="98">
          <cell r="B98">
            <v>2512</v>
          </cell>
          <cell r="C98" t="str">
            <v>E</v>
          </cell>
          <cell r="D98">
            <v>-58.210470000000001</v>
          </cell>
          <cell r="E98">
            <v>-58.210470000000001</v>
          </cell>
          <cell r="F98">
            <v>-58.210470000000001</v>
          </cell>
          <cell r="G98">
            <v>-60.603870000000001</v>
          </cell>
          <cell r="H98">
            <v>-60.603870000000001</v>
          </cell>
          <cell r="I98">
            <v>-60.603870000000001</v>
          </cell>
          <cell r="J98">
            <v>-60.603870000000001</v>
          </cell>
          <cell r="K98">
            <v>-60.603870000000001</v>
          </cell>
          <cell r="L98">
            <v>-60.603870000000001</v>
          </cell>
          <cell r="M98">
            <v>-60.603870000000001</v>
          </cell>
          <cell r="N98">
            <v>-60.603870000000001</v>
          </cell>
          <cell r="O98">
            <v>-60.603870000000001</v>
          </cell>
        </row>
        <row r="99">
          <cell r="B99">
            <v>2513</v>
          </cell>
          <cell r="C99" t="str">
            <v>N</v>
          </cell>
        </row>
        <row r="100">
          <cell r="B100">
            <v>2515</v>
          </cell>
          <cell r="C100" t="str">
            <v>E</v>
          </cell>
          <cell r="D100">
            <v>-83.038179999999997</v>
          </cell>
          <cell r="E100">
            <v>-83.038179999999997</v>
          </cell>
          <cell r="F100">
            <v>-83.038179999999997</v>
          </cell>
          <cell r="G100">
            <v>-86.825450000000004</v>
          </cell>
          <cell r="H100">
            <v>-86.825450000000004</v>
          </cell>
          <cell r="I100">
            <v>-86.825450000000004</v>
          </cell>
          <cell r="J100">
            <v>-86.825450000000004</v>
          </cell>
          <cell r="K100">
            <v>-86.825450000000004</v>
          </cell>
          <cell r="L100">
            <v>-86.825450000000004</v>
          </cell>
          <cell r="M100">
            <v>-86.825450000000004</v>
          </cell>
          <cell r="N100">
            <v>-86.825450000000004</v>
          </cell>
          <cell r="O100">
            <v>-86.825450000000004</v>
          </cell>
        </row>
        <row r="101">
          <cell r="B101">
            <v>2640</v>
          </cell>
          <cell r="C101" t="str">
            <v>C</v>
          </cell>
          <cell r="D101">
            <v>-218.71897999999999</v>
          </cell>
          <cell r="E101">
            <v>-218.71897999999999</v>
          </cell>
          <cell r="F101">
            <v>1966.89816</v>
          </cell>
          <cell r="G101">
            <v>-8685.50036</v>
          </cell>
          <cell r="H101">
            <v>-352.16669000000002</v>
          </cell>
          <cell r="I101">
            <v>-352.16669000000002</v>
          </cell>
          <cell r="J101">
            <v>-352.16669000000002</v>
          </cell>
          <cell r="K101">
            <v>-352.16669000000002</v>
          </cell>
          <cell r="L101">
            <v>-352.16669000000002</v>
          </cell>
          <cell r="M101">
            <v>-338.72583000000003</v>
          </cell>
          <cell r="N101">
            <v>-338.72583000000003</v>
          </cell>
          <cell r="O101">
            <v>-338.72583000000003</v>
          </cell>
        </row>
        <row r="102">
          <cell r="B102">
            <v>2641</v>
          </cell>
          <cell r="C102" t="str">
            <v>G</v>
          </cell>
        </row>
        <row r="103">
          <cell r="B103">
            <v>2642</v>
          </cell>
          <cell r="C103" t="str">
            <v>A</v>
          </cell>
          <cell r="D103">
            <v>-32.467469999999999</v>
          </cell>
          <cell r="E103">
            <v>-32.467469999999999</v>
          </cell>
          <cell r="F103">
            <v>-32.467469999999999</v>
          </cell>
          <cell r="G103">
            <v>-34.481639999999999</v>
          </cell>
          <cell r="H103">
            <v>-34.481639999999999</v>
          </cell>
          <cell r="I103">
            <v>-34.481639999999999</v>
          </cell>
          <cell r="J103">
            <v>-34.481639999999999</v>
          </cell>
          <cell r="K103">
            <v>-34.481639999999999</v>
          </cell>
          <cell r="L103">
            <v>-34.481639999999999</v>
          </cell>
          <cell r="M103">
            <v>-34.481639999999999</v>
          </cell>
          <cell r="N103">
            <v>-34.481639999999999</v>
          </cell>
          <cell r="O103">
            <v>-34.481639999999999</v>
          </cell>
        </row>
        <row r="104">
          <cell r="B104">
            <v>2643</v>
          </cell>
          <cell r="C104" t="str">
            <v>A</v>
          </cell>
          <cell r="D104">
            <v>-18.663959999999999</v>
          </cell>
          <cell r="E104">
            <v>-18.663959999999999</v>
          </cell>
          <cell r="F104">
            <v>-18.663959999999999</v>
          </cell>
          <cell r="G104">
            <v>-18.663959999999999</v>
          </cell>
          <cell r="H104">
            <v>-18.663959999999999</v>
          </cell>
          <cell r="I104">
            <v>-18.663959999999999</v>
          </cell>
          <cell r="J104">
            <v>-18.663959999999999</v>
          </cell>
          <cell r="K104">
            <v>-18.663959999999999</v>
          </cell>
          <cell r="L104">
            <v>-18.663959999999999</v>
          </cell>
          <cell r="M104">
            <v>-18.663959999999999</v>
          </cell>
          <cell r="N104">
            <v>-18.663959999999999</v>
          </cell>
          <cell r="O104">
            <v>-18.663959999999999</v>
          </cell>
        </row>
        <row r="105">
          <cell r="B105">
            <v>2644</v>
          </cell>
          <cell r="C105" t="str">
            <v>A</v>
          </cell>
          <cell r="D105">
            <v>-363.96611999999999</v>
          </cell>
          <cell r="E105">
            <v>-363.96611999999999</v>
          </cell>
          <cell r="F105">
            <v>-133.96611999999999</v>
          </cell>
          <cell r="G105">
            <v>-385.74113</v>
          </cell>
          <cell r="H105">
            <v>-385.74113</v>
          </cell>
          <cell r="I105">
            <v>-385.74113</v>
          </cell>
          <cell r="J105">
            <v>-350.79489000000001</v>
          </cell>
          <cell r="K105">
            <v>-350.79489000000001</v>
          </cell>
          <cell r="L105">
            <v>-350.79489000000001</v>
          </cell>
          <cell r="M105">
            <v>-358.10914000000002</v>
          </cell>
          <cell r="N105">
            <v>-358.10914000000002</v>
          </cell>
          <cell r="O105">
            <v>-358.10914000000002</v>
          </cell>
        </row>
        <row r="106">
          <cell r="B106">
            <v>2646</v>
          </cell>
          <cell r="C106" t="str">
            <v>N</v>
          </cell>
        </row>
        <row r="107">
          <cell r="B107">
            <v>2648</v>
          </cell>
          <cell r="C107" t="str">
            <v>E</v>
          </cell>
          <cell r="D107">
            <v>-59.465580000000003</v>
          </cell>
          <cell r="E107">
            <v>-59.465580000000003</v>
          </cell>
          <cell r="F107">
            <v>-59.465580000000003</v>
          </cell>
          <cell r="G107">
            <v>-61.549250000000001</v>
          </cell>
          <cell r="H107">
            <v>-61.549250000000001</v>
          </cell>
          <cell r="I107">
            <v>-61.549250000000001</v>
          </cell>
          <cell r="J107">
            <v>-61.549250000000001</v>
          </cell>
          <cell r="K107">
            <v>-61.549250000000001</v>
          </cell>
          <cell r="L107">
            <v>-61.549250000000001</v>
          </cell>
          <cell r="M107">
            <v>-61.549250000000001</v>
          </cell>
          <cell r="N107">
            <v>-61.549250000000001</v>
          </cell>
          <cell r="O107">
            <v>-61.549250000000001</v>
          </cell>
        </row>
        <row r="108">
          <cell r="B108">
            <v>2653</v>
          </cell>
          <cell r="C108" t="str">
            <v>N</v>
          </cell>
        </row>
        <row r="109">
          <cell r="B109">
            <v>2681</v>
          </cell>
          <cell r="C109" t="str">
            <v>N</v>
          </cell>
        </row>
        <row r="110">
          <cell r="B110">
            <v>2682</v>
          </cell>
          <cell r="C110" t="str">
            <v>N</v>
          </cell>
        </row>
        <row r="111">
          <cell r="B111">
            <v>2686</v>
          </cell>
          <cell r="C111" t="str">
            <v>A</v>
          </cell>
          <cell r="D111">
            <v>-65.925820000000002</v>
          </cell>
          <cell r="E111">
            <v>-65.925820000000002</v>
          </cell>
          <cell r="F111">
            <v>-65.925820000000002</v>
          </cell>
          <cell r="G111">
            <v>-66.937100000000001</v>
          </cell>
          <cell r="H111">
            <v>-66.937100000000001</v>
          </cell>
          <cell r="I111">
            <v>-66.937100000000001</v>
          </cell>
          <cell r="J111">
            <v>-66.937100000000001</v>
          </cell>
          <cell r="K111">
            <v>-66.937100000000001</v>
          </cell>
          <cell r="L111">
            <v>-66.937100000000001</v>
          </cell>
          <cell r="M111">
            <v>-66.937100000000001</v>
          </cell>
          <cell r="N111">
            <v>-66.937100000000001</v>
          </cell>
          <cell r="O111">
            <v>-66.937100000000001</v>
          </cell>
        </row>
        <row r="112">
          <cell r="B112">
            <v>2687</v>
          </cell>
          <cell r="C112" t="str">
            <v>A</v>
          </cell>
          <cell r="D112">
            <v>-79.851679999999988</v>
          </cell>
          <cell r="E112">
            <v>-79.851679999999988</v>
          </cell>
          <cell r="F112">
            <v>-79.851679999999988</v>
          </cell>
          <cell r="G112">
            <v>-83.315359999999998</v>
          </cell>
          <cell r="H112">
            <v>-83.315359999999998</v>
          </cell>
          <cell r="I112">
            <v>-83.315359999999998</v>
          </cell>
          <cell r="J112">
            <v>-83.315359999999998</v>
          </cell>
          <cell r="K112">
            <v>-83.315359999999998</v>
          </cell>
          <cell r="L112">
            <v>-83.315359999999998</v>
          </cell>
          <cell r="M112">
            <v>-83.315359999999998</v>
          </cell>
          <cell r="N112">
            <v>-83.315359999999998</v>
          </cell>
          <cell r="O112">
            <v>-83.315359999999998</v>
          </cell>
        </row>
        <row r="113">
          <cell r="B113">
            <v>2688</v>
          </cell>
          <cell r="C113" t="str">
            <v>E</v>
          </cell>
          <cell r="D113">
            <v>399.89084000000003</v>
          </cell>
          <cell r="E113">
            <v>399.89084000000003</v>
          </cell>
          <cell r="F113">
            <v>399.89084000000003</v>
          </cell>
          <cell r="G113">
            <v>399.89084000000003</v>
          </cell>
          <cell r="H113">
            <v>399.89084000000003</v>
          </cell>
          <cell r="I113">
            <v>399.89084000000003</v>
          </cell>
          <cell r="J113">
            <v>394.5145</v>
          </cell>
          <cell r="K113">
            <v>394.5145</v>
          </cell>
          <cell r="L113">
            <v>394.5145</v>
          </cell>
          <cell r="M113">
            <v>394.5145</v>
          </cell>
          <cell r="N113">
            <v>394.5145</v>
          </cell>
          <cell r="O113">
            <v>394.5145</v>
          </cell>
        </row>
        <row r="114">
          <cell r="B114">
            <v>2689</v>
          </cell>
          <cell r="C114" t="str">
            <v>W</v>
          </cell>
          <cell r="D114">
            <v>-39.89837</v>
          </cell>
          <cell r="E114">
            <v>-39.89837</v>
          </cell>
          <cell r="F114">
            <v>-39.89837</v>
          </cell>
          <cell r="G114">
            <v>-39.89837</v>
          </cell>
          <cell r="H114">
            <v>-39.89837</v>
          </cell>
          <cell r="I114">
            <v>-39.89837</v>
          </cell>
          <cell r="J114">
            <v>-39.89837</v>
          </cell>
          <cell r="K114">
            <v>-39.89837</v>
          </cell>
          <cell r="L114">
            <v>-39.89837</v>
          </cell>
          <cell r="M114">
            <v>-39.89837</v>
          </cell>
          <cell r="N114">
            <v>-39.89837</v>
          </cell>
          <cell r="O114">
            <v>-39.89837</v>
          </cell>
        </row>
        <row r="115">
          <cell r="B115">
            <v>2690</v>
          </cell>
          <cell r="C115" t="str">
            <v>C</v>
          </cell>
          <cell r="D115">
            <v>-161.63037</v>
          </cell>
          <cell r="E115">
            <v>-161.63037</v>
          </cell>
          <cell r="F115">
            <v>-161.63037</v>
          </cell>
          <cell r="G115">
            <v>-165.67553000000001</v>
          </cell>
          <cell r="H115">
            <v>-165.67553000000001</v>
          </cell>
          <cell r="I115">
            <v>-165.67553000000001</v>
          </cell>
          <cell r="J115">
            <v>-165.67553000000001</v>
          </cell>
          <cell r="K115">
            <v>-165.67553000000001</v>
          </cell>
          <cell r="L115">
            <v>-165.67553000000001</v>
          </cell>
          <cell r="M115">
            <v>-165.67553000000001</v>
          </cell>
          <cell r="N115">
            <v>-165.67553000000001</v>
          </cell>
          <cell r="O115">
            <v>-165.67553000000001</v>
          </cell>
        </row>
        <row r="116">
          <cell r="B116">
            <v>2691</v>
          </cell>
          <cell r="C116" t="str">
            <v>E</v>
          </cell>
          <cell r="D116">
            <v>-39.282539999999997</v>
          </cell>
          <cell r="E116">
            <v>-39.282539999999997</v>
          </cell>
          <cell r="F116">
            <v>-39.282539999999997</v>
          </cell>
          <cell r="G116">
            <v>-40.571930000000002</v>
          </cell>
          <cell r="H116">
            <v>-40.571930000000002</v>
          </cell>
          <cell r="I116">
            <v>-40.571930000000002</v>
          </cell>
          <cell r="J116">
            <v>-40.571930000000002</v>
          </cell>
          <cell r="K116">
            <v>-40.571930000000002</v>
          </cell>
          <cell r="L116">
            <v>-40.571930000000002</v>
          </cell>
          <cell r="M116">
            <v>-40.571930000000002</v>
          </cell>
          <cell r="N116">
            <v>-40.571930000000002</v>
          </cell>
          <cell r="O116">
            <v>-40.571930000000002</v>
          </cell>
        </row>
        <row r="117">
          <cell r="B117">
            <v>2692</v>
          </cell>
          <cell r="C117" t="str">
            <v>N</v>
          </cell>
        </row>
        <row r="118">
          <cell r="D118">
            <v>-18889.798859999999</v>
          </cell>
          <cell r="E118">
            <v>-18892.30675</v>
          </cell>
          <cell r="F118">
            <v>-561.2449599999984</v>
          </cell>
          <cell r="G118">
            <v>-25542.182499999995</v>
          </cell>
          <cell r="H118">
            <v>-19402.45085999999</v>
          </cell>
          <cell r="I118">
            <v>-19481.849039999994</v>
          </cell>
          <cell r="J118">
            <v>-19463.74593999999</v>
          </cell>
          <cell r="K118">
            <v>-19428.013669999989</v>
          </cell>
          <cell r="L118">
            <v>-19427.676569999992</v>
          </cell>
          <cell r="M118">
            <v>-19397.05324999999</v>
          </cell>
          <cell r="N118">
            <v>-19397.05324999999</v>
          </cell>
          <cell r="O118">
            <v>-19470.44033999999</v>
          </cell>
        </row>
        <row r="121">
          <cell r="B121">
            <v>176</v>
          </cell>
          <cell r="C121" t="str">
            <v>G</v>
          </cell>
          <cell r="D121">
            <v>-394.83583000000004</v>
          </cell>
          <cell r="E121">
            <v>-394.83583000000004</v>
          </cell>
          <cell r="F121">
            <v>-218.83582999999999</v>
          </cell>
          <cell r="G121">
            <v>-394.83583000000004</v>
          </cell>
          <cell r="H121">
            <v>-394.83583000000004</v>
          </cell>
          <cell r="I121">
            <v>-394.83583000000004</v>
          </cell>
          <cell r="J121">
            <v>-394.83583000000004</v>
          </cell>
          <cell r="K121">
            <v>-394.83583000000004</v>
          </cell>
          <cell r="L121">
            <v>-394.83583000000004</v>
          </cell>
          <cell r="M121">
            <v>-394.83583000000004</v>
          </cell>
          <cell r="N121">
            <v>-394.83583000000004</v>
          </cell>
          <cell r="O121">
            <v>-394.83583000000004</v>
          </cell>
        </row>
        <row r="122">
          <cell r="B122">
            <v>234</v>
          </cell>
          <cell r="C122" t="str">
            <v>G</v>
          </cell>
          <cell r="D122">
            <v>-958.24503000000004</v>
          </cell>
          <cell r="E122">
            <v>-958.24503000000004</v>
          </cell>
          <cell r="F122">
            <v>-0.24503000000004249</v>
          </cell>
          <cell r="G122">
            <v>-958.24503000000004</v>
          </cell>
          <cell r="H122">
            <v>-958.24503000000004</v>
          </cell>
          <cell r="I122">
            <v>-958.24503000000004</v>
          </cell>
          <cell r="J122">
            <v>-958.24503000000004</v>
          </cell>
          <cell r="K122">
            <v>-958.24503000000004</v>
          </cell>
          <cell r="L122">
            <v>-958.24503000000004</v>
          </cell>
          <cell r="M122">
            <v>-958.24503000000004</v>
          </cell>
          <cell r="N122">
            <v>-958.24503000000004</v>
          </cell>
          <cell r="O122">
            <v>-958.24503000000004</v>
          </cell>
        </row>
        <row r="123">
          <cell r="B123">
            <v>262</v>
          </cell>
        </row>
        <row r="124">
          <cell r="B124">
            <v>364</v>
          </cell>
        </row>
        <row r="125">
          <cell r="B125">
            <v>467</v>
          </cell>
        </row>
        <row r="126">
          <cell r="B126">
            <v>534</v>
          </cell>
        </row>
        <row r="127">
          <cell r="B127">
            <v>535</v>
          </cell>
        </row>
        <row r="128">
          <cell r="B128">
            <v>542</v>
          </cell>
        </row>
        <row r="129">
          <cell r="B129">
            <v>593</v>
          </cell>
        </row>
        <row r="130">
          <cell r="B130">
            <v>642</v>
          </cell>
        </row>
        <row r="131">
          <cell r="B131">
            <v>643</v>
          </cell>
        </row>
        <row r="132">
          <cell r="B132">
            <v>645</v>
          </cell>
        </row>
        <row r="133">
          <cell r="B133">
            <v>823</v>
          </cell>
        </row>
        <row r="134">
          <cell r="B134">
            <v>826</v>
          </cell>
        </row>
        <row r="135">
          <cell r="B135">
            <v>1163</v>
          </cell>
        </row>
        <row r="136">
          <cell r="B136">
            <v>1165</v>
          </cell>
        </row>
        <row r="137">
          <cell r="B137">
            <v>1194</v>
          </cell>
        </row>
        <row r="138">
          <cell r="B138">
            <v>1491</v>
          </cell>
        </row>
        <row r="139">
          <cell r="B139">
            <v>1496</v>
          </cell>
        </row>
        <row r="140">
          <cell r="B140">
            <v>1740</v>
          </cell>
        </row>
        <row r="142">
          <cell r="D142">
            <v>-1353.08086</v>
          </cell>
          <cell r="E142">
            <v>-1353.08086</v>
          </cell>
          <cell r="F142">
            <v>-219.08086000000003</v>
          </cell>
          <cell r="G142">
            <v>-1353.08086</v>
          </cell>
          <cell r="H142">
            <v>-1353.08086</v>
          </cell>
          <cell r="I142">
            <v>-1353.08086</v>
          </cell>
          <cell r="J142">
            <v>-1353.08086</v>
          </cell>
          <cell r="K142">
            <v>-1353.08086</v>
          </cell>
          <cell r="L142">
            <v>-1353.08086</v>
          </cell>
          <cell r="M142">
            <v>-1353.08086</v>
          </cell>
          <cell r="N142">
            <v>-1353.08086</v>
          </cell>
          <cell r="O142">
            <v>-1353.08086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Trading Business"/>
      <sheetName val="Europe Trdng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/>
      <sheetData sheetId="3">
        <row r="12">
          <cell r="F12">
            <v>75</v>
          </cell>
        </row>
      </sheetData>
      <sheetData sheetId="4"/>
      <sheetData sheetId="5">
        <row r="23">
          <cell r="D23">
            <v>667</v>
          </cell>
        </row>
        <row r="38">
          <cell r="B38">
            <v>907</v>
          </cell>
          <cell r="C38">
            <v>431</v>
          </cell>
          <cell r="D38">
            <v>119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8"/>
  <sheetViews>
    <sheetView workbookViewId="0">
      <selection activeCell="E6" sqref="E6:E13"/>
    </sheetView>
  </sheetViews>
  <sheetFormatPr defaultRowHeight="12.75" x14ac:dyDescent="0.2"/>
  <cols>
    <col min="1" max="1" width="3.7109375" customWidth="1"/>
    <col min="2" max="2" width="18.7109375" customWidth="1"/>
    <col min="3" max="3" width="17.85546875" customWidth="1"/>
    <col min="4" max="4" width="6.28515625" customWidth="1"/>
    <col min="5" max="5" width="12.28515625" style="5" customWidth="1"/>
    <col min="6" max="6" width="2.140625" style="5" customWidth="1"/>
    <col min="7" max="7" width="12.28515625" style="5" customWidth="1"/>
    <col min="8" max="8" width="2.5703125" style="5" customWidth="1"/>
    <col min="9" max="9" width="12.28515625" style="5" customWidth="1"/>
    <col min="10" max="10" width="2.5703125" style="5" customWidth="1"/>
    <col min="11" max="11" width="2.140625" style="5" customWidth="1"/>
    <col min="12" max="12" width="12.28515625" style="5" customWidth="1"/>
    <col min="13" max="13" width="1.7109375" style="5" customWidth="1"/>
    <col min="14" max="14" width="2.140625" style="5" customWidth="1"/>
    <col min="15" max="15" width="12.28515625" style="5" customWidth="1"/>
    <col min="16" max="16" width="21.7109375" customWidth="1"/>
    <col min="17" max="17" width="13.5703125" customWidth="1"/>
    <col min="18" max="18" width="47.140625" customWidth="1"/>
  </cols>
  <sheetData>
    <row r="1" spans="1:29" s="28" customFormat="1" ht="18.75" customHeight="1" x14ac:dyDescent="0.25">
      <c r="A1" s="39" t="s">
        <v>24</v>
      </c>
      <c r="B1" s="2"/>
      <c r="C1" s="3"/>
      <c r="D1" s="3"/>
      <c r="E1" s="12"/>
      <c r="F1" s="4"/>
      <c r="G1" s="4"/>
      <c r="H1" s="4"/>
      <c r="I1" s="4"/>
      <c r="J1" s="4"/>
      <c r="K1" s="4"/>
      <c r="L1" s="4"/>
      <c r="M1" s="4"/>
      <c r="N1" s="4"/>
      <c r="O1" s="4"/>
      <c r="P1" s="11" t="s">
        <v>0</v>
      </c>
      <c r="Q1" s="1"/>
      <c r="R1" s="27"/>
      <c r="S1" s="1"/>
      <c r="T1" s="27"/>
      <c r="U1" s="1"/>
      <c r="V1" s="1"/>
      <c r="W1" s="27"/>
      <c r="X1" s="1"/>
      <c r="Y1" s="27"/>
      <c r="Z1" s="1"/>
      <c r="AB1" s="29"/>
      <c r="AC1" s="29"/>
    </row>
    <row r="2" spans="1:29" ht="13.5" customHeight="1" x14ac:dyDescent="0.25">
      <c r="C2" s="30" t="s">
        <v>21</v>
      </c>
      <c r="E2"/>
      <c r="F2"/>
      <c r="G2"/>
      <c r="H2"/>
      <c r="I2"/>
      <c r="J2"/>
      <c r="K2"/>
      <c r="L2"/>
      <c r="M2"/>
      <c r="N2"/>
      <c r="O2"/>
    </row>
    <row r="3" spans="1:29" ht="11.25" customHeight="1" x14ac:dyDescent="0.2"/>
    <row r="4" spans="1:29" s="8" customFormat="1" ht="11.25" x14ac:dyDescent="0.2">
      <c r="E4" s="5" t="s">
        <v>6</v>
      </c>
      <c r="F4" s="5"/>
      <c r="G4" s="5"/>
      <c r="H4" s="5"/>
      <c r="I4" s="5"/>
      <c r="J4" s="14"/>
      <c r="K4" s="13"/>
      <c r="L4" s="5"/>
      <c r="M4" s="14"/>
      <c r="N4" s="5"/>
      <c r="O4" s="5"/>
    </row>
    <row r="5" spans="1:29" s="8" customFormat="1" ht="11.25" x14ac:dyDescent="0.2">
      <c r="C5" s="6" t="s">
        <v>40</v>
      </c>
      <c r="E5" s="7" t="s">
        <v>7</v>
      </c>
      <c r="F5" s="5"/>
      <c r="G5" s="7" t="s">
        <v>5</v>
      </c>
      <c r="H5" s="5"/>
      <c r="I5" s="7" t="s">
        <v>8</v>
      </c>
      <c r="J5" s="14"/>
      <c r="K5" s="13"/>
      <c r="L5" s="7" t="s">
        <v>3</v>
      </c>
      <c r="M5" s="14"/>
      <c r="N5" s="5"/>
      <c r="O5" s="7" t="s">
        <v>9</v>
      </c>
    </row>
    <row r="6" spans="1:29" s="8" customFormat="1" ht="11.1" customHeight="1" x14ac:dyDescent="0.2">
      <c r="C6" s="8" t="s">
        <v>1</v>
      </c>
      <c r="E6" s="31">
        <v>-12.8</v>
      </c>
      <c r="F6" s="31"/>
      <c r="G6" s="31">
        <v>-15.9</v>
      </c>
      <c r="H6" s="31"/>
      <c r="I6" s="31">
        <f t="shared" ref="I6:I13" si="0">SUM(E6:G6)</f>
        <v>-28.700000000000003</v>
      </c>
      <c r="J6" s="32"/>
      <c r="K6" s="37"/>
      <c r="L6" s="31">
        <v>8.1999999999999993</v>
      </c>
      <c r="M6" s="32"/>
      <c r="N6" s="31"/>
      <c r="O6" s="31">
        <f t="shared" ref="O6:O13" si="1">+I6-L6</f>
        <v>-36.900000000000006</v>
      </c>
    </row>
    <row r="7" spans="1:29" s="8" customFormat="1" ht="11.1" customHeight="1" x14ac:dyDescent="0.2">
      <c r="C7" s="8" t="s">
        <v>2</v>
      </c>
      <c r="E7" s="31">
        <v>2.5</v>
      </c>
      <c r="F7" s="31"/>
      <c r="G7" s="31">
        <v>-20.3</v>
      </c>
      <c r="H7" s="31"/>
      <c r="I7" s="31">
        <f t="shared" si="0"/>
        <v>-17.8</v>
      </c>
      <c r="J7" s="32"/>
      <c r="K7" s="37"/>
      <c r="L7" s="31">
        <v>11.4</v>
      </c>
      <c r="M7" s="32"/>
      <c r="N7" s="31"/>
      <c r="O7" s="31">
        <f t="shared" si="1"/>
        <v>-29.200000000000003</v>
      </c>
    </row>
    <row r="8" spans="1:29" s="8" customFormat="1" ht="11.1" customHeight="1" x14ac:dyDescent="0.2">
      <c r="C8" s="8" t="s">
        <v>23</v>
      </c>
      <c r="E8" s="31">
        <v>4.0999999999999996</v>
      </c>
      <c r="F8" s="31"/>
      <c r="G8" s="31">
        <v>0</v>
      </c>
      <c r="H8" s="31"/>
      <c r="I8" s="31">
        <f t="shared" si="0"/>
        <v>4.0999999999999996</v>
      </c>
      <c r="J8" s="32"/>
      <c r="K8" s="37"/>
      <c r="L8" s="31">
        <v>0</v>
      </c>
      <c r="M8" s="32"/>
      <c r="N8" s="31"/>
      <c r="O8" s="31">
        <f t="shared" si="1"/>
        <v>4.0999999999999996</v>
      </c>
    </row>
    <row r="9" spans="1:29" s="8" customFormat="1" ht="11.1" customHeight="1" x14ac:dyDescent="0.2">
      <c r="C9" s="8" t="s">
        <v>37</v>
      </c>
      <c r="E9" s="31">
        <v>-31.6</v>
      </c>
      <c r="F9" s="31"/>
      <c r="G9" s="31">
        <v>-18.5</v>
      </c>
      <c r="H9" s="31"/>
      <c r="I9" s="31">
        <f t="shared" si="0"/>
        <v>-50.1</v>
      </c>
      <c r="J9" s="32"/>
      <c r="K9" s="37"/>
      <c r="L9" s="31">
        <v>5.8</v>
      </c>
      <c r="M9" s="32"/>
      <c r="N9" s="31"/>
      <c r="O9" s="31">
        <f t="shared" si="1"/>
        <v>-55.9</v>
      </c>
    </row>
    <row r="10" spans="1:29" s="8" customFormat="1" ht="11.1" customHeight="1" x14ac:dyDescent="0.2">
      <c r="C10" s="8" t="s">
        <v>41</v>
      </c>
      <c r="E10" s="31"/>
      <c r="F10" s="31"/>
      <c r="G10" s="31"/>
      <c r="H10" s="31"/>
      <c r="I10" s="31">
        <f t="shared" si="0"/>
        <v>0</v>
      </c>
      <c r="J10" s="32"/>
      <c r="K10" s="37"/>
      <c r="L10" s="31"/>
      <c r="M10" s="32"/>
      <c r="N10" s="31"/>
      <c r="O10" s="31">
        <f t="shared" si="1"/>
        <v>0</v>
      </c>
    </row>
    <row r="11" spans="1:29" s="8" customFormat="1" ht="11.1" customHeight="1" x14ac:dyDescent="0.2">
      <c r="C11" s="8" t="s">
        <v>42</v>
      </c>
      <c r="E11" s="31"/>
      <c r="F11" s="31"/>
      <c r="G11" s="31"/>
      <c r="H11" s="31"/>
      <c r="I11" s="31">
        <f t="shared" si="0"/>
        <v>0</v>
      </c>
      <c r="J11" s="32"/>
      <c r="K11" s="37"/>
      <c r="L11" s="31"/>
      <c r="M11" s="32"/>
      <c r="N11" s="31"/>
      <c r="O11" s="31">
        <f t="shared" si="1"/>
        <v>0</v>
      </c>
    </row>
    <row r="12" spans="1:29" s="8" customFormat="1" ht="11.1" customHeight="1" x14ac:dyDescent="0.2">
      <c r="E12" s="31"/>
      <c r="F12" s="31"/>
      <c r="G12" s="31"/>
      <c r="H12" s="31"/>
      <c r="I12" s="31">
        <f t="shared" si="0"/>
        <v>0</v>
      </c>
      <c r="J12" s="32"/>
      <c r="K12" s="37"/>
      <c r="L12" s="31"/>
      <c r="M12" s="32"/>
      <c r="N12" s="31"/>
      <c r="O12" s="31">
        <f t="shared" si="1"/>
        <v>0</v>
      </c>
    </row>
    <row r="13" spans="1:29" s="8" customFormat="1" ht="11.1" customHeight="1" x14ac:dyDescent="0.2">
      <c r="C13" s="8" t="s">
        <v>22</v>
      </c>
      <c r="E13" s="33">
        <v>11</v>
      </c>
      <c r="F13" s="31"/>
      <c r="G13" s="31">
        <v>-52.8</v>
      </c>
      <c r="H13" s="31"/>
      <c r="I13" s="31">
        <f t="shared" si="0"/>
        <v>-41.8</v>
      </c>
      <c r="J13" s="32"/>
      <c r="K13" s="37"/>
      <c r="L13" s="31">
        <v>14.6</v>
      </c>
      <c r="M13" s="32"/>
      <c r="N13" s="31"/>
      <c r="O13" s="31">
        <f t="shared" si="1"/>
        <v>-56.4</v>
      </c>
    </row>
    <row r="14" spans="1:29" s="9" customFormat="1" ht="14.25" customHeight="1" thickBot="1" x14ac:dyDescent="0.25">
      <c r="C14" s="10" t="s">
        <v>4</v>
      </c>
      <c r="E14" s="34">
        <f>SUM(E6:E13)</f>
        <v>-26.800000000000004</v>
      </c>
      <c r="F14" s="35"/>
      <c r="G14" s="34">
        <f>SUM(G6:G13)</f>
        <v>-107.5</v>
      </c>
      <c r="H14" s="35"/>
      <c r="I14" s="34">
        <f>SUM(I6:I13)</f>
        <v>-134.30000000000001</v>
      </c>
      <c r="J14" s="36"/>
      <c r="K14" s="38"/>
      <c r="L14" s="34">
        <f>SUM(L6:L13)</f>
        <v>40</v>
      </c>
      <c r="M14" s="36"/>
      <c r="N14" s="35"/>
      <c r="O14" s="34">
        <f>SUM(O6:O13)</f>
        <v>-174.3</v>
      </c>
    </row>
    <row r="15" spans="1:29" ht="6.75" customHeight="1" thickTop="1" x14ac:dyDescent="0.2"/>
    <row r="16" spans="1:29" ht="12" customHeight="1" x14ac:dyDescent="0.2"/>
    <row r="17" spans="1:11" ht="19.5" customHeight="1" x14ac:dyDescent="0.2">
      <c r="J17" s="13"/>
      <c r="K17" s="13"/>
    </row>
    <row r="18" spans="1:11" x14ac:dyDescent="0.2">
      <c r="J18" s="13"/>
      <c r="K18" s="13"/>
    </row>
    <row r="19" spans="1:11" x14ac:dyDescent="0.2">
      <c r="J19" s="13"/>
      <c r="K19" s="13"/>
    </row>
    <row r="20" spans="1:11" x14ac:dyDescent="0.2">
      <c r="J20" s="13"/>
      <c r="K20" s="13"/>
    </row>
    <row r="21" spans="1:11" x14ac:dyDescent="0.2">
      <c r="J21" s="13"/>
      <c r="K21" s="13"/>
    </row>
    <row r="22" spans="1:11" x14ac:dyDescent="0.2">
      <c r="A22" s="40"/>
      <c r="J22" s="13"/>
      <c r="K22" s="13"/>
    </row>
    <row r="23" spans="1:11" x14ac:dyDescent="0.2">
      <c r="J23" s="13"/>
      <c r="K23" s="13"/>
    </row>
    <row r="24" spans="1:11" x14ac:dyDescent="0.2">
      <c r="J24" s="13"/>
      <c r="K24" s="13"/>
    </row>
    <row r="25" spans="1:11" x14ac:dyDescent="0.2">
      <c r="J25" s="13"/>
      <c r="K25" s="13"/>
    </row>
    <row r="26" spans="1:11" x14ac:dyDescent="0.2">
      <c r="J26" s="13"/>
      <c r="K26" s="13"/>
    </row>
    <row r="27" spans="1:11" ht="30.75" customHeight="1" x14ac:dyDescent="0.2">
      <c r="J27" s="13"/>
      <c r="K27" s="13"/>
    </row>
    <row r="28" spans="1:11" x14ac:dyDescent="0.2">
      <c r="J28" s="13"/>
      <c r="K28" s="13"/>
    </row>
    <row r="29" spans="1:11" x14ac:dyDescent="0.2">
      <c r="J29" s="13"/>
      <c r="K29" s="13"/>
    </row>
    <row r="30" spans="1:11" x14ac:dyDescent="0.2">
      <c r="J30" s="13"/>
      <c r="K30" s="13"/>
    </row>
    <row r="31" spans="1:11" x14ac:dyDescent="0.2">
      <c r="J31" s="13"/>
      <c r="K31" s="13"/>
    </row>
    <row r="32" spans="1:11" x14ac:dyDescent="0.2">
      <c r="J32" s="13"/>
      <c r="K32" s="13"/>
    </row>
    <row r="33" spans="10:11" x14ac:dyDescent="0.2">
      <c r="J33" s="13"/>
      <c r="K33" s="13"/>
    </row>
    <row r="34" spans="10:11" x14ac:dyDescent="0.2">
      <c r="J34" s="13"/>
      <c r="K34" s="13"/>
    </row>
    <row r="35" spans="10:11" x14ac:dyDescent="0.2">
      <c r="J35" s="13"/>
      <c r="K35" s="13"/>
    </row>
    <row r="36" spans="10:11" x14ac:dyDescent="0.2">
      <c r="J36" s="13"/>
      <c r="K36" s="13"/>
    </row>
    <row r="37" spans="10:11" ht="10.5" customHeight="1" x14ac:dyDescent="0.2">
      <c r="J37" s="13"/>
      <c r="K37" s="13"/>
    </row>
    <row r="38" spans="10:11" ht="26.25" customHeight="1" x14ac:dyDescent="0.2">
      <c r="J38" s="13"/>
      <c r="K38" s="13"/>
    </row>
    <row r="39" spans="10:11" x14ac:dyDescent="0.2">
      <c r="J39" s="13"/>
      <c r="K39" s="13"/>
    </row>
    <row r="40" spans="10:11" x14ac:dyDescent="0.2">
      <c r="J40" s="13"/>
      <c r="K40" s="13"/>
    </row>
    <row r="41" spans="10:11" x14ac:dyDescent="0.2">
      <c r="J41" s="13"/>
      <c r="K41" s="13"/>
    </row>
    <row r="42" spans="10:11" x14ac:dyDescent="0.2">
      <c r="J42" s="13"/>
      <c r="K42" s="13"/>
    </row>
    <row r="43" spans="10:11" x14ac:dyDescent="0.2">
      <c r="J43" s="13"/>
      <c r="K43" s="13"/>
    </row>
    <row r="44" spans="10:11" x14ac:dyDescent="0.2">
      <c r="J44" s="13"/>
      <c r="K44" s="13"/>
    </row>
    <row r="45" spans="10:11" x14ac:dyDescent="0.2">
      <c r="J45" s="13"/>
      <c r="K45" s="13"/>
    </row>
    <row r="46" spans="10:11" x14ac:dyDescent="0.2">
      <c r="J46" s="13"/>
      <c r="K46" s="13"/>
    </row>
    <row r="47" spans="10:11" x14ac:dyDescent="0.2">
      <c r="J47" s="13"/>
      <c r="K47" s="13"/>
    </row>
    <row r="48" spans="10:11" x14ac:dyDescent="0.2">
      <c r="J48" s="13"/>
      <c r="K48" s="13"/>
    </row>
  </sheetData>
  <phoneticPr fontId="6" type="noConversion"/>
  <pageMargins left="0.75" right="0.25" top="0.25" bottom="0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66"/>
  <sheetViews>
    <sheetView workbookViewId="0">
      <selection activeCell="H3" sqref="H3:H7"/>
    </sheetView>
  </sheetViews>
  <sheetFormatPr defaultRowHeight="9" x14ac:dyDescent="0.15"/>
  <cols>
    <col min="1" max="1" width="19.85546875" style="15" customWidth="1"/>
    <col min="2" max="2" width="11.7109375" style="20" customWidth="1"/>
    <col min="3" max="3" width="1" style="20" customWidth="1"/>
    <col min="4" max="4" width="11.7109375" style="20" customWidth="1"/>
    <col min="5" max="5" width="1.42578125" style="20" customWidth="1"/>
    <col min="6" max="6" width="11.7109375" style="20" customWidth="1"/>
    <col min="7" max="7" width="1.42578125" style="20" customWidth="1"/>
    <col min="8" max="8" width="11.7109375" style="20" customWidth="1"/>
    <col min="9" max="9" width="1" style="20" customWidth="1"/>
    <col min="10" max="10" width="12" style="20" customWidth="1"/>
    <col min="11" max="11" width="1.28515625" style="20" customWidth="1"/>
    <col min="12" max="12" width="11.42578125" style="20" customWidth="1"/>
    <col min="13" max="13" width="6.28515625" style="20" customWidth="1"/>
    <col min="14" max="16384" width="9.140625" style="15"/>
  </cols>
  <sheetData>
    <row r="1" spans="1:13" ht="29.25" customHeight="1" thickBot="1" x14ac:dyDescent="0.2">
      <c r="A1" s="42" t="s">
        <v>30</v>
      </c>
    </row>
    <row r="2" spans="1:13" s="26" customFormat="1" ht="15" customHeight="1" thickBot="1" x14ac:dyDescent="0.25">
      <c r="A2" s="24" t="s">
        <v>10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15">
      <c r="B3" s="16" t="s">
        <v>31</v>
      </c>
      <c r="D3" s="16" t="s">
        <v>32</v>
      </c>
      <c r="F3" s="16" t="s">
        <v>28</v>
      </c>
      <c r="H3" s="16" t="s">
        <v>29</v>
      </c>
      <c r="J3" s="16" t="s">
        <v>38</v>
      </c>
    </row>
    <row r="4" spans="1:13" x14ac:dyDescent="0.15">
      <c r="A4" s="17">
        <v>36714</v>
      </c>
      <c r="B4" s="23">
        <v>-0.32500000000000001</v>
      </c>
      <c r="C4" s="23"/>
      <c r="D4" s="23">
        <v>-2.0630000000000002</v>
      </c>
      <c r="E4" s="23"/>
      <c r="F4" s="23">
        <v>-0.58399999999999996</v>
      </c>
      <c r="G4" s="23"/>
      <c r="H4" s="23">
        <v>-10.974</v>
      </c>
      <c r="I4" s="23"/>
      <c r="J4" s="56">
        <v>2.2069999999999999</v>
      </c>
    </row>
    <row r="5" spans="1:13" x14ac:dyDescent="0.15">
      <c r="A5" s="17">
        <v>36721</v>
      </c>
      <c r="B5" s="23">
        <v>-3.1219999999999999</v>
      </c>
      <c r="C5" s="23"/>
      <c r="D5" s="23">
        <v>-1.629</v>
      </c>
      <c r="E5" s="23"/>
      <c r="F5" s="23">
        <v>-8.5000000000000006E-2</v>
      </c>
      <c r="G5" s="23"/>
      <c r="H5" s="23">
        <v>-21.728999999999999</v>
      </c>
      <c r="I5" s="23"/>
      <c r="J5" s="56">
        <v>2.6539999999999999</v>
      </c>
    </row>
    <row r="6" spans="1:13" x14ac:dyDescent="0.15">
      <c r="A6" s="17">
        <v>36727</v>
      </c>
      <c r="B6" s="23">
        <v>-3.7250000000000001</v>
      </c>
      <c r="C6" s="23"/>
      <c r="D6" s="23">
        <v>-0.01</v>
      </c>
      <c r="E6" s="23"/>
      <c r="F6" s="23">
        <v>4.6539999999999999</v>
      </c>
      <c r="G6" s="23"/>
      <c r="H6" s="23">
        <v>-26.352</v>
      </c>
      <c r="I6" s="23"/>
      <c r="J6" s="56">
        <v>3.2919999999999998</v>
      </c>
    </row>
    <row r="7" spans="1:13" x14ac:dyDescent="0.15">
      <c r="A7" s="17">
        <v>36734</v>
      </c>
      <c r="B7" s="23">
        <v>-12.790651025247382</v>
      </c>
      <c r="C7" s="23"/>
      <c r="D7" s="23">
        <v>2.547553303591747</v>
      </c>
      <c r="E7" s="23"/>
      <c r="F7" s="23">
        <v>4.078333753299999</v>
      </c>
      <c r="G7" s="23"/>
      <c r="H7" s="23">
        <v>-31.608296036723896</v>
      </c>
      <c r="I7" s="23"/>
      <c r="J7" s="56">
        <v>0</v>
      </c>
    </row>
    <row r="8" spans="1:13" x14ac:dyDescent="0.15">
      <c r="A8" s="41" t="s">
        <v>12</v>
      </c>
      <c r="B8" s="23"/>
      <c r="C8" s="23"/>
      <c r="D8" s="23"/>
      <c r="E8" s="23"/>
      <c r="F8" s="23"/>
      <c r="G8" s="23"/>
      <c r="H8" s="23"/>
      <c r="I8" s="23"/>
      <c r="J8" s="56"/>
    </row>
    <row r="9" spans="1:13" x14ac:dyDescent="0.15">
      <c r="A9" s="41" t="s">
        <v>13</v>
      </c>
      <c r="B9" s="23"/>
      <c r="C9" s="23"/>
      <c r="D9" s="23"/>
      <c r="E9" s="23"/>
      <c r="F9" s="23"/>
      <c r="G9" s="23"/>
      <c r="H9" s="23"/>
      <c r="I9" s="23"/>
      <c r="J9" s="56"/>
    </row>
    <row r="10" spans="1:13" x14ac:dyDescent="0.15">
      <c r="A10" s="41" t="s">
        <v>14</v>
      </c>
      <c r="B10" s="23"/>
      <c r="C10" s="23"/>
      <c r="D10" s="23"/>
      <c r="E10" s="23"/>
      <c r="F10" s="23"/>
      <c r="G10" s="23"/>
      <c r="H10" s="23"/>
      <c r="I10" s="23"/>
      <c r="J10" s="56"/>
    </row>
    <row r="11" spans="1:13" x14ac:dyDescent="0.15">
      <c r="A11" s="41" t="s">
        <v>15</v>
      </c>
      <c r="B11" s="23"/>
      <c r="C11" s="23"/>
      <c r="D11" s="23"/>
      <c r="E11" s="23"/>
      <c r="F11" s="23"/>
      <c r="G11" s="23"/>
      <c r="H11" s="23"/>
      <c r="I11" s="23"/>
      <c r="J11" s="56"/>
    </row>
    <row r="12" spans="1:13" x14ac:dyDescent="0.15">
      <c r="A12" s="41" t="s">
        <v>16</v>
      </c>
      <c r="B12" s="23"/>
      <c r="C12" s="23"/>
      <c r="D12" s="23"/>
      <c r="E12" s="23"/>
      <c r="F12" s="23"/>
      <c r="G12" s="23"/>
      <c r="H12" s="23"/>
      <c r="I12" s="23"/>
      <c r="J12" s="56"/>
    </row>
    <row r="13" spans="1:13" x14ac:dyDescent="0.15">
      <c r="A13" s="41" t="s">
        <v>17</v>
      </c>
      <c r="B13" s="23"/>
      <c r="C13" s="23"/>
      <c r="D13" s="23"/>
      <c r="E13" s="23"/>
      <c r="F13" s="23"/>
      <c r="G13" s="23"/>
      <c r="H13" s="23"/>
      <c r="I13" s="23"/>
      <c r="J13" s="56"/>
    </row>
    <row r="14" spans="1:13" x14ac:dyDescent="0.15">
      <c r="A14" s="41" t="s">
        <v>18</v>
      </c>
      <c r="B14" s="23"/>
      <c r="C14" s="23"/>
      <c r="D14" s="23"/>
      <c r="E14" s="23"/>
      <c r="F14" s="23"/>
      <c r="G14" s="23"/>
      <c r="H14" s="23"/>
      <c r="I14" s="23"/>
      <c r="J14" s="56"/>
    </row>
    <row r="15" spans="1:13" x14ac:dyDescent="0.15">
      <c r="A15" s="41" t="s">
        <v>19</v>
      </c>
      <c r="B15" s="23"/>
      <c r="C15" s="23"/>
      <c r="D15" s="23"/>
      <c r="E15" s="23"/>
      <c r="F15" s="23"/>
      <c r="G15" s="23"/>
      <c r="H15" s="23"/>
      <c r="I15" s="23"/>
      <c r="J15" s="56"/>
    </row>
    <row r="16" spans="1:13" x14ac:dyDescent="0.15">
      <c r="A16" s="41" t="s">
        <v>20</v>
      </c>
      <c r="B16" s="23"/>
      <c r="C16" s="23"/>
      <c r="D16" s="23"/>
      <c r="E16" s="23"/>
      <c r="F16" s="23"/>
      <c r="G16" s="23"/>
      <c r="H16" s="23"/>
      <c r="I16" s="23"/>
      <c r="J16" s="56"/>
    </row>
    <row r="17" spans="1:12" x14ac:dyDescent="0.15">
      <c r="A17" s="18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ht="27" customHeight="1" thickBot="1" x14ac:dyDescent="0.2">
      <c r="A18" s="19"/>
      <c r="D18" s="22"/>
      <c r="F18" s="22"/>
      <c r="H18" s="22"/>
    </row>
    <row r="19" spans="1:12" ht="15" customHeight="1" thickBot="1" x14ac:dyDescent="0.2">
      <c r="A19" s="24" t="s">
        <v>25</v>
      </c>
    </row>
    <row r="20" spans="1:12" x14ac:dyDescent="0.15">
      <c r="B20" s="16" t="s">
        <v>31</v>
      </c>
      <c r="D20" s="16" t="s">
        <v>32</v>
      </c>
      <c r="F20" s="16" t="s">
        <v>28</v>
      </c>
      <c r="H20" s="16" t="s">
        <v>29</v>
      </c>
    </row>
    <row r="21" spans="1:12" x14ac:dyDescent="0.15">
      <c r="A21" s="17">
        <v>36714</v>
      </c>
      <c r="B21" s="21"/>
      <c r="C21" s="21"/>
      <c r="D21" s="21"/>
      <c r="E21" s="21"/>
      <c r="F21" s="21"/>
      <c r="G21" s="21"/>
      <c r="H21" s="21"/>
      <c r="I21" s="21"/>
    </row>
    <row r="22" spans="1:12" x14ac:dyDescent="0.15">
      <c r="A22" s="17">
        <v>36721</v>
      </c>
      <c r="B22" s="21"/>
      <c r="C22" s="21"/>
      <c r="D22" s="21"/>
      <c r="E22" s="21"/>
      <c r="F22" s="21"/>
      <c r="G22" s="21"/>
      <c r="H22" s="21"/>
      <c r="I22" s="21"/>
    </row>
    <row r="23" spans="1:12" x14ac:dyDescent="0.15">
      <c r="A23" s="17">
        <v>36728</v>
      </c>
      <c r="B23" s="21"/>
      <c r="C23" s="21"/>
      <c r="D23" s="21"/>
      <c r="E23" s="21"/>
      <c r="F23" s="21"/>
      <c r="G23" s="21"/>
      <c r="H23" s="21"/>
      <c r="I23" s="21"/>
    </row>
    <row r="24" spans="1:12" x14ac:dyDescent="0.15">
      <c r="A24" s="17">
        <v>36734</v>
      </c>
      <c r="B24" s="21"/>
      <c r="C24" s="21"/>
      <c r="D24" s="21"/>
      <c r="E24" s="21"/>
      <c r="F24" s="21"/>
      <c r="G24" s="21"/>
      <c r="H24" s="21"/>
      <c r="I24" s="21"/>
    </row>
    <row r="25" spans="1:12" x14ac:dyDescent="0.15">
      <c r="A25" s="17">
        <v>36742</v>
      </c>
      <c r="B25" s="21"/>
      <c r="C25" s="21"/>
      <c r="D25" s="21"/>
      <c r="E25" s="21"/>
      <c r="F25" s="21"/>
      <c r="G25" s="21"/>
      <c r="H25" s="21"/>
      <c r="I25" s="21"/>
    </row>
    <row r="26" spans="1:12" x14ac:dyDescent="0.15">
      <c r="A26" s="17">
        <v>36749</v>
      </c>
      <c r="B26" s="21"/>
      <c r="C26" s="21"/>
      <c r="D26" s="21"/>
      <c r="E26" s="21"/>
      <c r="F26" s="21"/>
      <c r="G26" s="21"/>
      <c r="H26" s="21"/>
      <c r="I26" s="21"/>
    </row>
    <row r="27" spans="1:12" x14ac:dyDescent="0.15">
      <c r="A27" s="17">
        <v>36756</v>
      </c>
      <c r="B27" s="21"/>
      <c r="C27" s="21"/>
      <c r="D27" s="21"/>
      <c r="E27" s="21"/>
      <c r="F27" s="21"/>
      <c r="G27" s="21"/>
      <c r="H27" s="21"/>
      <c r="I27" s="21"/>
    </row>
    <row r="28" spans="1:12" x14ac:dyDescent="0.15">
      <c r="A28" s="17">
        <v>36763</v>
      </c>
      <c r="B28" s="21"/>
      <c r="C28" s="21"/>
      <c r="D28" s="21"/>
      <c r="E28" s="21"/>
      <c r="F28" s="21"/>
      <c r="G28" s="21"/>
      <c r="H28" s="21"/>
      <c r="I28" s="21"/>
    </row>
    <row r="29" spans="1:12" x14ac:dyDescent="0.15">
      <c r="A29" s="17">
        <v>36770</v>
      </c>
      <c r="B29" s="21"/>
      <c r="C29" s="21"/>
      <c r="D29" s="21"/>
      <c r="E29" s="21"/>
      <c r="F29" s="21"/>
      <c r="G29" s="21"/>
      <c r="H29" s="21"/>
      <c r="I29" s="21"/>
    </row>
    <row r="30" spans="1:12" x14ac:dyDescent="0.15">
      <c r="A30" s="17">
        <v>36777</v>
      </c>
      <c r="B30" s="21"/>
      <c r="C30" s="21"/>
      <c r="D30" s="21"/>
      <c r="E30" s="21"/>
      <c r="F30" s="21"/>
      <c r="G30" s="21"/>
      <c r="H30" s="21"/>
      <c r="I30" s="21"/>
    </row>
    <row r="31" spans="1:12" x14ac:dyDescent="0.15">
      <c r="A31" s="17">
        <v>36784</v>
      </c>
      <c r="B31" s="21"/>
      <c r="C31" s="21"/>
      <c r="D31" s="21"/>
      <c r="E31" s="21"/>
      <c r="F31" s="21"/>
      <c r="G31" s="21"/>
      <c r="H31" s="21"/>
      <c r="I31" s="21"/>
    </row>
    <row r="32" spans="1:12" x14ac:dyDescent="0.15">
      <c r="A32" s="17">
        <v>36791</v>
      </c>
      <c r="B32" s="21"/>
      <c r="C32" s="21"/>
      <c r="D32" s="21"/>
      <c r="E32" s="21"/>
      <c r="F32" s="21"/>
      <c r="G32" s="21"/>
      <c r="H32" s="21"/>
      <c r="I32" s="21"/>
    </row>
    <row r="33" spans="1:14" x14ac:dyDescent="0.15">
      <c r="A33" s="17">
        <v>36798</v>
      </c>
      <c r="B33" s="21"/>
      <c r="C33" s="21"/>
      <c r="D33" s="21"/>
      <c r="E33" s="21"/>
      <c r="F33" s="21"/>
      <c r="G33" s="21"/>
      <c r="H33" s="21"/>
      <c r="I33" s="21"/>
    </row>
    <row r="34" spans="1:14" x14ac:dyDescent="0.15">
      <c r="A34" s="17"/>
      <c r="B34" s="21"/>
      <c r="C34" s="21"/>
      <c r="D34" s="21"/>
      <c r="E34" s="21"/>
      <c r="F34" s="21"/>
      <c r="G34" s="21"/>
      <c r="H34" s="21"/>
      <c r="I34" s="21"/>
    </row>
    <row r="35" spans="1:14" ht="26.25" customHeight="1" thickBot="1" x14ac:dyDescent="0.2">
      <c r="A35" s="18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4" ht="15" customHeight="1" thickBot="1" x14ac:dyDescent="0.2">
      <c r="A36" s="24" t="s">
        <v>26</v>
      </c>
      <c r="D36" s="303" t="s">
        <v>32</v>
      </c>
      <c r="E36" s="304"/>
      <c r="F36" s="304"/>
      <c r="G36" s="304"/>
      <c r="H36" s="305"/>
      <c r="J36" s="20" t="s">
        <v>39</v>
      </c>
    </row>
    <row r="37" spans="1:14" x14ac:dyDescent="0.15">
      <c r="B37" s="16" t="s">
        <v>31</v>
      </c>
      <c r="D37" s="52" t="s">
        <v>33</v>
      </c>
      <c r="E37" s="45"/>
      <c r="F37" s="44" t="s">
        <v>34</v>
      </c>
      <c r="G37" s="45"/>
      <c r="H37" s="53" t="s">
        <v>27</v>
      </c>
      <c r="L37" s="16" t="s">
        <v>28</v>
      </c>
      <c r="N37" s="16" t="s">
        <v>29</v>
      </c>
    </row>
    <row r="38" spans="1:14" x14ac:dyDescent="0.15">
      <c r="A38" s="17">
        <v>36714</v>
      </c>
      <c r="B38" s="55">
        <v>-1.7589999999999999</v>
      </c>
      <c r="C38" s="43"/>
      <c r="D38" s="47">
        <v>-1.494</v>
      </c>
      <c r="E38" s="46"/>
      <c r="F38" s="46">
        <v>-1.3</v>
      </c>
      <c r="G38" s="46"/>
      <c r="H38" s="48">
        <v>-12.824999999999999</v>
      </c>
      <c r="I38" s="43"/>
      <c r="J38" s="23">
        <f>SUM(D38:H38)</f>
        <v>-15.619</v>
      </c>
      <c r="L38" s="57">
        <v>-0.80600000000000005</v>
      </c>
      <c r="M38" s="57"/>
      <c r="N38" s="57">
        <v>-4.3040000000000003</v>
      </c>
    </row>
    <row r="39" spans="1:14" x14ac:dyDescent="0.15">
      <c r="A39" s="17">
        <v>36721</v>
      </c>
      <c r="B39" s="55">
        <v>-3.8079999999999998</v>
      </c>
      <c r="C39" s="43"/>
      <c r="D39" s="47">
        <v>-1.46</v>
      </c>
      <c r="E39" s="46"/>
      <c r="F39" s="46">
        <v>-1.25</v>
      </c>
      <c r="G39" s="46"/>
      <c r="H39" s="48">
        <v>-12.766999999999999</v>
      </c>
      <c r="I39" s="43"/>
      <c r="J39" s="23">
        <f>SUM(D39:H39)</f>
        <v>-15.477</v>
      </c>
      <c r="L39" s="57">
        <v>-0.89700000000000002</v>
      </c>
      <c r="M39" s="57"/>
      <c r="N39" s="57">
        <v>-4.1669999999999998</v>
      </c>
    </row>
    <row r="40" spans="1:14" x14ac:dyDescent="0.15">
      <c r="A40" s="17">
        <v>36727</v>
      </c>
      <c r="B40" s="55">
        <v>-5.048</v>
      </c>
      <c r="C40" s="43"/>
      <c r="D40" s="47">
        <v>-1.6990000000000001</v>
      </c>
      <c r="E40" s="46"/>
      <c r="F40" s="46">
        <v>-1.456</v>
      </c>
      <c r="G40" s="46"/>
      <c r="H40" s="48">
        <v>-13.066000000000001</v>
      </c>
      <c r="I40" s="43"/>
      <c r="J40" s="23">
        <f>SUM(D40:H40)</f>
        <v>-16.221</v>
      </c>
      <c r="L40" s="57">
        <v>-1.03</v>
      </c>
      <c r="M40" s="57"/>
      <c r="N40" s="57">
        <v>-4.5529999999999999</v>
      </c>
    </row>
    <row r="41" spans="1:14" x14ac:dyDescent="0.15">
      <c r="A41" s="17">
        <v>36734</v>
      </c>
      <c r="B41" s="55">
        <v>-6.0720000000000001</v>
      </c>
      <c r="C41" s="43"/>
      <c r="D41" s="47">
        <v>-1.32</v>
      </c>
      <c r="E41" s="46"/>
      <c r="F41" s="46">
        <v>-1.2569999999999999</v>
      </c>
      <c r="G41" s="46"/>
      <c r="H41" s="48">
        <v>-12.93</v>
      </c>
      <c r="I41" s="43"/>
      <c r="J41" s="23">
        <f>SUM(D41:H41)</f>
        <v>-15.507</v>
      </c>
      <c r="L41" s="57">
        <v>-1.03</v>
      </c>
      <c r="M41" s="57"/>
      <c r="N41" s="57">
        <v>-7.1130000000000004</v>
      </c>
    </row>
    <row r="42" spans="1:14" x14ac:dyDescent="0.15">
      <c r="A42" s="17">
        <v>36742</v>
      </c>
      <c r="B42" s="55"/>
      <c r="C42" s="43"/>
      <c r="D42" s="47"/>
      <c r="E42" s="46"/>
      <c r="F42" s="46"/>
      <c r="G42" s="46"/>
      <c r="H42" s="48"/>
      <c r="I42" s="43"/>
      <c r="L42" s="57"/>
      <c r="M42" s="57"/>
      <c r="N42" s="57"/>
    </row>
    <row r="43" spans="1:14" x14ac:dyDescent="0.15">
      <c r="A43" s="17">
        <v>36749</v>
      </c>
      <c r="B43" s="55"/>
      <c r="C43" s="43"/>
      <c r="D43" s="47"/>
      <c r="E43" s="46"/>
      <c r="F43" s="46"/>
      <c r="G43" s="46"/>
      <c r="H43" s="48"/>
      <c r="I43" s="43"/>
      <c r="J43" s="57"/>
      <c r="K43" s="57"/>
      <c r="L43" s="57"/>
      <c r="M43" s="57"/>
    </row>
    <row r="44" spans="1:14" x14ac:dyDescent="0.15">
      <c r="A44" s="17">
        <v>36756</v>
      </c>
      <c r="B44" s="55"/>
      <c r="C44" s="43"/>
      <c r="D44" s="47"/>
      <c r="E44" s="46"/>
      <c r="F44" s="46"/>
      <c r="G44" s="46"/>
      <c r="H44" s="48"/>
      <c r="I44" s="43"/>
      <c r="J44" s="57"/>
      <c r="K44" s="57"/>
      <c r="L44" s="57"/>
      <c r="M44" s="57"/>
    </row>
    <row r="45" spans="1:14" x14ac:dyDescent="0.15">
      <c r="A45" s="17">
        <v>36763</v>
      </c>
      <c r="B45" s="55"/>
      <c r="C45" s="43"/>
      <c r="D45" s="47"/>
      <c r="E45" s="46"/>
      <c r="F45" s="46"/>
      <c r="G45" s="46"/>
      <c r="H45" s="48"/>
      <c r="I45" s="43"/>
    </row>
    <row r="46" spans="1:14" x14ac:dyDescent="0.15">
      <c r="A46" s="17">
        <v>36770</v>
      </c>
      <c r="B46" s="55"/>
      <c r="C46" s="43"/>
      <c r="D46" s="47"/>
      <c r="E46" s="46"/>
      <c r="F46" s="46"/>
      <c r="G46" s="46"/>
      <c r="H46" s="48"/>
      <c r="I46" s="43"/>
    </row>
    <row r="47" spans="1:14" x14ac:dyDescent="0.15">
      <c r="A47" s="17">
        <v>36777</v>
      </c>
      <c r="B47" s="55"/>
      <c r="C47" s="43"/>
      <c r="D47" s="47"/>
      <c r="E47" s="46"/>
      <c r="F47" s="46"/>
      <c r="G47" s="46"/>
      <c r="H47" s="48"/>
      <c r="I47" s="43"/>
    </row>
    <row r="48" spans="1:14" x14ac:dyDescent="0.15">
      <c r="A48" s="17">
        <v>36784</v>
      </c>
      <c r="B48" s="55"/>
      <c r="C48" s="43"/>
      <c r="D48" s="47"/>
      <c r="E48" s="46"/>
      <c r="F48" s="46"/>
      <c r="G48" s="46"/>
      <c r="H48" s="48"/>
      <c r="I48" s="43"/>
    </row>
    <row r="49" spans="1:14" x14ac:dyDescent="0.15">
      <c r="A49" s="17">
        <v>36791</v>
      </c>
      <c r="B49" s="55"/>
      <c r="C49" s="43"/>
      <c r="D49" s="47"/>
      <c r="E49" s="46"/>
      <c r="F49" s="46"/>
      <c r="G49" s="46"/>
      <c r="H49" s="48"/>
      <c r="I49" s="43"/>
    </row>
    <row r="50" spans="1:14" x14ac:dyDescent="0.15">
      <c r="A50" s="17">
        <v>36798</v>
      </c>
      <c r="B50" s="55"/>
      <c r="C50" s="43"/>
      <c r="D50" s="49"/>
      <c r="E50" s="50"/>
      <c r="F50" s="50"/>
      <c r="G50" s="50"/>
      <c r="H50" s="51"/>
      <c r="I50" s="43"/>
    </row>
    <row r="51" spans="1:14" ht="19.5" customHeight="1" thickBot="1" x14ac:dyDescent="0.2"/>
    <row r="52" spans="1:14" ht="15" customHeight="1" thickBot="1" x14ac:dyDescent="0.2">
      <c r="A52" s="24" t="s">
        <v>11</v>
      </c>
      <c r="B52" s="20">
        <v>260</v>
      </c>
      <c r="D52" s="303" t="s">
        <v>32</v>
      </c>
      <c r="E52" s="304"/>
      <c r="F52" s="304"/>
      <c r="G52" s="304"/>
      <c r="H52" s="305"/>
      <c r="J52" s="20" t="s">
        <v>39</v>
      </c>
      <c r="N52" s="54" t="s">
        <v>35</v>
      </c>
    </row>
    <row r="53" spans="1:14" x14ac:dyDescent="0.15">
      <c r="B53" s="16" t="s">
        <v>31</v>
      </c>
      <c r="D53" s="52" t="s">
        <v>33</v>
      </c>
      <c r="E53" s="45"/>
      <c r="F53" s="44" t="s">
        <v>34</v>
      </c>
      <c r="G53" s="45"/>
      <c r="H53" s="53" t="s">
        <v>27</v>
      </c>
      <c r="L53" s="16" t="s">
        <v>28</v>
      </c>
      <c r="N53" s="16" t="s">
        <v>36</v>
      </c>
    </row>
    <row r="54" spans="1:14" x14ac:dyDescent="0.15">
      <c r="A54" s="17">
        <v>36714</v>
      </c>
      <c r="B54" s="23">
        <v>-1.3</v>
      </c>
      <c r="C54" s="23"/>
      <c r="D54" s="47">
        <v>7.6</v>
      </c>
      <c r="E54" s="46"/>
      <c r="F54" s="46">
        <v>9.5</v>
      </c>
      <c r="G54" s="46"/>
      <c r="H54" s="48">
        <v>-53.5</v>
      </c>
      <c r="I54" s="23"/>
      <c r="J54" s="23">
        <f>SUM(D54:H54)</f>
        <v>-36.4</v>
      </c>
      <c r="L54" s="43">
        <v>23321</v>
      </c>
      <c r="M54" s="23"/>
      <c r="N54" s="23">
        <v>2.2000000000000002</v>
      </c>
    </row>
    <row r="55" spans="1:14" x14ac:dyDescent="0.15">
      <c r="A55" s="17">
        <v>36721</v>
      </c>
      <c r="B55" s="23">
        <v>32.5</v>
      </c>
      <c r="C55" s="23"/>
      <c r="D55" s="47">
        <v>7.4</v>
      </c>
      <c r="E55" s="46"/>
      <c r="F55" s="46">
        <v>10.4</v>
      </c>
      <c r="G55" s="46"/>
      <c r="H55" s="48">
        <v>-52.7</v>
      </c>
      <c r="I55" s="23"/>
      <c r="J55" s="23">
        <f>SUM(D55:H55)</f>
        <v>-34.900000000000006</v>
      </c>
      <c r="L55" s="43">
        <v>25458</v>
      </c>
      <c r="M55" s="23"/>
      <c r="N55" s="23">
        <v>0.09</v>
      </c>
    </row>
    <row r="56" spans="1:14" x14ac:dyDescent="0.15">
      <c r="A56" s="17">
        <v>36727</v>
      </c>
      <c r="B56" s="23">
        <v>45.5</v>
      </c>
      <c r="C56" s="23"/>
      <c r="D56" s="47">
        <v>8.6</v>
      </c>
      <c r="E56" s="46"/>
      <c r="F56" s="46">
        <v>7.5</v>
      </c>
      <c r="G56" s="46"/>
      <c r="H56" s="48">
        <v>-53</v>
      </c>
      <c r="I56" s="23"/>
      <c r="J56" s="23">
        <f>SUM(D56:H56)</f>
        <v>-36.9</v>
      </c>
      <c r="L56" s="43">
        <v>28574</v>
      </c>
      <c r="M56" s="23"/>
      <c r="N56" s="23">
        <v>2.5</v>
      </c>
    </row>
    <row r="57" spans="1:14" x14ac:dyDescent="0.15">
      <c r="A57" s="17">
        <v>36734</v>
      </c>
      <c r="B57" s="23">
        <v>84.9</v>
      </c>
      <c r="C57" s="23"/>
      <c r="D57" s="47">
        <v>9</v>
      </c>
      <c r="E57" s="46"/>
      <c r="F57" s="46">
        <v>9.6</v>
      </c>
      <c r="G57" s="46"/>
      <c r="H57" s="48">
        <v>-54.4</v>
      </c>
      <c r="I57" s="23"/>
      <c r="J57" s="23">
        <f>SUM(D57:H57)</f>
        <v>-35.799999999999997</v>
      </c>
      <c r="L57" s="43">
        <v>31879</v>
      </c>
      <c r="M57" s="23"/>
      <c r="N57" s="23">
        <v>6.5</v>
      </c>
    </row>
    <row r="58" spans="1:14" x14ac:dyDescent="0.15">
      <c r="A58" s="17">
        <v>36742</v>
      </c>
      <c r="B58" s="23"/>
      <c r="C58" s="23"/>
      <c r="D58" s="47"/>
      <c r="E58" s="46"/>
      <c r="F58" s="46"/>
      <c r="G58" s="46"/>
      <c r="H58" s="48"/>
      <c r="I58" s="23"/>
      <c r="J58" s="43"/>
      <c r="K58" s="23"/>
      <c r="L58" s="23"/>
    </row>
    <row r="59" spans="1:14" x14ac:dyDescent="0.15">
      <c r="A59" s="17">
        <v>36749</v>
      </c>
      <c r="B59" s="23"/>
      <c r="C59" s="23"/>
      <c r="D59" s="47"/>
      <c r="E59" s="46"/>
      <c r="F59" s="46"/>
      <c r="G59" s="46"/>
      <c r="H59" s="48"/>
      <c r="I59" s="23"/>
      <c r="J59" s="43"/>
      <c r="K59" s="23"/>
      <c r="L59" s="23"/>
    </row>
    <row r="60" spans="1:14" x14ac:dyDescent="0.15">
      <c r="A60" s="17">
        <v>36756</v>
      </c>
      <c r="B60" s="23"/>
      <c r="C60" s="23"/>
      <c r="D60" s="47"/>
      <c r="E60" s="46"/>
      <c r="F60" s="46"/>
      <c r="G60" s="46"/>
      <c r="H60" s="48"/>
      <c r="I60" s="23"/>
      <c r="J60" s="43"/>
      <c r="K60" s="23"/>
      <c r="L60" s="23"/>
    </row>
    <row r="61" spans="1:14" x14ac:dyDescent="0.15">
      <c r="A61" s="17">
        <v>36763</v>
      </c>
      <c r="B61" s="23"/>
      <c r="C61" s="23"/>
      <c r="D61" s="47"/>
      <c r="E61" s="46"/>
      <c r="F61" s="46"/>
      <c r="G61" s="46"/>
      <c r="H61" s="48"/>
      <c r="I61" s="23"/>
      <c r="J61" s="43"/>
      <c r="K61" s="23"/>
      <c r="L61" s="23"/>
    </row>
    <row r="62" spans="1:14" x14ac:dyDescent="0.15">
      <c r="A62" s="17">
        <v>36770</v>
      </c>
      <c r="B62" s="23"/>
      <c r="C62" s="23"/>
      <c r="D62" s="47"/>
      <c r="E62" s="46"/>
      <c r="F62" s="46"/>
      <c r="G62" s="46"/>
      <c r="H62" s="48"/>
      <c r="I62" s="23"/>
      <c r="J62" s="43"/>
      <c r="K62" s="23"/>
      <c r="L62" s="23"/>
    </row>
    <row r="63" spans="1:14" x14ac:dyDescent="0.15">
      <c r="A63" s="17">
        <v>36777</v>
      </c>
      <c r="B63" s="23"/>
      <c r="C63" s="23"/>
      <c r="D63" s="47"/>
      <c r="E63" s="46"/>
      <c r="F63" s="46"/>
      <c r="G63" s="46"/>
      <c r="H63" s="48"/>
      <c r="I63" s="23"/>
      <c r="J63" s="43"/>
      <c r="K63" s="23"/>
      <c r="L63" s="23"/>
    </row>
    <row r="64" spans="1:14" x14ac:dyDescent="0.15">
      <c r="A64" s="17">
        <v>36784</v>
      </c>
      <c r="B64" s="23"/>
      <c r="C64" s="23"/>
      <c r="D64" s="47"/>
      <c r="E64" s="46"/>
      <c r="F64" s="46"/>
      <c r="G64" s="46"/>
      <c r="H64" s="48"/>
      <c r="I64" s="23"/>
      <c r="J64" s="43"/>
      <c r="K64" s="23"/>
      <c r="L64" s="23"/>
    </row>
    <row r="65" spans="1:12" x14ac:dyDescent="0.15">
      <c r="A65" s="17">
        <v>36791</v>
      </c>
      <c r="B65" s="23"/>
      <c r="C65" s="23"/>
      <c r="D65" s="47"/>
      <c r="E65" s="46"/>
      <c r="F65" s="46"/>
      <c r="G65" s="46"/>
      <c r="H65" s="48"/>
      <c r="I65" s="23"/>
      <c r="J65" s="43"/>
      <c r="K65" s="23"/>
      <c r="L65" s="23"/>
    </row>
    <row r="66" spans="1:12" x14ac:dyDescent="0.15">
      <c r="A66" s="17">
        <v>36798</v>
      </c>
      <c r="B66" s="23"/>
      <c r="C66" s="23"/>
      <c r="D66" s="49"/>
      <c r="E66" s="50"/>
      <c r="F66" s="50"/>
      <c r="G66" s="50"/>
      <c r="H66" s="51"/>
      <c r="I66" s="23"/>
      <c r="J66" s="23"/>
      <c r="K66" s="23"/>
      <c r="L66" s="23"/>
    </row>
  </sheetData>
  <mergeCells count="2">
    <mergeCell ref="D52:H52"/>
    <mergeCell ref="D36:H36"/>
  </mergeCells>
  <phoneticPr fontId="6" type="noConversion"/>
  <pageMargins left="0.75" right="0.25" top="0.5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F66"/>
  <sheetViews>
    <sheetView tabSelected="1" zoomScale="75" zoomScaleNormal="100" workbookViewId="0">
      <selection activeCell="D20" sqref="D20"/>
    </sheetView>
  </sheetViews>
  <sheetFormatPr defaultRowHeight="12.75" outlineLevelRow="1" x14ac:dyDescent="0.2"/>
  <cols>
    <col min="1" max="1" width="3.7109375" customWidth="1"/>
    <col min="2" max="3" width="10.7109375" customWidth="1"/>
    <col min="4" max="4" width="3.7109375" customWidth="1"/>
    <col min="5" max="5" width="3.7109375" style="5" customWidth="1"/>
    <col min="6" max="6" width="15.140625" style="5" customWidth="1"/>
    <col min="7" max="7" width="3.7109375" style="5" customWidth="1"/>
    <col min="8" max="8" width="10.7109375" style="5" customWidth="1"/>
    <col min="9" max="9" width="3.7109375" style="5" customWidth="1"/>
    <col min="10" max="10" width="10.7109375" style="5" customWidth="1"/>
    <col min="11" max="11" width="2.140625" style="5" customWidth="1"/>
    <col min="12" max="12" width="3.7109375" style="5" customWidth="1"/>
    <col min="13" max="13" width="10.7109375" style="5" customWidth="1"/>
    <col min="14" max="14" width="2.140625" style="5" customWidth="1"/>
    <col min="15" max="15" width="3.7109375" style="5" customWidth="1"/>
    <col min="16" max="16" width="10.7109375" customWidth="1"/>
    <col min="17" max="17" width="13.5703125" hidden="1" customWidth="1"/>
    <col min="18" max="18" width="9.85546875" style="74" hidden="1" customWidth="1"/>
    <col min="19" max="19" width="4.42578125" style="66" hidden="1" customWidth="1"/>
    <col min="20" max="21" width="0" style="75" hidden="1" customWidth="1"/>
    <col min="22" max="22" width="0" style="76" hidden="1" customWidth="1"/>
    <col min="23" max="23" width="7.42578125" style="76" hidden="1" customWidth="1"/>
    <col min="24" max="24" width="2.42578125" customWidth="1"/>
    <col min="25" max="25" width="0.28515625" customWidth="1"/>
    <col min="26" max="26" width="2.7109375" customWidth="1"/>
    <col min="27" max="27" width="13.42578125" customWidth="1"/>
  </cols>
  <sheetData>
    <row r="1" spans="1:32" s="28" customFormat="1" ht="18.75" customHeight="1" x14ac:dyDescent="0.2">
      <c r="A1" s="306" t="s">
        <v>43</v>
      </c>
      <c r="B1" s="306"/>
      <c r="C1" s="306"/>
      <c r="D1" s="58"/>
      <c r="G1" s="92"/>
      <c r="H1" s="4"/>
      <c r="I1" s="4"/>
      <c r="J1" s="4"/>
      <c r="K1" s="4"/>
      <c r="L1" s="4"/>
      <c r="M1" s="4"/>
      <c r="N1" s="4"/>
      <c r="Q1" s="1"/>
      <c r="R1" s="59" t="s">
        <v>44</v>
      </c>
      <c r="S1" s="60"/>
      <c r="T1" s="61"/>
      <c r="U1" s="62"/>
      <c r="V1" s="4"/>
      <c r="W1" s="63"/>
      <c r="X1" s="1"/>
      <c r="AB1" s="64"/>
      <c r="AC1" s="12"/>
      <c r="AD1" s="307" t="str">
        <f>[4]Dates!$Q$1</f>
        <v>Second Quarter 2001</v>
      </c>
      <c r="AE1" s="307"/>
      <c r="AF1" s="307"/>
    </row>
    <row r="2" spans="1:32" x14ac:dyDescent="0.2">
      <c r="B2" s="6" t="str">
        <f>[4]Dates!$B$3</f>
        <v>Through 06/08/01</v>
      </c>
      <c r="E2"/>
      <c r="F2"/>
      <c r="G2"/>
      <c r="H2"/>
      <c r="I2"/>
      <c r="J2"/>
      <c r="K2"/>
      <c r="L2"/>
      <c r="M2"/>
      <c r="N2"/>
      <c r="O2"/>
      <c r="R2" s="65" t="s">
        <v>45</v>
      </c>
      <c r="T2" s="67" t="s">
        <v>46</v>
      </c>
      <c r="U2" s="67" t="s">
        <v>47</v>
      </c>
      <c r="V2" s="68" t="s">
        <v>48</v>
      </c>
      <c r="W2" s="68" t="s">
        <v>4</v>
      </c>
      <c r="Y2" s="69"/>
      <c r="Z2" s="70"/>
      <c r="AA2" s="71"/>
      <c r="AB2" s="71"/>
      <c r="AC2" s="72"/>
      <c r="AD2" s="72"/>
      <c r="AE2" s="73"/>
    </row>
    <row r="3" spans="1:32" ht="15" x14ac:dyDescent="0.25">
      <c r="D3" s="30" t="s">
        <v>21</v>
      </c>
      <c r="E3"/>
      <c r="F3"/>
      <c r="G3"/>
      <c r="H3"/>
      <c r="I3"/>
      <c r="J3"/>
      <c r="K3"/>
      <c r="L3"/>
      <c r="M3"/>
      <c r="N3"/>
      <c r="O3"/>
      <c r="R3" s="65"/>
      <c r="T3" s="71"/>
      <c r="U3" s="71"/>
      <c r="V3" s="72"/>
      <c r="W3" s="72"/>
      <c r="Y3" s="69"/>
      <c r="Z3" s="70"/>
      <c r="AA3" s="71"/>
      <c r="AB3" s="71"/>
      <c r="AC3" s="72"/>
      <c r="AD3" s="72"/>
      <c r="AE3" s="73"/>
    </row>
    <row r="4" spans="1:32" x14ac:dyDescent="0.2">
      <c r="R4" s="74" t="s">
        <v>49</v>
      </c>
      <c r="S4" s="66">
        <v>1752</v>
      </c>
      <c r="T4" s="75">
        <f>VLOOKUP(S4,[2]FORECAST!$B$4:$O$142,10,FALSE)</f>
        <v>-140.73483999999999</v>
      </c>
      <c r="U4" s="75">
        <f>VLOOKUP($S4,[2]FORECAST!$B$4:$O$142,11,FALSE)</f>
        <v>-140.73483999999999</v>
      </c>
      <c r="V4" s="75">
        <f>VLOOKUP($S4,[2]FORECAST!$B$4:$O$142,12,FALSE)</f>
        <v>-140.73483999999999</v>
      </c>
      <c r="Y4" s="77"/>
      <c r="Z4" s="70"/>
      <c r="AA4" s="71"/>
      <c r="AB4" s="71"/>
      <c r="AC4" s="71"/>
      <c r="AD4" s="72"/>
      <c r="AE4" s="73"/>
    </row>
    <row r="5" spans="1:32" x14ac:dyDescent="0.2">
      <c r="J5" s="5" t="s">
        <v>93</v>
      </c>
      <c r="V5" s="75"/>
      <c r="Y5" s="77"/>
      <c r="Z5" s="70"/>
      <c r="AA5" s="71"/>
      <c r="AB5" s="71"/>
      <c r="AC5" s="71"/>
      <c r="AD5" s="72"/>
      <c r="AE5" s="73"/>
    </row>
    <row r="6" spans="1:32" s="8" customFormat="1" ht="12" x14ac:dyDescent="0.2">
      <c r="C6" s="78"/>
      <c r="F6" s="5"/>
      <c r="G6" s="5"/>
      <c r="H6" s="5" t="s">
        <v>6</v>
      </c>
      <c r="I6" s="5"/>
      <c r="J6" s="5" t="s">
        <v>52</v>
      </c>
      <c r="K6" s="13"/>
      <c r="L6" s="13"/>
      <c r="M6" s="13"/>
      <c r="N6" s="14"/>
      <c r="O6" s="5"/>
      <c r="P6" s="13" t="s">
        <v>3</v>
      </c>
      <c r="R6" s="74"/>
      <c r="S6" s="66">
        <v>1970</v>
      </c>
      <c r="T6" s="75">
        <f>VLOOKUP(S6,[2]FORECAST!$B$4:$O$142,10,FALSE)</f>
        <v>-154.29958999999999</v>
      </c>
      <c r="U6" s="75">
        <f>VLOOKUP($S6,[2]FORECAST!$B$4:$O$142,11,FALSE)</f>
        <v>-154.29958999999999</v>
      </c>
      <c r="V6" s="75">
        <f>VLOOKUP($S6,[2]FORECAST!$B$4:$O$142,12,FALSE)</f>
        <v>-154.29958999999999</v>
      </c>
      <c r="W6" s="76"/>
      <c r="X6" s="14"/>
      <c r="Y6" s="77"/>
      <c r="Z6" s="70"/>
      <c r="AA6" s="71"/>
      <c r="AB6" s="71"/>
      <c r="AC6" s="71"/>
      <c r="AD6" s="72"/>
      <c r="AE6" s="79"/>
    </row>
    <row r="7" spans="1:32" s="8" customFormat="1" ht="13.5" thickBot="1" x14ac:dyDescent="0.25">
      <c r="B7"/>
      <c r="C7"/>
      <c r="H7" s="7" t="s">
        <v>7</v>
      </c>
      <c r="I7" s="5"/>
      <c r="J7" s="7" t="s">
        <v>5</v>
      </c>
      <c r="K7" s="13"/>
      <c r="L7" s="13"/>
      <c r="M7" s="7" t="s">
        <v>8</v>
      </c>
      <c r="N7" s="14"/>
      <c r="P7" s="7" t="s">
        <v>8</v>
      </c>
      <c r="R7" s="74"/>
      <c r="S7" s="66"/>
      <c r="T7" s="80">
        <f>SUM(T4:T6)</f>
        <v>-295.03442999999999</v>
      </c>
      <c r="U7" s="80">
        <f>SUM(U4:U6)</f>
        <v>-295.03442999999999</v>
      </c>
      <c r="V7" s="80">
        <f>SUM(V4:V6)</f>
        <v>-295.03442999999999</v>
      </c>
      <c r="W7" s="76"/>
      <c r="X7" s="14"/>
      <c r="Y7" s="77"/>
      <c r="Z7" s="70"/>
      <c r="AA7" s="7" t="s">
        <v>9</v>
      </c>
      <c r="AB7" s="71"/>
      <c r="AC7" s="71"/>
      <c r="AD7" s="72"/>
      <c r="AE7" s="79"/>
    </row>
    <row r="8" spans="1:32" s="8" customFormat="1" ht="13.5" thickTop="1" x14ac:dyDescent="0.2">
      <c r="B8"/>
      <c r="C8"/>
      <c r="F8" s="8" t="s">
        <v>1</v>
      </c>
      <c r="H8" s="103">
        <f>'Linked Data'!C6</f>
        <v>2.6</v>
      </c>
      <c r="I8" s="31"/>
      <c r="J8" s="103">
        <f>'Linked Data'!I6</f>
        <v>9.6999999999999993</v>
      </c>
      <c r="K8" s="37"/>
      <c r="L8" s="37"/>
      <c r="M8" s="103">
        <f>H8-J8</f>
        <v>-7.1</v>
      </c>
      <c r="N8" s="32"/>
      <c r="P8" s="103">
        <f>'Linked Data'!O6</f>
        <v>10.3</v>
      </c>
      <c r="R8" s="74" t="s">
        <v>50</v>
      </c>
      <c r="S8" s="66">
        <v>1823</v>
      </c>
      <c r="T8" s="75">
        <f>VLOOKUP(S8,[2]FORECAST!$B$4:$O$142,10,FALSE)</f>
        <v>-39.101889999999997</v>
      </c>
      <c r="U8" s="75">
        <f>VLOOKUP($S8,[2]FORECAST!$B$4:$O$142,11,FALSE)</f>
        <v>-39.101889999999997</v>
      </c>
      <c r="V8" s="75">
        <f>VLOOKUP($S8,[2]FORECAST!$B$4:$O$142,12,FALSE)</f>
        <v>-39.101889999999997</v>
      </c>
      <c r="W8" s="76"/>
      <c r="X8" s="32"/>
      <c r="Y8" s="77"/>
      <c r="Z8" s="70"/>
      <c r="AA8" s="103">
        <f>M8-P8</f>
        <v>-17.399999999999999</v>
      </c>
      <c r="AB8" s="71"/>
      <c r="AC8" s="71"/>
      <c r="AD8" s="72"/>
      <c r="AE8" s="79"/>
    </row>
    <row r="9" spans="1:32" s="8" customFormat="1" x14ac:dyDescent="0.2">
      <c r="B9"/>
      <c r="C9"/>
      <c r="F9" s="8" t="s">
        <v>54</v>
      </c>
      <c r="H9" s="103">
        <f>'Linked Data'!C7</f>
        <v>23.4</v>
      </c>
      <c r="I9" s="31"/>
      <c r="J9" s="103">
        <f>'Linked Data'!I7</f>
        <v>2.4</v>
      </c>
      <c r="K9" s="37"/>
      <c r="L9" s="37"/>
      <c r="M9" s="103">
        <f t="shared" ref="M9:M19" si="0">H9-J9</f>
        <v>21</v>
      </c>
      <c r="N9" s="32"/>
      <c r="P9" s="103">
        <f>'Linked Data'!O7</f>
        <v>12.6</v>
      </c>
      <c r="R9" s="74"/>
      <c r="S9" s="66">
        <v>1824</v>
      </c>
      <c r="T9" s="75">
        <f>VLOOKUP(S9,[2]FORECAST!$B$4:$O$142,10,FALSE)</f>
        <v>-38.013919999999999</v>
      </c>
      <c r="U9" s="75">
        <f>VLOOKUP($S9,[2]FORECAST!$B$4:$O$142,11,FALSE)</f>
        <v>-38.013919999999999</v>
      </c>
      <c r="V9" s="75">
        <f>VLOOKUP($S9,[2]FORECAST!$B$4:$O$142,12,FALSE)</f>
        <v>-38.013919999999999</v>
      </c>
      <c r="W9" s="76"/>
      <c r="X9" s="32"/>
      <c r="Y9" s="77"/>
      <c r="Z9" s="70"/>
      <c r="AA9" s="103">
        <f t="shared" ref="AA9:AA19" si="1">M9-P9</f>
        <v>8.4</v>
      </c>
      <c r="AB9" s="71"/>
      <c r="AC9" s="71"/>
      <c r="AD9" s="72"/>
      <c r="AE9" s="79"/>
    </row>
    <row r="10" spans="1:32" s="8" customFormat="1" x14ac:dyDescent="0.2">
      <c r="B10"/>
      <c r="C10"/>
      <c r="F10" s="8" t="s">
        <v>55</v>
      </c>
      <c r="H10" s="103">
        <f>'Linked Data'!C8</f>
        <v>5.9</v>
      </c>
      <c r="I10" s="31"/>
      <c r="J10" s="103">
        <f>'Linked Data'!I8</f>
        <v>15.8</v>
      </c>
      <c r="K10" s="37"/>
      <c r="L10" s="37"/>
      <c r="M10" s="103">
        <f t="shared" si="0"/>
        <v>-9.9</v>
      </c>
      <c r="N10" s="32"/>
      <c r="P10" s="103">
        <f>'Linked Data'!O8</f>
        <v>-10.8</v>
      </c>
      <c r="R10" s="74"/>
      <c r="S10" s="66"/>
      <c r="T10" s="75"/>
      <c r="U10" s="75"/>
      <c r="V10" s="75"/>
      <c r="W10" s="76"/>
      <c r="X10" s="32"/>
      <c r="Y10" s="77"/>
      <c r="Z10" s="70"/>
      <c r="AA10" s="103">
        <f t="shared" si="1"/>
        <v>0.90000000000000036</v>
      </c>
      <c r="AB10" s="71"/>
      <c r="AC10" s="71"/>
      <c r="AD10" s="72"/>
      <c r="AE10" s="79"/>
    </row>
    <row r="11" spans="1:32" s="8" customFormat="1" x14ac:dyDescent="0.2">
      <c r="B11"/>
      <c r="C11"/>
      <c r="F11" s="8" t="s">
        <v>56</v>
      </c>
      <c r="H11" s="103">
        <f>'Linked Data'!C9</f>
        <v>65</v>
      </c>
      <c r="I11" s="31"/>
      <c r="J11" s="103">
        <f>'Linked Data'!I9</f>
        <v>8.8000000000000007</v>
      </c>
      <c r="K11" s="37"/>
      <c r="L11" s="37"/>
      <c r="M11" s="103">
        <f t="shared" si="0"/>
        <v>56.2</v>
      </c>
      <c r="N11" s="32"/>
      <c r="P11" s="103">
        <f>'Linked Data'!O9</f>
        <v>7.5999999999999979</v>
      </c>
      <c r="R11" s="74"/>
      <c r="S11" s="66"/>
      <c r="T11" s="75"/>
      <c r="U11" s="75"/>
      <c r="V11" s="75"/>
      <c r="W11" s="76"/>
      <c r="X11" s="32"/>
      <c r="Y11" s="77"/>
      <c r="Z11" s="70"/>
      <c r="AA11" s="103">
        <f t="shared" si="1"/>
        <v>48.600000000000009</v>
      </c>
      <c r="AB11" s="71"/>
      <c r="AC11" s="71"/>
      <c r="AD11" s="72"/>
      <c r="AE11" s="79"/>
    </row>
    <row r="12" spans="1:32" s="8" customFormat="1" x14ac:dyDescent="0.2">
      <c r="B12"/>
      <c r="C12"/>
      <c r="F12" s="8" t="s">
        <v>23</v>
      </c>
      <c r="H12" s="103">
        <f>'Linked Data'!C10</f>
        <v>12.5</v>
      </c>
      <c r="I12" s="31"/>
      <c r="J12" s="103">
        <f>'Linked Data'!I10</f>
        <v>30.6</v>
      </c>
      <c r="K12" s="37"/>
      <c r="L12" s="37"/>
      <c r="M12" s="103">
        <f t="shared" si="0"/>
        <v>-18.100000000000001</v>
      </c>
      <c r="N12" s="32"/>
      <c r="P12" s="103">
        <f>'Linked Data'!O10</f>
        <v>14.399999999999999</v>
      </c>
      <c r="R12" s="74"/>
      <c r="S12" s="66">
        <v>2642</v>
      </c>
      <c r="T12" s="75">
        <f>VLOOKUP(S12,[2]FORECAST!$B$4:$O$142,10,FALSE)</f>
        <v>-34.481639999999999</v>
      </c>
      <c r="U12" s="75">
        <f>VLOOKUP($S12,[2]FORECAST!$B$4:$O$142,11,FALSE)</f>
        <v>-34.481639999999999</v>
      </c>
      <c r="V12" s="75">
        <f>VLOOKUP($S12,[2]FORECAST!$B$4:$O$142,12,FALSE)</f>
        <v>-34.481639999999999</v>
      </c>
      <c r="W12" s="76"/>
      <c r="X12" s="32"/>
      <c r="Y12" s="77"/>
      <c r="Z12" s="70"/>
      <c r="AA12" s="103">
        <f t="shared" si="1"/>
        <v>-32.5</v>
      </c>
      <c r="AB12" s="71"/>
      <c r="AC12" s="71"/>
      <c r="AD12" s="72"/>
      <c r="AE12" s="79"/>
    </row>
    <row r="13" spans="1:32" s="8" customFormat="1" ht="11.25" customHeight="1" x14ac:dyDescent="0.2">
      <c r="B13"/>
      <c r="C13"/>
      <c r="F13" s="8" t="s">
        <v>57</v>
      </c>
      <c r="H13" s="103">
        <f>'Linked Data'!C11</f>
        <v>-0.2</v>
      </c>
      <c r="I13" s="31"/>
      <c r="J13" s="103">
        <f>'Linked Data'!I11</f>
        <v>1.2</v>
      </c>
      <c r="K13" s="37"/>
      <c r="L13" s="37"/>
      <c r="M13" s="103">
        <f t="shared" si="0"/>
        <v>-1.4</v>
      </c>
      <c r="N13" s="32"/>
      <c r="P13" s="103">
        <f>'Linked Data'!O11</f>
        <v>3.0999999999999996</v>
      </c>
      <c r="R13" s="74"/>
      <c r="S13" s="66"/>
      <c r="T13" s="75"/>
      <c r="U13" s="75"/>
      <c r="V13" s="76"/>
      <c r="W13" s="76"/>
      <c r="X13" s="32"/>
      <c r="Y13" s="77"/>
      <c r="Z13" s="70"/>
      <c r="AA13" s="103">
        <f t="shared" si="1"/>
        <v>-4.5</v>
      </c>
      <c r="AB13" s="71"/>
      <c r="AC13" s="72"/>
      <c r="AD13" s="72"/>
      <c r="AE13" s="79"/>
    </row>
    <row r="14" spans="1:32" s="8" customFormat="1" ht="11.25" customHeight="1" x14ac:dyDescent="0.2">
      <c r="B14"/>
      <c r="C14"/>
      <c r="F14" s="8" t="s">
        <v>64</v>
      </c>
      <c r="H14" s="103">
        <f>'Linked Data'!C12</f>
        <v>0</v>
      </c>
      <c r="I14" s="31"/>
      <c r="J14" s="103">
        <f>'Linked Data'!I12</f>
        <v>9.3000000000000007</v>
      </c>
      <c r="K14" s="37"/>
      <c r="L14" s="37"/>
      <c r="M14" s="103">
        <f t="shared" si="0"/>
        <v>-9.3000000000000007</v>
      </c>
      <c r="N14" s="32"/>
      <c r="P14" s="103">
        <f>'Linked Data'!O12</f>
        <v>-9.3000000000000007</v>
      </c>
      <c r="R14" s="74"/>
      <c r="S14" s="66"/>
      <c r="T14" s="75"/>
      <c r="U14" s="75"/>
      <c r="V14" s="76"/>
      <c r="W14" s="76"/>
      <c r="X14" s="32"/>
      <c r="Y14" s="77"/>
      <c r="Z14" s="70"/>
      <c r="AA14" s="103">
        <f t="shared" si="1"/>
        <v>0</v>
      </c>
      <c r="AB14" s="71"/>
      <c r="AC14" s="72"/>
      <c r="AD14" s="72"/>
      <c r="AE14" s="79"/>
    </row>
    <row r="15" spans="1:32" s="8" customFormat="1" ht="11.25" customHeight="1" x14ac:dyDescent="0.2">
      <c r="B15"/>
      <c r="C15"/>
      <c r="F15" s="8" t="s">
        <v>58</v>
      </c>
      <c r="H15" s="103">
        <f>'Linked Data'!C13</f>
        <v>5.5</v>
      </c>
      <c r="I15" s="31"/>
      <c r="J15" s="103">
        <f>'Linked Data'!I13</f>
        <v>0</v>
      </c>
      <c r="K15" s="37"/>
      <c r="L15" s="37"/>
      <c r="M15" s="103">
        <f t="shared" si="0"/>
        <v>5.5</v>
      </c>
      <c r="N15" s="32"/>
      <c r="P15" s="103">
        <f>'Linked Data'!O13</f>
        <v>3</v>
      </c>
      <c r="R15" s="74"/>
      <c r="S15" s="66"/>
      <c r="T15" s="75"/>
      <c r="U15" s="75"/>
      <c r="V15" s="76"/>
      <c r="W15" s="76"/>
      <c r="X15" s="32"/>
      <c r="Y15" s="77"/>
      <c r="Z15" s="70"/>
      <c r="AA15" s="103">
        <f t="shared" si="1"/>
        <v>2.5</v>
      </c>
      <c r="AB15" s="71"/>
      <c r="AC15" s="72"/>
      <c r="AD15" s="72"/>
      <c r="AE15" s="79"/>
    </row>
    <row r="16" spans="1:32" s="8" customFormat="1" ht="11.25" customHeight="1" x14ac:dyDescent="0.2">
      <c r="B16"/>
      <c r="C16"/>
      <c r="F16" s="8" t="s">
        <v>59</v>
      </c>
      <c r="H16" s="103">
        <f>'Linked Data'!C14</f>
        <v>-2.1</v>
      </c>
      <c r="I16" s="31"/>
      <c r="J16" s="103">
        <f>'Linked Data'!I14</f>
        <v>0</v>
      </c>
      <c r="K16" s="37"/>
      <c r="L16" s="37"/>
      <c r="M16" s="103">
        <f t="shared" si="0"/>
        <v>-2.1</v>
      </c>
      <c r="N16" s="32"/>
      <c r="P16" s="103">
        <f>'Linked Data'!O14</f>
        <v>0</v>
      </c>
      <c r="R16" s="74"/>
      <c r="S16" s="66"/>
      <c r="T16" s="75"/>
      <c r="U16" s="75"/>
      <c r="V16" s="76"/>
      <c r="W16" s="76"/>
      <c r="X16" s="32"/>
      <c r="Y16" s="77"/>
      <c r="Z16" s="70"/>
      <c r="AA16" s="103">
        <f t="shared" si="1"/>
        <v>-2.1</v>
      </c>
      <c r="AB16" s="71"/>
      <c r="AC16" s="72"/>
      <c r="AD16" s="72"/>
      <c r="AE16" s="79"/>
    </row>
    <row r="17" spans="1:31" s="8" customFormat="1" ht="11.25" customHeight="1" x14ac:dyDescent="0.2">
      <c r="B17"/>
      <c r="C17"/>
      <c r="F17" s="8" t="s">
        <v>65</v>
      </c>
      <c r="H17" s="103">
        <f>'Linked Data'!C15</f>
        <v>-40.6</v>
      </c>
      <c r="I17" s="31"/>
      <c r="J17" s="103">
        <f>'Linked Data'!I15</f>
        <v>0</v>
      </c>
      <c r="K17" s="37"/>
      <c r="L17" s="37"/>
      <c r="M17" s="103">
        <f t="shared" si="0"/>
        <v>-40.6</v>
      </c>
      <c r="N17" s="32"/>
      <c r="P17" s="103">
        <f>'Linked Data'!O15</f>
        <v>0</v>
      </c>
      <c r="R17" s="74"/>
      <c r="S17" s="66"/>
      <c r="T17" s="75"/>
      <c r="U17" s="75"/>
      <c r="V17" s="76"/>
      <c r="W17" s="76"/>
      <c r="X17" s="32"/>
      <c r="Y17" s="77"/>
      <c r="Z17" s="70"/>
      <c r="AA17" s="103">
        <f t="shared" si="1"/>
        <v>-40.6</v>
      </c>
      <c r="AB17" s="71"/>
      <c r="AC17" s="72"/>
      <c r="AD17" s="72"/>
      <c r="AE17" s="79"/>
    </row>
    <row r="18" spans="1:31" s="8" customFormat="1" ht="11.25" customHeight="1" x14ac:dyDescent="0.2">
      <c r="B18"/>
      <c r="C18"/>
      <c r="F18" s="8" t="s">
        <v>60</v>
      </c>
      <c r="H18" s="103">
        <f>'Linked Data'!C16</f>
        <v>-4.9000000000000004</v>
      </c>
      <c r="I18" s="31"/>
      <c r="J18" s="103">
        <f>'Linked Data'!I16</f>
        <v>0.3</v>
      </c>
      <c r="K18" s="37"/>
      <c r="L18" s="37"/>
      <c r="M18" s="103">
        <f t="shared" si="0"/>
        <v>-5.2</v>
      </c>
      <c r="N18" s="32"/>
      <c r="P18" s="103">
        <f>'Linked Data'!O16</f>
        <v>52.2</v>
      </c>
      <c r="R18" s="74"/>
      <c r="S18" s="66"/>
      <c r="T18" s="75"/>
      <c r="U18" s="75"/>
      <c r="V18" s="76"/>
      <c r="W18" s="76"/>
      <c r="X18" s="32"/>
      <c r="Y18" s="77"/>
      <c r="Z18" s="70"/>
      <c r="AA18" s="103">
        <f t="shared" si="1"/>
        <v>-57.400000000000006</v>
      </c>
      <c r="AB18" s="71"/>
      <c r="AC18" s="72"/>
      <c r="AD18" s="72"/>
      <c r="AE18" s="79"/>
    </row>
    <row r="19" spans="1:31" s="8" customFormat="1" ht="11.25" customHeight="1" x14ac:dyDescent="0.2">
      <c r="B19"/>
      <c r="C19"/>
      <c r="F19" s="8" t="s">
        <v>61</v>
      </c>
      <c r="H19" s="103">
        <f>'Linked Data'!C17</f>
        <v>1.4</v>
      </c>
      <c r="I19" s="31"/>
      <c r="J19" s="103">
        <f>'Linked Data'!I17</f>
        <v>10.9</v>
      </c>
      <c r="K19" s="37"/>
      <c r="L19" s="37"/>
      <c r="M19" s="103">
        <f t="shared" si="0"/>
        <v>-9.5</v>
      </c>
      <c r="N19" s="32"/>
      <c r="P19" s="103">
        <f>'Linked Data'!O17</f>
        <v>-2.9000000000000004</v>
      </c>
      <c r="R19" s="74"/>
      <c r="S19" s="66"/>
      <c r="T19" s="75"/>
      <c r="U19" s="75"/>
      <c r="V19" s="76"/>
      <c r="W19" s="76"/>
      <c r="X19" s="32"/>
      <c r="Y19" s="77"/>
      <c r="Z19" s="70"/>
      <c r="AA19" s="103">
        <f t="shared" si="1"/>
        <v>-6.6</v>
      </c>
      <c r="AB19" s="71"/>
      <c r="AC19" s="72"/>
      <c r="AD19" s="72"/>
      <c r="AE19" s="79"/>
    </row>
    <row r="20" spans="1:31" s="9" customFormat="1" thickBot="1" x14ac:dyDescent="0.25">
      <c r="C20" s="78"/>
      <c r="D20" s="10"/>
      <c r="F20" s="78"/>
      <c r="G20" s="10" t="s">
        <v>4</v>
      </c>
      <c r="H20" s="34">
        <f>SUM(H8:H19)</f>
        <v>68.5</v>
      </c>
      <c r="I20" s="35"/>
      <c r="J20" s="34">
        <f>SUM(J8:J19)</f>
        <v>89.000000000000014</v>
      </c>
      <c r="K20" s="38"/>
      <c r="L20" s="38"/>
      <c r="M20" s="34">
        <f>SUM(M8:M19)</f>
        <v>-20.499999999999996</v>
      </c>
      <c r="N20" s="36"/>
      <c r="P20" s="34">
        <f>SUM(P8:P19)</f>
        <v>80.199999999999989</v>
      </c>
      <c r="Q20" s="83">
        <f>SUM(M8:M19)</f>
        <v>-20.499999999999996</v>
      </c>
      <c r="R20" s="84" t="s">
        <v>2</v>
      </c>
      <c r="S20" s="85"/>
      <c r="T20" s="67" t="s">
        <v>46</v>
      </c>
      <c r="U20" s="67" t="s">
        <v>47</v>
      </c>
      <c r="V20" s="68" t="s">
        <v>48</v>
      </c>
      <c r="W20" s="104" t="s">
        <v>4</v>
      </c>
      <c r="X20" s="36"/>
      <c r="Y20" s="86"/>
      <c r="Z20" s="87"/>
      <c r="AA20" s="34">
        <f>SUM(AA8:AA19)</f>
        <v>-100.69999999999999</v>
      </c>
      <c r="AB20" s="71"/>
      <c r="AC20" s="72"/>
      <c r="AD20" s="72"/>
      <c r="AE20" s="88"/>
    </row>
    <row r="21" spans="1:31" ht="13.5" hidden="1" outlineLevel="1" thickTop="1" x14ac:dyDescent="0.2">
      <c r="A21" s="9" t="s">
        <v>51</v>
      </c>
      <c r="B21" s="78"/>
      <c r="C21" s="10"/>
      <c r="D21" s="9"/>
      <c r="E21" s="38"/>
      <c r="F21" s="35"/>
      <c r="G21" s="38">
        <f>+'[1]Origination '!L8+'[1]Assts &amp; Invts'!I8+'Europe Trading Business'!H20-'[1]Earnings Summary'!J24</f>
        <v>175.93185486794877</v>
      </c>
      <c r="H21" s="35"/>
      <c r="I21" s="38"/>
      <c r="J21" s="38"/>
      <c r="K21" s="38"/>
      <c r="L21" s="38"/>
      <c r="M21" s="38"/>
      <c r="N21" s="35"/>
      <c r="O21" s="38"/>
      <c r="P21" s="9"/>
      <c r="R21" s="74" t="s">
        <v>52</v>
      </c>
      <c r="S21" s="66">
        <v>1732</v>
      </c>
      <c r="T21" s="75">
        <f>VLOOKUP(S21,[2]FORECAST!$B$4:$O$142,10,FALSE)</f>
        <v>-98.337899999999991</v>
      </c>
      <c r="U21" s="75">
        <f>VLOOKUP($S21,[2]FORECAST!$B$4:$O$142,11,FALSE)</f>
        <v>-98.337899999999991</v>
      </c>
      <c r="V21" s="75">
        <f>VLOOKUP($S21,[2]FORECAST!$B$4:$O$142,12,FALSE)</f>
        <v>-98.337899999999991</v>
      </c>
      <c r="Y21" s="77"/>
      <c r="Z21" s="70"/>
      <c r="AA21" s="71"/>
      <c r="AB21" s="71"/>
      <c r="AC21" s="71"/>
      <c r="AD21" s="72"/>
      <c r="AE21" s="73"/>
    </row>
    <row r="22" spans="1:31" ht="13.5" outlineLevel="1" thickTop="1" x14ac:dyDescent="0.2">
      <c r="A22" s="9"/>
      <c r="B22" s="78"/>
      <c r="C22" s="10"/>
      <c r="D22" s="9"/>
      <c r="E22" s="38"/>
      <c r="F22" s="35"/>
      <c r="G22" s="38"/>
      <c r="H22" s="35"/>
      <c r="I22" s="38"/>
      <c r="J22" s="38"/>
      <c r="K22" s="38"/>
      <c r="L22" s="38"/>
      <c r="M22" s="38"/>
      <c r="N22" s="35"/>
      <c r="O22" s="38"/>
      <c r="P22" s="9"/>
      <c r="V22" s="75"/>
      <c r="Y22" s="77"/>
      <c r="Z22" s="70"/>
      <c r="AA22" s="71"/>
      <c r="AB22" s="71"/>
      <c r="AC22" s="71"/>
      <c r="AD22" s="72"/>
      <c r="AE22" s="73"/>
    </row>
    <row r="23" spans="1:31" ht="15" customHeight="1" outlineLevel="1" x14ac:dyDescent="0.2">
      <c r="A23" s="9"/>
      <c r="C23" s="100"/>
      <c r="D23" s="9"/>
      <c r="E23" s="38"/>
      <c r="F23" s="78"/>
      <c r="G23" s="38"/>
      <c r="H23" s="35"/>
      <c r="I23" s="38"/>
      <c r="K23" s="38"/>
      <c r="L23" s="38"/>
      <c r="N23" s="35"/>
      <c r="O23" s="38"/>
      <c r="P23" s="9"/>
      <c r="V23" s="75"/>
      <c r="Y23" s="77"/>
      <c r="Z23" s="70"/>
      <c r="AA23" s="71"/>
      <c r="AB23" s="71"/>
      <c r="AC23" s="71"/>
      <c r="AD23" s="72"/>
      <c r="AE23" s="73"/>
    </row>
    <row r="24" spans="1:31" ht="15" customHeight="1" outlineLevel="1" x14ac:dyDescent="0.2">
      <c r="A24" s="9"/>
      <c r="B24" s="78"/>
      <c r="C24" s="100"/>
      <c r="D24" s="9"/>
      <c r="E24" s="38"/>
      <c r="F24" s="35"/>
      <c r="G24" s="38"/>
      <c r="H24" s="35"/>
      <c r="I24" s="38"/>
      <c r="K24" s="38"/>
      <c r="L24" s="38"/>
      <c r="M24" s="102" t="s">
        <v>2</v>
      </c>
      <c r="N24" s="35"/>
      <c r="O24" s="38"/>
      <c r="P24" s="9"/>
      <c r="V24" s="75"/>
      <c r="Y24" s="77"/>
      <c r="Z24" s="70"/>
      <c r="AA24" s="71"/>
      <c r="AB24" s="71"/>
      <c r="AC24" s="71"/>
      <c r="AD24" s="72"/>
      <c r="AE24" s="73"/>
    </row>
    <row r="25" spans="1:31" s="93" customFormat="1" x14ac:dyDescent="0.2">
      <c r="C25" s="101" t="s">
        <v>63</v>
      </c>
      <c r="E25" s="94"/>
      <c r="J25"/>
      <c r="K25" s="94"/>
      <c r="L25" s="94"/>
      <c r="M25" s="94"/>
      <c r="N25" s="94"/>
      <c r="O25" s="94"/>
      <c r="R25" s="95"/>
      <c r="S25" s="96">
        <v>1958</v>
      </c>
      <c r="T25" s="97">
        <f>VLOOKUP(S25,[2]FORECAST!$B$4:$O$142,10,FALSE)</f>
        <v>-236.39174</v>
      </c>
      <c r="U25" s="97">
        <f>VLOOKUP($S25,[2]FORECAST!$B$4:$O$142,11,FALSE)</f>
        <v>-236.39174</v>
      </c>
      <c r="V25" s="97">
        <f>VLOOKUP($S25,[2]FORECAST!$B$4:$O$142,12,FALSE)</f>
        <v>-236.39174</v>
      </c>
      <c r="W25" s="98"/>
      <c r="AA25" s="99"/>
      <c r="AB25" s="99"/>
      <c r="AD25" s="308" t="s">
        <v>62</v>
      </c>
      <c r="AE25" s="308"/>
    </row>
    <row r="26" spans="1:31" x14ac:dyDescent="0.2">
      <c r="J26" s="13"/>
      <c r="K26" s="13"/>
      <c r="S26" s="66">
        <v>1736</v>
      </c>
      <c r="T26" s="75">
        <f>VLOOKUP(S26,[2]FORECAST!$B$4:$O$142,10,FALSE)</f>
        <v>-25.519410000000001</v>
      </c>
      <c r="U26" s="75">
        <f>VLOOKUP($S26,[2]FORECAST!$B$4:$O$142,11,FALSE)</f>
        <v>-25.519410000000001</v>
      </c>
      <c r="V26" s="75">
        <f>VLOOKUP($S26,[2]FORECAST!$B$4:$O$142,12,FALSE)</f>
        <v>-25.519410000000001</v>
      </c>
      <c r="Y26" s="77"/>
      <c r="Z26" s="70"/>
      <c r="AA26" s="71"/>
      <c r="AB26" s="71"/>
      <c r="AC26" s="71"/>
      <c r="AD26" s="72"/>
      <c r="AE26" s="73"/>
    </row>
    <row r="27" spans="1:31" x14ac:dyDescent="0.2">
      <c r="J27" s="13"/>
      <c r="K27" s="13"/>
      <c r="S27" s="66">
        <v>2125</v>
      </c>
      <c r="T27" s="75">
        <f>VLOOKUP(S27,[2]FORECAST!$B$4:$O$142,10,FALSE)</f>
        <v>-8.9414099999999994</v>
      </c>
      <c r="U27" s="75">
        <f>VLOOKUP($S27,[2]FORECAST!$B$4:$O$142,11,FALSE)</f>
        <v>-8.9414099999999994</v>
      </c>
      <c r="V27" s="75">
        <f>VLOOKUP($S27,[2]FORECAST!$B$4:$O$142,12,FALSE)</f>
        <v>-8.9414099999999994</v>
      </c>
      <c r="Y27" s="77"/>
      <c r="Z27" s="70"/>
      <c r="AA27" s="71"/>
      <c r="AB27" s="71"/>
      <c r="AC27" s="71"/>
      <c r="AD27" s="72"/>
      <c r="AE27" s="73"/>
    </row>
    <row r="28" spans="1:31" x14ac:dyDescent="0.2">
      <c r="J28" s="13"/>
      <c r="K28" s="13"/>
      <c r="S28" s="89">
        <v>673</v>
      </c>
      <c r="T28" s="75">
        <f>VLOOKUP(S28,[2]FORECAST!$B$4:$O$142,10,FALSE)</f>
        <v>-76.737899999999996</v>
      </c>
      <c r="U28" s="75">
        <f>VLOOKUP($S28,[2]FORECAST!$B$4:$O$142,11,FALSE)</f>
        <v>-76.737899999999996</v>
      </c>
      <c r="V28" s="75">
        <f>VLOOKUP($S28,[2]FORECAST!$B$4:$O$142,12,FALSE)</f>
        <v>-76.737899999999996</v>
      </c>
      <c r="Y28" s="77"/>
      <c r="Z28" s="89"/>
      <c r="AA28" s="71"/>
      <c r="AB28" s="71"/>
      <c r="AC28" s="71"/>
      <c r="AD28" s="72"/>
      <c r="AE28" s="73"/>
    </row>
    <row r="29" spans="1:31" ht="13.5" thickBot="1" x14ac:dyDescent="0.25">
      <c r="J29" s="13"/>
      <c r="K29" s="13"/>
      <c r="T29" s="80">
        <f>SUM(T21:T28)</f>
        <v>-445.92836</v>
      </c>
      <c r="U29" s="80">
        <f>SUM(U21:U28)</f>
        <v>-445.92836</v>
      </c>
      <c r="V29" s="80">
        <f>SUM(V21:V28)</f>
        <v>-445.92836</v>
      </c>
      <c r="Y29" s="77"/>
      <c r="Z29" s="70"/>
      <c r="AA29" s="71"/>
      <c r="AB29" s="71"/>
      <c r="AC29" s="71"/>
      <c r="AD29" s="72"/>
      <c r="AE29" s="73"/>
    </row>
    <row r="30" spans="1:31" ht="13.5" thickTop="1" x14ac:dyDescent="0.2">
      <c r="J30" s="13"/>
      <c r="K30" s="13"/>
      <c r="V30" s="75"/>
      <c r="Y30" s="77"/>
      <c r="Z30" s="70"/>
      <c r="AA30" s="71"/>
      <c r="AB30" s="71"/>
      <c r="AC30" s="71"/>
      <c r="AD30" s="72"/>
      <c r="AE30" s="73"/>
    </row>
    <row r="31" spans="1:31" x14ac:dyDescent="0.2">
      <c r="A31" s="40"/>
      <c r="J31" s="13"/>
      <c r="K31" s="13"/>
      <c r="R31" s="74" t="s">
        <v>50</v>
      </c>
      <c r="S31" s="66">
        <v>1374</v>
      </c>
      <c r="T31" s="75">
        <f>VLOOKUP(S31,[2]FORECAST!$B$4:$O$142,10,FALSE)</f>
        <v>-44.606559999999995</v>
      </c>
      <c r="U31" s="75">
        <f>VLOOKUP($S31,[2]FORECAST!$B$4:$O$142,11,FALSE)</f>
        <v>-44.606559999999995</v>
      </c>
      <c r="V31" s="75">
        <f>VLOOKUP($S31,[2]FORECAST!$B$4:$O$142,12,FALSE)</f>
        <v>-44.606559999999995</v>
      </c>
      <c r="Y31" s="77"/>
      <c r="Z31" s="70"/>
      <c r="AA31" s="71"/>
      <c r="AB31" s="71"/>
      <c r="AC31" s="71"/>
      <c r="AD31" s="72"/>
      <c r="AE31" s="73"/>
    </row>
    <row r="32" spans="1:31" x14ac:dyDescent="0.2">
      <c r="J32" s="13"/>
      <c r="K32" s="13"/>
      <c r="S32" s="66">
        <v>1957</v>
      </c>
      <c r="T32" s="75">
        <f>VLOOKUP(S32,[2]FORECAST!$B$4:$O$142,10,FALSE)</f>
        <v>-58.595359999999999</v>
      </c>
      <c r="U32" s="75">
        <f>VLOOKUP($S32,[2]FORECAST!$B$4:$O$142,11,FALSE)</f>
        <v>-58.595359999999999</v>
      </c>
      <c r="V32" s="75">
        <f>VLOOKUP($S32,[2]FORECAST!$B$4:$O$142,12,FALSE)</f>
        <v>-58.595359999999999</v>
      </c>
      <c r="Y32" s="77"/>
      <c r="Z32" s="70"/>
      <c r="AA32" s="71"/>
      <c r="AB32" s="71"/>
      <c r="AC32" s="71"/>
      <c r="AD32" s="72"/>
      <c r="AE32" s="73"/>
    </row>
    <row r="33" spans="10:31" x14ac:dyDescent="0.2">
      <c r="J33" s="13"/>
      <c r="K33" s="13"/>
      <c r="S33" s="66">
        <v>1372</v>
      </c>
      <c r="T33" s="75">
        <f>VLOOKUP(S33,[2]FORECAST!$B$4:$O$142,10,FALSE)</f>
        <v>-116.48526</v>
      </c>
      <c r="U33" s="75">
        <f>VLOOKUP($S33,[2]FORECAST!$B$4:$O$142,11,FALSE)</f>
        <v>-116.48526</v>
      </c>
      <c r="V33" s="75">
        <f>VLOOKUP($S33,[2]FORECAST!$B$4:$O$142,12,FALSE)</f>
        <v>-116.48526</v>
      </c>
      <c r="Y33" s="77"/>
      <c r="Z33" s="70"/>
      <c r="AA33" s="71"/>
      <c r="AB33" s="71"/>
      <c r="AC33" s="71"/>
      <c r="AD33" s="72"/>
      <c r="AE33" s="73"/>
    </row>
    <row r="34" spans="10:31" x14ac:dyDescent="0.2">
      <c r="J34" s="13"/>
      <c r="K34" s="13"/>
      <c r="S34" s="66">
        <v>1852</v>
      </c>
      <c r="T34" s="75">
        <f>VLOOKUP(S34,[2]FORECAST!$B$4:$O$142,10,FALSE)</f>
        <v>-329.0317</v>
      </c>
      <c r="U34" s="75">
        <f>VLOOKUP($S34,[2]FORECAST!$B$4:$O$142,11,FALSE)</f>
        <v>-329.0317</v>
      </c>
      <c r="V34" s="75">
        <f>VLOOKUP($S34,[2]FORECAST!$B$4:$O$142,12,FALSE)</f>
        <v>-329.0317</v>
      </c>
      <c r="Y34" s="77"/>
      <c r="Z34" s="70"/>
      <c r="AA34" s="71"/>
      <c r="AB34" s="71"/>
      <c r="AC34" s="71"/>
      <c r="AD34" s="72"/>
      <c r="AE34" s="73"/>
    </row>
    <row r="35" spans="10:31" ht="24" customHeight="1" thickBot="1" x14ac:dyDescent="0.25">
      <c r="J35" s="13"/>
      <c r="K35" s="13"/>
      <c r="T35" s="80">
        <f>SUM(T30:T34)</f>
        <v>-548.71888000000001</v>
      </c>
      <c r="U35" s="80">
        <f>SUM(U30:U34)</f>
        <v>-548.71888000000001</v>
      </c>
      <c r="V35" s="80">
        <f>SUM(V30:V34)</f>
        <v>-548.71888000000001</v>
      </c>
      <c r="W35" s="81">
        <f>SUM(T35:V35)+SUM(T29:V29)-3000-2220-1200-600-10000</f>
        <v>-20003.941720000003</v>
      </c>
      <c r="Y35" s="77"/>
      <c r="Z35" s="70"/>
      <c r="AA35" s="71"/>
      <c r="AB35" s="71"/>
      <c r="AC35" s="71"/>
      <c r="AD35" s="82"/>
      <c r="AE35" s="73"/>
    </row>
    <row r="36" spans="10:31" ht="13.5" thickTop="1" x14ac:dyDescent="0.2">
      <c r="J36" s="13"/>
      <c r="K36" s="13"/>
      <c r="Y36" s="77"/>
      <c r="Z36" s="70"/>
      <c r="AA36" s="71"/>
      <c r="AB36" s="71"/>
      <c r="AC36" s="72"/>
      <c r="AD36" s="72"/>
      <c r="AE36" s="73"/>
    </row>
    <row r="37" spans="10:31" x14ac:dyDescent="0.2">
      <c r="J37" s="13"/>
      <c r="K37" s="13"/>
      <c r="R37" s="84" t="s">
        <v>53</v>
      </c>
      <c r="S37" s="85"/>
      <c r="T37" s="67" t="s">
        <v>46</v>
      </c>
      <c r="U37" s="67" t="s">
        <v>47</v>
      </c>
      <c r="V37" s="68" t="s">
        <v>48</v>
      </c>
      <c r="W37" s="68" t="s">
        <v>4</v>
      </c>
      <c r="Y37" s="86"/>
      <c r="Z37" s="87"/>
      <c r="AA37" s="71"/>
      <c r="AB37" s="71"/>
      <c r="AC37" s="72"/>
      <c r="AD37" s="72"/>
      <c r="AE37" s="73"/>
    </row>
    <row r="38" spans="10:31" x14ac:dyDescent="0.2">
      <c r="J38" s="13"/>
      <c r="K38" s="13"/>
      <c r="R38" s="74" t="s">
        <v>52</v>
      </c>
      <c r="S38" s="66">
        <v>2057</v>
      </c>
      <c r="T38" s="75">
        <f>VLOOKUP(S38,[2]FORECAST!$B$4:$O$142,10,FALSE)</f>
        <v>-264.40685999999999</v>
      </c>
      <c r="U38" s="75">
        <f>VLOOKUP($S38,[2]FORECAST!$B$4:$O$142,11,FALSE)</f>
        <v>-264.40685999999999</v>
      </c>
      <c r="V38" s="75">
        <f>VLOOKUP($S38,[2]FORECAST!$B$4:$O$142,12,FALSE)</f>
        <v>-264.40685999999999</v>
      </c>
      <c r="Y38" s="77"/>
      <c r="Z38" s="70"/>
      <c r="AA38" s="71"/>
      <c r="AB38" s="71"/>
      <c r="AC38" s="71"/>
      <c r="AD38" s="72"/>
      <c r="AE38" s="73"/>
    </row>
    <row r="39" spans="10:31" x14ac:dyDescent="0.2">
      <c r="J39" s="13"/>
      <c r="K39" s="13"/>
      <c r="S39" s="66">
        <v>2058</v>
      </c>
      <c r="T39" s="75">
        <f>VLOOKUP(S39,[2]FORECAST!$B$4:$O$142,10,FALSE)</f>
        <v>-97.122889999999998</v>
      </c>
      <c r="U39" s="75">
        <f>VLOOKUP($S39,[2]FORECAST!$B$4:$O$142,11,FALSE)</f>
        <v>-97.122889999999998</v>
      </c>
      <c r="V39" s="75">
        <f>VLOOKUP($S39,[2]FORECAST!$B$4:$O$142,12,FALSE)</f>
        <v>-97.122889999999998</v>
      </c>
      <c r="Y39" s="77"/>
      <c r="Z39" s="70"/>
      <c r="AA39" s="71"/>
      <c r="AB39" s="71"/>
      <c r="AC39" s="71"/>
      <c r="AD39" s="72"/>
      <c r="AE39" s="73"/>
    </row>
    <row r="40" spans="10:31" x14ac:dyDescent="0.2">
      <c r="J40" s="13"/>
      <c r="K40" s="13"/>
      <c r="S40" s="66">
        <v>2059</v>
      </c>
      <c r="T40" s="75">
        <f>VLOOKUP(S40,[2]FORECAST!$B$4:$O$142,10,FALSE)</f>
        <v>-85.747990000000001</v>
      </c>
      <c r="U40" s="75">
        <f>VLOOKUP($S40,[2]FORECAST!$B$4:$O$142,11,FALSE)</f>
        <v>-85.747990000000001</v>
      </c>
      <c r="V40" s="75">
        <f>VLOOKUP($S40,[2]FORECAST!$B$4:$O$142,12,FALSE)</f>
        <v>-85.747990000000001</v>
      </c>
      <c r="Y40" s="77"/>
      <c r="Z40" s="70"/>
      <c r="AA40" s="71"/>
      <c r="AB40" s="71"/>
      <c r="AC40" s="71"/>
      <c r="AD40" s="72"/>
      <c r="AE40" s="73"/>
    </row>
    <row r="41" spans="10:31" x14ac:dyDescent="0.2">
      <c r="J41" s="13"/>
      <c r="K41" s="13"/>
      <c r="S41" s="66">
        <v>2060</v>
      </c>
      <c r="T41" s="75">
        <f>VLOOKUP(S41,[2]FORECAST!$B$4:$O$142,10,FALSE)</f>
        <v>-57.894709999999996</v>
      </c>
      <c r="U41" s="75">
        <f>VLOOKUP($S41,[2]FORECAST!$B$4:$O$142,11,FALSE)</f>
        <v>-57.894709999999996</v>
      </c>
      <c r="V41" s="75">
        <f>VLOOKUP($S41,[2]FORECAST!$B$4:$O$142,12,FALSE)</f>
        <v>-57.894709999999996</v>
      </c>
      <c r="Y41" s="77"/>
      <c r="Z41" s="70"/>
      <c r="AA41" s="71"/>
      <c r="AB41" s="71"/>
      <c r="AC41" s="71"/>
      <c r="AD41" s="72"/>
      <c r="AE41" s="73"/>
    </row>
    <row r="42" spans="10:31" x14ac:dyDescent="0.2">
      <c r="J42" s="13"/>
      <c r="K42" s="13"/>
      <c r="S42" s="66">
        <v>2061</v>
      </c>
      <c r="T42" s="75">
        <f>VLOOKUP(S42,[2]FORECAST!$B$4:$O$142,10,FALSE)</f>
        <v>-36.755459999999999</v>
      </c>
      <c r="U42" s="75">
        <f>VLOOKUP($S42,[2]FORECAST!$B$4:$O$142,11,FALSE)</f>
        <v>-36.755459999999999</v>
      </c>
      <c r="V42" s="75">
        <f>VLOOKUP($S42,[2]FORECAST!$B$4:$O$142,12,FALSE)</f>
        <v>-36.755459999999999</v>
      </c>
      <c r="Y42" s="77"/>
      <c r="Z42" s="70"/>
      <c r="AA42" s="71"/>
      <c r="AB42" s="71"/>
      <c r="AC42" s="71"/>
      <c r="AD42" s="72"/>
      <c r="AE42" s="73"/>
    </row>
    <row r="43" spans="10:31" x14ac:dyDescent="0.2">
      <c r="J43" s="13"/>
      <c r="K43" s="13"/>
      <c r="S43" s="66">
        <v>1167</v>
      </c>
      <c r="T43" s="75">
        <f>VLOOKUP(S43,[2]FORECAST!$B$4:$O$142,10,FALSE)</f>
        <v>-123.32666999999999</v>
      </c>
      <c r="U43" s="75">
        <f>VLOOKUP($S43,[2]FORECAST!$B$4:$O$142,11,FALSE)</f>
        <v>-123.32666999999999</v>
      </c>
      <c r="V43" s="75">
        <f>VLOOKUP($S43,[2]FORECAST!$B$4:$O$142,12,FALSE)</f>
        <v>-123.32666999999999</v>
      </c>
      <c r="Y43" s="77"/>
      <c r="Z43" s="70"/>
      <c r="AA43" s="71"/>
      <c r="AB43" s="71"/>
      <c r="AC43" s="71"/>
      <c r="AD43" s="72"/>
      <c r="AE43" s="73"/>
    </row>
    <row r="44" spans="10:31" x14ac:dyDescent="0.2">
      <c r="J44" s="13"/>
      <c r="K44" s="13"/>
      <c r="S44" s="66">
        <v>1168</v>
      </c>
      <c r="T44" s="75">
        <f>VLOOKUP(S44,[2]FORECAST!$B$4:$O$142,10,FALSE)</f>
        <v>-56.848399999999998</v>
      </c>
      <c r="U44" s="75">
        <f>VLOOKUP($S44,[2]FORECAST!$B$4:$O$142,11,FALSE)</f>
        <v>-56.848399999999998</v>
      </c>
      <c r="V44" s="75">
        <f>VLOOKUP($S44,[2]FORECAST!$B$4:$O$142,12,FALSE)</f>
        <v>-56.848399999999998</v>
      </c>
      <c r="Y44" s="77"/>
      <c r="Z44" s="70"/>
      <c r="AA44" s="71"/>
      <c r="AB44" s="71"/>
      <c r="AC44" s="71"/>
      <c r="AD44" s="72"/>
      <c r="AE44" s="73"/>
    </row>
    <row r="45" spans="10:31" ht="10.5" customHeight="1" x14ac:dyDescent="0.2">
      <c r="J45" s="13"/>
      <c r="K45" s="13"/>
      <c r="S45" s="90">
        <v>176</v>
      </c>
      <c r="T45" s="75">
        <f>VLOOKUP(S45,[2]FORECAST!$B$4:$O$142,10,FALSE)</f>
        <v>-394.83583000000004</v>
      </c>
      <c r="U45" s="75">
        <f>VLOOKUP($S45,[2]FORECAST!$B$4:$O$142,11,FALSE)</f>
        <v>-394.83583000000004</v>
      </c>
      <c r="V45" s="75">
        <f>VLOOKUP($S45,[2]FORECAST!$B$4:$O$142,12,FALSE)</f>
        <v>-394.83583000000004</v>
      </c>
      <c r="Y45" s="77"/>
      <c r="Z45" s="91"/>
      <c r="AA45" s="71"/>
      <c r="AB45" s="71"/>
      <c r="AC45" s="71"/>
      <c r="AD45" s="72"/>
      <c r="AE45" s="73"/>
    </row>
    <row r="46" spans="10:31" x14ac:dyDescent="0.2">
      <c r="J46" s="13"/>
      <c r="K46" s="13"/>
      <c r="S46" s="90">
        <v>234</v>
      </c>
      <c r="T46" s="75">
        <f>VLOOKUP(S46,[2]FORECAST!$B$4:$O$142,10,FALSE)</f>
        <v>-958.24503000000004</v>
      </c>
      <c r="U46" s="75">
        <f>VLOOKUP($S46,[2]FORECAST!$B$4:$O$142,11,FALSE)</f>
        <v>-958.24503000000004</v>
      </c>
      <c r="V46" s="75">
        <f>VLOOKUP($S46,[2]FORECAST!$B$4:$O$142,12,FALSE)</f>
        <v>-958.24503000000004</v>
      </c>
      <c r="Y46" s="77"/>
      <c r="Z46" s="91"/>
      <c r="AA46" s="71"/>
      <c r="AB46" s="71"/>
      <c r="AC46" s="71"/>
      <c r="AD46" s="72"/>
      <c r="AE46" s="73"/>
    </row>
    <row r="47" spans="10:31" ht="13.5" thickBot="1" x14ac:dyDescent="0.25">
      <c r="J47" s="13"/>
      <c r="K47" s="13"/>
      <c r="T47" s="80">
        <f>SUM(T38:T46)</f>
        <v>-2075.1838400000001</v>
      </c>
      <c r="U47" s="80">
        <f>SUM(U38:U46)</f>
        <v>-2075.1838400000001</v>
      </c>
      <c r="V47" s="80">
        <f>SUM(V38:V46)</f>
        <v>-2075.1838400000001</v>
      </c>
      <c r="Y47" s="77"/>
      <c r="Z47" s="70"/>
      <c r="AA47" s="71"/>
      <c r="AB47" s="71"/>
      <c r="AC47" s="71"/>
      <c r="AD47" s="72"/>
      <c r="AE47" s="73"/>
    </row>
    <row r="48" spans="10:31" ht="13.5" thickTop="1" x14ac:dyDescent="0.2">
      <c r="J48" s="13"/>
      <c r="K48" s="13"/>
      <c r="V48" s="75"/>
      <c r="Y48" s="77"/>
      <c r="Z48" s="70"/>
      <c r="AA48" s="71"/>
      <c r="AB48" s="71"/>
      <c r="AC48" s="71"/>
      <c r="AD48" s="72"/>
      <c r="AE48" s="73"/>
    </row>
    <row r="49" spans="10:31" x14ac:dyDescent="0.2">
      <c r="J49" s="13"/>
      <c r="K49" s="13"/>
      <c r="R49" s="74" t="s">
        <v>50</v>
      </c>
      <c r="S49" s="89">
        <v>1856</v>
      </c>
      <c r="T49" s="75">
        <f>VLOOKUP(S49,[2]FORECAST!$B$4:$O$142,10,FALSE)</f>
        <v>-63.978120000000004</v>
      </c>
      <c r="U49" s="75">
        <f>VLOOKUP($S49,[2]FORECAST!$B$4:$O$142,11,FALSE)</f>
        <v>-63.978120000000004</v>
      </c>
      <c r="V49" s="75">
        <f>VLOOKUP($S49,[2]FORECAST!$B$4:$O$142,12,FALSE)</f>
        <v>-63.978120000000004</v>
      </c>
      <c r="Y49" s="77"/>
      <c r="Z49" s="89"/>
      <c r="AA49" s="71"/>
      <c r="AB49" s="71"/>
      <c r="AC49" s="71"/>
      <c r="AD49" s="72"/>
      <c r="AE49" s="73"/>
    </row>
    <row r="50" spans="10:31" x14ac:dyDescent="0.2">
      <c r="J50" s="13"/>
      <c r="K50" s="13"/>
      <c r="S50" s="89">
        <v>1857</v>
      </c>
      <c r="T50" s="75">
        <f>VLOOKUP(S50,[2]FORECAST!$B$4:$O$142,10,FALSE)</f>
        <v>-72.25909</v>
      </c>
      <c r="U50" s="75">
        <f>VLOOKUP($S50,[2]FORECAST!$B$4:$O$142,11,FALSE)</f>
        <v>-72.25909</v>
      </c>
      <c r="V50" s="75">
        <f>VLOOKUP($S50,[2]FORECAST!$B$4:$O$142,12,FALSE)</f>
        <v>-72.25909</v>
      </c>
      <c r="Y50" s="77"/>
      <c r="Z50" s="89"/>
      <c r="AA50" s="71"/>
      <c r="AB50" s="71"/>
      <c r="AC50" s="71"/>
      <c r="AD50" s="72"/>
      <c r="AE50" s="73"/>
    </row>
    <row r="51" spans="10:31" x14ac:dyDescent="0.2">
      <c r="J51" s="13"/>
      <c r="K51" s="13"/>
      <c r="S51" s="66">
        <v>1858</v>
      </c>
      <c r="T51" s="75">
        <f>VLOOKUP(S51,[2]FORECAST!$B$4:$O$142,10,FALSE)</f>
        <v>-89.343240000000009</v>
      </c>
      <c r="U51" s="75">
        <f>VLOOKUP($S51,[2]FORECAST!$B$4:$O$142,11,FALSE)</f>
        <v>-89.343240000000009</v>
      </c>
      <c r="V51" s="75">
        <f>VLOOKUP($S51,[2]FORECAST!$B$4:$O$142,12,FALSE)</f>
        <v>-89.343240000000009</v>
      </c>
      <c r="Y51" s="77"/>
      <c r="Z51" s="70"/>
      <c r="AA51" s="71"/>
      <c r="AB51" s="71"/>
      <c r="AC51" s="71"/>
      <c r="AD51" s="72"/>
      <c r="AE51" s="73"/>
    </row>
    <row r="52" spans="10:31" x14ac:dyDescent="0.2">
      <c r="J52" s="13"/>
      <c r="K52" s="13"/>
      <c r="S52" s="66">
        <v>1859</v>
      </c>
      <c r="T52" s="75">
        <f>VLOOKUP(S52,[2]FORECAST!$B$4:$O$142,10,FALSE)</f>
        <v>-46.552390000000003</v>
      </c>
      <c r="U52" s="75">
        <f>VLOOKUP($S52,[2]FORECAST!$B$4:$O$142,11,FALSE)</f>
        <v>-46.552390000000003</v>
      </c>
      <c r="V52" s="75">
        <f>VLOOKUP($S52,[2]FORECAST!$B$4:$O$142,12,FALSE)</f>
        <v>-46.552390000000003</v>
      </c>
      <c r="Y52" s="77"/>
      <c r="Z52" s="70"/>
      <c r="AA52" s="71"/>
      <c r="AB52" s="71"/>
      <c r="AC52" s="71"/>
      <c r="AD52" s="72"/>
      <c r="AE52" s="73"/>
    </row>
    <row r="53" spans="10:31" ht="20.25" customHeight="1" x14ac:dyDescent="0.2">
      <c r="J53" s="13"/>
      <c r="K53" s="13"/>
      <c r="S53" s="66">
        <v>1885</v>
      </c>
      <c r="T53" s="75">
        <f>VLOOKUP(S53,[2]FORECAST!$B$4:$O$142,10,FALSE)</f>
        <v>-56.564099999999996</v>
      </c>
      <c r="U53" s="75">
        <f>VLOOKUP($S53,[2]FORECAST!$B$4:$O$142,11,FALSE)</f>
        <v>-56.564099999999996</v>
      </c>
      <c r="V53" s="75">
        <f>VLOOKUP($S53,[2]FORECAST!$B$4:$O$142,12,FALSE)</f>
        <v>-56.564099999999996</v>
      </c>
      <c r="Y53" s="77"/>
      <c r="Z53" s="70"/>
      <c r="AA53" s="71"/>
      <c r="AB53" s="71"/>
      <c r="AC53" s="71"/>
      <c r="AD53" s="72"/>
      <c r="AE53" s="73"/>
    </row>
    <row r="54" spans="10:31" x14ac:dyDescent="0.2">
      <c r="J54" s="13"/>
      <c r="K54" s="13"/>
      <c r="S54" s="66">
        <v>1260</v>
      </c>
      <c r="T54" s="75">
        <f>VLOOKUP(S54,[2]FORECAST!$B$4:$O$142,10,FALSE)</f>
        <v>-16.644459999999999</v>
      </c>
      <c r="U54" s="75">
        <f>VLOOKUP($S54,[2]FORECAST!$B$4:$O$142,11,FALSE)</f>
        <v>-16.644459999999999</v>
      </c>
      <c r="V54" s="75">
        <f>VLOOKUP($S54,[2]FORECAST!$B$4:$O$142,12,FALSE)</f>
        <v>-16.644459999999999</v>
      </c>
      <c r="Y54" s="77"/>
      <c r="Z54" s="70"/>
      <c r="AA54" s="71"/>
      <c r="AB54" s="71"/>
      <c r="AC54" s="71"/>
      <c r="AD54" s="72"/>
      <c r="AE54" s="73"/>
    </row>
    <row r="55" spans="10:31" x14ac:dyDescent="0.2">
      <c r="J55" s="13"/>
      <c r="K55" s="13"/>
      <c r="S55" s="66">
        <v>1172</v>
      </c>
      <c r="T55" s="75">
        <f>VLOOKUP(S55,[2]FORECAST!$B$4:$O$142,10,FALSE)</f>
        <v>-42.737739999999995</v>
      </c>
      <c r="U55" s="75">
        <f>VLOOKUP($S55,[2]FORECAST!$B$4:$O$142,11,FALSE)</f>
        <v>-42.737739999999995</v>
      </c>
      <c r="V55" s="75">
        <f>VLOOKUP($S55,[2]FORECAST!$B$4:$O$142,12,FALSE)</f>
        <v>-42.737739999999995</v>
      </c>
      <c r="Y55" s="77"/>
      <c r="Z55" s="70"/>
      <c r="AA55" s="71"/>
      <c r="AB55" s="71"/>
      <c r="AC55" s="71"/>
      <c r="AD55" s="72"/>
      <c r="AE55" s="73"/>
    </row>
    <row r="56" spans="10:31" x14ac:dyDescent="0.2">
      <c r="J56" s="13"/>
      <c r="K56" s="13"/>
      <c r="S56" s="66">
        <v>2033</v>
      </c>
      <c r="T56" s="75">
        <f>VLOOKUP(S56,[2]FORECAST!$B$4:$O$142,10,FALSE)</f>
        <v>-68.917320000000004</v>
      </c>
      <c r="U56" s="75">
        <f>VLOOKUP($S56,[2]FORECAST!$B$4:$O$142,11,FALSE)</f>
        <v>-68.917320000000004</v>
      </c>
      <c r="V56" s="75">
        <f>VLOOKUP($S56,[2]FORECAST!$B$4:$O$142,12,FALSE)</f>
        <v>-68.917320000000004</v>
      </c>
      <c r="Y56" s="77"/>
      <c r="Z56" s="70"/>
      <c r="AA56" s="71"/>
      <c r="AB56" s="71"/>
      <c r="AC56" s="71"/>
      <c r="AD56" s="72"/>
      <c r="AE56" s="73"/>
    </row>
    <row r="57" spans="10:31" ht="13.5" thickBot="1" x14ac:dyDescent="0.25">
      <c r="J57" s="13"/>
      <c r="K57" s="13"/>
      <c r="T57" s="80">
        <f>SUM(T48:T56)</f>
        <v>-456.99645999999996</v>
      </c>
      <c r="U57" s="80">
        <f>SUM(U48:U56)</f>
        <v>-456.99645999999996</v>
      </c>
      <c r="V57" s="80">
        <f>SUM(V48:V56)</f>
        <v>-456.99645999999996</v>
      </c>
      <c r="W57" s="81">
        <f>SUM(T57:V57)+SUM(T47:V47)-860-10000</f>
        <v>-18456.5409</v>
      </c>
      <c r="Y57" s="77"/>
      <c r="Z57" s="70"/>
      <c r="AA57" s="71"/>
      <c r="AB57" s="71"/>
      <c r="AC57" s="71"/>
      <c r="AD57" s="82"/>
      <c r="AE57" s="73"/>
    </row>
    <row r="58" spans="10:31" ht="13.5" thickTop="1" x14ac:dyDescent="0.2">
      <c r="Y58" s="77"/>
      <c r="Z58" s="70"/>
      <c r="AA58" s="71"/>
      <c r="AB58" s="71"/>
      <c r="AC58" s="72"/>
      <c r="AD58" s="72"/>
      <c r="AE58" s="73"/>
    </row>
    <row r="59" spans="10:31" x14ac:dyDescent="0.2">
      <c r="Y59" s="77"/>
      <c r="Z59" s="70"/>
      <c r="AA59" s="71"/>
      <c r="AB59" s="71"/>
      <c r="AC59" s="72"/>
      <c r="AD59" s="72"/>
      <c r="AE59" s="73"/>
    </row>
    <row r="60" spans="10:31" x14ac:dyDescent="0.2">
      <c r="Y60" s="77"/>
      <c r="Z60" s="70"/>
      <c r="AA60" s="71"/>
      <c r="AB60" s="71"/>
      <c r="AC60" s="72"/>
      <c r="AD60" s="72"/>
      <c r="AE60" s="73"/>
    </row>
    <row r="61" spans="10:31" x14ac:dyDescent="0.2">
      <c r="Y61" s="73"/>
      <c r="Z61" s="73"/>
      <c r="AA61" s="73"/>
      <c r="AB61" s="73"/>
      <c r="AC61" s="73"/>
      <c r="AD61" s="73"/>
      <c r="AE61" s="73"/>
    </row>
    <row r="62" spans="10:31" x14ac:dyDescent="0.2">
      <c r="Y62" s="73"/>
      <c r="Z62" s="73"/>
      <c r="AA62" s="73"/>
      <c r="AB62" s="73"/>
      <c r="AC62" s="73"/>
      <c r="AD62" s="73"/>
      <c r="AE62" s="73"/>
    </row>
    <row r="63" spans="10:31" x14ac:dyDescent="0.2">
      <c r="Y63" s="73"/>
      <c r="Z63" s="73"/>
      <c r="AA63" s="73"/>
      <c r="AB63" s="73"/>
      <c r="AC63" s="73"/>
      <c r="AD63" s="73"/>
      <c r="AE63" s="73"/>
    </row>
    <row r="64" spans="10:31" x14ac:dyDescent="0.2">
      <c r="Y64" s="73"/>
      <c r="Z64" s="73"/>
      <c r="AA64" s="73"/>
      <c r="AB64" s="73"/>
      <c r="AC64" s="73"/>
      <c r="AD64" s="73"/>
      <c r="AE64" s="73"/>
    </row>
    <row r="65" spans="25:31" x14ac:dyDescent="0.2">
      <c r="Y65" s="73"/>
      <c r="Z65" s="73"/>
      <c r="AA65" s="73"/>
      <c r="AB65" s="73"/>
      <c r="AC65" s="73"/>
      <c r="AD65" s="73"/>
      <c r="AE65" s="73"/>
    </row>
    <row r="66" spans="25:31" x14ac:dyDescent="0.2">
      <c r="Y66" s="73"/>
      <c r="Z66" s="73"/>
      <c r="AA66" s="73"/>
      <c r="AB66" s="73"/>
      <c r="AC66" s="73"/>
      <c r="AD66" s="73"/>
      <c r="AE66" s="73"/>
    </row>
  </sheetData>
  <mergeCells count="3">
    <mergeCell ref="A1:C1"/>
    <mergeCell ref="AD1:AF1"/>
    <mergeCell ref="AD25:AE25"/>
  </mergeCells>
  <phoneticPr fontId="6" type="noConversion"/>
  <pageMargins left="0.55000000000000004" right="0.25" top="0.5" bottom="0.5" header="0.27" footer="0.5"/>
  <pageSetup scale="76" orientation="landscape" r:id="rId1"/>
  <headerFooter alignWithMargins="0">
    <oddFooter>&amp;C10&amp;R&amp;6&amp;D  -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DT324"/>
  <sheetViews>
    <sheetView topLeftCell="A17" workbookViewId="0">
      <pane ySplit="810" topLeftCell="A77"/>
      <selection activeCell="AN88" sqref="AN88"/>
      <selection pane="bottomLeft" activeCell="A18" sqref="A18"/>
    </sheetView>
  </sheetViews>
  <sheetFormatPr defaultRowHeight="11.25" x14ac:dyDescent="0.2"/>
  <cols>
    <col min="1" max="1" width="7.140625" style="76" customWidth="1"/>
    <col min="2" max="2" width="9.140625" style="76"/>
    <col min="3" max="3" width="0.85546875" style="76" customWidth="1"/>
    <col min="4" max="4" width="9.140625" style="76"/>
    <col min="5" max="5" width="1.5703125" style="76" customWidth="1"/>
    <col min="6" max="6" width="9.140625" style="76"/>
    <col min="7" max="7" width="1.28515625" style="76" customWidth="1"/>
    <col min="8" max="8" width="9.140625" style="76"/>
    <col min="9" max="9" width="1.42578125" style="76" customWidth="1"/>
    <col min="10" max="10" width="9.140625" style="76"/>
    <col min="11" max="11" width="1.28515625" style="76" customWidth="1"/>
    <col min="12" max="12" width="9.140625" style="76"/>
    <col min="13" max="13" width="1.42578125" style="76" customWidth="1"/>
    <col min="14" max="14" width="9.140625" style="76"/>
    <col min="15" max="15" width="1.28515625" style="76" customWidth="1"/>
    <col min="16" max="16" width="9.140625" style="76"/>
    <col min="17" max="17" width="1" style="76" customWidth="1"/>
    <col min="18" max="18" width="9.140625" style="76"/>
    <col min="19" max="19" width="1.28515625" style="76" customWidth="1"/>
    <col min="20" max="20" width="9.140625" style="76"/>
    <col min="21" max="21" width="2.7109375" style="76" customWidth="1"/>
    <col min="22" max="22" width="9.140625" style="76"/>
    <col min="23" max="23" width="1" style="76" customWidth="1"/>
    <col min="24" max="24" width="9.140625" style="76"/>
    <col min="25" max="25" width="2.140625" style="76" customWidth="1"/>
    <col min="26" max="26" width="9.140625" style="76"/>
    <col min="27" max="27" width="1.140625" style="76" customWidth="1"/>
    <col min="28" max="28" width="9.140625" style="76"/>
    <col min="29" max="29" width="2.28515625" style="76" customWidth="1"/>
    <col min="30" max="30" width="9.140625" style="76"/>
    <col min="31" max="31" width="1" style="76" customWidth="1"/>
    <col min="32" max="32" width="9.140625" style="76"/>
    <col min="33" max="33" width="2.5703125" style="76" customWidth="1"/>
    <col min="34" max="34" width="9.140625" style="76"/>
    <col min="35" max="35" width="1.42578125" style="76" customWidth="1"/>
    <col min="36" max="36" width="9.140625" style="76"/>
    <col min="37" max="37" width="2.5703125" style="76" customWidth="1"/>
    <col min="38" max="38" width="9.140625" style="76"/>
    <col min="39" max="39" width="1.28515625" style="76" customWidth="1"/>
    <col min="40" max="40" width="9.140625" style="76"/>
    <col min="41" max="41" width="1.28515625" style="76" customWidth="1"/>
    <col min="42" max="42" width="9.140625" style="76"/>
    <col min="43" max="43" width="1.85546875" style="76" customWidth="1"/>
    <col min="44" max="44" width="9.140625" style="76"/>
    <col min="45" max="45" width="2.140625" style="76" customWidth="1"/>
    <col min="46" max="16384" width="9.140625" style="76"/>
  </cols>
  <sheetData>
    <row r="1" spans="1:46" ht="20.25" customHeight="1" thickBot="1" x14ac:dyDescent="0.25">
      <c r="A1" s="239" t="s">
        <v>30</v>
      </c>
      <c r="J1" s="240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</row>
    <row r="2" spans="1:46" s="241" customFormat="1" ht="15" customHeight="1" thickBot="1" x14ac:dyDescent="0.25">
      <c r="A2" s="309" t="s">
        <v>10</v>
      </c>
      <c r="B2" s="310"/>
      <c r="F2" s="311" t="s">
        <v>32</v>
      </c>
      <c r="G2" s="312"/>
      <c r="H2" s="312"/>
      <c r="I2" s="312"/>
      <c r="J2" s="312"/>
      <c r="K2" s="312"/>
      <c r="L2" s="312"/>
      <c r="M2" s="312"/>
      <c r="N2" s="312"/>
      <c r="O2" s="312"/>
      <c r="P2" s="313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</row>
    <row r="3" spans="1:46" ht="16.5" customHeight="1" thickBot="1" x14ac:dyDescent="0.25">
      <c r="B3" s="7" t="s">
        <v>31</v>
      </c>
      <c r="C3" s="13"/>
      <c r="D3" s="242" t="s">
        <v>94</v>
      </c>
      <c r="F3" s="259" t="s">
        <v>33</v>
      </c>
      <c r="G3" s="260"/>
      <c r="H3" s="262" t="s">
        <v>151</v>
      </c>
      <c r="I3" s="261"/>
      <c r="J3" s="260" t="s">
        <v>34</v>
      </c>
      <c r="K3" s="260"/>
      <c r="L3" s="262" t="s">
        <v>152</v>
      </c>
      <c r="M3" s="261"/>
      <c r="N3" s="260" t="s">
        <v>27</v>
      </c>
      <c r="O3" s="260"/>
      <c r="P3" s="263" t="s">
        <v>153</v>
      </c>
      <c r="R3" s="7" t="s">
        <v>28</v>
      </c>
      <c r="T3" s="242" t="s">
        <v>95</v>
      </c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</row>
    <row r="4" spans="1:46" x14ac:dyDescent="0.2">
      <c r="A4" s="243" t="s">
        <v>162</v>
      </c>
      <c r="B4" s="244">
        <v>-6.7</v>
      </c>
      <c r="C4" s="244"/>
      <c r="D4" s="245">
        <v>20</v>
      </c>
      <c r="E4" s="244"/>
      <c r="F4" s="244">
        <v>6.8</v>
      </c>
      <c r="G4" s="244"/>
      <c r="H4" s="245">
        <v>15</v>
      </c>
      <c r="I4" s="244"/>
      <c r="J4" s="244">
        <v>3.9</v>
      </c>
      <c r="K4" s="244"/>
      <c r="L4" s="245">
        <v>5</v>
      </c>
      <c r="N4" s="244">
        <v>-19.600000000000001</v>
      </c>
      <c r="O4" s="244"/>
      <c r="P4" s="245">
        <v>16.399999999999999</v>
      </c>
      <c r="R4" s="244">
        <v>7</v>
      </c>
      <c r="S4" s="244"/>
      <c r="T4" s="245">
        <v>45</v>
      </c>
      <c r="U4" s="244"/>
      <c r="V4" s="243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</row>
    <row r="5" spans="1:46" x14ac:dyDescent="0.2">
      <c r="A5" s="243" t="s">
        <v>163</v>
      </c>
      <c r="B5" s="244">
        <v>-6.1</v>
      </c>
      <c r="C5" s="244"/>
      <c r="D5" s="245">
        <v>20</v>
      </c>
      <c r="E5" s="244"/>
      <c r="F5" s="244">
        <v>6.8</v>
      </c>
      <c r="G5" s="244"/>
      <c r="H5" s="245">
        <v>15</v>
      </c>
      <c r="I5" s="244"/>
      <c r="J5" s="244">
        <v>6.1</v>
      </c>
      <c r="K5" s="244"/>
      <c r="L5" s="245">
        <v>5</v>
      </c>
      <c r="N5" s="244">
        <v>-20.2</v>
      </c>
      <c r="O5" s="244"/>
      <c r="P5" s="245">
        <v>16.399999999999999</v>
      </c>
      <c r="R5" s="244">
        <v>9.1</v>
      </c>
      <c r="S5" s="244"/>
      <c r="T5" s="245">
        <v>45</v>
      </c>
      <c r="U5" s="244"/>
      <c r="V5" s="243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</row>
    <row r="6" spans="1:46" x14ac:dyDescent="0.2">
      <c r="A6" s="243" t="s">
        <v>164</v>
      </c>
      <c r="B6" s="244">
        <v>-3</v>
      </c>
      <c r="C6" s="244"/>
      <c r="D6" s="245">
        <v>20</v>
      </c>
      <c r="E6" s="244"/>
      <c r="F6" s="244">
        <v>9.5</v>
      </c>
      <c r="G6" s="244"/>
      <c r="H6" s="245">
        <v>15</v>
      </c>
      <c r="I6" s="244"/>
      <c r="J6" s="244">
        <v>7.6</v>
      </c>
      <c r="K6" s="244"/>
      <c r="L6" s="245">
        <v>5</v>
      </c>
      <c r="N6" s="244">
        <v>-35</v>
      </c>
      <c r="O6" s="244"/>
      <c r="P6" s="245">
        <v>16.399999999999999</v>
      </c>
      <c r="R6" s="244">
        <v>10.9</v>
      </c>
      <c r="S6" s="244"/>
      <c r="T6" s="245">
        <v>45</v>
      </c>
      <c r="U6" s="244"/>
      <c r="V6" s="243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</row>
    <row r="7" spans="1:46" x14ac:dyDescent="0.2">
      <c r="A7" s="243" t="s">
        <v>165</v>
      </c>
      <c r="B7" s="244">
        <v>-5.5</v>
      </c>
      <c r="C7" s="244"/>
      <c r="D7" s="245">
        <v>20</v>
      </c>
      <c r="E7" s="244"/>
      <c r="F7" s="244">
        <v>12.3</v>
      </c>
      <c r="G7" s="244"/>
      <c r="H7" s="245">
        <v>15</v>
      </c>
      <c r="I7" s="244"/>
      <c r="J7" s="244">
        <v>6.3</v>
      </c>
      <c r="K7" s="244"/>
      <c r="L7" s="245">
        <v>5</v>
      </c>
      <c r="N7" s="244">
        <v>-18.3</v>
      </c>
      <c r="O7" s="244"/>
      <c r="P7" s="245">
        <v>16.399999999999999</v>
      </c>
      <c r="R7" s="244">
        <v>5.2</v>
      </c>
      <c r="S7" s="244"/>
      <c r="T7" s="245">
        <v>45</v>
      </c>
      <c r="U7" s="244"/>
      <c r="V7" s="243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</row>
    <row r="8" spans="1:46" x14ac:dyDescent="0.2">
      <c r="A8" s="243" t="s">
        <v>166</v>
      </c>
      <c r="B8" s="244">
        <v>-7</v>
      </c>
      <c r="C8" s="244"/>
      <c r="D8" s="245">
        <v>20</v>
      </c>
      <c r="E8" s="244"/>
      <c r="F8" s="244">
        <v>19.2</v>
      </c>
      <c r="G8" s="244"/>
      <c r="H8" s="245">
        <v>15</v>
      </c>
      <c r="I8" s="244"/>
      <c r="J8" s="244">
        <v>5.7</v>
      </c>
      <c r="K8" s="244"/>
      <c r="L8" s="245">
        <v>5</v>
      </c>
      <c r="N8" s="244">
        <v>63.4</v>
      </c>
      <c r="O8" s="244"/>
      <c r="P8" s="245">
        <v>16.399999999999999</v>
      </c>
      <c r="R8" s="244">
        <v>12.1</v>
      </c>
      <c r="S8" s="244"/>
      <c r="T8" s="245">
        <v>45</v>
      </c>
      <c r="U8" s="244"/>
      <c r="V8" s="243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</row>
    <row r="9" spans="1:46" x14ac:dyDescent="0.2">
      <c r="A9" s="243" t="s">
        <v>167</v>
      </c>
      <c r="B9" s="244">
        <v>-4.9000000000000004</v>
      </c>
      <c r="C9" s="244"/>
      <c r="D9" s="245">
        <v>20</v>
      </c>
      <c r="E9" s="244"/>
      <c r="F9" s="244">
        <v>20.9</v>
      </c>
      <c r="G9" s="244"/>
      <c r="H9" s="245">
        <v>15</v>
      </c>
      <c r="I9" s="244"/>
      <c r="J9" s="244">
        <v>5.2</v>
      </c>
      <c r="K9" s="244"/>
      <c r="L9" s="245">
        <v>5</v>
      </c>
      <c r="N9" s="244">
        <v>64.7</v>
      </c>
      <c r="O9" s="244"/>
      <c r="P9" s="245">
        <v>16.399999999999999</v>
      </c>
      <c r="R9" s="244">
        <v>10.4</v>
      </c>
      <c r="S9" s="244"/>
      <c r="T9" s="245">
        <v>45</v>
      </c>
      <c r="U9" s="244"/>
      <c r="V9" s="243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</row>
    <row r="10" spans="1:46" x14ac:dyDescent="0.2">
      <c r="A10" s="243" t="s">
        <v>168</v>
      </c>
      <c r="B10" s="244">
        <v>-7.3</v>
      </c>
      <c r="C10" s="244"/>
      <c r="D10" s="245">
        <v>20</v>
      </c>
      <c r="E10" s="244"/>
      <c r="F10" s="244">
        <v>19.2</v>
      </c>
      <c r="G10" s="244"/>
      <c r="H10" s="245">
        <v>15</v>
      </c>
      <c r="I10" s="244"/>
      <c r="J10" s="244">
        <v>4.7</v>
      </c>
      <c r="K10" s="244"/>
      <c r="L10" s="245">
        <v>5</v>
      </c>
      <c r="M10" s="244"/>
      <c r="N10" s="244">
        <v>63.8</v>
      </c>
      <c r="O10" s="244"/>
      <c r="P10" s="245">
        <v>16.399999999999999</v>
      </c>
      <c r="Q10" s="244"/>
      <c r="R10" s="244">
        <v>9.1999999999999993</v>
      </c>
      <c r="T10" s="245">
        <v>45</v>
      </c>
      <c r="V10" s="243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</row>
    <row r="11" spans="1:46" x14ac:dyDescent="0.2">
      <c r="A11" s="243" t="s">
        <v>169</v>
      </c>
      <c r="B11" s="244">
        <v>2.6</v>
      </c>
      <c r="C11" s="244"/>
      <c r="D11" s="245">
        <v>20</v>
      </c>
      <c r="E11" s="244"/>
      <c r="F11" s="244">
        <v>23.4</v>
      </c>
      <c r="G11" s="244"/>
      <c r="H11" s="245">
        <v>15</v>
      </c>
      <c r="I11" s="244"/>
      <c r="J11" s="244">
        <v>5.9</v>
      </c>
      <c r="K11" s="244"/>
      <c r="L11" s="245">
        <v>5</v>
      </c>
      <c r="M11" s="244"/>
      <c r="N11" s="244">
        <v>65</v>
      </c>
      <c r="O11" s="244"/>
      <c r="P11" s="245">
        <v>16.399999999999999</v>
      </c>
      <c r="Q11" s="244"/>
      <c r="R11" s="244">
        <v>12.5</v>
      </c>
      <c r="T11" s="245">
        <v>45</v>
      </c>
      <c r="V11" s="243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</row>
    <row r="12" spans="1:46" x14ac:dyDescent="0.2">
      <c r="A12" s="243" t="s">
        <v>170</v>
      </c>
      <c r="B12" s="244"/>
      <c r="C12" s="244"/>
      <c r="D12" s="245">
        <v>20</v>
      </c>
      <c r="E12" s="244"/>
      <c r="F12" s="244"/>
      <c r="G12" s="244"/>
      <c r="H12" s="245">
        <v>15</v>
      </c>
      <c r="I12" s="244"/>
      <c r="J12" s="244"/>
      <c r="K12" s="244"/>
      <c r="L12" s="245">
        <v>5</v>
      </c>
      <c r="M12" s="244"/>
      <c r="N12" s="244"/>
      <c r="O12" s="244"/>
      <c r="P12" s="245">
        <v>16.399999999999999</v>
      </c>
      <c r="Q12" s="244"/>
      <c r="R12" s="244"/>
      <c r="T12" s="245">
        <v>45</v>
      </c>
      <c r="V12" s="243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</row>
    <row r="13" spans="1:46" x14ac:dyDescent="0.2">
      <c r="A13" s="243" t="s">
        <v>171</v>
      </c>
      <c r="B13" s="244"/>
      <c r="C13" s="244"/>
      <c r="D13" s="245">
        <v>20</v>
      </c>
      <c r="E13" s="244"/>
      <c r="F13" s="244"/>
      <c r="G13" s="244"/>
      <c r="H13" s="245">
        <v>15</v>
      </c>
      <c r="I13" s="244"/>
      <c r="J13" s="244"/>
      <c r="K13" s="244"/>
      <c r="L13" s="245">
        <v>5</v>
      </c>
      <c r="M13" s="244"/>
      <c r="N13" s="244"/>
      <c r="O13" s="244"/>
      <c r="P13" s="245">
        <v>16.399999999999999</v>
      </c>
      <c r="Q13" s="244"/>
      <c r="R13" s="244"/>
      <c r="T13" s="245">
        <v>45</v>
      </c>
      <c r="V13" s="243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</row>
    <row r="14" spans="1:46" x14ac:dyDescent="0.2">
      <c r="A14" s="243" t="s">
        <v>172</v>
      </c>
      <c r="B14" s="244"/>
      <c r="C14" s="244"/>
      <c r="D14" s="245">
        <v>20</v>
      </c>
      <c r="E14" s="244"/>
      <c r="F14" s="244"/>
      <c r="G14" s="244"/>
      <c r="H14" s="245">
        <v>15</v>
      </c>
      <c r="I14" s="244"/>
      <c r="J14" s="244"/>
      <c r="K14" s="244"/>
      <c r="L14" s="245">
        <v>5</v>
      </c>
      <c r="M14" s="244"/>
      <c r="N14" s="244"/>
      <c r="O14" s="244"/>
      <c r="P14" s="245">
        <v>16.399999999999999</v>
      </c>
      <c r="Q14" s="244"/>
      <c r="R14" s="244"/>
      <c r="T14" s="245">
        <v>45</v>
      </c>
      <c r="V14" s="243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</row>
    <row r="15" spans="1:46" x14ac:dyDescent="0.2"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</row>
    <row r="16" spans="1:46" ht="12" thickBot="1" x14ac:dyDescent="0.25"/>
    <row r="17" spans="1:55" s="246" customFormat="1" ht="15" customHeight="1" thickBot="1" x14ac:dyDescent="0.25">
      <c r="B17" s="314" t="s">
        <v>31</v>
      </c>
      <c r="C17" s="315"/>
      <c r="D17" s="316"/>
      <c r="F17" s="314" t="s">
        <v>98</v>
      </c>
      <c r="G17" s="315"/>
      <c r="H17" s="316"/>
      <c r="I17" s="258"/>
      <c r="J17" s="314" t="s">
        <v>99</v>
      </c>
      <c r="K17" s="315"/>
      <c r="L17" s="316"/>
      <c r="N17" s="314" t="s">
        <v>103</v>
      </c>
      <c r="O17" s="315"/>
      <c r="P17" s="316"/>
      <c r="R17" s="314" t="s">
        <v>28</v>
      </c>
      <c r="S17" s="315"/>
      <c r="T17" s="316"/>
      <c r="U17" s="247"/>
      <c r="V17" s="314" t="s">
        <v>31</v>
      </c>
      <c r="W17" s="315"/>
      <c r="X17" s="316"/>
      <c r="Z17" s="314" t="s">
        <v>98</v>
      </c>
      <c r="AA17" s="315"/>
      <c r="AB17" s="316"/>
      <c r="AD17" s="314" t="s">
        <v>99</v>
      </c>
      <c r="AE17" s="315"/>
      <c r="AF17" s="316"/>
      <c r="AH17" s="314" t="s">
        <v>103</v>
      </c>
      <c r="AI17" s="315"/>
      <c r="AJ17" s="316"/>
      <c r="AL17" s="314" t="s">
        <v>28</v>
      </c>
      <c r="AM17" s="315"/>
      <c r="AN17" s="316"/>
    </row>
    <row r="18" spans="1:55" s="5" customFormat="1" ht="15" customHeight="1" x14ac:dyDescent="0.2">
      <c r="B18" s="248" t="s">
        <v>96</v>
      </c>
      <c r="C18" s="248"/>
      <c r="D18" s="248" t="s">
        <v>97</v>
      </c>
      <c r="E18" s="248"/>
      <c r="F18" s="248" t="s">
        <v>96</v>
      </c>
      <c r="G18" s="248"/>
      <c r="H18" s="248" t="s">
        <v>97</v>
      </c>
      <c r="I18" s="248"/>
      <c r="J18" s="248" t="s">
        <v>96</v>
      </c>
      <c r="K18" s="248"/>
      <c r="L18" s="248" t="s">
        <v>97</v>
      </c>
      <c r="M18" s="248"/>
      <c r="N18" s="248" t="s">
        <v>96</v>
      </c>
      <c r="O18" s="248"/>
      <c r="P18" s="248" t="s">
        <v>97</v>
      </c>
      <c r="Q18" s="248"/>
      <c r="R18" s="248" t="s">
        <v>96</v>
      </c>
      <c r="S18" s="248"/>
      <c r="T18" s="248" t="s">
        <v>97</v>
      </c>
      <c r="U18" s="249"/>
      <c r="V18" s="250" t="s">
        <v>100</v>
      </c>
      <c r="W18" s="250"/>
      <c r="X18" s="250" t="s">
        <v>101</v>
      </c>
      <c r="Y18" s="250"/>
      <c r="Z18" s="250" t="s">
        <v>100</v>
      </c>
      <c r="AA18" s="250"/>
      <c r="AB18" s="250" t="s">
        <v>101</v>
      </c>
      <c r="AC18" s="250"/>
      <c r="AD18" s="250" t="s">
        <v>100</v>
      </c>
      <c r="AE18" s="250"/>
      <c r="AF18" s="250" t="s">
        <v>101</v>
      </c>
      <c r="AG18" s="250"/>
      <c r="AH18" s="250" t="s">
        <v>100</v>
      </c>
      <c r="AI18" s="250"/>
      <c r="AJ18" s="250" t="s">
        <v>101</v>
      </c>
      <c r="AK18" s="250"/>
      <c r="AL18" s="250" t="s">
        <v>100</v>
      </c>
      <c r="AM18" s="250"/>
      <c r="AN18" s="250" t="s">
        <v>101</v>
      </c>
    </row>
    <row r="19" spans="1:55" s="253" customFormat="1" ht="15" customHeight="1" x14ac:dyDescent="0.2">
      <c r="A19" s="298">
        <v>36982</v>
      </c>
      <c r="B19" s="251">
        <v>2.7</v>
      </c>
      <c r="C19" s="251"/>
      <c r="D19" s="251">
        <v>10</v>
      </c>
      <c r="E19" s="251"/>
      <c r="F19" s="251">
        <v>1.7</v>
      </c>
      <c r="G19" s="251"/>
      <c r="H19" s="251">
        <v>5</v>
      </c>
      <c r="I19" s="251"/>
      <c r="J19" s="251">
        <v>1.5</v>
      </c>
      <c r="K19" s="251"/>
      <c r="L19" s="251">
        <v>4</v>
      </c>
      <c r="M19" s="251"/>
      <c r="N19" s="251">
        <v>12.2</v>
      </c>
      <c r="O19" s="251"/>
      <c r="P19" s="251">
        <v>16.600000000000001</v>
      </c>
      <c r="Q19" s="251"/>
      <c r="R19" s="251">
        <v>1.5</v>
      </c>
      <c r="S19" s="251"/>
      <c r="T19" s="251">
        <v>8</v>
      </c>
      <c r="U19" s="252"/>
      <c r="V19" s="251">
        <v>-14.2</v>
      </c>
      <c r="W19" s="251"/>
      <c r="X19" s="251">
        <v>200</v>
      </c>
      <c r="Y19" s="251"/>
      <c r="Z19" s="251">
        <v>7.9</v>
      </c>
      <c r="AA19" s="251"/>
      <c r="AB19" s="251">
        <v>20</v>
      </c>
      <c r="AC19" s="251"/>
      <c r="AD19" s="251">
        <v>3.7</v>
      </c>
      <c r="AE19" s="251"/>
      <c r="AF19" s="251">
        <v>20</v>
      </c>
      <c r="AG19" s="251"/>
      <c r="AH19" s="251">
        <v>-38.9</v>
      </c>
      <c r="AI19" s="251"/>
      <c r="AJ19" s="251">
        <v>68</v>
      </c>
      <c r="AK19" s="251"/>
      <c r="AL19" s="251">
        <v>1</v>
      </c>
      <c r="AM19" s="251"/>
      <c r="AN19" s="251">
        <v>375</v>
      </c>
      <c r="AU19" s="251"/>
      <c r="AV19" s="251"/>
      <c r="AW19" s="251"/>
      <c r="AX19" s="251"/>
      <c r="AY19" s="251"/>
      <c r="AZ19" s="251"/>
      <c r="BA19" s="251"/>
      <c r="BB19" s="251"/>
      <c r="BC19" s="251"/>
    </row>
    <row r="20" spans="1:55" s="253" customFormat="1" ht="15" customHeight="1" x14ac:dyDescent="0.2">
      <c r="A20" s="298">
        <v>36983</v>
      </c>
      <c r="B20" s="251">
        <v>2.7</v>
      </c>
      <c r="C20" s="251"/>
      <c r="D20" s="251">
        <v>10</v>
      </c>
      <c r="E20" s="251"/>
      <c r="F20" s="251">
        <v>1.7</v>
      </c>
      <c r="G20" s="251"/>
      <c r="H20" s="251">
        <v>5</v>
      </c>
      <c r="I20" s="251"/>
      <c r="J20" s="251">
        <v>1.5</v>
      </c>
      <c r="K20" s="251"/>
      <c r="L20" s="251">
        <v>4</v>
      </c>
      <c r="M20" s="251"/>
      <c r="N20" s="251">
        <v>12.2</v>
      </c>
      <c r="O20" s="251"/>
      <c r="P20" s="251">
        <v>16.600000000000001</v>
      </c>
      <c r="Q20" s="251"/>
      <c r="R20" s="251">
        <v>1.5</v>
      </c>
      <c r="S20" s="251"/>
      <c r="T20" s="251">
        <v>8</v>
      </c>
      <c r="U20" s="252"/>
      <c r="V20" s="251">
        <v>-14.2</v>
      </c>
      <c r="W20" s="251"/>
      <c r="X20" s="251">
        <v>200</v>
      </c>
      <c r="Y20" s="251"/>
      <c r="Z20" s="251">
        <v>7.9</v>
      </c>
      <c r="AA20" s="251"/>
      <c r="AB20" s="251">
        <v>20</v>
      </c>
      <c r="AC20" s="251"/>
      <c r="AD20" s="251">
        <v>3.7</v>
      </c>
      <c r="AE20" s="251"/>
      <c r="AF20" s="251">
        <v>20</v>
      </c>
      <c r="AG20" s="251"/>
      <c r="AH20" s="251">
        <v>-38.9</v>
      </c>
      <c r="AI20" s="251"/>
      <c r="AJ20" s="251">
        <v>68</v>
      </c>
      <c r="AK20" s="251"/>
      <c r="AL20" s="251">
        <v>1</v>
      </c>
      <c r="AM20" s="251"/>
      <c r="AN20" s="251">
        <v>375</v>
      </c>
      <c r="AU20" s="251"/>
      <c r="AV20" s="251"/>
      <c r="AW20" s="251"/>
      <c r="AX20" s="251"/>
      <c r="AY20" s="251"/>
      <c r="AZ20" s="251"/>
      <c r="BA20" s="251"/>
      <c r="BB20" s="251"/>
      <c r="BC20" s="251"/>
    </row>
    <row r="21" spans="1:55" s="253" customFormat="1" ht="15" customHeight="1" x14ac:dyDescent="0.2">
      <c r="A21" s="298">
        <v>36984</v>
      </c>
      <c r="B21" s="251">
        <v>2.9</v>
      </c>
      <c r="C21" s="251"/>
      <c r="D21" s="251">
        <v>10</v>
      </c>
      <c r="E21" s="251"/>
      <c r="F21" s="251">
        <v>1.7</v>
      </c>
      <c r="G21" s="251"/>
      <c r="H21" s="251">
        <v>5</v>
      </c>
      <c r="I21" s="251"/>
      <c r="J21" s="251">
        <v>1.7</v>
      </c>
      <c r="K21" s="251"/>
      <c r="L21" s="251">
        <v>4</v>
      </c>
      <c r="M21" s="251"/>
      <c r="N21" s="251">
        <v>12.2</v>
      </c>
      <c r="O21" s="251"/>
      <c r="P21" s="251">
        <v>16.600000000000001</v>
      </c>
      <c r="Q21" s="251"/>
      <c r="R21" s="251">
        <v>1.5</v>
      </c>
      <c r="S21" s="251"/>
      <c r="T21" s="251">
        <v>8</v>
      </c>
      <c r="U21" s="252"/>
      <c r="V21" s="251">
        <v>-19.899999999999999</v>
      </c>
      <c r="W21" s="251"/>
      <c r="X21" s="251">
        <v>200</v>
      </c>
      <c r="Y21" s="251"/>
      <c r="Z21" s="251">
        <v>8.1999999999999993</v>
      </c>
      <c r="AA21" s="251"/>
      <c r="AB21" s="251">
        <v>20</v>
      </c>
      <c r="AC21" s="251"/>
      <c r="AD21" s="251">
        <v>3.2</v>
      </c>
      <c r="AE21" s="251"/>
      <c r="AF21" s="251">
        <v>20</v>
      </c>
      <c r="AG21" s="251"/>
      <c r="AH21" s="251">
        <v>-38.700000000000003</v>
      </c>
      <c r="AI21" s="251"/>
      <c r="AJ21" s="251">
        <v>68</v>
      </c>
      <c r="AK21" s="251"/>
      <c r="AL21" s="251">
        <v>0.214</v>
      </c>
      <c r="AM21" s="251"/>
      <c r="AN21" s="251">
        <v>375</v>
      </c>
      <c r="AU21" s="251"/>
      <c r="AV21" s="251"/>
      <c r="AW21" s="251"/>
      <c r="AX21" s="251"/>
      <c r="AY21" s="251"/>
      <c r="AZ21" s="251"/>
      <c r="BA21" s="251"/>
      <c r="BB21" s="251"/>
      <c r="BC21" s="251"/>
    </row>
    <row r="22" spans="1:55" s="253" customFormat="1" ht="15" customHeight="1" x14ac:dyDescent="0.2">
      <c r="A22" s="298">
        <v>36985</v>
      </c>
      <c r="B22" s="251">
        <v>2.9</v>
      </c>
      <c r="C22" s="251"/>
      <c r="D22" s="251">
        <v>10</v>
      </c>
      <c r="E22" s="251"/>
      <c r="F22" s="251">
        <v>1.7</v>
      </c>
      <c r="G22" s="251"/>
      <c r="H22" s="251">
        <v>5</v>
      </c>
      <c r="I22" s="251"/>
      <c r="J22" s="251">
        <v>1.7</v>
      </c>
      <c r="K22" s="251"/>
      <c r="L22" s="251">
        <v>4</v>
      </c>
      <c r="M22" s="251"/>
      <c r="N22" s="251">
        <v>13.2</v>
      </c>
      <c r="O22" s="251"/>
      <c r="P22" s="251">
        <v>17.899999999999999</v>
      </c>
      <c r="Q22" s="251"/>
      <c r="R22" s="251">
        <v>2.8</v>
      </c>
      <c r="S22" s="251"/>
      <c r="T22" s="251">
        <v>8</v>
      </c>
      <c r="U22" s="252"/>
      <c r="V22" s="251">
        <v>-16.8</v>
      </c>
      <c r="W22" s="251"/>
      <c r="X22" s="251">
        <v>200</v>
      </c>
      <c r="Y22" s="251"/>
      <c r="Z22" s="251">
        <v>7.9</v>
      </c>
      <c r="AA22" s="251"/>
      <c r="AB22" s="251">
        <v>20</v>
      </c>
      <c r="AC22" s="251"/>
      <c r="AD22" s="251">
        <v>5</v>
      </c>
      <c r="AE22" s="251"/>
      <c r="AF22" s="251">
        <v>20</v>
      </c>
      <c r="AG22" s="251"/>
      <c r="AH22" s="251">
        <v>-40.799999999999997</v>
      </c>
      <c r="AI22" s="251"/>
      <c r="AJ22" s="251">
        <v>68</v>
      </c>
      <c r="AK22" s="251"/>
      <c r="AL22" s="251">
        <v>23.7</v>
      </c>
      <c r="AM22" s="251"/>
      <c r="AN22" s="251">
        <v>375</v>
      </c>
      <c r="AU22" s="251"/>
      <c r="AV22" s="251"/>
      <c r="AW22" s="251"/>
      <c r="AX22" s="251"/>
      <c r="AY22" s="251"/>
      <c r="AZ22" s="251"/>
      <c r="BA22" s="251"/>
      <c r="BB22" s="251"/>
      <c r="BC22" s="251"/>
    </row>
    <row r="23" spans="1:55" s="253" customFormat="1" ht="15" customHeight="1" x14ac:dyDescent="0.2">
      <c r="A23" s="298">
        <v>36986</v>
      </c>
      <c r="B23" s="251">
        <v>3.2</v>
      </c>
      <c r="C23" s="251"/>
      <c r="D23" s="251">
        <v>10</v>
      </c>
      <c r="E23" s="251"/>
      <c r="F23" s="251">
        <v>1.7</v>
      </c>
      <c r="G23" s="251"/>
      <c r="H23" s="251">
        <v>5</v>
      </c>
      <c r="I23" s="251"/>
      <c r="J23" s="251">
        <v>1.6</v>
      </c>
      <c r="K23" s="251"/>
      <c r="L23" s="251">
        <v>4</v>
      </c>
      <c r="M23" s="251"/>
      <c r="N23" s="251">
        <v>13.2</v>
      </c>
      <c r="O23" s="251"/>
      <c r="P23" s="251">
        <v>16.600000000000001</v>
      </c>
      <c r="Q23" s="251"/>
      <c r="R23" s="251">
        <v>2.8</v>
      </c>
      <c r="S23" s="251"/>
      <c r="T23" s="251">
        <v>8</v>
      </c>
      <c r="U23" s="252"/>
      <c r="V23" s="251">
        <v>-18.2</v>
      </c>
      <c r="W23" s="251"/>
      <c r="X23" s="251">
        <v>200</v>
      </c>
      <c r="Y23" s="251"/>
      <c r="Z23" s="251">
        <v>7.4</v>
      </c>
      <c r="AA23" s="251"/>
      <c r="AB23" s="251">
        <v>20</v>
      </c>
      <c r="AC23" s="251"/>
      <c r="AD23" s="251">
        <v>2.8</v>
      </c>
      <c r="AE23" s="251"/>
      <c r="AF23" s="251">
        <v>20</v>
      </c>
      <c r="AG23" s="251"/>
      <c r="AH23" s="251">
        <v>-41.5</v>
      </c>
      <c r="AI23" s="251"/>
      <c r="AJ23" s="251">
        <v>68</v>
      </c>
      <c r="AK23" s="251"/>
      <c r="AL23" s="251">
        <v>22.3</v>
      </c>
      <c r="AM23" s="251"/>
      <c r="AN23" s="251">
        <v>375</v>
      </c>
      <c r="AU23" s="251"/>
      <c r="AV23" s="251"/>
      <c r="AW23" s="251"/>
      <c r="AX23" s="251"/>
      <c r="AY23" s="251"/>
      <c r="AZ23" s="251"/>
      <c r="BA23" s="251"/>
      <c r="BB23" s="251"/>
      <c r="BC23" s="251"/>
    </row>
    <row r="24" spans="1:55" s="253" customFormat="1" ht="15" customHeight="1" x14ac:dyDescent="0.2">
      <c r="A24" s="298">
        <v>36987</v>
      </c>
      <c r="B24" s="251">
        <v>2.8</v>
      </c>
      <c r="C24" s="251"/>
      <c r="D24" s="251">
        <v>10</v>
      </c>
      <c r="E24" s="251"/>
      <c r="F24" s="251">
        <v>1.7</v>
      </c>
      <c r="G24" s="251"/>
      <c r="H24" s="251">
        <v>5</v>
      </c>
      <c r="I24" s="251"/>
      <c r="J24" s="251">
        <v>1.6</v>
      </c>
      <c r="K24" s="251"/>
      <c r="L24" s="251">
        <v>4</v>
      </c>
      <c r="M24" s="251"/>
      <c r="N24" s="251">
        <v>13.3</v>
      </c>
      <c r="O24" s="251"/>
      <c r="P24" s="251">
        <v>16.600000000000001</v>
      </c>
      <c r="Q24" s="251"/>
      <c r="R24" s="251">
        <v>2.8</v>
      </c>
      <c r="S24" s="251"/>
      <c r="T24" s="251">
        <v>8</v>
      </c>
      <c r="U24" s="252"/>
      <c r="V24" s="251">
        <v>-14.7</v>
      </c>
      <c r="W24" s="251"/>
      <c r="X24" s="251">
        <v>200</v>
      </c>
      <c r="Y24" s="251"/>
      <c r="Z24" s="251">
        <v>8.4</v>
      </c>
      <c r="AA24" s="251"/>
      <c r="AB24" s="251">
        <v>20</v>
      </c>
      <c r="AC24" s="251"/>
      <c r="AD24" s="251">
        <v>2.9</v>
      </c>
      <c r="AE24" s="251"/>
      <c r="AF24" s="251">
        <v>20</v>
      </c>
      <c r="AG24" s="251"/>
      <c r="AH24" s="251">
        <v>-41</v>
      </c>
      <c r="AI24" s="251"/>
      <c r="AJ24" s="251">
        <v>68</v>
      </c>
      <c r="AK24" s="251"/>
      <c r="AL24" s="251">
        <v>22.3</v>
      </c>
      <c r="AM24" s="251"/>
      <c r="AN24" s="251">
        <v>375</v>
      </c>
      <c r="AU24" s="251"/>
      <c r="AV24" s="251"/>
      <c r="AW24" s="251"/>
      <c r="AX24" s="251"/>
      <c r="AY24" s="251"/>
      <c r="AZ24" s="251"/>
      <c r="BA24" s="251"/>
      <c r="BB24" s="251"/>
      <c r="BC24" s="251"/>
    </row>
    <row r="25" spans="1:55" s="253" customFormat="1" ht="15" customHeight="1" x14ac:dyDescent="0.2">
      <c r="A25" s="299">
        <v>36988</v>
      </c>
      <c r="B25" s="251">
        <v>2.8</v>
      </c>
      <c r="C25" s="251"/>
      <c r="D25" s="251">
        <v>10</v>
      </c>
      <c r="E25" s="251"/>
      <c r="F25" s="251">
        <v>1.7</v>
      </c>
      <c r="G25" s="251"/>
      <c r="H25" s="251">
        <v>5</v>
      </c>
      <c r="I25" s="251"/>
      <c r="J25" s="251">
        <v>1.6</v>
      </c>
      <c r="K25" s="251"/>
      <c r="L25" s="251">
        <v>4</v>
      </c>
      <c r="M25" s="251"/>
      <c r="N25" s="251">
        <v>13.3</v>
      </c>
      <c r="O25" s="251"/>
      <c r="P25" s="251">
        <v>16.600000000000001</v>
      </c>
      <c r="Q25" s="251"/>
      <c r="R25" s="251">
        <v>2.8</v>
      </c>
      <c r="S25" s="251"/>
      <c r="T25" s="251">
        <v>8</v>
      </c>
      <c r="U25" s="252"/>
      <c r="V25" s="251">
        <v>-14.7</v>
      </c>
      <c r="W25" s="251"/>
      <c r="X25" s="251">
        <v>200</v>
      </c>
      <c r="Y25" s="251"/>
      <c r="Z25" s="251">
        <v>8.4</v>
      </c>
      <c r="AA25" s="251"/>
      <c r="AB25" s="251">
        <v>20</v>
      </c>
      <c r="AC25" s="251"/>
      <c r="AD25" s="251">
        <v>2.9</v>
      </c>
      <c r="AE25" s="251"/>
      <c r="AF25" s="251">
        <v>20</v>
      </c>
      <c r="AG25" s="251"/>
      <c r="AH25" s="251">
        <v>-41</v>
      </c>
      <c r="AI25" s="251"/>
      <c r="AJ25" s="251">
        <v>68</v>
      </c>
      <c r="AK25" s="251"/>
      <c r="AL25" s="251">
        <v>22.3</v>
      </c>
      <c r="AM25" s="251"/>
      <c r="AN25" s="251">
        <v>375</v>
      </c>
      <c r="AU25" s="251"/>
      <c r="AV25" s="251"/>
      <c r="AW25" s="251"/>
      <c r="AX25" s="251"/>
      <c r="AY25" s="251"/>
      <c r="AZ25" s="251"/>
      <c r="BA25" s="251"/>
      <c r="BB25" s="251"/>
      <c r="BC25" s="251"/>
    </row>
    <row r="26" spans="1:55" s="253" customFormat="1" ht="15" customHeight="1" x14ac:dyDescent="0.2">
      <c r="A26" s="299">
        <v>36989</v>
      </c>
      <c r="B26" s="251">
        <v>2.8</v>
      </c>
      <c r="C26" s="251"/>
      <c r="D26" s="251">
        <v>10</v>
      </c>
      <c r="E26" s="251"/>
      <c r="F26" s="251">
        <v>1.7</v>
      </c>
      <c r="G26" s="251"/>
      <c r="H26" s="251">
        <v>5</v>
      </c>
      <c r="I26" s="251"/>
      <c r="J26" s="251">
        <v>1.6</v>
      </c>
      <c r="K26" s="251"/>
      <c r="L26" s="251">
        <v>4</v>
      </c>
      <c r="M26" s="251"/>
      <c r="N26" s="251">
        <v>13.3</v>
      </c>
      <c r="O26" s="251"/>
      <c r="P26" s="251">
        <v>16.600000000000001</v>
      </c>
      <c r="Q26" s="251"/>
      <c r="R26" s="251">
        <v>2.8</v>
      </c>
      <c r="S26" s="251"/>
      <c r="T26" s="251">
        <v>8</v>
      </c>
      <c r="U26" s="252"/>
      <c r="V26" s="251">
        <v>-14.7</v>
      </c>
      <c r="W26" s="251"/>
      <c r="X26" s="251">
        <v>200</v>
      </c>
      <c r="Y26" s="251"/>
      <c r="Z26" s="251">
        <v>8.4</v>
      </c>
      <c r="AA26" s="251"/>
      <c r="AB26" s="251">
        <v>20</v>
      </c>
      <c r="AC26" s="251"/>
      <c r="AD26" s="251">
        <v>2.9</v>
      </c>
      <c r="AE26" s="251"/>
      <c r="AF26" s="251">
        <v>20</v>
      </c>
      <c r="AG26" s="251"/>
      <c r="AH26" s="251">
        <v>-41</v>
      </c>
      <c r="AI26" s="251"/>
      <c r="AJ26" s="251">
        <v>68</v>
      </c>
      <c r="AK26" s="251"/>
      <c r="AL26" s="251">
        <v>22.3</v>
      </c>
      <c r="AM26" s="251"/>
      <c r="AN26" s="251">
        <v>375</v>
      </c>
      <c r="AU26" s="251"/>
      <c r="AV26" s="251"/>
      <c r="AW26" s="251"/>
      <c r="AX26" s="251"/>
      <c r="AY26" s="251"/>
      <c r="AZ26" s="251"/>
      <c r="BA26" s="251"/>
      <c r="BB26" s="251"/>
      <c r="BC26" s="251"/>
    </row>
    <row r="27" spans="1:55" s="253" customFormat="1" ht="15" customHeight="1" x14ac:dyDescent="0.2">
      <c r="A27" s="298">
        <v>36990</v>
      </c>
      <c r="B27" s="251">
        <v>3.3</v>
      </c>
      <c r="C27" s="251"/>
      <c r="D27" s="251">
        <v>10</v>
      </c>
      <c r="E27" s="251"/>
      <c r="F27" s="251">
        <v>1.9</v>
      </c>
      <c r="G27" s="251"/>
      <c r="H27" s="251">
        <v>5</v>
      </c>
      <c r="I27" s="251"/>
      <c r="J27" s="251">
        <v>1.6</v>
      </c>
      <c r="K27" s="251"/>
      <c r="L27" s="251">
        <v>4</v>
      </c>
      <c r="M27" s="251"/>
      <c r="N27" s="251">
        <v>13.5</v>
      </c>
      <c r="O27" s="251"/>
      <c r="P27" s="251">
        <v>16.600000000000001</v>
      </c>
      <c r="Q27" s="251"/>
      <c r="R27" s="251">
        <v>2.2999999999999998</v>
      </c>
      <c r="S27" s="251"/>
      <c r="T27" s="251">
        <v>8</v>
      </c>
      <c r="U27" s="252"/>
      <c r="V27" s="251">
        <v>-17.399999999999999</v>
      </c>
      <c r="W27" s="251"/>
      <c r="X27" s="251">
        <v>200</v>
      </c>
      <c r="Y27" s="251"/>
      <c r="Z27" s="251">
        <v>8.6999999999999993</v>
      </c>
      <c r="AA27" s="251"/>
      <c r="AB27" s="251">
        <v>20</v>
      </c>
      <c r="AC27" s="251"/>
      <c r="AD27" s="251">
        <v>2.8</v>
      </c>
      <c r="AE27" s="251"/>
      <c r="AF27" s="251">
        <v>20</v>
      </c>
      <c r="AG27" s="251"/>
      <c r="AH27" s="251">
        <v>-41.5</v>
      </c>
      <c r="AI27" s="251"/>
      <c r="AJ27" s="251">
        <v>68</v>
      </c>
      <c r="AK27" s="251"/>
      <c r="AL27" s="251">
        <v>-35.299999999999997</v>
      </c>
      <c r="AM27" s="251"/>
      <c r="AN27" s="251">
        <v>375</v>
      </c>
      <c r="AU27" s="251"/>
      <c r="AV27" s="251"/>
      <c r="AW27" s="251"/>
      <c r="AX27" s="251"/>
      <c r="AY27" s="251"/>
      <c r="AZ27" s="251"/>
      <c r="BA27" s="251"/>
      <c r="BB27" s="251"/>
      <c r="BC27" s="251"/>
    </row>
    <row r="28" spans="1:55" s="253" customFormat="1" ht="15" customHeight="1" x14ac:dyDescent="0.2">
      <c r="A28" s="298">
        <v>36991</v>
      </c>
      <c r="B28" s="251">
        <v>3.3</v>
      </c>
      <c r="C28" s="251"/>
      <c r="D28" s="251">
        <v>10</v>
      </c>
      <c r="E28" s="251"/>
      <c r="F28" s="251">
        <v>2.1</v>
      </c>
      <c r="G28" s="251"/>
      <c r="H28" s="251">
        <v>5</v>
      </c>
      <c r="I28" s="251"/>
      <c r="J28" s="251">
        <v>1.9</v>
      </c>
      <c r="K28" s="251"/>
      <c r="L28" s="251">
        <v>4</v>
      </c>
      <c r="M28" s="251"/>
      <c r="N28" s="251">
        <v>13.8</v>
      </c>
      <c r="O28" s="251"/>
      <c r="P28" s="251">
        <v>16.600000000000001</v>
      </c>
      <c r="Q28" s="251"/>
      <c r="R28" s="251">
        <v>2.4</v>
      </c>
      <c r="S28" s="251"/>
      <c r="T28" s="251">
        <v>8</v>
      </c>
      <c r="U28" s="252"/>
      <c r="V28" s="251">
        <v>-13.1</v>
      </c>
      <c r="W28" s="251"/>
      <c r="X28" s="251">
        <v>200</v>
      </c>
      <c r="Y28" s="251"/>
      <c r="Z28" s="251">
        <v>9.1</v>
      </c>
      <c r="AA28" s="251"/>
      <c r="AB28" s="251">
        <v>20</v>
      </c>
      <c r="AC28" s="251"/>
      <c r="AD28" s="251">
        <v>2.2999999999999998</v>
      </c>
      <c r="AE28" s="251"/>
      <c r="AF28" s="251">
        <v>20</v>
      </c>
      <c r="AG28" s="251"/>
      <c r="AH28" s="251">
        <v>-43.3</v>
      </c>
      <c r="AI28" s="251"/>
      <c r="AJ28" s="251">
        <v>68</v>
      </c>
      <c r="AK28" s="251"/>
      <c r="AL28" s="251">
        <v>9.6</v>
      </c>
      <c r="AM28" s="251"/>
      <c r="AN28" s="251">
        <v>375</v>
      </c>
      <c r="AU28" s="251"/>
      <c r="AV28" s="251"/>
      <c r="AW28" s="251"/>
      <c r="AX28" s="251"/>
      <c r="AY28" s="251"/>
      <c r="AZ28" s="251"/>
      <c r="BA28" s="251"/>
      <c r="BB28" s="251"/>
      <c r="BC28" s="251"/>
    </row>
    <row r="29" spans="1:55" s="253" customFormat="1" ht="15" customHeight="1" x14ac:dyDescent="0.2">
      <c r="A29" s="298">
        <v>36992</v>
      </c>
      <c r="B29" s="251">
        <v>3.4</v>
      </c>
      <c r="C29" s="251"/>
      <c r="D29" s="251">
        <v>10</v>
      </c>
      <c r="E29" s="251"/>
      <c r="F29" s="251">
        <v>2.1</v>
      </c>
      <c r="G29" s="251"/>
      <c r="H29" s="251">
        <v>5</v>
      </c>
      <c r="I29" s="251"/>
      <c r="J29" s="251">
        <v>1.7</v>
      </c>
      <c r="K29" s="251"/>
      <c r="L29" s="251">
        <v>4</v>
      </c>
      <c r="M29" s="251"/>
      <c r="N29" s="251">
        <v>14.1</v>
      </c>
      <c r="O29" s="251"/>
      <c r="P29" s="251">
        <v>16.600000000000001</v>
      </c>
      <c r="Q29" s="251"/>
      <c r="R29" s="251">
        <v>2.4</v>
      </c>
      <c r="S29" s="251"/>
      <c r="T29" s="251">
        <v>8</v>
      </c>
      <c r="U29" s="252"/>
      <c r="V29" s="251">
        <v>-15.9</v>
      </c>
      <c r="W29" s="251"/>
      <c r="X29" s="251">
        <v>200</v>
      </c>
      <c r="Y29" s="251"/>
      <c r="Z29" s="251">
        <v>9.1</v>
      </c>
      <c r="AA29" s="251"/>
      <c r="AB29" s="251">
        <v>20</v>
      </c>
      <c r="AC29" s="251"/>
      <c r="AD29" s="251">
        <v>2.8</v>
      </c>
      <c r="AE29" s="251"/>
      <c r="AF29" s="251">
        <v>20</v>
      </c>
      <c r="AG29" s="251"/>
      <c r="AH29" s="251">
        <v>-43.9</v>
      </c>
      <c r="AI29" s="251"/>
      <c r="AJ29" s="251">
        <v>68</v>
      </c>
      <c r="AK29" s="251"/>
      <c r="AL29" s="251">
        <v>14.3</v>
      </c>
      <c r="AM29" s="251"/>
      <c r="AN29" s="251">
        <v>375</v>
      </c>
      <c r="AU29" s="251"/>
      <c r="AV29" s="251"/>
      <c r="AW29" s="251"/>
      <c r="AX29" s="251"/>
      <c r="AY29" s="251"/>
      <c r="AZ29" s="251"/>
      <c r="BA29" s="251"/>
      <c r="BB29" s="251"/>
      <c r="BC29" s="251"/>
    </row>
    <row r="30" spans="1:55" s="253" customFormat="1" ht="15" customHeight="1" x14ac:dyDescent="0.2">
      <c r="A30" s="298">
        <v>36993</v>
      </c>
      <c r="B30" s="251">
        <v>3</v>
      </c>
      <c r="C30" s="251"/>
      <c r="D30" s="251">
        <v>10</v>
      </c>
      <c r="E30" s="251"/>
      <c r="F30" s="251">
        <v>2.1</v>
      </c>
      <c r="G30" s="251"/>
      <c r="H30" s="251">
        <v>5</v>
      </c>
      <c r="I30" s="251"/>
      <c r="J30" s="251">
        <v>2.2000000000000002</v>
      </c>
      <c r="K30" s="251"/>
      <c r="L30" s="251">
        <v>4</v>
      </c>
      <c r="M30" s="251"/>
      <c r="N30" s="251">
        <v>14.8</v>
      </c>
      <c r="O30" s="251"/>
      <c r="P30" s="251">
        <v>16.600000000000001</v>
      </c>
      <c r="Q30" s="251"/>
      <c r="R30" s="251">
        <v>2.4</v>
      </c>
      <c r="S30" s="251"/>
      <c r="T30" s="251">
        <v>8</v>
      </c>
      <c r="U30" s="252"/>
      <c r="V30" s="251">
        <v>-11.8</v>
      </c>
      <c r="W30" s="251"/>
      <c r="X30" s="251">
        <v>200</v>
      </c>
      <c r="Y30" s="251"/>
      <c r="Z30" s="251">
        <v>9.1</v>
      </c>
      <c r="AA30" s="251"/>
      <c r="AB30" s="251">
        <v>20</v>
      </c>
      <c r="AC30" s="251"/>
      <c r="AD30" s="251">
        <v>2.2999999999999998</v>
      </c>
      <c r="AE30" s="251"/>
      <c r="AF30" s="251">
        <v>20</v>
      </c>
      <c r="AG30" s="251"/>
      <c r="AH30" s="251">
        <v>-43.9</v>
      </c>
      <c r="AI30" s="251"/>
      <c r="AJ30" s="251">
        <v>68</v>
      </c>
      <c r="AK30" s="251"/>
      <c r="AL30" s="251">
        <v>14.3</v>
      </c>
      <c r="AM30" s="251"/>
      <c r="AN30" s="251">
        <v>375</v>
      </c>
      <c r="AU30" s="251"/>
      <c r="AV30" s="251"/>
      <c r="AW30" s="251"/>
      <c r="AX30" s="251"/>
      <c r="AY30" s="251"/>
      <c r="AZ30" s="251"/>
      <c r="BA30" s="251"/>
      <c r="BB30" s="251"/>
      <c r="BC30" s="251"/>
    </row>
    <row r="31" spans="1:55" s="253" customFormat="1" ht="15" customHeight="1" x14ac:dyDescent="0.2">
      <c r="A31" s="298">
        <v>36994</v>
      </c>
      <c r="B31" s="251">
        <v>3</v>
      </c>
      <c r="C31" s="251"/>
      <c r="D31" s="251">
        <v>10</v>
      </c>
      <c r="E31" s="251"/>
      <c r="F31" s="251">
        <v>2.1</v>
      </c>
      <c r="G31" s="251"/>
      <c r="H31" s="251">
        <v>5</v>
      </c>
      <c r="I31" s="251"/>
      <c r="J31" s="251">
        <v>2.2000000000000002</v>
      </c>
      <c r="K31" s="251"/>
      <c r="L31" s="251">
        <v>4</v>
      </c>
      <c r="M31" s="251"/>
      <c r="N31" s="251">
        <v>14.8</v>
      </c>
      <c r="O31" s="251"/>
      <c r="P31" s="251">
        <v>16.600000000000001</v>
      </c>
      <c r="Q31" s="251"/>
      <c r="R31" s="251">
        <v>2.4</v>
      </c>
      <c r="S31" s="251"/>
      <c r="T31" s="251">
        <v>8</v>
      </c>
      <c r="U31" s="252"/>
      <c r="V31" s="251">
        <v>-11.8</v>
      </c>
      <c r="W31" s="251"/>
      <c r="X31" s="251">
        <v>200</v>
      </c>
      <c r="Y31" s="251"/>
      <c r="Z31" s="251">
        <v>9.1</v>
      </c>
      <c r="AA31" s="251"/>
      <c r="AB31" s="251">
        <v>20</v>
      </c>
      <c r="AC31" s="251"/>
      <c r="AD31" s="251">
        <v>2.2999999999999998</v>
      </c>
      <c r="AE31" s="251"/>
      <c r="AF31" s="251">
        <v>20</v>
      </c>
      <c r="AG31" s="251"/>
      <c r="AH31" s="251">
        <v>-43.9</v>
      </c>
      <c r="AI31" s="251"/>
      <c r="AJ31" s="251">
        <v>68</v>
      </c>
      <c r="AK31" s="251"/>
      <c r="AL31" s="251">
        <v>14.3</v>
      </c>
      <c r="AM31" s="251"/>
      <c r="AN31" s="251">
        <v>375</v>
      </c>
      <c r="AU31" s="251"/>
      <c r="AV31" s="251"/>
      <c r="AW31" s="251"/>
      <c r="AX31" s="251"/>
      <c r="AY31" s="251"/>
      <c r="AZ31" s="251"/>
      <c r="BA31" s="251"/>
      <c r="BB31" s="251"/>
      <c r="BC31" s="251"/>
    </row>
    <row r="32" spans="1:55" s="253" customFormat="1" ht="15" customHeight="1" x14ac:dyDescent="0.2">
      <c r="A32" s="299">
        <v>36995</v>
      </c>
      <c r="B32" s="251">
        <v>3</v>
      </c>
      <c r="C32" s="251"/>
      <c r="D32" s="251">
        <v>10</v>
      </c>
      <c r="E32" s="251"/>
      <c r="F32" s="251">
        <v>2.1</v>
      </c>
      <c r="G32" s="251"/>
      <c r="H32" s="251">
        <v>5</v>
      </c>
      <c r="I32" s="251"/>
      <c r="J32" s="251">
        <v>2.2000000000000002</v>
      </c>
      <c r="K32" s="251"/>
      <c r="L32" s="251">
        <v>4</v>
      </c>
      <c r="M32" s="251"/>
      <c r="N32" s="251">
        <v>14.8</v>
      </c>
      <c r="O32" s="251"/>
      <c r="P32" s="251">
        <v>16.600000000000001</v>
      </c>
      <c r="Q32" s="251"/>
      <c r="R32" s="251">
        <v>2.4</v>
      </c>
      <c r="S32" s="251"/>
      <c r="T32" s="251">
        <v>8</v>
      </c>
      <c r="U32" s="252"/>
      <c r="V32" s="251">
        <v>-11.8</v>
      </c>
      <c r="W32" s="251"/>
      <c r="X32" s="251">
        <v>200</v>
      </c>
      <c r="Y32" s="251"/>
      <c r="Z32" s="251">
        <v>9.1</v>
      </c>
      <c r="AA32" s="251"/>
      <c r="AB32" s="251">
        <v>20</v>
      </c>
      <c r="AC32" s="251"/>
      <c r="AD32" s="251">
        <v>2.2999999999999998</v>
      </c>
      <c r="AE32" s="251"/>
      <c r="AF32" s="251">
        <v>20</v>
      </c>
      <c r="AG32" s="251"/>
      <c r="AH32" s="251">
        <v>-43.9</v>
      </c>
      <c r="AI32" s="251"/>
      <c r="AJ32" s="251">
        <v>68</v>
      </c>
      <c r="AK32" s="251"/>
      <c r="AL32" s="251">
        <v>14.3</v>
      </c>
      <c r="AM32" s="251"/>
      <c r="AN32" s="251">
        <v>375</v>
      </c>
      <c r="AU32" s="251"/>
      <c r="AV32" s="251"/>
      <c r="AW32" s="251"/>
      <c r="AX32" s="251"/>
      <c r="AY32" s="251"/>
      <c r="AZ32" s="251"/>
      <c r="BA32" s="251"/>
      <c r="BB32" s="251"/>
      <c r="BC32" s="251"/>
    </row>
    <row r="33" spans="1:55" s="253" customFormat="1" ht="15" customHeight="1" x14ac:dyDescent="0.2">
      <c r="A33" s="299">
        <v>36996</v>
      </c>
      <c r="B33" s="251">
        <v>3</v>
      </c>
      <c r="C33" s="251"/>
      <c r="D33" s="251">
        <v>10</v>
      </c>
      <c r="E33" s="251"/>
      <c r="F33" s="251">
        <v>2.1</v>
      </c>
      <c r="G33" s="251"/>
      <c r="H33" s="251">
        <v>5</v>
      </c>
      <c r="I33" s="251"/>
      <c r="J33" s="251">
        <v>2.2000000000000002</v>
      </c>
      <c r="K33" s="251"/>
      <c r="L33" s="251">
        <v>4</v>
      </c>
      <c r="M33" s="251"/>
      <c r="N33" s="251">
        <v>14.8</v>
      </c>
      <c r="O33" s="251"/>
      <c r="P33" s="251">
        <v>16.600000000000001</v>
      </c>
      <c r="Q33" s="251"/>
      <c r="R33" s="251">
        <v>2.4</v>
      </c>
      <c r="S33" s="251"/>
      <c r="T33" s="251">
        <v>8</v>
      </c>
      <c r="U33" s="252"/>
      <c r="V33" s="251">
        <v>-11.8</v>
      </c>
      <c r="W33" s="251"/>
      <c r="X33" s="251">
        <v>200</v>
      </c>
      <c r="Y33" s="251"/>
      <c r="Z33" s="251">
        <v>9.1</v>
      </c>
      <c r="AA33" s="251"/>
      <c r="AB33" s="251">
        <v>20</v>
      </c>
      <c r="AC33" s="251"/>
      <c r="AD33" s="251">
        <v>2.2999999999999998</v>
      </c>
      <c r="AE33" s="251"/>
      <c r="AF33" s="251">
        <v>20</v>
      </c>
      <c r="AG33" s="251"/>
      <c r="AH33" s="251">
        <v>-43.9</v>
      </c>
      <c r="AI33" s="251"/>
      <c r="AJ33" s="251">
        <v>68</v>
      </c>
      <c r="AK33" s="251"/>
      <c r="AL33" s="251">
        <v>14.3</v>
      </c>
      <c r="AM33" s="251"/>
      <c r="AN33" s="251">
        <v>375</v>
      </c>
      <c r="AU33" s="251"/>
      <c r="AV33" s="251"/>
      <c r="AW33" s="251"/>
      <c r="AX33" s="251"/>
      <c r="AY33" s="251"/>
      <c r="AZ33" s="251"/>
      <c r="BA33" s="251"/>
      <c r="BB33" s="251"/>
      <c r="BC33" s="251"/>
    </row>
    <row r="34" spans="1:55" s="253" customFormat="1" ht="15" customHeight="1" x14ac:dyDescent="0.2">
      <c r="A34" s="298">
        <v>36997</v>
      </c>
      <c r="B34" s="251">
        <v>3</v>
      </c>
      <c r="C34" s="251"/>
      <c r="D34" s="251">
        <v>10</v>
      </c>
      <c r="E34" s="251"/>
      <c r="F34" s="251">
        <v>2.1</v>
      </c>
      <c r="G34" s="251"/>
      <c r="H34" s="251">
        <v>5</v>
      </c>
      <c r="I34" s="251"/>
      <c r="J34" s="251">
        <v>2.2000000000000002</v>
      </c>
      <c r="K34" s="251"/>
      <c r="L34" s="251">
        <v>4</v>
      </c>
      <c r="M34" s="251"/>
      <c r="N34" s="251">
        <v>14.8</v>
      </c>
      <c r="O34" s="251"/>
      <c r="P34" s="251">
        <v>16.600000000000001</v>
      </c>
      <c r="Q34" s="251"/>
      <c r="R34" s="251">
        <v>2.4</v>
      </c>
      <c r="S34" s="251"/>
      <c r="T34" s="251">
        <v>8</v>
      </c>
      <c r="U34" s="252"/>
      <c r="V34" s="251">
        <v>-11.8</v>
      </c>
      <c r="W34" s="251"/>
      <c r="X34" s="251">
        <v>200</v>
      </c>
      <c r="Y34" s="251"/>
      <c r="Z34" s="251">
        <v>9.1</v>
      </c>
      <c r="AA34" s="251"/>
      <c r="AB34" s="251">
        <v>20</v>
      </c>
      <c r="AC34" s="251"/>
      <c r="AD34" s="251">
        <v>2.2999999999999998</v>
      </c>
      <c r="AE34" s="251"/>
      <c r="AF34" s="251">
        <v>20</v>
      </c>
      <c r="AG34" s="251"/>
      <c r="AH34" s="251">
        <v>-43.9</v>
      </c>
      <c r="AI34" s="251"/>
      <c r="AJ34" s="251">
        <v>68</v>
      </c>
      <c r="AK34" s="251"/>
      <c r="AL34" s="251">
        <v>14.3</v>
      </c>
      <c r="AM34" s="251"/>
      <c r="AN34" s="251">
        <v>375</v>
      </c>
      <c r="AU34" s="251"/>
      <c r="AV34" s="251"/>
      <c r="AW34" s="251"/>
      <c r="AX34" s="251"/>
      <c r="AY34" s="251"/>
      <c r="AZ34" s="251"/>
      <c r="BA34" s="251"/>
      <c r="BB34" s="251"/>
      <c r="BC34" s="251"/>
    </row>
    <row r="35" spans="1:55" s="253" customFormat="1" ht="15" customHeight="1" x14ac:dyDescent="0.2">
      <c r="A35" s="298">
        <v>36998</v>
      </c>
      <c r="B35" s="251">
        <v>3.9</v>
      </c>
      <c r="C35" s="251"/>
      <c r="D35" s="251">
        <v>10</v>
      </c>
      <c r="E35" s="251"/>
      <c r="F35" s="251">
        <v>2.6</v>
      </c>
      <c r="G35" s="251"/>
      <c r="H35" s="251">
        <v>5</v>
      </c>
      <c r="I35" s="251"/>
      <c r="J35" s="251">
        <v>1.8</v>
      </c>
      <c r="K35" s="251"/>
      <c r="L35" s="251">
        <v>4</v>
      </c>
      <c r="M35" s="251"/>
      <c r="N35" s="251">
        <v>15</v>
      </c>
      <c r="O35" s="251"/>
      <c r="P35" s="251">
        <v>16.600000000000001</v>
      </c>
      <c r="Q35" s="251"/>
      <c r="R35" s="251">
        <v>3.2</v>
      </c>
      <c r="S35" s="251"/>
      <c r="T35" s="251">
        <v>8</v>
      </c>
      <c r="U35" s="252"/>
      <c r="V35" s="251">
        <v>-25.1</v>
      </c>
      <c r="W35" s="251"/>
      <c r="X35" s="251">
        <v>200</v>
      </c>
      <c r="Y35" s="251"/>
      <c r="Z35" s="251">
        <v>9.8000000000000007</v>
      </c>
      <c r="AA35" s="251"/>
      <c r="AB35" s="251">
        <v>20</v>
      </c>
      <c r="AC35" s="251"/>
      <c r="AD35" s="251">
        <v>3.6</v>
      </c>
      <c r="AE35" s="251"/>
      <c r="AF35" s="251">
        <v>20</v>
      </c>
      <c r="AG35" s="251"/>
      <c r="AH35" s="251">
        <v>-42</v>
      </c>
      <c r="AI35" s="251"/>
      <c r="AJ35" s="251">
        <v>59.5</v>
      </c>
      <c r="AK35" s="251"/>
      <c r="AL35" s="251">
        <v>26.3</v>
      </c>
      <c r="AM35" s="251"/>
      <c r="AN35" s="251">
        <v>375</v>
      </c>
      <c r="AU35" s="251"/>
      <c r="AV35" s="251"/>
      <c r="AW35" s="251"/>
      <c r="AX35" s="251"/>
      <c r="AY35" s="251"/>
      <c r="AZ35" s="251"/>
      <c r="BA35" s="251"/>
      <c r="BB35" s="251"/>
      <c r="BC35" s="251"/>
    </row>
    <row r="36" spans="1:55" s="253" customFormat="1" ht="15" customHeight="1" x14ac:dyDescent="0.2">
      <c r="A36" s="298">
        <v>36999</v>
      </c>
      <c r="B36" s="251">
        <v>3.6</v>
      </c>
      <c r="C36" s="251"/>
      <c r="D36" s="251">
        <v>10</v>
      </c>
      <c r="E36" s="251"/>
      <c r="F36" s="251">
        <v>2.5</v>
      </c>
      <c r="G36" s="251"/>
      <c r="H36" s="251">
        <v>5</v>
      </c>
      <c r="I36" s="251"/>
      <c r="J36" s="251">
        <v>1.7</v>
      </c>
      <c r="K36" s="251"/>
      <c r="L36" s="251">
        <v>4</v>
      </c>
      <c r="M36" s="251"/>
      <c r="N36" s="251">
        <v>14.8</v>
      </c>
      <c r="O36" s="251"/>
      <c r="P36" s="251">
        <v>16.600000000000001</v>
      </c>
      <c r="Q36" s="251"/>
      <c r="R36" s="251">
        <v>2.7</v>
      </c>
      <c r="S36" s="251"/>
      <c r="T36" s="251">
        <v>8</v>
      </c>
      <c r="U36" s="252"/>
      <c r="V36" s="251">
        <v>-19.7</v>
      </c>
      <c r="W36" s="251"/>
      <c r="X36" s="251">
        <v>200</v>
      </c>
      <c r="Y36" s="251"/>
      <c r="Z36" s="251">
        <v>9.6999999999999993</v>
      </c>
      <c r="AA36" s="251"/>
      <c r="AB36" s="251">
        <v>20</v>
      </c>
      <c r="AC36" s="251"/>
      <c r="AD36" s="251">
        <v>4.0999999999999996</v>
      </c>
      <c r="AE36" s="251"/>
      <c r="AF36" s="251">
        <v>20</v>
      </c>
      <c r="AG36" s="251"/>
      <c r="AH36" s="251">
        <v>-44.9</v>
      </c>
      <c r="AI36" s="251"/>
      <c r="AJ36" s="251">
        <v>59.5</v>
      </c>
      <c r="AK36" s="251"/>
      <c r="AL36" s="251">
        <v>-15.3</v>
      </c>
      <c r="AM36" s="251"/>
      <c r="AN36" s="251">
        <v>375</v>
      </c>
      <c r="AU36" s="251"/>
      <c r="AV36" s="251"/>
      <c r="AW36" s="251"/>
      <c r="AX36" s="251"/>
      <c r="AY36" s="251"/>
      <c r="AZ36" s="251"/>
      <c r="BA36" s="251"/>
      <c r="BB36" s="251"/>
      <c r="BC36" s="251"/>
    </row>
    <row r="37" spans="1:55" s="253" customFormat="1" ht="15" customHeight="1" x14ac:dyDescent="0.2">
      <c r="A37" s="298">
        <v>37000</v>
      </c>
      <c r="B37" s="251">
        <v>3.3</v>
      </c>
      <c r="C37" s="251"/>
      <c r="D37" s="251">
        <v>10</v>
      </c>
      <c r="E37" s="251"/>
      <c r="F37" s="251">
        <v>2.2000000000000002</v>
      </c>
      <c r="G37" s="251"/>
      <c r="H37" s="251">
        <v>5</v>
      </c>
      <c r="I37" s="251"/>
      <c r="J37" s="251">
        <v>1.5</v>
      </c>
      <c r="K37" s="251"/>
      <c r="L37" s="251">
        <v>4</v>
      </c>
      <c r="M37" s="251"/>
      <c r="N37" s="251">
        <v>14.6</v>
      </c>
      <c r="O37" s="251"/>
      <c r="P37" s="251">
        <v>16.600000000000001</v>
      </c>
      <c r="Q37" s="251"/>
      <c r="R37" s="251">
        <v>2.8</v>
      </c>
      <c r="S37" s="251"/>
      <c r="T37" s="251">
        <v>8</v>
      </c>
      <c r="U37" s="252"/>
      <c r="V37" s="251">
        <v>-15.9</v>
      </c>
      <c r="W37" s="251"/>
      <c r="X37" s="251">
        <v>200</v>
      </c>
      <c r="Y37" s="251"/>
      <c r="Z37" s="251">
        <v>9.3000000000000007</v>
      </c>
      <c r="AA37" s="251"/>
      <c r="AB37" s="251">
        <v>20</v>
      </c>
      <c r="AC37" s="251"/>
      <c r="AD37" s="251">
        <v>5.4</v>
      </c>
      <c r="AE37" s="251"/>
      <c r="AF37" s="251">
        <v>20</v>
      </c>
      <c r="AG37" s="251"/>
      <c r="AH37" s="251">
        <v>-44.1</v>
      </c>
      <c r="AI37" s="251"/>
      <c r="AJ37" s="251">
        <v>59.5</v>
      </c>
      <c r="AK37" s="251"/>
      <c r="AL37" s="251">
        <v>5.9</v>
      </c>
      <c r="AM37" s="251"/>
      <c r="AN37" s="251">
        <v>375</v>
      </c>
      <c r="AU37" s="251"/>
      <c r="AV37" s="251"/>
      <c r="AW37" s="251"/>
      <c r="AX37" s="251"/>
      <c r="AY37" s="251"/>
      <c r="AZ37" s="251"/>
      <c r="BA37" s="251"/>
      <c r="BB37" s="251"/>
      <c r="BC37" s="251"/>
    </row>
    <row r="38" spans="1:55" s="253" customFormat="1" ht="15" customHeight="1" x14ac:dyDescent="0.2">
      <c r="A38" s="298">
        <v>37001</v>
      </c>
      <c r="B38" s="251">
        <v>3.3</v>
      </c>
      <c r="C38" s="251"/>
      <c r="D38" s="251">
        <v>10</v>
      </c>
      <c r="E38" s="251"/>
      <c r="F38" s="251">
        <v>2.2000000000000002</v>
      </c>
      <c r="G38" s="251"/>
      <c r="H38" s="251">
        <v>5</v>
      </c>
      <c r="I38" s="251"/>
      <c r="J38" s="251">
        <v>1.5</v>
      </c>
      <c r="K38" s="251"/>
      <c r="L38" s="251">
        <v>4</v>
      </c>
      <c r="M38" s="251"/>
      <c r="N38" s="251">
        <v>14.6</v>
      </c>
      <c r="O38" s="251"/>
      <c r="P38" s="251">
        <v>16.600000000000001</v>
      </c>
      <c r="Q38" s="251"/>
      <c r="R38" s="251">
        <v>2.9</v>
      </c>
      <c r="S38" s="251"/>
      <c r="T38" s="251">
        <v>8</v>
      </c>
      <c r="U38" s="252"/>
      <c r="V38" s="251">
        <v>-16</v>
      </c>
      <c r="W38" s="251"/>
      <c r="X38" s="251">
        <v>200</v>
      </c>
      <c r="Y38" s="251"/>
      <c r="Z38" s="251">
        <v>9</v>
      </c>
      <c r="AA38" s="251"/>
      <c r="AB38" s="251">
        <v>20</v>
      </c>
      <c r="AC38" s="251"/>
      <c r="AD38" s="251">
        <v>5.4</v>
      </c>
      <c r="AE38" s="251"/>
      <c r="AF38" s="251">
        <v>20</v>
      </c>
      <c r="AG38" s="251"/>
      <c r="AH38" s="251">
        <v>-44</v>
      </c>
      <c r="AI38" s="251"/>
      <c r="AJ38" s="251">
        <v>59.5</v>
      </c>
      <c r="AK38" s="251"/>
      <c r="AL38" s="251">
        <v>5.9</v>
      </c>
      <c r="AM38" s="251"/>
      <c r="AN38" s="251">
        <v>375</v>
      </c>
      <c r="AU38" s="251"/>
      <c r="AV38" s="251"/>
      <c r="AW38" s="251"/>
      <c r="AX38" s="251"/>
      <c r="AY38" s="251"/>
      <c r="AZ38" s="251"/>
      <c r="BA38" s="251"/>
      <c r="BB38" s="251"/>
      <c r="BC38" s="251"/>
    </row>
    <row r="39" spans="1:55" s="253" customFormat="1" ht="15" customHeight="1" x14ac:dyDescent="0.2">
      <c r="A39" s="299">
        <v>37002</v>
      </c>
      <c r="B39" s="251">
        <v>3.3</v>
      </c>
      <c r="C39" s="251"/>
      <c r="D39" s="251">
        <v>10</v>
      </c>
      <c r="E39" s="251"/>
      <c r="F39" s="251">
        <v>2.2000000000000002</v>
      </c>
      <c r="G39" s="251"/>
      <c r="H39" s="251">
        <v>5</v>
      </c>
      <c r="I39" s="251"/>
      <c r="J39" s="251">
        <v>1.5</v>
      </c>
      <c r="K39" s="251"/>
      <c r="L39" s="251">
        <v>4</v>
      </c>
      <c r="M39" s="251"/>
      <c r="N39" s="251">
        <v>14.6</v>
      </c>
      <c r="O39" s="251"/>
      <c r="P39" s="251">
        <v>16.600000000000001</v>
      </c>
      <c r="Q39" s="251"/>
      <c r="R39" s="251">
        <v>2.9</v>
      </c>
      <c r="S39" s="251"/>
      <c r="T39" s="251">
        <v>8</v>
      </c>
      <c r="U39" s="252"/>
      <c r="V39" s="251">
        <v>-16</v>
      </c>
      <c r="W39" s="251"/>
      <c r="X39" s="251">
        <v>200</v>
      </c>
      <c r="Y39" s="251"/>
      <c r="Z39" s="251">
        <v>9</v>
      </c>
      <c r="AA39" s="251"/>
      <c r="AB39" s="251">
        <v>20</v>
      </c>
      <c r="AC39" s="251"/>
      <c r="AD39" s="251">
        <v>5.4</v>
      </c>
      <c r="AE39" s="251"/>
      <c r="AF39" s="251">
        <v>20</v>
      </c>
      <c r="AG39" s="251"/>
      <c r="AH39" s="251">
        <v>-44</v>
      </c>
      <c r="AI39" s="251"/>
      <c r="AJ39" s="251">
        <v>59.5</v>
      </c>
      <c r="AK39" s="251"/>
      <c r="AL39" s="251">
        <v>5.9</v>
      </c>
      <c r="AM39" s="251"/>
      <c r="AN39" s="251">
        <v>375</v>
      </c>
      <c r="AU39" s="251"/>
      <c r="AV39" s="251"/>
      <c r="AW39" s="251"/>
      <c r="AX39" s="251"/>
      <c r="AY39" s="251"/>
      <c r="AZ39" s="251"/>
      <c r="BA39" s="251"/>
      <c r="BB39" s="251"/>
      <c r="BC39" s="251"/>
    </row>
    <row r="40" spans="1:55" s="253" customFormat="1" ht="15" customHeight="1" x14ac:dyDescent="0.2">
      <c r="A40" s="299">
        <v>37003</v>
      </c>
      <c r="B40" s="251">
        <v>3.3</v>
      </c>
      <c r="C40" s="251"/>
      <c r="D40" s="251">
        <v>10</v>
      </c>
      <c r="E40" s="251"/>
      <c r="F40" s="251">
        <v>2.2000000000000002</v>
      </c>
      <c r="G40" s="251"/>
      <c r="H40" s="251">
        <v>5</v>
      </c>
      <c r="I40" s="251"/>
      <c r="J40" s="251">
        <v>1.5</v>
      </c>
      <c r="K40" s="251"/>
      <c r="L40" s="251">
        <v>4</v>
      </c>
      <c r="M40" s="251"/>
      <c r="N40" s="251">
        <v>14.6</v>
      </c>
      <c r="O40" s="251"/>
      <c r="P40" s="251">
        <v>16.600000000000001</v>
      </c>
      <c r="Q40" s="251"/>
      <c r="R40" s="251">
        <v>2.9</v>
      </c>
      <c r="S40" s="251"/>
      <c r="T40" s="251">
        <v>8</v>
      </c>
      <c r="U40" s="252"/>
      <c r="V40" s="251">
        <v>-16</v>
      </c>
      <c r="W40" s="251"/>
      <c r="X40" s="251">
        <v>200</v>
      </c>
      <c r="Y40" s="251"/>
      <c r="Z40" s="251">
        <v>9</v>
      </c>
      <c r="AA40" s="251"/>
      <c r="AB40" s="251">
        <v>20</v>
      </c>
      <c r="AC40" s="251"/>
      <c r="AD40" s="251">
        <v>5.4</v>
      </c>
      <c r="AE40" s="251"/>
      <c r="AF40" s="251">
        <v>20</v>
      </c>
      <c r="AG40" s="251"/>
      <c r="AH40" s="251">
        <v>-44</v>
      </c>
      <c r="AI40" s="251"/>
      <c r="AJ40" s="251">
        <v>59.5</v>
      </c>
      <c r="AK40" s="251"/>
      <c r="AL40" s="251">
        <v>5.9</v>
      </c>
      <c r="AM40" s="251"/>
      <c r="AN40" s="251">
        <v>375</v>
      </c>
      <c r="AU40" s="251"/>
      <c r="AV40" s="251"/>
      <c r="AW40" s="251"/>
      <c r="AX40" s="251"/>
      <c r="AY40" s="251"/>
      <c r="AZ40" s="251"/>
      <c r="BA40" s="251"/>
      <c r="BB40" s="251"/>
      <c r="BC40" s="251"/>
    </row>
    <row r="41" spans="1:55" s="253" customFormat="1" ht="15" customHeight="1" x14ac:dyDescent="0.2">
      <c r="A41" s="298">
        <v>37004</v>
      </c>
      <c r="B41" s="251">
        <v>3.4</v>
      </c>
      <c r="C41" s="251"/>
      <c r="D41" s="251">
        <v>10</v>
      </c>
      <c r="E41" s="251"/>
      <c r="F41" s="251">
        <v>2.2000000000000002</v>
      </c>
      <c r="G41" s="251"/>
      <c r="H41" s="251">
        <v>5</v>
      </c>
      <c r="I41" s="251"/>
      <c r="J41" s="251">
        <v>1.4</v>
      </c>
      <c r="K41" s="251"/>
      <c r="L41" s="251">
        <v>4</v>
      </c>
      <c r="M41" s="251"/>
      <c r="N41" s="251">
        <v>14.8</v>
      </c>
      <c r="O41" s="251"/>
      <c r="P41" s="251">
        <v>16.600000000000001</v>
      </c>
      <c r="Q41" s="251"/>
      <c r="R41" s="251">
        <v>2.1</v>
      </c>
      <c r="S41" s="251"/>
      <c r="T41" s="251">
        <v>8</v>
      </c>
      <c r="U41" s="252"/>
      <c r="V41" s="251">
        <v>-15.8</v>
      </c>
      <c r="W41" s="251"/>
      <c r="X41" s="251">
        <v>200</v>
      </c>
      <c r="Y41" s="251"/>
      <c r="Z41" s="251">
        <v>9.3000000000000007</v>
      </c>
      <c r="AA41" s="251"/>
      <c r="AB41" s="251">
        <v>20</v>
      </c>
      <c r="AC41" s="251"/>
      <c r="AD41" s="251">
        <v>12.5</v>
      </c>
      <c r="AE41" s="251"/>
      <c r="AF41" s="251">
        <v>20</v>
      </c>
      <c r="AG41" s="251"/>
      <c r="AH41" s="251">
        <v>-42.9</v>
      </c>
      <c r="AI41" s="251"/>
      <c r="AJ41" s="251">
        <v>59.5</v>
      </c>
      <c r="AK41" s="251"/>
      <c r="AL41" s="251">
        <v>11.1</v>
      </c>
      <c r="AM41" s="251"/>
      <c r="AN41" s="251">
        <v>375</v>
      </c>
      <c r="AU41" s="251"/>
      <c r="AV41" s="251"/>
      <c r="AW41" s="251"/>
      <c r="AX41" s="251"/>
      <c r="AY41" s="251"/>
      <c r="AZ41" s="251"/>
      <c r="BA41" s="251"/>
      <c r="BB41" s="251"/>
      <c r="BC41" s="251"/>
    </row>
    <row r="42" spans="1:55" s="253" customFormat="1" ht="15" customHeight="1" x14ac:dyDescent="0.2">
      <c r="A42" s="298">
        <v>37005</v>
      </c>
      <c r="B42" s="251">
        <v>3.1</v>
      </c>
      <c r="C42" s="251"/>
      <c r="D42" s="251">
        <v>10</v>
      </c>
      <c r="E42" s="251"/>
      <c r="F42" s="251">
        <v>2.1</v>
      </c>
      <c r="G42" s="251"/>
      <c r="H42" s="251">
        <v>5</v>
      </c>
      <c r="I42" s="251"/>
      <c r="J42" s="251">
        <v>1.6</v>
      </c>
      <c r="K42" s="251"/>
      <c r="L42" s="251">
        <v>4</v>
      </c>
      <c r="M42" s="251"/>
      <c r="N42" s="251">
        <v>13.9</v>
      </c>
      <c r="O42" s="251"/>
      <c r="P42" s="251">
        <v>16.600000000000001</v>
      </c>
      <c r="Q42" s="251"/>
      <c r="R42" s="251">
        <v>1.3</v>
      </c>
      <c r="S42" s="251"/>
      <c r="T42" s="251">
        <v>8</v>
      </c>
      <c r="U42" s="252"/>
      <c r="V42" s="251">
        <v>-11</v>
      </c>
      <c r="W42" s="251"/>
      <c r="X42" s="251">
        <v>200</v>
      </c>
      <c r="Y42" s="251"/>
      <c r="Z42" s="251">
        <v>9.3000000000000007</v>
      </c>
      <c r="AA42" s="251"/>
      <c r="AB42" s="251">
        <v>20</v>
      </c>
      <c r="AC42" s="251"/>
      <c r="AD42" s="251">
        <v>3.9</v>
      </c>
      <c r="AE42" s="251"/>
      <c r="AF42" s="251">
        <v>20</v>
      </c>
      <c r="AG42" s="251"/>
      <c r="AH42" s="251">
        <v>-41.8</v>
      </c>
      <c r="AI42" s="251"/>
      <c r="AJ42" s="251">
        <v>59.5</v>
      </c>
      <c r="AK42" s="251"/>
      <c r="AL42" s="251">
        <v>-3.1</v>
      </c>
      <c r="AM42" s="251"/>
      <c r="AN42" s="251">
        <v>375</v>
      </c>
      <c r="AU42" s="251"/>
      <c r="AV42" s="251"/>
      <c r="AW42" s="251"/>
      <c r="AX42" s="251"/>
      <c r="AY42" s="251"/>
      <c r="AZ42" s="251"/>
      <c r="BA42" s="251"/>
      <c r="BB42" s="251"/>
      <c r="BC42" s="251"/>
    </row>
    <row r="43" spans="1:55" s="253" customFormat="1" ht="15" customHeight="1" x14ac:dyDescent="0.2">
      <c r="A43" s="298">
        <v>37006</v>
      </c>
      <c r="B43" s="251">
        <v>3</v>
      </c>
      <c r="C43" s="251"/>
      <c r="D43" s="251">
        <v>10</v>
      </c>
      <c r="E43" s="251"/>
      <c r="F43" s="251">
        <v>2</v>
      </c>
      <c r="G43" s="251"/>
      <c r="H43" s="251">
        <v>5</v>
      </c>
      <c r="I43" s="251"/>
      <c r="J43" s="251">
        <v>1.4</v>
      </c>
      <c r="K43" s="251"/>
      <c r="L43" s="251">
        <v>4</v>
      </c>
      <c r="M43" s="251"/>
      <c r="N43" s="251">
        <v>13.7</v>
      </c>
      <c r="O43" s="251"/>
      <c r="P43" s="251">
        <v>16.600000000000001</v>
      </c>
      <c r="Q43" s="251"/>
      <c r="R43" s="251">
        <v>1.3</v>
      </c>
      <c r="S43" s="251"/>
      <c r="T43" s="251">
        <v>8</v>
      </c>
      <c r="U43" s="252"/>
      <c r="V43" s="251">
        <v>-10.6</v>
      </c>
      <c r="W43" s="251"/>
      <c r="X43" s="251">
        <v>200</v>
      </c>
      <c r="Y43" s="251"/>
      <c r="Z43" s="251">
        <v>9.1</v>
      </c>
      <c r="AA43" s="251"/>
      <c r="AB43" s="251">
        <v>20</v>
      </c>
      <c r="AC43" s="251"/>
      <c r="AD43" s="251">
        <v>5.8</v>
      </c>
      <c r="AE43" s="251"/>
      <c r="AF43" s="251">
        <v>20</v>
      </c>
      <c r="AG43" s="251"/>
      <c r="AH43" s="251">
        <v>-41</v>
      </c>
      <c r="AI43" s="251"/>
      <c r="AJ43" s="251">
        <v>59.5</v>
      </c>
      <c r="AK43" s="251"/>
      <c r="AL43" s="251">
        <v>-3.1</v>
      </c>
      <c r="AM43" s="251"/>
      <c r="AN43" s="251">
        <v>375</v>
      </c>
      <c r="AU43" s="251"/>
      <c r="AV43" s="251"/>
      <c r="AW43" s="251"/>
      <c r="AX43" s="251"/>
      <c r="AY43" s="251"/>
      <c r="AZ43" s="251"/>
      <c r="BA43" s="251"/>
      <c r="BB43" s="251"/>
      <c r="BC43" s="251"/>
    </row>
    <row r="44" spans="1:55" s="253" customFormat="1" ht="15" customHeight="1" x14ac:dyDescent="0.2">
      <c r="A44" s="298">
        <v>37007</v>
      </c>
      <c r="B44" s="251">
        <v>3</v>
      </c>
      <c r="C44" s="251"/>
      <c r="D44" s="251">
        <v>10</v>
      </c>
      <c r="E44" s="251"/>
      <c r="F44" s="251">
        <v>2</v>
      </c>
      <c r="G44" s="251"/>
      <c r="H44" s="251">
        <v>5</v>
      </c>
      <c r="I44" s="251"/>
      <c r="J44" s="251">
        <v>1.4</v>
      </c>
      <c r="K44" s="251"/>
      <c r="L44" s="251">
        <v>4</v>
      </c>
      <c r="M44" s="251"/>
      <c r="N44" s="251">
        <v>13.7</v>
      </c>
      <c r="O44" s="251"/>
      <c r="P44" s="251">
        <v>16.600000000000001</v>
      </c>
      <c r="Q44" s="251"/>
      <c r="R44" s="251">
        <v>1.3</v>
      </c>
      <c r="S44" s="251"/>
      <c r="T44" s="251">
        <v>8</v>
      </c>
      <c r="U44" s="252"/>
      <c r="V44" s="251">
        <v>-10.6</v>
      </c>
      <c r="W44" s="251"/>
      <c r="X44" s="251">
        <v>200</v>
      </c>
      <c r="Y44" s="251"/>
      <c r="Z44" s="251">
        <v>9.1</v>
      </c>
      <c r="AA44" s="251"/>
      <c r="AB44" s="251">
        <v>20</v>
      </c>
      <c r="AC44" s="251"/>
      <c r="AD44" s="251">
        <v>5.8</v>
      </c>
      <c r="AE44" s="251"/>
      <c r="AF44" s="251">
        <v>20</v>
      </c>
      <c r="AG44" s="251"/>
      <c r="AH44" s="251">
        <v>-41</v>
      </c>
      <c r="AI44" s="251"/>
      <c r="AJ44" s="251">
        <v>59.5</v>
      </c>
      <c r="AK44" s="251"/>
      <c r="AL44" s="251">
        <v>-3.1</v>
      </c>
      <c r="AM44" s="251"/>
      <c r="AN44" s="251">
        <v>375</v>
      </c>
      <c r="AU44" s="251"/>
      <c r="AV44" s="251"/>
      <c r="AW44" s="251"/>
      <c r="AX44" s="251"/>
      <c r="AY44" s="251"/>
      <c r="AZ44" s="251"/>
      <c r="BA44" s="251"/>
      <c r="BB44" s="251"/>
      <c r="BC44" s="251"/>
    </row>
    <row r="45" spans="1:55" s="253" customFormat="1" ht="15" customHeight="1" x14ac:dyDescent="0.2">
      <c r="A45" s="298">
        <v>37008</v>
      </c>
      <c r="B45" s="251">
        <v>3</v>
      </c>
      <c r="C45" s="251"/>
      <c r="D45" s="251">
        <v>10</v>
      </c>
      <c r="E45" s="251"/>
      <c r="F45" s="251">
        <v>2</v>
      </c>
      <c r="G45" s="251"/>
      <c r="H45" s="251">
        <v>5</v>
      </c>
      <c r="I45" s="251"/>
      <c r="J45" s="251">
        <v>1.4</v>
      </c>
      <c r="K45" s="251"/>
      <c r="L45" s="251">
        <v>4</v>
      </c>
      <c r="M45" s="251"/>
      <c r="N45" s="251">
        <v>13.7</v>
      </c>
      <c r="O45" s="251"/>
      <c r="P45" s="251">
        <v>16.600000000000001</v>
      </c>
      <c r="Q45" s="251"/>
      <c r="R45" s="251">
        <v>1.3</v>
      </c>
      <c r="S45" s="251"/>
      <c r="T45" s="251">
        <v>8</v>
      </c>
      <c r="U45" s="252"/>
      <c r="V45" s="251">
        <v>-10.6</v>
      </c>
      <c r="W45" s="251"/>
      <c r="X45" s="251">
        <v>200</v>
      </c>
      <c r="Y45" s="251"/>
      <c r="Z45" s="251">
        <v>9.1</v>
      </c>
      <c r="AA45" s="251"/>
      <c r="AB45" s="251">
        <v>20</v>
      </c>
      <c r="AC45" s="251"/>
      <c r="AD45" s="251">
        <v>5.8</v>
      </c>
      <c r="AE45" s="251"/>
      <c r="AF45" s="251">
        <v>20</v>
      </c>
      <c r="AG45" s="251"/>
      <c r="AH45" s="251">
        <v>-41</v>
      </c>
      <c r="AI45" s="251"/>
      <c r="AJ45" s="251">
        <v>59.5</v>
      </c>
      <c r="AK45" s="251"/>
      <c r="AL45" s="251">
        <v>-3.1</v>
      </c>
      <c r="AM45" s="251"/>
      <c r="AN45" s="251">
        <v>375</v>
      </c>
      <c r="AU45" s="251"/>
      <c r="AV45" s="251"/>
      <c r="AW45" s="251"/>
      <c r="AX45" s="251"/>
      <c r="AY45" s="251"/>
      <c r="AZ45" s="251"/>
      <c r="BA45" s="251"/>
      <c r="BB45" s="251"/>
      <c r="BC45" s="251"/>
    </row>
    <row r="46" spans="1:55" s="253" customFormat="1" ht="15" customHeight="1" x14ac:dyDescent="0.2">
      <c r="A46" s="299">
        <v>37009</v>
      </c>
      <c r="B46" s="251">
        <v>3</v>
      </c>
      <c r="C46" s="251"/>
      <c r="D46" s="251">
        <v>10</v>
      </c>
      <c r="E46" s="251"/>
      <c r="F46" s="251">
        <v>2</v>
      </c>
      <c r="G46" s="251"/>
      <c r="H46" s="251">
        <v>5</v>
      </c>
      <c r="I46" s="251"/>
      <c r="J46" s="251">
        <v>1.4</v>
      </c>
      <c r="K46" s="251"/>
      <c r="L46" s="251">
        <v>4</v>
      </c>
      <c r="M46" s="251"/>
      <c r="N46" s="251">
        <v>13.7</v>
      </c>
      <c r="O46" s="251"/>
      <c r="P46" s="251">
        <v>16.600000000000001</v>
      </c>
      <c r="Q46" s="251"/>
      <c r="R46" s="251">
        <v>1.3</v>
      </c>
      <c r="S46" s="251"/>
      <c r="T46" s="251">
        <v>8</v>
      </c>
      <c r="U46" s="252"/>
      <c r="V46" s="251">
        <v>-10.6</v>
      </c>
      <c r="W46" s="251"/>
      <c r="X46" s="251">
        <v>200</v>
      </c>
      <c r="Y46" s="251"/>
      <c r="Z46" s="251">
        <v>9.1</v>
      </c>
      <c r="AA46" s="251"/>
      <c r="AB46" s="251">
        <v>20</v>
      </c>
      <c r="AC46" s="251"/>
      <c r="AD46" s="251">
        <v>5.8</v>
      </c>
      <c r="AE46" s="251"/>
      <c r="AF46" s="251">
        <v>20</v>
      </c>
      <c r="AG46" s="251"/>
      <c r="AH46" s="251">
        <v>-41</v>
      </c>
      <c r="AI46" s="251"/>
      <c r="AJ46" s="251">
        <v>59.5</v>
      </c>
      <c r="AK46" s="251"/>
      <c r="AL46" s="251">
        <v>-3.1</v>
      </c>
      <c r="AM46" s="251"/>
      <c r="AN46" s="251">
        <v>375</v>
      </c>
      <c r="AU46" s="251"/>
      <c r="AV46" s="251"/>
      <c r="AW46" s="251"/>
      <c r="AX46" s="251"/>
      <c r="AY46" s="251"/>
      <c r="AZ46" s="251"/>
      <c r="BA46" s="251"/>
      <c r="BB46" s="251"/>
      <c r="BC46" s="251"/>
    </row>
    <row r="47" spans="1:55" s="253" customFormat="1" ht="15" customHeight="1" x14ac:dyDescent="0.2">
      <c r="A47" s="299">
        <v>37010</v>
      </c>
      <c r="B47" s="251">
        <v>3</v>
      </c>
      <c r="C47" s="251"/>
      <c r="D47" s="251">
        <v>10</v>
      </c>
      <c r="E47" s="251"/>
      <c r="F47" s="251">
        <v>2</v>
      </c>
      <c r="G47" s="251"/>
      <c r="H47" s="251">
        <v>5</v>
      </c>
      <c r="I47" s="251"/>
      <c r="J47" s="251">
        <v>1.4</v>
      </c>
      <c r="K47" s="251"/>
      <c r="L47" s="251">
        <v>4</v>
      </c>
      <c r="M47" s="251"/>
      <c r="N47" s="251">
        <v>13.7</v>
      </c>
      <c r="O47" s="251"/>
      <c r="P47" s="251">
        <v>16.600000000000001</v>
      </c>
      <c r="Q47" s="251"/>
      <c r="R47" s="251">
        <v>1.3</v>
      </c>
      <c r="S47" s="251"/>
      <c r="T47" s="251">
        <v>8</v>
      </c>
      <c r="U47" s="252"/>
      <c r="V47" s="251">
        <v>-10.6</v>
      </c>
      <c r="W47" s="251"/>
      <c r="X47" s="251">
        <v>200</v>
      </c>
      <c r="Y47" s="251"/>
      <c r="Z47" s="251">
        <v>9.1</v>
      </c>
      <c r="AA47" s="251"/>
      <c r="AB47" s="251">
        <v>20</v>
      </c>
      <c r="AC47" s="251"/>
      <c r="AD47" s="251">
        <v>5.8</v>
      </c>
      <c r="AE47" s="251"/>
      <c r="AF47" s="251">
        <v>20</v>
      </c>
      <c r="AG47" s="251"/>
      <c r="AH47" s="251">
        <v>-41</v>
      </c>
      <c r="AI47" s="251"/>
      <c r="AJ47" s="251">
        <v>59.5</v>
      </c>
      <c r="AK47" s="251"/>
      <c r="AL47" s="251">
        <v>-3.1</v>
      </c>
      <c r="AM47" s="251"/>
      <c r="AN47" s="251">
        <v>375</v>
      </c>
      <c r="AU47" s="251"/>
      <c r="AV47" s="251"/>
      <c r="AW47" s="251"/>
      <c r="AX47" s="251"/>
      <c r="AY47" s="251"/>
      <c r="AZ47" s="251"/>
      <c r="BA47" s="251"/>
      <c r="BB47" s="251"/>
      <c r="BC47" s="251"/>
    </row>
    <row r="48" spans="1:55" s="253" customFormat="1" ht="15" customHeight="1" x14ac:dyDescent="0.2">
      <c r="A48" s="298">
        <v>37011</v>
      </c>
      <c r="B48" s="251">
        <v>3</v>
      </c>
      <c r="C48" s="251"/>
      <c r="D48" s="251">
        <v>10</v>
      </c>
      <c r="E48" s="251"/>
      <c r="F48" s="251">
        <v>1.8</v>
      </c>
      <c r="G48" s="251"/>
      <c r="H48" s="251">
        <v>5</v>
      </c>
      <c r="I48" s="251"/>
      <c r="J48" s="251">
        <v>1.2</v>
      </c>
      <c r="K48" s="251"/>
      <c r="L48" s="251">
        <v>4</v>
      </c>
      <c r="M48" s="251"/>
      <c r="N48" s="251">
        <v>13.5</v>
      </c>
      <c r="O48" s="251"/>
      <c r="P48" s="251">
        <v>16.600000000000001</v>
      </c>
      <c r="Q48" s="251"/>
      <c r="R48" s="251">
        <v>1.7</v>
      </c>
      <c r="S48" s="251"/>
      <c r="T48" s="251">
        <v>8</v>
      </c>
      <c r="U48" s="252"/>
      <c r="V48" s="251">
        <v>-9</v>
      </c>
      <c r="W48" s="251"/>
      <c r="X48" s="251">
        <v>200</v>
      </c>
      <c r="Y48" s="251"/>
      <c r="Z48" s="251">
        <v>8.5</v>
      </c>
      <c r="AA48" s="251"/>
      <c r="AB48" s="251">
        <v>20</v>
      </c>
      <c r="AC48" s="251"/>
      <c r="AD48" s="251">
        <v>5.8</v>
      </c>
      <c r="AE48" s="251"/>
      <c r="AF48" s="251">
        <v>20</v>
      </c>
      <c r="AG48" s="251"/>
      <c r="AH48" s="251">
        <v>-39.299999999999997</v>
      </c>
      <c r="AI48" s="251"/>
      <c r="AJ48" s="251">
        <v>59.5</v>
      </c>
      <c r="AK48" s="251"/>
      <c r="AL48" s="251">
        <v>-2.5</v>
      </c>
      <c r="AM48" s="251"/>
      <c r="AN48" s="251">
        <v>375</v>
      </c>
      <c r="AU48" s="251"/>
      <c r="AV48" s="251"/>
      <c r="AW48" s="251"/>
      <c r="AX48" s="251"/>
      <c r="AY48" s="251"/>
      <c r="AZ48" s="251"/>
      <c r="BA48" s="251"/>
      <c r="BB48" s="251"/>
      <c r="BC48" s="251"/>
    </row>
    <row r="49" spans="1:90" s="253" customFormat="1" ht="15" customHeight="1" x14ac:dyDescent="0.2">
      <c r="A49" s="298">
        <v>37012</v>
      </c>
      <c r="B49" s="251">
        <v>4.0999999999999996</v>
      </c>
      <c r="C49" s="251"/>
      <c r="D49" s="251">
        <v>10</v>
      </c>
      <c r="E49" s="251"/>
      <c r="F49" s="251">
        <v>1.8</v>
      </c>
      <c r="G49" s="251"/>
      <c r="H49" s="251">
        <v>5</v>
      </c>
      <c r="I49" s="251"/>
      <c r="J49" s="251">
        <v>1.2</v>
      </c>
      <c r="K49" s="251"/>
      <c r="L49" s="251">
        <v>4</v>
      </c>
      <c r="M49" s="251"/>
      <c r="N49" s="251">
        <v>13.5</v>
      </c>
      <c r="O49" s="251"/>
      <c r="P49" s="251">
        <v>30</v>
      </c>
      <c r="Q49" s="251"/>
      <c r="R49" s="251">
        <v>2</v>
      </c>
      <c r="S49" s="251"/>
      <c r="T49" s="251">
        <v>8</v>
      </c>
      <c r="U49" s="252"/>
      <c r="V49" s="251">
        <v>-3.5</v>
      </c>
      <c r="W49" s="251"/>
      <c r="X49" s="251">
        <v>200</v>
      </c>
      <c r="Y49" s="251"/>
      <c r="Z49" s="251">
        <v>8.5</v>
      </c>
      <c r="AA49" s="251"/>
      <c r="AB49" s="251">
        <v>20</v>
      </c>
      <c r="AC49" s="251"/>
      <c r="AD49" s="251">
        <v>5.7</v>
      </c>
      <c r="AE49" s="251"/>
      <c r="AF49" s="251">
        <v>20</v>
      </c>
      <c r="AG49" s="251"/>
      <c r="AH49" s="251">
        <v>-41.4</v>
      </c>
      <c r="AI49" s="251"/>
      <c r="AJ49" s="251">
        <v>59.5</v>
      </c>
      <c r="AK49" s="251"/>
      <c r="AL49" s="251">
        <v>-2.5</v>
      </c>
      <c r="AM49" s="251"/>
      <c r="AN49" s="251">
        <v>375</v>
      </c>
      <c r="AU49" s="251"/>
      <c r="AV49" s="251"/>
      <c r="AW49" s="251"/>
      <c r="AX49" s="251"/>
      <c r="AY49" s="251"/>
      <c r="AZ49" s="251"/>
      <c r="BA49" s="251"/>
      <c r="BB49" s="251"/>
      <c r="BC49" s="251"/>
    </row>
    <row r="50" spans="1:90" s="253" customFormat="1" ht="15" customHeight="1" x14ac:dyDescent="0.2">
      <c r="A50" s="298">
        <v>37013</v>
      </c>
      <c r="B50" s="251">
        <v>2.9</v>
      </c>
      <c r="C50" s="251"/>
      <c r="D50" s="251">
        <v>10</v>
      </c>
      <c r="E50" s="251"/>
      <c r="F50" s="251">
        <v>1.8</v>
      </c>
      <c r="G50" s="251"/>
      <c r="H50" s="251">
        <v>5</v>
      </c>
      <c r="I50" s="251"/>
      <c r="J50" s="251">
        <v>1.3</v>
      </c>
      <c r="K50" s="251"/>
      <c r="L50" s="251">
        <v>4</v>
      </c>
      <c r="M50" s="251"/>
      <c r="N50" s="251">
        <v>13.7</v>
      </c>
      <c r="O50" s="251"/>
      <c r="P50" s="251">
        <v>30</v>
      </c>
      <c r="Q50" s="251"/>
      <c r="R50" s="251">
        <v>2.1</v>
      </c>
      <c r="S50" s="251"/>
      <c r="T50" s="251">
        <v>8</v>
      </c>
      <c r="U50" s="252"/>
      <c r="V50" s="251">
        <v>3.4</v>
      </c>
      <c r="W50" s="251"/>
      <c r="X50" s="251">
        <v>200</v>
      </c>
      <c r="Y50" s="251"/>
      <c r="Z50" s="251">
        <v>8.3000000000000007</v>
      </c>
      <c r="AA50" s="251"/>
      <c r="AB50" s="251">
        <v>20</v>
      </c>
      <c r="AC50" s="251"/>
      <c r="AD50" s="251">
        <v>5.2</v>
      </c>
      <c r="AE50" s="251"/>
      <c r="AF50" s="251">
        <v>20</v>
      </c>
      <c r="AG50" s="251"/>
      <c r="AH50" s="251">
        <v>-41.7</v>
      </c>
      <c r="AI50" s="251"/>
      <c r="AJ50" s="251">
        <v>60</v>
      </c>
      <c r="AK50" s="251"/>
      <c r="AL50" s="251">
        <v>-2.5</v>
      </c>
      <c r="AM50" s="251"/>
      <c r="AN50" s="251">
        <v>375</v>
      </c>
      <c r="AU50" s="251"/>
      <c r="AV50" s="251"/>
      <c r="AW50" s="251"/>
      <c r="AX50" s="251"/>
      <c r="AY50" s="251"/>
      <c r="AZ50" s="251"/>
      <c r="BA50" s="251"/>
      <c r="BB50" s="251"/>
      <c r="BC50" s="251"/>
    </row>
    <row r="51" spans="1:90" s="253" customFormat="1" ht="15" customHeight="1" x14ac:dyDescent="0.2">
      <c r="A51" s="298">
        <v>37014</v>
      </c>
      <c r="B51" s="251">
        <v>2.9</v>
      </c>
      <c r="C51" s="251"/>
      <c r="D51" s="251">
        <v>10</v>
      </c>
      <c r="E51" s="251"/>
      <c r="F51" s="251">
        <v>1.8</v>
      </c>
      <c r="G51" s="251"/>
      <c r="H51" s="251">
        <v>5</v>
      </c>
      <c r="I51" s="251"/>
      <c r="J51" s="251">
        <v>1.3</v>
      </c>
      <c r="K51" s="251"/>
      <c r="L51" s="251">
        <v>4</v>
      </c>
      <c r="M51" s="251"/>
      <c r="N51" s="251">
        <v>13.8</v>
      </c>
      <c r="O51" s="251"/>
      <c r="P51" s="251">
        <v>30</v>
      </c>
      <c r="Q51" s="251"/>
      <c r="R51" s="251">
        <v>2.1</v>
      </c>
      <c r="S51" s="251"/>
      <c r="T51" s="251">
        <v>8</v>
      </c>
      <c r="U51" s="252"/>
      <c r="V51" s="251">
        <v>2.9</v>
      </c>
      <c r="W51" s="251"/>
      <c r="X51" s="251">
        <v>200</v>
      </c>
      <c r="Y51" s="251"/>
      <c r="Z51" s="251">
        <v>8.4</v>
      </c>
      <c r="AA51" s="251"/>
      <c r="AB51" s="251">
        <v>20</v>
      </c>
      <c r="AC51" s="251"/>
      <c r="AD51" s="251">
        <v>5.7</v>
      </c>
      <c r="AE51" s="251"/>
      <c r="AF51" s="251">
        <v>20</v>
      </c>
      <c r="AG51" s="251"/>
      <c r="AH51" s="251">
        <v>-41.6</v>
      </c>
      <c r="AI51" s="251"/>
      <c r="AJ51" s="251">
        <v>60</v>
      </c>
      <c r="AK51" s="251"/>
      <c r="AL51" s="251">
        <v>8.6999999999999993</v>
      </c>
      <c r="AM51" s="251"/>
      <c r="AN51" s="251">
        <v>375</v>
      </c>
      <c r="AU51" s="251"/>
      <c r="AV51" s="251"/>
      <c r="AW51" s="251"/>
      <c r="AX51" s="251"/>
      <c r="AY51" s="251"/>
      <c r="AZ51" s="251"/>
      <c r="BA51" s="251"/>
      <c r="BB51" s="251"/>
      <c r="BC51" s="251"/>
    </row>
    <row r="52" spans="1:90" s="253" customFormat="1" ht="15" customHeight="1" x14ac:dyDescent="0.2">
      <c r="A52" s="298">
        <v>37015</v>
      </c>
      <c r="B52" s="251">
        <v>2.9</v>
      </c>
      <c r="C52" s="251"/>
      <c r="D52" s="251">
        <v>10</v>
      </c>
      <c r="E52" s="251"/>
      <c r="F52" s="251">
        <v>1.8</v>
      </c>
      <c r="G52" s="251"/>
      <c r="H52" s="251">
        <v>5</v>
      </c>
      <c r="I52" s="251"/>
      <c r="J52" s="251">
        <v>1.3</v>
      </c>
      <c r="K52" s="251"/>
      <c r="L52" s="251">
        <v>4</v>
      </c>
      <c r="M52" s="251"/>
      <c r="N52" s="251">
        <v>13.8</v>
      </c>
      <c r="O52" s="251"/>
      <c r="P52" s="251">
        <v>30</v>
      </c>
      <c r="Q52" s="251"/>
      <c r="R52" s="251">
        <v>2.1</v>
      </c>
      <c r="S52" s="251"/>
      <c r="T52" s="251">
        <v>8</v>
      </c>
      <c r="U52" s="252"/>
      <c r="V52" s="251">
        <v>2.9</v>
      </c>
      <c r="W52" s="251"/>
      <c r="X52" s="251">
        <v>200</v>
      </c>
      <c r="Y52" s="251"/>
      <c r="Z52" s="251">
        <v>8.4</v>
      </c>
      <c r="AA52" s="251"/>
      <c r="AB52" s="251">
        <v>20</v>
      </c>
      <c r="AC52" s="251"/>
      <c r="AD52" s="251">
        <v>5.7</v>
      </c>
      <c r="AE52" s="251"/>
      <c r="AF52" s="251">
        <v>20</v>
      </c>
      <c r="AG52" s="251"/>
      <c r="AH52" s="251">
        <v>-41.6</v>
      </c>
      <c r="AI52" s="251"/>
      <c r="AJ52" s="251">
        <v>60</v>
      </c>
      <c r="AK52" s="251"/>
      <c r="AL52" s="251">
        <v>8.6999999999999993</v>
      </c>
      <c r="AM52" s="251"/>
      <c r="AN52" s="251">
        <v>375</v>
      </c>
      <c r="AU52" s="251"/>
      <c r="AV52" s="251"/>
      <c r="AW52" s="251"/>
      <c r="AX52" s="251"/>
      <c r="AY52" s="251"/>
      <c r="AZ52" s="251"/>
      <c r="BA52" s="251"/>
      <c r="BB52" s="251"/>
      <c r="BC52" s="251"/>
    </row>
    <row r="53" spans="1:90" s="253" customFormat="1" ht="15" customHeight="1" x14ac:dyDescent="0.2">
      <c r="A53" s="299">
        <v>37016</v>
      </c>
      <c r="B53" s="251">
        <v>2.9</v>
      </c>
      <c r="C53" s="251"/>
      <c r="D53" s="251">
        <v>10</v>
      </c>
      <c r="E53" s="251"/>
      <c r="F53" s="251">
        <v>1.8</v>
      </c>
      <c r="G53" s="251"/>
      <c r="H53" s="251">
        <v>5</v>
      </c>
      <c r="I53" s="251"/>
      <c r="J53" s="251">
        <v>1.3</v>
      </c>
      <c r="K53" s="251"/>
      <c r="L53" s="251">
        <v>4</v>
      </c>
      <c r="M53" s="251"/>
      <c r="N53" s="251">
        <v>13.8</v>
      </c>
      <c r="O53" s="251"/>
      <c r="P53" s="251">
        <v>30</v>
      </c>
      <c r="Q53" s="251"/>
      <c r="R53" s="251">
        <v>2.1</v>
      </c>
      <c r="S53" s="251"/>
      <c r="T53" s="251">
        <v>8</v>
      </c>
      <c r="U53" s="252"/>
      <c r="V53" s="251">
        <v>2.9</v>
      </c>
      <c r="W53" s="251"/>
      <c r="X53" s="251">
        <v>200</v>
      </c>
      <c r="Y53" s="251"/>
      <c r="Z53" s="251">
        <v>8.4</v>
      </c>
      <c r="AA53" s="251"/>
      <c r="AB53" s="251">
        <v>20</v>
      </c>
      <c r="AC53" s="251"/>
      <c r="AD53" s="251">
        <v>5.7</v>
      </c>
      <c r="AE53" s="251"/>
      <c r="AF53" s="251">
        <v>20</v>
      </c>
      <c r="AG53" s="251"/>
      <c r="AH53" s="251">
        <v>-41.6</v>
      </c>
      <c r="AI53" s="251"/>
      <c r="AJ53" s="251">
        <v>60</v>
      </c>
      <c r="AK53" s="251"/>
      <c r="AL53" s="251">
        <v>8.6999999999999993</v>
      </c>
      <c r="AM53" s="251"/>
      <c r="AN53" s="251">
        <v>375</v>
      </c>
      <c r="AU53" s="251"/>
      <c r="AV53" s="251"/>
      <c r="AW53" s="251"/>
      <c r="AX53" s="251"/>
      <c r="AY53" s="251"/>
      <c r="AZ53" s="251"/>
      <c r="BA53" s="251"/>
      <c r="BB53" s="251"/>
      <c r="BC53" s="251"/>
    </row>
    <row r="54" spans="1:90" s="253" customFormat="1" ht="15" customHeight="1" x14ac:dyDescent="0.2">
      <c r="A54" s="299">
        <v>37017</v>
      </c>
      <c r="B54" s="251">
        <v>2.9</v>
      </c>
      <c r="C54" s="251"/>
      <c r="D54" s="251">
        <v>10</v>
      </c>
      <c r="E54" s="251"/>
      <c r="F54" s="251">
        <v>1.8</v>
      </c>
      <c r="G54" s="251"/>
      <c r="H54" s="251">
        <v>5</v>
      </c>
      <c r="I54" s="251"/>
      <c r="J54" s="251">
        <v>1.3</v>
      </c>
      <c r="K54" s="251"/>
      <c r="L54" s="251">
        <v>4</v>
      </c>
      <c r="M54" s="251"/>
      <c r="N54" s="251">
        <v>13.8</v>
      </c>
      <c r="O54" s="251"/>
      <c r="P54" s="251">
        <v>30</v>
      </c>
      <c r="Q54" s="251"/>
      <c r="R54" s="251">
        <v>2.1</v>
      </c>
      <c r="S54" s="251"/>
      <c r="T54" s="251">
        <v>8</v>
      </c>
      <c r="U54" s="252"/>
      <c r="V54" s="251">
        <v>2.9</v>
      </c>
      <c r="W54" s="251"/>
      <c r="X54" s="251">
        <v>200</v>
      </c>
      <c r="Y54" s="251"/>
      <c r="Z54" s="251">
        <v>8.4</v>
      </c>
      <c r="AA54" s="251"/>
      <c r="AB54" s="251">
        <v>20</v>
      </c>
      <c r="AC54" s="251"/>
      <c r="AD54" s="251">
        <v>5.7</v>
      </c>
      <c r="AE54" s="251"/>
      <c r="AF54" s="251">
        <v>20</v>
      </c>
      <c r="AG54" s="251"/>
      <c r="AH54" s="251">
        <v>-41.6</v>
      </c>
      <c r="AI54" s="251"/>
      <c r="AJ54" s="251">
        <v>60</v>
      </c>
      <c r="AK54" s="251"/>
      <c r="AL54" s="251">
        <v>8.6999999999999993</v>
      </c>
      <c r="AM54" s="251"/>
      <c r="AN54" s="251">
        <v>375</v>
      </c>
      <c r="AU54" s="251"/>
      <c r="AV54" s="251"/>
      <c r="AW54" s="251"/>
      <c r="AX54" s="251"/>
      <c r="AY54" s="251"/>
      <c r="AZ54" s="251"/>
      <c r="BA54" s="251"/>
      <c r="BB54" s="251"/>
      <c r="BC54" s="251"/>
    </row>
    <row r="55" spans="1:90" s="253" customFormat="1" ht="15" customHeight="1" x14ac:dyDescent="0.2">
      <c r="A55" s="298">
        <v>37018</v>
      </c>
      <c r="B55" s="251">
        <v>2.9</v>
      </c>
      <c r="C55" s="251"/>
      <c r="D55" s="251">
        <v>10</v>
      </c>
      <c r="E55" s="251"/>
      <c r="F55" s="251">
        <v>1.7</v>
      </c>
      <c r="G55" s="251"/>
      <c r="H55" s="251">
        <v>5</v>
      </c>
      <c r="I55" s="251"/>
      <c r="J55" s="251">
        <v>1.3</v>
      </c>
      <c r="K55" s="251"/>
      <c r="L55" s="251">
        <v>4</v>
      </c>
      <c r="M55" s="251"/>
      <c r="N55" s="251">
        <v>13.8</v>
      </c>
      <c r="O55" s="251"/>
      <c r="P55" s="251">
        <v>30</v>
      </c>
      <c r="Q55" s="251"/>
      <c r="R55" s="251">
        <v>2</v>
      </c>
      <c r="S55" s="251"/>
      <c r="T55" s="251">
        <v>8</v>
      </c>
      <c r="U55" s="252"/>
      <c r="V55" s="251">
        <v>2.9</v>
      </c>
      <c r="W55" s="251"/>
      <c r="X55" s="251">
        <v>200</v>
      </c>
      <c r="Y55" s="251"/>
      <c r="Z55" s="251">
        <v>8.4</v>
      </c>
      <c r="AA55" s="251"/>
      <c r="AB55" s="251">
        <v>20</v>
      </c>
      <c r="AC55" s="251"/>
      <c r="AD55" s="251">
        <v>5.7</v>
      </c>
      <c r="AE55" s="251"/>
      <c r="AF55" s="251">
        <v>20</v>
      </c>
      <c r="AG55" s="251"/>
      <c r="AH55" s="251">
        <v>-41.6</v>
      </c>
      <c r="AI55" s="251"/>
      <c r="AJ55" s="251">
        <v>60</v>
      </c>
      <c r="AK55" s="251"/>
      <c r="AL55" s="251">
        <v>8.6999999999999993</v>
      </c>
      <c r="AM55" s="251"/>
      <c r="AN55" s="251">
        <v>375</v>
      </c>
      <c r="AU55" s="251"/>
      <c r="AV55" s="251"/>
      <c r="AW55" s="251"/>
      <c r="AX55" s="251"/>
      <c r="AY55" s="251"/>
      <c r="AZ55" s="251"/>
      <c r="BA55" s="251"/>
      <c r="BB55" s="251"/>
      <c r="BC55" s="251"/>
    </row>
    <row r="56" spans="1:90" s="253" customFormat="1" ht="15" customHeight="1" x14ac:dyDescent="0.2">
      <c r="A56" s="298">
        <v>37019</v>
      </c>
      <c r="B56" s="251">
        <v>2.5</v>
      </c>
      <c r="C56" s="251"/>
      <c r="D56" s="251">
        <v>10</v>
      </c>
      <c r="E56" s="251"/>
      <c r="F56" s="251">
        <v>2.1</v>
      </c>
      <c r="G56" s="251"/>
      <c r="H56" s="251">
        <v>5</v>
      </c>
      <c r="I56" s="251"/>
      <c r="J56" s="251">
        <v>1.8</v>
      </c>
      <c r="K56" s="251"/>
      <c r="L56" s="251">
        <v>4</v>
      </c>
      <c r="M56" s="251"/>
      <c r="N56" s="251">
        <v>13.4</v>
      </c>
      <c r="O56" s="251"/>
      <c r="P56" s="251">
        <v>30</v>
      </c>
      <c r="Q56" s="251"/>
      <c r="R56" s="251">
        <v>1.4</v>
      </c>
      <c r="S56" s="251"/>
      <c r="T56" s="251">
        <v>8</v>
      </c>
      <c r="U56" s="252"/>
      <c r="V56" s="251">
        <v>5</v>
      </c>
      <c r="W56" s="251"/>
      <c r="X56" s="251">
        <v>200</v>
      </c>
      <c r="Y56" s="251"/>
      <c r="Z56" s="251">
        <v>9.3000000000000007</v>
      </c>
      <c r="AA56" s="251"/>
      <c r="AB56" s="251">
        <v>20</v>
      </c>
      <c r="AC56" s="251"/>
      <c r="AD56" s="251">
        <v>2.4</v>
      </c>
      <c r="AE56" s="251"/>
      <c r="AF56" s="251">
        <v>20</v>
      </c>
      <c r="AG56" s="251"/>
      <c r="AH56" s="251">
        <v>-40.5</v>
      </c>
      <c r="AI56" s="251"/>
      <c r="AJ56" s="251">
        <v>60</v>
      </c>
      <c r="AK56" s="251"/>
      <c r="AL56" s="251">
        <v>-12.8</v>
      </c>
      <c r="AM56" s="251"/>
      <c r="AN56" s="251">
        <v>375</v>
      </c>
      <c r="AU56" s="251"/>
      <c r="AV56" s="251"/>
      <c r="AW56" s="251"/>
      <c r="AX56" s="251"/>
      <c r="AY56" s="251"/>
      <c r="AZ56" s="251"/>
      <c r="BA56" s="251"/>
      <c r="BB56" s="251"/>
      <c r="BC56" s="251"/>
    </row>
    <row r="57" spans="1:90" s="253" customFormat="1" ht="15" customHeight="1" x14ac:dyDescent="0.2">
      <c r="A57" s="298">
        <v>37020</v>
      </c>
      <c r="B57" s="251">
        <v>2</v>
      </c>
      <c r="C57" s="251"/>
      <c r="D57" s="251">
        <v>10</v>
      </c>
      <c r="E57" s="251"/>
      <c r="F57" s="251">
        <v>1.9</v>
      </c>
      <c r="G57" s="251"/>
      <c r="H57" s="251">
        <v>5</v>
      </c>
      <c r="I57" s="251"/>
      <c r="J57" s="251">
        <v>1.8</v>
      </c>
      <c r="K57" s="251"/>
      <c r="L57" s="251">
        <v>4</v>
      </c>
      <c r="M57" s="251"/>
      <c r="N57" s="251">
        <v>9.3000000000000007</v>
      </c>
      <c r="O57" s="251"/>
      <c r="P57" s="251">
        <v>30</v>
      </c>
      <c r="Q57" s="251"/>
      <c r="R57" s="251">
        <v>1.4</v>
      </c>
      <c r="S57" s="251"/>
      <c r="T57" s="251">
        <v>8</v>
      </c>
      <c r="U57" s="252"/>
      <c r="V57" s="251">
        <v>17.3</v>
      </c>
      <c r="W57" s="251"/>
      <c r="X57" s="251">
        <v>200</v>
      </c>
      <c r="Y57" s="251"/>
      <c r="Z57" s="251">
        <v>9.4</v>
      </c>
      <c r="AA57" s="251"/>
      <c r="AB57" s="251">
        <v>20</v>
      </c>
      <c r="AC57" s="251"/>
      <c r="AD57" s="251">
        <v>2.2000000000000002</v>
      </c>
      <c r="AE57" s="251"/>
      <c r="AF57" s="251">
        <v>20</v>
      </c>
      <c r="AG57" s="251"/>
      <c r="AH57" s="251">
        <v>-23.1</v>
      </c>
      <c r="AI57" s="251"/>
      <c r="AJ57" s="251">
        <v>60</v>
      </c>
      <c r="AK57" s="251"/>
      <c r="AL57" s="251">
        <v>-24.5</v>
      </c>
      <c r="AM57" s="251"/>
      <c r="AN57" s="251">
        <v>375</v>
      </c>
      <c r="AU57" s="251"/>
      <c r="AV57" s="251"/>
      <c r="AW57" s="251"/>
      <c r="AX57" s="251"/>
      <c r="AY57" s="251"/>
      <c r="AZ57" s="251"/>
      <c r="BA57" s="251"/>
      <c r="BB57" s="251"/>
      <c r="BC57" s="251"/>
    </row>
    <row r="58" spans="1:90" s="253" customFormat="1" ht="15" customHeight="1" x14ac:dyDescent="0.2">
      <c r="A58" s="298">
        <v>37021</v>
      </c>
      <c r="B58" s="251">
        <v>1.7</v>
      </c>
      <c r="C58" s="251"/>
      <c r="D58" s="251">
        <v>10</v>
      </c>
      <c r="E58" s="251"/>
      <c r="F58" s="251">
        <v>1.9</v>
      </c>
      <c r="G58" s="251"/>
      <c r="H58" s="251">
        <v>5</v>
      </c>
      <c r="I58" s="251"/>
      <c r="J58" s="251">
        <v>1</v>
      </c>
      <c r="K58" s="251"/>
      <c r="L58" s="251">
        <v>4</v>
      </c>
      <c r="M58" s="251"/>
      <c r="N58" s="251">
        <v>23.3</v>
      </c>
      <c r="O58" s="251"/>
      <c r="P58" s="251">
        <v>30</v>
      </c>
      <c r="Q58" s="251"/>
      <c r="R58" s="251">
        <v>1.4</v>
      </c>
      <c r="S58" s="251"/>
      <c r="T58" s="251">
        <v>8</v>
      </c>
      <c r="U58" s="252"/>
      <c r="V58" s="251">
        <v>9</v>
      </c>
      <c r="W58" s="251"/>
      <c r="X58" s="251">
        <v>200</v>
      </c>
      <c r="Y58" s="251"/>
      <c r="Z58" s="251">
        <v>9.4</v>
      </c>
      <c r="AA58" s="251"/>
      <c r="AB58" s="251">
        <v>20</v>
      </c>
      <c r="AC58" s="251"/>
      <c r="AD58" s="251">
        <v>2.9</v>
      </c>
      <c r="AE58" s="251"/>
      <c r="AF58" s="251">
        <v>20</v>
      </c>
      <c r="AG58" s="251"/>
      <c r="AH58" s="251">
        <v>-40.1</v>
      </c>
      <c r="AI58" s="251"/>
      <c r="AJ58" s="251">
        <v>60</v>
      </c>
      <c r="AK58" s="251"/>
      <c r="AL58" s="251">
        <v>-27.7</v>
      </c>
      <c r="AM58" s="251"/>
      <c r="AN58" s="251">
        <v>375</v>
      </c>
      <c r="AU58" s="251"/>
      <c r="AV58" s="251"/>
      <c r="AW58" s="251"/>
      <c r="AX58" s="251"/>
      <c r="AY58" s="251"/>
      <c r="AZ58" s="251"/>
      <c r="BA58" s="251"/>
      <c r="BB58" s="251"/>
      <c r="BC58" s="251"/>
      <c r="BD58" s="251"/>
      <c r="BE58" s="251"/>
      <c r="BF58" s="251"/>
      <c r="BG58" s="251"/>
      <c r="BH58" s="251"/>
      <c r="BI58" s="251"/>
      <c r="BJ58" s="251"/>
      <c r="BK58" s="251"/>
      <c r="BL58" s="251"/>
      <c r="BM58" s="251"/>
      <c r="BN58" s="251"/>
      <c r="BO58" s="251"/>
      <c r="BP58" s="251"/>
      <c r="BQ58" s="251"/>
      <c r="BR58" s="251"/>
      <c r="BS58" s="251"/>
      <c r="BT58" s="251"/>
      <c r="BU58" s="251"/>
      <c r="BV58" s="251"/>
      <c r="BW58" s="251"/>
      <c r="BX58" s="251"/>
      <c r="BY58" s="251"/>
      <c r="BZ58" s="251"/>
      <c r="CA58" s="251"/>
      <c r="CB58" s="251"/>
      <c r="CC58" s="251"/>
      <c r="CD58" s="251"/>
      <c r="CE58" s="251"/>
      <c r="CF58" s="251"/>
      <c r="CG58" s="251"/>
      <c r="CH58" s="251"/>
      <c r="CI58" s="251"/>
      <c r="CJ58" s="251"/>
      <c r="CK58" s="251"/>
      <c r="CL58" s="251"/>
    </row>
    <row r="59" spans="1:90" s="253" customFormat="1" ht="15" customHeight="1" x14ac:dyDescent="0.2">
      <c r="A59" s="298">
        <v>37022</v>
      </c>
      <c r="B59" s="251">
        <v>2.4</v>
      </c>
      <c r="C59" s="251"/>
      <c r="D59" s="251">
        <v>10</v>
      </c>
      <c r="E59" s="251"/>
      <c r="F59" s="251">
        <v>1.9</v>
      </c>
      <c r="G59" s="251"/>
      <c r="H59" s="251">
        <v>5</v>
      </c>
      <c r="I59" s="251"/>
      <c r="J59" s="251">
        <v>0.9</v>
      </c>
      <c r="K59" s="251"/>
      <c r="L59" s="251">
        <v>4</v>
      </c>
      <c r="M59" s="251"/>
      <c r="N59" s="251">
        <v>24.6</v>
      </c>
      <c r="O59" s="251"/>
      <c r="P59" s="251">
        <v>30</v>
      </c>
      <c r="Q59" s="251"/>
      <c r="R59" s="251">
        <v>1.4</v>
      </c>
      <c r="S59" s="251"/>
      <c r="T59" s="251">
        <v>8</v>
      </c>
      <c r="U59" s="252"/>
      <c r="V59" s="251">
        <v>-3.4</v>
      </c>
      <c r="W59" s="251"/>
      <c r="X59" s="251">
        <v>200</v>
      </c>
      <c r="Y59" s="251"/>
      <c r="Z59" s="251">
        <v>9.6999999999999993</v>
      </c>
      <c r="AA59" s="251"/>
      <c r="AB59" s="251">
        <v>20</v>
      </c>
      <c r="AC59" s="251"/>
      <c r="AD59" s="251">
        <v>2.5</v>
      </c>
      <c r="AE59" s="251"/>
      <c r="AF59" s="251">
        <v>20</v>
      </c>
      <c r="AG59" s="251"/>
      <c r="AH59" s="251">
        <v>-44.4</v>
      </c>
      <c r="AI59" s="251"/>
      <c r="AJ59" s="251">
        <v>60</v>
      </c>
      <c r="AK59" s="251"/>
      <c r="AL59" s="251">
        <v>-26.5</v>
      </c>
      <c r="AM59" s="251"/>
      <c r="AN59" s="251">
        <v>375</v>
      </c>
      <c r="AU59" s="251"/>
      <c r="AV59" s="251"/>
      <c r="AW59" s="251"/>
      <c r="AX59" s="251"/>
      <c r="AY59" s="251"/>
      <c r="AZ59" s="251"/>
      <c r="BA59" s="251"/>
      <c r="BB59" s="251"/>
      <c r="BC59" s="251"/>
      <c r="BD59" s="251"/>
      <c r="BE59" s="251"/>
      <c r="BF59" s="251"/>
      <c r="BG59" s="251"/>
      <c r="BH59" s="251"/>
      <c r="BI59" s="251"/>
      <c r="BJ59" s="251"/>
      <c r="BK59" s="251"/>
      <c r="BL59" s="251"/>
      <c r="BM59" s="251"/>
      <c r="BN59" s="251"/>
      <c r="BO59" s="251"/>
      <c r="BP59" s="251"/>
      <c r="BQ59" s="251"/>
      <c r="BR59" s="251"/>
      <c r="BS59" s="251"/>
      <c r="BT59" s="251"/>
      <c r="BU59" s="251"/>
      <c r="BV59" s="251"/>
      <c r="BW59" s="251"/>
      <c r="BX59" s="251"/>
      <c r="BY59" s="251"/>
      <c r="BZ59" s="251"/>
      <c r="CA59" s="251"/>
      <c r="CB59" s="251"/>
    </row>
    <row r="60" spans="1:90" s="253" customFormat="1" ht="15" customHeight="1" x14ac:dyDescent="0.2">
      <c r="A60" s="299">
        <v>37023</v>
      </c>
      <c r="B60" s="251">
        <v>2.4</v>
      </c>
      <c r="C60" s="251"/>
      <c r="D60" s="251">
        <v>10</v>
      </c>
      <c r="E60" s="251"/>
      <c r="F60" s="251">
        <v>1.9</v>
      </c>
      <c r="G60" s="251"/>
      <c r="H60" s="251">
        <v>5</v>
      </c>
      <c r="I60" s="251"/>
      <c r="J60" s="251">
        <v>0.9</v>
      </c>
      <c r="K60" s="251"/>
      <c r="L60" s="251">
        <v>4</v>
      </c>
      <c r="M60" s="251"/>
      <c r="N60" s="251">
        <v>24.6</v>
      </c>
      <c r="O60" s="251"/>
      <c r="P60" s="251">
        <v>30</v>
      </c>
      <c r="Q60" s="251"/>
      <c r="R60" s="251">
        <v>1.4</v>
      </c>
      <c r="S60" s="251"/>
      <c r="T60" s="251">
        <v>8</v>
      </c>
      <c r="U60" s="252"/>
      <c r="V60" s="251">
        <v>-3.4</v>
      </c>
      <c r="W60" s="251"/>
      <c r="X60" s="251">
        <v>200</v>
      </c>
      <c r="Y60" s="251"/>
      <c r="Z60" s="251">
        <v>9.6999999999999993</v>
      </c>
      <c r="AA60" s="251"/>
      <c r="AB60" s="251">
        <v>20</v>
      </c>
      <c r="AC60" s="251"/>
      <c r="AD60" s="251">
        <v>2.5</v>
      </c>
      <c r="AE60" s="251"/>
      <c r="AF60" s="251">
        <v>20</v>
      </c>
      <c r="AG60" s="251"/>
      <c r="AH60" s="251">
        <v>-44.4</v>
      </c>
      <c r="AI60" s="251"/>
      <c r="AJ60" s="251">
        <v>60</v>
      </c>
      <c r="AK60" s="251"/>
      <c r="AL60" s="251">
        <v>-26.5</v>
      </c>
      <c r="AM60" s="251"/>
      <c r="AN60" s="251">
        <v>375</v>
      </c>
      <c r="AU60" s="251"/>
      <c r="AV60" s="251"/>
      <c r="AW60" s="251"/>
      <c r="AX60" s="251"/>
      <c r="AY60" s="251"/>
      <c r="AZ60" s="251"/>
      <c r="BA60" s="251"/>
      <c r="BB60" s="251"/>
      <c r="BC60" s="251"/>
    </row>
    <row r="61" spans="1:90" s="253" customFormat="1" ht="15" customHeight="1" x14ac:dyDescent="0.2">
      <c r="A61" s="299">
        <v>37024</v>
      </c>
      <c r="B61" s="251">
        <v>2.4</v>
      </c>
      <c r="C61" s="251"/>
      <c r="D61" s="251">
        <v>10</v>
      </c>
      <c r="E61" s="251"/>
      <c r="F61" s="251">
        <v>1.9</v>
      </c>
      <c r="G61" s="251"/>
      <c r="H61" s="251">
        <v>5</v>
      </c>
      <c r="I61" s="251"/>
      <c r="J61" s="251">
        <v>0.9</v>
      </c>
      <c r="K61" s="251"/>
      <c r="L61" s="251">
        <v>4</v>
      </c>
      <c r="M61" s="251"/>
      <c r="N61" s="251">
        <v>24.6</v>
      </c>
      <c r="O61" s="251"/>
      <c r="P61" s="251">
        <v>30</v>
      </c>
      <c r="Q61" s="251"/>
      <c r="R61" s="251">
        <v>1.4</v>
      </c>
      <c r="S61" s="251"/>
      <c r="T61" s="251">
        <v>8</v>
      </c>
      <c r="U61" s="252"/>
      <c r="V61" s="251">
        <v>-3.4</v>
      </c>
      <c r="W61" s="251"/>
      <c r="X61" s="251">
        <v>200</v>
      </c>
      <c r="Y61" s="251"/>
      <c r="Z61" s="251">
        <v>9.6999999999999993</v>
      </c>
      <c r="AA61" s="251"/>
      <c r="AB61" s="251">
        <v>20</v>
      </c>
      <c r="AC61" s="251"/>
      <c r="AD61" s="251">
        <v>2.5</v>
      </c>
      <c r="AE61" s="251"/>
      <c r="AF61" s="251">
        <v>20</v>
      </c>
      <c r="AG61" s="251"/>
      <c r="AH61" s="251">
        <v>-44.4</v>
      </c>
      <c r="AI61" s="251"/>
      <c r="AJ61" s="251">
        <v>60</v>
      </c>
      <c r="AK61" s="251"/>
      <c r="AL61" s="251">
        <v>-26.5</v>
      </c>
      <c r="AM61" s="251"/>
      <c r="AN61" s="251">
        <v>375</v>
      </c>
      <c r="AU61" s="251"/>
      <c r="AV61" s="251"/>
      <c r="AW61" s="251"/>
      <c r="AX61" s="251"/>
      <c r="AY61" s="251"/>
      <c r="AZ61" s="251"/>
      <c r="BA61" s="251"/>
      <c r="BB61" s="251"/>
      <c r="BC61" s="251"/>
    </row>
    <row r="62" spans="1:90" s="253" customFormat="1" ht="15" customHeight="1" x14ac:dyDescent="0.2">
      <c r="A62" s="298">
        <v>37025</v>
      </c>
      <c r="B62" s="251">
        <v>1.7</v>
      </c>
      <c r="C62" s="251"/>
      <c r="D62" s="251">
        <v>10</v>
      </c>
      <c r="E62" s="251"/>
      <c r="F62" s="251">
        <v>2.2000000000000002</v>
      </c>
      <c r="G62" s="251"/>
      <c r="H62" s="251">
        <v>5</v>
      </c>
      <c r="I62" s="251"/>
      <c r="J62" s="251">
        <v>1</v>
      </c>
      <c r="K62" s="251"/>
      <c r="L62" s="251">
        <v>4</v>
      </c>
      <c r="M62" s="251"/>
      <c r="N62" s="251">
        <v>15.2</v>
      </c>
      <c r="O62" s="251"/>
      <c r="P62" s="251">
        <v>30</v>
      </c>
      <c r="Q62" s="251"/>
      <c r="R62" s="251">
        <v>1.5</v>
      </c>
      <c r="S62" s="251"/>
      <c r="T62" s="251">
        <v>8</v>
      </c>
      <c r="U62" s="252"/>
      <c r="V62" s="251">
        <v>-3.2</v>
      </c>
      <c r="W62" s="251"/>
      <c r="X62" s="251">
        <v>200</v>
      </c>
      <c r="Y62" s="251"/>
      <c r="Z62" s="251">
        <v>9.8000000000000007</v>
      </c>
      <c r="AA62" s="251"/>
      <c r="AB62" s="251">
        <v>20</v>
      </c>
      <c r="AC62" s="251"/>
      <c r="AD62" s="251">
        <v>2.8</v>
      </c>
      <c r="AE62" s="251"/>
      <c r="AF62" s="251">
        <v>20</v>
      </c>
      <c r="AG62" s="251"/>
      <c r="AH62" s="251">
        <v>-43.9</v>
      </c>
      <c r="AI62" s="251"/>
      <c r="AJ62" s="251">
        <v>60</v>
      </c>
      <c r="AK62" s="251"/>
      <c r="AL62" s="251">
        <v>-13.9</v>
      </c>
      <c r="AM62" s="251"/>
      <c r="AN62" s="251">
        <v>375</v>
      </c>
      <c r="AU62" s="251"/>
      <c r="AV62" s="251"/>
      <c r="AW62" s="251"/>
      <c r="AX62" s="251"/>
      <c r="AY62" s="251"/>
      <c r="AZ62" s="251"/>
      <c r="BA62" s="251"/>
      <c r="BB62" s="251"/>
      <c r="BC62" s="251"/>
    </row>
    <row r="63" spans="1:90" s="253" customFormat="1" ht="15" customHeight="1" x14ac:dyDescent="0.2">
      <c r="A63" s="298">
        <v>37026</v>
      </c>
      <c r="B63" s="251">
        <v>2.5</v>
      </c>
      <c r="C63" s="251"/>
      <c r="D63" s="251">
        <v>10</v>
      </c>
      <c r="E63" s="251"/>
      <c r="F63" s="251">
        <v>2.2999999999999998</v>
      </c>
      <c r="G63" s="251"/>
      <c r="H63" s="251">
        <v>5</v>
      </c>
      <c r="I63" s="251"/>
      <c r="J63" s="251">
        <v>1</v>
      </c>
      <c r="K63" s="251"/>
      <c r="L63" s="251">
        <v>4</v>
      </c>
      <c r="M63" s="251"/>
      <c r="N63" s="251">
        <v>15.5</v>
      </c>
      <c r="O63" s="251"/>
      <c r="P63" s="251">
        <v>30</v>
      </c>
      <c r="Q63" s="251"/>
      <c r="R63" s="251">
        <v>1.4</v>
      </c>
      <c r="S63" s="251"/>
      <c r="T63" s="251">
        <v>8</v>
      </c>
      <c r="U63" s="252"/>
      <c r="V63" s="251">
        <v>-4.9000000000000004</v>
      </c>
      <c r="W63" s="251"/>
      <c r="X63" s="251">
        <v>200</v>
      </c>
      <c r="Y63" s="251"/>
      <c r="Z63" s="251">
        <v>9.9</v>
      </c>
      <c r="AA63" s="251"/>
      <c r="AB63" s="251">
        <v>20</v>
      </c>
      <c r="AC63" s="251"/>
      <c r="AD63" s="251">
        <v>3</v>
      </c>
      <c r="AE63" s="251"/>
      <c r="AF63" s="251">
        <v>20</v>
      </c>
      <c r="AG63" s="251"/>
      <c r="AH63" s="251">
        <v>-44.9</v>
      </c>
      <c r="AI63" s="251"/>
      <c r="AJ63" s="251">
        <v>60</v>
      </c>
      <c r="AK63" s="251"/>
      <c r="AL63" s="251">
        <v>-28.3</v>
      </c>
      <c r="AM63" s="251"/>
      <c r="AN63" s="251">
        <v>375</v>
      </c>
      <c r="AU63" s="251"/>
      <c r="AV63" s="251"/>
      <c r="AW63" s="251"/>
      <c r="AX63" s="251"/>
      <c r="AY63" s="251"/>
      <c r="AZ63" s="251"/>
      <c r="BA63" s="251"/>
      <c r="BB63" s="251"/>
      <c r="BC63" s="251"/>
    </row>
    <row r="64" spans="1:90" s="253" customFormat="1" ht="15" customHeight="1" x14ac:dyDescent="0.2">
      <c r="A64" s="298">
        <v>37027</v>
      </c>
      <c r="B64" s="251">
        <v>3.4</v>
      </c>
      <c r="C64" s="251"/>
      <c r="D64" s="251">
        <v>10</v>
      </c>
      <c r="E64" s="251"/>
      <c r="F64" s="251">
        <v>2.2999999999999998</v>
      </c>
      <c r="G64" s="251"/>
      <c r="H64" s="251">
        <v>5</v>
      </c>
      <c r="I64" s="251"/>
      <c r="J64" s="251">
        <v>1.2</v>
      </c>
      <c r="K64" s="251"/>
      <c r="L64" s="251">
        <v>4</v>
      </c>
      <c r="M64" s="251"/>
      <c r="N64" s="251">
        <v>15.1</v>
      </c>
      <c r="O64" s="251"/>
      <c r="P64" s="251">
        <v>30</v>
      </c>
      <c r="Q64" s="251"/>
      <c r="R64" s="251">
        <v>1.4</v>
      </c>
      <c r="S64" s="251"/>
      <c r="T64" s="251">
        <v>8</v>
      </c>
      <c r="U64" s="252"/>
      <c r="V64" s="251">
        <v>-27</v>
      </c>
      <c r="W64" s="251"/>
      <c r="X64" s="251">
        <v>200</v>
      </c>
      <c r="Y64" s="251"/>
      <c r="Z64" s="251">
        <v>9.9</v>
      </c>
      <c r="AA64" s="251"/>
      <c r="AB64" s="251">
        <v>20</v>
      </c>
      <c r="AC64" s="251"/>
      <c r="AD64" s="251">
        <v>3.6</v>
      </c>
      <c r="AE64" s="251"/>
      <c r="AF64" s="251">
        <v>20</v>
      </c>
      <c r="AG64" s="251"/>
      <c r="AH64" s="251">
        <v>-43.8</v>
      </c>
      <c r="AI64" s="251"/>
      <c r="AJ64" s="251">
        <v>60</v>
      </c>
      <c r="AK64" s="251"/>
      <c r="AL64" s="251">
        <v>-59.3</v>
      </c>
      <c r="AM64" s="251"/>
      <c r="AN64" s="251">
        <v>375</v>
      </c>
      <c r="AU64" s="251"/>
      <c r="AV64" s="251"/>
      <c r="AW64" s="251"/>
      <c r="AX64" s="251"/>
      <c r="AY64" s="251"/>
      <c r="AZ64" s="251"/>
      <c r="BA64" s="251"/>
      <c r="BB64" s="251"/>
      <c r="BC64" s="251"/>
    </row>
    <row r="65" spans="1:90" s="253" customFormat="1" ht="15" customHeight="1" x14ac:dyDescent="0.2">
      <c r="A65" s="298">
        <v>37028</v>
      </c>
      <c r="B65" s="251">
        <v>3.4</v>
      </c>
      <c r="C65" s="251"/>
      <c r="D65" s="251">
        <v>10</v>
      </c>
      <c r="E65" s="251"/>
      <c r="F65" s="251">
        <v>2.2999999999999998</v>
      </c>
      <c r="G65" s="251"/>
      <c r="H65" s="251">
        <v>5</v>
      </c>
      <c r="I65" s="251"/>
      <c r="J65" s="251">
        <v>1.4</v>
      </c>
      <c r="K65" s="251"/>
      <c r="L65" s="251">
        <v>4</v>
      </c>
      <c r="M65" s="251"/>
      <c r="N65" s="251">
        <v>21.2</v>
      </c>
      <c r="O65" s="251"/>
      <c r="P65" s="251">
        <v>30</v>
      </c>
      <c r="Q65" s="251"/>
      <c r="R65" s="251">
        <v>1.4</v>
      </c>
      <c r="S65" s="251"/>
      <c r="T65" s="251">
        <v>8</v>
      </c>
      <c r="U65" s="252"/>
      <c r="V65" s="251">
        <v>40.700000000000003</v>
      </c>
      <c r="W65" s="251"/>
      <c r="X65" s="251">
        <v>200</v>
      </c>
      <c r="Y65" s="251"/>
      <c r="Z65" s="251">
        <v>9.9</v>
      </c>
      <c r="AA65" s="251"/>
      <c r="AB65" s="251">
        <v>20</v>
      </c>
      <c r="AC65" s="251"/>
      <c r="AD65" s="251">
        <v>3.8</v>
      </c>
      <c r="AE65" s="251"/>
      <c r="AF65" s="251">
        <v>20</v>
      </c>
      <c r="AG65" s="251"/>
      <c r="AH65" s="251">
        <v>-51.7</v>
      </c>
      <c r="AI65" s="251"/>
      <c r="AJ65" s="251">
        <v>60</v>
      </c>
      <c r="AK65" s="251"/>
      <c r="AL65" s="251">
        <v>-30.2</v>
      </c>
      <c r="AM65" s="251"/>
      <c r="AN65" s="251">
        <v>375</v>
      </c>
      <c r="AU65" s="251"/>
      <c r="AV65" s="251"/>
      <c r="AW65" s="251"/>
      <c r="AX65" s="251"/>
      <c r="AY65" s="251"/>
      <c r="AZ65" s="251"/>
      <c r="BA65" s="251"/>
      <c r="BB65" s="251"/>
      <c r="BC65" s="251"/>
    </row>
    <row r="66" spans="1:90" s="253" customFormat="1" ht="15" customHeight="1" x14ac:dyDescent="0.2">
      <c r="A66" s="298">
        <v>37029</v>
      </c>
      <c r="B66" s="251">
        <v>3.6</v>
      </c>
      <c r="C66" s="251"/>
      <c r="D66" s="251">
        <v>10</v>
      </c>
      <c r="E66" s="251"/>
      <c r="F66" s="251">
        <v>3.1</v>
      </c>
      <c r="G66" s="251"/>
      <c r="H66" s="251">
        <v>5</v>
      </c>
      <c r="I66" s="251"/>
      <c r="J66" s="251">
        <v>1</v>
      </c>
      <c r="K66" s="251"/>
      <c r="L66" s="251">
        <v>4</v>
      </c>
      <c r="M66" s="251"/>
      <c r="N66" s="251">
        <v>14.4</v>
      </c>
      <c r="O66" s="251"/>
      <c r="P66" s="251">
        <v>30</v>
      </c>
      <c r="Q66" s="251"/>
      <c r="R66" s="251">
        <v>2.2999999999999998</v>
      </c>
      <c r="S66" s="251"/>
      <c r="T66" s="251">
        <v>8</v>
      </c>
      <c r="U66" s="252"/>
      <c r="V66" s="251">
        <v>113.9</v>
      </c>
      <c r="W66" s="251"/>
      <c r="X66" s="251">
        <v>200</v>
      </c>
      <c r="Y66" s="251"/>
      <c r="Z66" s="251">
        <v>10.199999999999999</v>
      </c>
      <c r="AA66" s="251"/>
      <c r="AB66" s="251">
        <v>20</v>
      </c>
      <c r="AC66" s="251"/>
      <c r="AD66" s="251">
        <v>4.4000000000000004</v>
      </c>
      <c r="AE66" s="251"/>
      <c r="AF66" s="251">
        <v>20</v>
      </c>
      <c r="AG66" s="251"/>
      <c r="AH66" s="251">
        <v>-52.2</v>
      </c>
      <c r="AI66" s="251"/>
      <c r="AJ66" s="251">
        <v>60</v>
      </c>
      <c r="AK66" s="251"/>
      <c r="AL66" s="251">
        <v>15.7</v>
      </c>
      <c r="AM66" s="251"/>
      <c r="AN66" s="251">
        <v>375</v>
      </c>
      <c r="AU66" s="251"/>
      <c r="AV66" s="251"/>
      <c r="AW66" s="251"/>
      <c r="AX66" s="251"/>
      <c r="AY66" s="251"/>
      <c r="AZ66" s="251"/>
      <c r="BA66" s="251"/>
      <c r="BB66" s="251"/>
      <c r="BC66" s="251"/>
    </row>
    <row r="67" spans="1:90" s="253" customFormat="1" ht="15" customHeight="1" x14ac:dyDescent="0.2">
      <c r="A67" s="299">
        <v>37030</v>
      </c>
      <c r="B67" s="251">
        <v>3.6</v>
      </c>
      <c r="C67" s="251"/>
      <c r="D67" s="251">
        <v>10</v>
      </c>
      <c r="E67" s="251"/>
      <c r="F67" s="251">
        <v>3.1</v>
      </c>
      <c r="G67" s="251"/>
      <c r="H67" s="251">
        <v>5</v>
      </c>
      <c r="I67" s="251"/>
      <c r="J67" s="251">
        <v>1</v>
      </c>
      <c r="K67" s="251"/>
      <c r="L67" s="251">
        <v>4</v>
      </c>
      <c r="M67" s="251"/>
      <c r="N67" s="251">
        <v>14.4</v>
      </c>
      <c r="O67" s="251"/>
      <c r="P67" s="251">
        <v>30</v>
      </c>
      <c r="Q67" s="251"/>
      <c r="R67" s="251">
        <v>2.2999999999999998</v>
      </c>
      <c r="S67" s="251"/>
      <c r="T67" s="251">
        <v>8</v>
      </c>
      <c r="U67" s="252"/>
      <c r="V67" s="251">
        <v>113.9</v>
      </c>
      <c r="W67" s="251"/>
      <c r="X67" s="251">
        <v>200</v>
      </c>
      <c r="Y67" s="251"/>
      <c r="Z67" s="251">
        <v>10.199999999999999</v>
      </c>
      <c r="AA67" s="251"/>
      <c r="AB67" s="251">
        <v>20</v>
      </c>
      <c r="AC67" s="251"/>
      <c r="AD67" s="251">
        <v>4.4000000000000004</v>
      </c>
      <c r="AE67" s="251"/>
      <c r="AF67" s="251">
        <v>20</v>
      </c>
      <c r="AG67" s="251"/>
      <c r="AH67" s="251">
        <v>-52.2</v>
      </c>
      <c r="AI67" s="251"/>
      <c r="AJ67" s="251">
        <v>60</v>
      </c>
      <c r="AK67" s="251"/>
      <c r="AL67" s="251">
        <v>15.7</v>
      </c>
      <c r="AM67" s="251"/>
      <c r="AN67" s="251">
        <v>375</v>
      </c>
      <c r="AU67" s="251"/>
      <c r="AV67" s="251"/>
      <c r="AW67" s="251"/>
      <c r="AX67" s="251"/>
      <c r="AY67" s="251"/>
      <c r="AZ67" s="251"/>
      <c r="BA67" s="251"/>
      <c r="BB67" s="251"/>
      <c r="BC67" s="251"/>
    </row>
    <row r="68" spans="1:90" s="253" customFormat="1" ht="15" customHeight="1" x14ac:dyDescent="0.2">
      <c r="A68" s="299">
        <v>37031</v>
      </c>
      <c r="B68" s="251">
        <v>3.6</v>
      </c>
      <c r="C68" s="251"/>
      <c r="D68" s="251">
        <v>10</v>
      </c>
      <c r="E68" s="251"/>
      <c r="F68" s="251">
        <v>3.1</v>
      </c>
      <c r="G68" s="251"/>
      <c r="H68" s="251">
        <v>5</v>
      </c>
      <c r="I68" s="251"/>
      <c r="J68" s="251">
        <v>1</v>
      </c>
      <c r="K68" s="251"/>
      <c r="L68" s="251">
        <v>4</v>
      </c>
      <c r="M68" s="251"/>
      <c r="N68" s="251">
        <v>14.4</v>
      </c>
      <c r="O68" s="251"/>
      <c r="P68" s="251">
        <v>30</v>
      </c>
      <c r="Q68" s="251"/>
      <c r="R68" s="251">
        <v>2.2999999999999998</v>
      </c>
      <c r="S68" s="251"/>
      <c r="T68" s="251">
        <v>8</v>
      </c>
      <c r="U68" s="252"/>
      <c r="V68" s="251">
        <v>113.9</v>
      </c>
      <c r="W68" s="251"/>
      <c r="X68" s="251">
        <v>200</v>
      </c>
      <c r="Y68" s="251"/>
      <c r="Z68" s="251">
        <v>10.199999999999999</v>
      </c>
      <c r="AA68" s="251"/>
      <c r="AB68" s="251">
        <v>20</v>
      </c>
      <c r="AC68" s="251"/>
      <c r="AD68" s="251">
        <v>4.4000000000000004</v>
      </c>
      <c r="AE68" s="251"/>
      <c r="AF68" s="251">
        <v>20</v>
      </c>
      <c r="AG68" s="251"/>
      <c r="AH68" s="251">
        <v>-52.2</v>
      </c>
      <c r="AI68" s="251"/>
      <c r="AJ68" s="251">
        <v>60</v>
      </c>
      <c r="AK68" s="251"/>
      <c r="AL68" s="251">
        <v>15.7</v>
      </c>
      <c r="AM68" s="251"/>
      <c r="AN68" s="251">
        <v>375</v>
      </c>
      <c r="AU68" s="251"/>
      <c r="AV68" s="251"/>
      <c r="AW68" s="251"/>
      <c r="AX68" s="251"/>
      <c r="AY68" s="251"/>
      <c r="AZ68" s="251"/>
      <c r="BA68" s="251"/>
      <c r="BB68" s="251"/>
      <c r="BC68" s="251"/>
    </row>
    <row r="69" spans="1:90" s="253" customFormat="1" ht="15" customHeight="1" x14ac:dyDescent="0.2">
      <c r="A69" s="298">
        <v>37032</v>
      </c>
      <c r="B69" s="251">
        <v>3.9</v>
      </c>
      <c r="C69" s="251"/>
      <c r="D69" s="251">
        <v>10</v>
      </c>
      <c r="E69" s="251"/>
      <c r="F69" s="251">
        <v>2.4</v>
      </c>
      <c r="G69" s="251"/>
      <c r="H69" s="251">
        <v>5</v>
      </c>
      <c r="I69" s="251"/>
      <c r="J69" s="251">
        <v>1.3</v>
      </c>
      <c r="K69" s="251"/>
      <c r="L69" s="251">
        <v>4</v>
      </c>
      <c r="M69" s="251"/>
      <c r="N69" s="251">
        <v>19.600000000000001</v>
      </c>
      <c r="O69" s="251"/>
      <c r="P69" s="251">
        <v>30</v>
      </c>
      <c r="Q69" s="251"/>
      <c r="R69" s="251">
        <v>2.1</v>
      </c>
      <c r="S69" s="251"/>
      <c r="T69" s="251">
        <v>8</v>
      </c>
      <c r="U69" s="252"/>
      <c r="V69" s="251">
        <v>28.2</v>
      </c>
      <c r="W69" s="251"/>
      <c r="X69" s="251">
        <v>200</v>
      </c>
      <c r="Y69" s="251"/>
      <c r="Z69" s="251">
        <v>9.8000000000000007</v>
      </c>
      <c r="AA69" s="251"/>
      <c r="AB69" s="251">
        <v>20</v>
      </c>
      <c r="AC69" s="251"/>
      <c r="AD69" s="251">
        <v>6.1</v>
      </c>
      <c r="AE69" s="251"/>
      <c r="AF69" s="251">
        <v>20</v>
      </c>
      <c r="AG69" s="251"/>
      <c r="AH69" s="251">
        <v>-52.5</v>
      </c>
      <c r="AI69" s="251"/>
      <c r="AJ69" s="251">
        <v>60</v>
      </c>
      <c r="AK69" s="251"/>
      <c r="AL69" s="251">
        <v>5.7</v>
      </c>
      <c r="AM69" s="251"/>
      <c r="AN69" s="251">
        <v>375</v>
      </c>
      <c r="AU69" s="251"/>
      <c r="AV69" s="251"/>
      <c r="AW69" s="251"/>
      <c r="AX69" s="251"/>
      <c r="AY69" s="251"/>
      <c r="AZ69" s="251"/>
      <c r="BA69" s="251"/>
      <c r="BB69" s="251"/>
      <c r="BC69" s="251"/>
      <c r="BD69" s="251"/>
      <c r="BE69" s="251"/>
      <c r="BF69" s="251"/>
      <c r="BG69" s="251"/>
      <c r="BH69" s="251"/>
      <c r="BI69" s="251"/>
      <c r="BJ69" s="251"/>
      <c r="BK69" s="251"/>
      <c r="BL69" s="251"/>
      <c r="BM69" s="251"/>
      <c r="BN69" s="251"/>
      <c r="BO69" s="251"/>
      <c r="BP69" s="251"/>
      <c r="BQ69" s="251"/>
      <c r="BR69" s="251"/>
      <c r="BS69" s="251"/>
      <c r="BT69" s="251"/>
      <c r="BU69" s="251"/>
      <c r="BV69" s="251"/>
      <c r="BW69" s="251"/>
      <c r="BX69" s="251"/>
      <c r="BY69" s="251"/>
      <c r="BZ69" s="251"/>
      <c r="CA69" s="251"/>
      <c r="CB69" s="251"/>
      <c r="CC69" s="251"/>
      <c r="CD69" s="251"/>
      <c r="CE69" s="251"/>
      <c r="CF69" s="251"/>
      <c r="CG69" s="251"/>
      <c r="CH69" s="251"/>
      <c r="CI69" s="251"/>
      <c r="CJ69" s="251"/>
      <c r="CK69" s="251"/>
      <c r="CL69" s="251"/>
    </row>
    <row r="70" spans="1:90" s="253" customFormat="1" ht="15" customHeight="1" x14ac:dyDescent="0.2">
      <c r="A70" s="298">
        <v>37033</v>
      </c>
      <c r="B70" s="251">
        <v>4.0999999999999996</v>
      </c>
      <c r="C70" s="251"/>
      <c r="D70" s="251">
        <v>10</v>
      </c>
      <c r="E70" s="251"/>
      <c r="F70" s="251">
        <v>2.7</v>
      </c>
      <c r="G70" s="251"/>
      <c r="H70" s="251">
        <v>5</v>
      </c>
      <c r="I70" s="251"/>
      <c r="J70" s="251">
        <v>1.4</v>
      </c>
      <c r="K70" s="251"/>
      <c r="L70" s="251">
        <v>4</v>
      </c>
      <c r="M70" s="251"/>
      <c r="N70" s="251">
        <v>20.3</v>
      </c>
      <c r="O70" s="251"/>
      <c r="P70" s="251">
        <v>30</v>
      </c>
      <c r="Q70" s="251"/>
      <c r="R70" s="251">
        <v>2.2000000000000002</v>
      </c>
      <c r="S70" s="251"/>
      <c r="T70" s="251">
        <v>8</v>
      </c>
      <c r="U70" s="252"/>
      <c r="V70" s="251">
        <v>30.5</v>
      </c>
      <c r="W70" s="251"/>
      <c r="X70" s="251">
        <v>200</v>
      </c>
      <c r="Y70" s="251"/>
      <c r="Z70" s="251">
        <v>10.4</v>
      </c>
      <c r="AA70" s="251"/>
      <c r="AB70" s="251">
        <v>20</v>
      </c>
      <c r="AC70" s="251"/>
      <c r="AD70" s="251">
        <v>6.4</v>
      </c>
      <c r="AE70" s="251"/>
      <c r="AF70" s="251">
        <v>20</v>
      </c>
      <c r="AG70" s="251"/>
      <c r="AH70" s="251">
        <v>-50.2</v>
      </c>
      <c r="AI70" s="251"/>
      <c r="AJ70" s="251">
        <v>60</v>
      </c>
      <c r="AK70" s="251"/>
      <c r="AL70" s="251">
        <v>7.5</v>
      </c>
      <c r="AM70" s="251"/>
      <c r="AN70" s="251">
        <v>375</v>
      </c>
      <c r="AU70" s="251"/>
      <c r="AV70" s="251"/>
      <c r="AW70" s="251"/>
      <c r="AX70" s="251"/>
      <c r="AY70" s="251"/>
      <c r="AZ70" s="251"/>
      <c r="BA70" s="251"/>
      <c r="BB70" s="251"/>
      <c r="BC70" s="251"/>
      <c r="BD70" s="251"/>
      <c r="BE70" s="251"/>
      <c r="BF70" s="251"/>
      <c r="BG70" s="251"/>
      <c r="BH70" s="251"/>
      <c r="BI70" s="251"/>
      <c r="BJ70" s="251"/>
      <c r="BK70" s="251"/>
      <c r="BL70" s="251"/>
      <c r="BM70" s="251"/>
      <c r="BN70" s="251"/>
      <c r="BO70" s="251"/>
      <c r="BP70" s="251"/>
      <c r="BQ70" s="251"/>
      <c r="BR70" s="251"/>
      <c r="BS70" s="251"/>
      <c r="BT70" s="251"/>
      <c r="BU70" s="251"/>
      <c r="BV70" s="251"/>
      <c r="BW70" s="251"/>
      <c r="BX70" s="251"/>
      <c r="BY70" s="251"/>
      <c r="BZ70" s="251"/>
      <c r="CA70" s="251"/>
      <c r="CB70" s="251"/>
      <c r="CC70" s="251"/>
      <c r="CD70" s="251"/>
      <c r="CE70" s="251"/>
      <c r="CF70" s="251"/>
      <c r="CG70" s="251"/>
      <c r="CH70" s="251"/>
      <c r="CI70" s="251"/>
      <c r="CJ70" s="251"/>
      <c r="CK70" s="251"/>
      <c r="CL70" s="251"/>
    </row>
    <row r="71" spans="1:90" s="253" customFormat="1" ht="15" customHeight="1" x14ac:dyDescent="0.2">
      <c r="A71" s="298">
        <v>37034</v>
      </c>
      <c r="B71" s="251">
        <v>4</v>
      </c>
      <c r="C71" s="251"/>
      <c r="D71" s="251">
        <v>10</v>
      </c>
      <c r="E71" s="251"/>
      <c r="F71" s="251">
        <v>3.1</v>
      </c>
      <c r="G71" s="251"/>
      <c r="H71" s="251">
        <v>5</v>
      </c>
      <c r="I71" s="251"/>
      <c r="J71" s="251">
        <v>1.5</v>
      </c>
      <c r="K71" s="251"/>
      <c r="L71" s="251">
        <v>4</v>
      </c>
      <c r="M71" s="251"/>
      <c r="N71" s="251">
        <v>20.100000000000001</v>
      </c>
      <c r="O71" s="251"/>
      <c r="P71" s="251">
        <v>30</v>
      </c>
      <c r="Q71" s="251"/>
      <c r="R71" s="251">
        <v>2.4</v>
      </c>
      <c r="S71" s="251"/>
      <c r="T71" s="251">
        <v>8</v>
      </c>
      <c r="U71" s="252"/>
      <c r="V71" s="251">
        <v>22.7</v>
      </c>
      <c r="W71" s="251"/>
      <c r="X71" s="251">
        <v>200</v>
      </c>
      <c r="Y71" s="251"/>
      <c r="Z71" s="251">
        <v>10.4</v>
      </c>
      <c r="AA71" s="251"/>
      <c r="AB71" s="251">
        <v>20</v>
      </c>
      <c r="AC71" s="251"/>
      <c r="AD71" s="251">
        <v>6.7</v>
      </c>
      <c r="AE71" s="251"/>
      <c r="AF71" s="251">
        <v>20</v>
      </c>
      <c r="AG71" s="251"/>
      <c r="AH71" s="251">
        <v>-49.4</v>
      </c>
      <c r="AI71" s="251"/>
      <c r="AJ71" s="251">
        <v>60</v>
      </c>
      <c r="AK71" s="251"/>
      <c r="AL71" s="251">
        <v>28.1</v>
      </c>
      <c r="AM71" s="251"/>
      <c r="AN71" s="251">
        <v>375</v>
      </c>
      <c r="AU71" s="251"/>
      <c r="AV71" s="251"/>
      <c r="AW71" s="251"/>
      <c r="AX71" s="251"/>
      <c r="AY71" s="251"/>
      <c r="AZ71" s="251"/>
      <c r="BA71" s="251"/>
      <c r="BB71" s="251"/>
      <c r="BC71" s="251"/>
      <c r="BD71" s="251"/>
      <c r="BE71" s="251"/>
      <c r="BF71" s="251"/>
      <c r="BG71" s="251"/>
      <c r="BH71" s="251"/>
      <c r="BI71" s="251"/>
      <c r="BJ71" s="251"/>
      <c r="BK71" s="251"/>
      <c r="BL71" s="251"/>
      <c r="BM71" s="251"/>
      <c r="BN71" s="251"/>
      <c r="BO71" s="251"/>
      <c r="BP71" s="251"/>
      <c r="BQ71" s="251"/>
      <c r="BR71" s="251"/>
      <c r="BS71" s="251"/>
      <c r="BT71" s="251"/>
      <c r="BU71" s="251"/>
      <c r="BV71" s="251"/>
      <c r="BW71" s="251"/>
      <c r="BX71" s="251"/>
      <c r="BY71" s="251"/>
      <c r="BZ71" s="251"/>
      <c r="CA71" s="251"/>
      <c r="CB71" s="251"/>
      <c r="CC71" s="251"/>
      <c r="CD71" s="251"/>
      <c r="CE71" s="251"/>
      <c r="CF71" s="251"/>
      <c r="CG71" s="251"/>
      <c r="CH71" s="251"/>
      <c r="CI71" s="251"/>
      <c r="CJ71" s="251"/>
      <c r="CK71" s="251"/>
      <c r="CL71" s="251"/>
    </row>
    <row r="72" spans="1:90" s="253" customFormat="1" ht="15" customHeight="1" x14ac:dyDescent="0.2">
      <c r="A72" s="298">
        <v>37035</v>
      </c>
      <c r="B72" s="251">
        <v>4.0999999999999996</v>
      </c>
      <c r="C72" s="251"/>
      <c r="D72" s="251">
        <v>10</v>
      </c>
      <c r="E72" s="251"/>
      <c r="F72" s="251">
        <v>3.1</v>
      </c>
      <c r="G72" s="251"/>
      <c r="H72" s="251">
        <v>5</v>
      </c>
      <c r="I72" s="251"/>
      <c r="J72" s="251">
        <v>2</v>
      </c>
      <c r="K72" s="251"/>
      <c r="L72" s="251">
        <v>4</v>
      </c>
      <c r="M72" s="251"/>
      <c r="N72" s="251">
        <v>20</v>
      </c>
      <c r="O72" s="251"/>
      <c r="P72" s="251">
        <v>30</v>
      </c>
      <c r="Q72" s="251"/>
      <c r="R72" s="251">
        <v>2.4</v>
      </c>
      <c r="S72" s="251"/>
      <c r="T72" s="251">
        <v>8</v>
      </c>
      <c r="U72" s="252"/>
      <c r="V72" s="251">
        <v>19.399999999999999</v>
      </c>
      <c r="W72" s="251"/>
      <c r="X72" s="251">
        <v>200</v>
      </c>
      <c r="Y72" s="251"/>
      <c r="Z72" s="251">
        <v>9.8000000000000007</v>
      </c>
      <c r="AA72" s="251"/>
      <c r="AB72" s="251">
        <v>20</v>
      </c>
      <c r="AC72" s="251"/>
      <c r="AD72" s="251">
        <v>6.7</v>
      </c>
      <c r="AE72" s="251"/>
      <c r="AF72" s="251">
        <v>20</v>
      </c>
      <c r="AG72" s="251"/>
      <c r="AH72" s="251">
        <v>-50.7</v>
      </c>
      <c r="AI72" s="251"/>
      <c r="AJ72" s="251">
        <v>60</v>
      </c>
      <c r="AK72" s="251"/>
      <c r="AL72" s="251">
        <v>23.1</v>
      </c>
      <c r="AM72" s="251"/>
      <c r="AN72" s="251">
        <v>375</v>
      </c>
      <c r="AU72" s="251"/>
      <c r="AV72" s="251"/>
      <c r="AW72" s="251"/>
      <c r="AX72" s="251"/>
      <c r="AY72" s="251"/>
      <c r="AZ72" s="251"/>
      <c r="BA72" s="251"/>
      <c r="BB72" s="251"/>
      <c r="BC72" s="251"/>
      <c r="BD72" s="251"/>
      <c r="BE72" s="251"/>
      <c r="BF72" s="251"/>
      <c r="BG72" s="251"/>
      <c r="BH72" s="251"/>
      <c r="BI72" s="251"/>
      <c r="BJ72" s="251"/>
      <c r="BK72" s="251"/>
      <c r="BL72" s="251"/>
      <c r="BM72" s="251"/>
      <c r="BN72" s="251"/>
      <c r="BO72" s="251"/>
      <c r="BP72" s="251"/>
      <c r="BQ72" s="251"/>
      <c r="BR72" s="251"/>
      <c r="BS72" s="251"/>
      <c r="BT72" s="251"/>
      <c r="BU72" s="251"/>
      <c r="BV72" s="251"/>
      <c r="BW72" s="251"/>
      <c r="BX72" s="251"/>
      <c r="BY72" s="251"/>
      <c r="BZ72" s="251"/>
      <c r="CA72" s="251"/>
      <c r="CB72" s="251"/>
      <c r="CC72" s="251"/>
      <c r="CD72" s="251"/>
      <c r="CE72" s="251"/>
      <c r="CF72" s="251"/>
      <c r="CG72" s="251"/>
      <c r="CH72" s="251"/>
      <c r="CI72" s="251"/>
      <c r="CJ72" s="251"/>
      <c r="CK72" s="251"/>
      <c r="CL72" s="251"/>
    </row>
    <row r="73" spans="1:90" s="253" customFormat="1" ht="15" customHeight="1" x14ac:dyDescent="0.2">
      <c r="A73" s="298">
        <v>37036</v>
      </c>
      <c r="B73" s="251">
        <v>5.0999999999999996</v>
      </c>
      <c r="C73" s="251"/>
      <c r="D73" s="251">
        <v>10</v>
      </c>
      <c r="E73" s="251"/>
      <c r="F73" s="251">
        <v>2.4</v>
      </c>
      <c r="G73" s="251"/>
      <c r="H73" s="251">
        <v>5</v>
      </c>
      <c r="I73" s="251"/>
      <c r="J73" s="251">
        <v>1.5</v>
      </c>
      <c r="K73" s="251"/>
      <c r="L73" s="251">
        <v>4</v>
      </c>
      <c r="M73" s="251"/>
      <c r="N73" s="251">
        <v>20.100000000000001</v>
      </c>
      <c r="O73" s="251"/>
      <c r="P73" s="251">
        <v>30</v>
      </c>
      <c r="Q73" s="251"/>
      <c r="R73" s="251">
        <v>2.2000000000000002</v>
      </c>
      <c r="S73" s="251"/>
      <c r="T73" s="251">
        <v>8</v>
      </c>
      <c r="U73" s="252"/>
      <c r="V73" s="251">
        <v>12.8</v>
      </c>
      <c r="W73" s="251"/>
      <c r="X73" s="251">
        <v>200</v>
      </c>
      <c r="Y73" s="251"/>
      <c r="Z73" s="251">
        <v>9.6999999999999993</v>
      </c>
      <c r="AA73" s="251"/>
      <c r="AB73" s="251">
        <v>20</v>
      </c>
      <c r="AC73" s="251"/>
      <c r="AD73" s="251">
        <v>6.6</v>
      </c>
      <c r="AE73" s="251"/>
      <c r="AF73" s="251">
        <v>20</v>
      </c>
      <c r="AG73" s="251"/>
      <c r="AH73" s="251">
        <v>-51.2</v>
      </c>
      <c r="AI73" s="251"/>
      <c r="AJ73" s="251">
        <v>60</v>
      </c>
      <c r="AK73" s="251"/>
      <c r="AL73" s="251">
        <v>20.2</v>
      </c>
      <c r="AM73" s="251"/>
      <c r="AN73" s="251">
        <v>375</v>
      </c>
      <c r="AU73" s="251"/>
      <c r="AV73" s="251"/>
      <c r="AW73" s="251"/>
      <c r="AX73" s="251"/>
      <c r="AY73" s="251"/>
      <c r="AZ73" s="251"/>
      <c r="BA73" s="251"/>
      <c r="BB73" s="251"/>
      <c r="BC73" s="251"/>
      <c r="BD73" s="251"/>
      <c r="BE73" s="251"/>
      <c r="BF73" s="251"/>
      <c r="BG73" s="251"/>
      <c r="BH73" s="251"/>
      <c r="BI73" s="251"/>
      <c r="BJ73" s="251"/>
      <c r="BK73" s="251"/>
      <c r="BL73" s="251"/>
      <c r="BM73" s="251"/>
      <c r="BN73" s="251"/>
      <c r="BO73" s="251"/>
      <c r="BP73" s="251"/>
      <c r="BQ73" s="251"/>
      <c r="BR73" s="251"/>
      <c r="BS73" s="251"/>
      <c r="BT73" s="251"/>
      <c r="BU73" s="251"/>
      <c r="BV73" s="251"/>
      <c r="BW73" s="251"/>
      <c r="BX73" s="251"/>
      <c r="BY73" s="251"/>
      <c r="BZ73" s="251"/>
      <c r="CA73" s="251"/>
      <c r="CB73" s="251"/>
      <c r="CC73" s="251"/>
      <c r="CD73" s="251"/>
      <c r="CE73" s="251"/>
      <c r="CF73" s="251"/>
      <c r="CG73" s="251"/>
      <c r="CH73" s="251"/>
      <c r="CI73" s="251"/>
      <c r="CJ73" s="251"/>
      <c r="CK73" s="251"/>
      <c r="CL73" s="251"/>
    </row>
    <row r="74" spans="1:90" s="253" customFormat="1" ht="15" customHeight="1" x14ac:dyDescent="0.2">
      <c r="A74" s="299">
        <v>37037</v>
      </c>
      <c r="B74" s="251">
        <v>5.0999999999999996</v>
      </c>
      <c r="C74" s="251"/>
      <c r="D74" s="251">
        <v>10</v>
      </c>
      <c r="E74" s="251"/>
      <c r="F74" s="251">
        <v>2.4</v>
      </c>
      <c r="G74" s="251"/>
      <c r="H74" s="251">
        <v>5</v>
      </c>
      <c r="I74" s="251"/>
      <c r="J74" s="251">
        <v>1.5</v>
      </c>
      <c r="K74" s="251"/>
      <c r="L74" s="251">
        <v>4</v>
      </c>
      <c r="M74" s="251"/>
      <c r="N74" s="251">
        <v>20.100000000000001</v>
      </c>
      <c r="O74" s="251"/>
      <c r="P74" s="251">
        <v>30</v>
      </c>
      <c r="Q74" s="251"/>
      <c r="R74" s="251">
        <v>2.2000000000000002</v>
      </c>
      <c r="S74" s="251"/>
      <c r="T74" s="251">
        <v>8</v>
      </c>
      <c r="U74" s="252"/>
      <c r="V74" s="251">
        <v>12.8</v>
      </c>
      <c r="W74" s="251"/>
      <c r="X74" s="251">
        <v>200</v>
      </c>
      <c r="Y74" s="251"/>
      <c r="Z74" s="251">
        <v>9.6999999999999993</v>
      </c>
      <c r="AA74" s="251"/>
      <c r="AB74" s="251">
        <v>20</v>
      </c>
      <c r="AC74" s="251"/>
      <c r="AD74" s="251">
        <v>6.6</v>
      </c>
      <c r="AE74" s="251"/>
      <c r="AF74" s="251">
        <v>20</v>
      </c>
      <c r="AG74" s="251"/>
      <c r="AH74" s="251">
        <v>-51.2</v>
      </c>
      <c r="AI74" s="251"/>
      <c r="AJ74" s="251">
        <v>60</v>
      </c>
      <c r="AK74" s="251"/>
      <c r="AL74" s="251">
        <v>20.2</v>
      </c>
      <c r="AM74" s="251"/>
      <c r="AN74" s="251">
        <v>375</v>
      </c>
      <c r="AU74" s="251"/>
      <c r="AV74" s="251"/>
      <c r="AW74" s="251"/>
      <c r="AX74" s="251"/>
      <c r="AY74" s="251"/>
      <c r="AZ74" s="251"/>
      <c r="BA74" s="251"/>
      <c r="BB74" s="251"/>
      <c r="BC74" s="251"/>
      <c r="BD74" s="251"/>
      <c r="BE74" s="251"/>
      <c r="BF74" s="251"/>
      <c r="BG74" s="251"/>
      <c r="BH74" s="251"/>
      <c r="BI74" s="251"/>
      <c r="BJ74" s="251"/>
      <c r="BK74" s="251"/>
      <c r="BL74" s="251"/>
      <c r="BM74" s="251"/>
      <c r="BN74" s="251"/>
      <c r="BO74" s="251"/>
      <c r="BP74" s="251"/>
      <c r="BQ74" s="251"/>
      <c r="BR74" s="251"/>
      <c r="BS74" s="251"/>
      <c r="BT74" s="251"/>
      <c r="BU74" s="251"/>
      <c r="BV74" s="251"/>
      <c r="BW74" s="251"/>
      <c r="BX74" s="251"/>
      <c r="BY74" s="251"/>
      <c r="BZ74" s="251"/>
      <c r="CA74" s="251"/>
      <c r="CB74" s="251"/>
      <c r="CC74" s="251"/>
      <c r="CD74" s="251"/>
      <c r="CE74" s="251"/>
      <c r="CF74" s="251"/>
      <c r="CG74" s="251"/>
      <c r="CH74" s="251"/>
      <c r="CI74" s="251"/>
      <c r="CJ74" s="251"/>
      <c r="CK74" s="251"/>
      <c r="CL74" s="251"/>
    </row>
    <row r="75" spans="1:90" s="253" customFormat="1" ht="15" customHeight="1" x14ac:dyDescent="0.2">
      <c r="A75" s="299">
        <v>37038</v>
      </c>
      <c r="B75" s="251">
        <v>5.0999999999999996</v>
      </c>
      <c r="C75" s="251"/>
      <c r="D75" s="251">
        <v>10</v>
      </c>
      <c r="E75" s="251"/>
      <c r="F75" s="251">
        <v>2.4</v>
      </c>
      <c r="G75" s="251"/>
      <c r="H75" s="251">
        <v>5</v>
      </c>
      <c r="I75" s="251"/>
      <c r="J75" s="251">
        <v>1.5</v>
      </c>
      <c r="K75" s="251"/>
      <c r="L75" s="251">
        <v>4</v>
      </c>
      <c r="M75" s="251"/>
      <c r="N75" s="251">
        <v>20.100000000000001</v>
      </c>
      <c r="O75" s="251"/>
      <c r="P75" s="251">
        <v>30</v>
      </c>
      <c r="Q75" s="251"/>
      <c r="R75" s="251">
        <v>2.2000000000000002</v>
      </c>
      <c r="S75" s="251"/>
      <c r="T75" s="251">
        <v>8</v>
      </c>
      <c r="U75" s="252"/>
      <c r="V75" s="251">
        <v>12.8</v>
      </c>
      <c r="W75" s="251"/>
      <c r="X75" s="251">
        <v>200</v>
      </c>
      <c r="Y75" s="251"/>
      <c r="Z75" s="251">
        <v>9.6999999999999993</v>
      </c>
      <c r="AA75" s="251"/>
      <c r="AB75" s="251">
        <v>20</v>
      </c>
      <c r="AC75" s="251"/>
      <c r="AD75" s="251">
        <v>6.6</v>
      </c>
      <c r="AE75" s="251"/>
      <c r="AF75" s="251">
        <v>20</v>
      </c>
      <c r="AG75" s="251"/>
      <c r="AH75" s="251">
        <v>-51.2</v>
      </c>
      <c r="AI75" s="251"/>
      <c r="AJ75" s="251">
        <v>60</v>
      </c>
      <c r="AK75" s="251"/>
      <c r="AL75" s="251">
        <v>20.2</v>
      </c>
      <c r="AM75" s="251"/>
      <c r="AN75" s="251">
        <v>375</v>
      </c>
      <c r="AU75" s="251"/>
      <c r="AV75" s="251"/>
      <c r="AW75" s="251"/>
      <c r="AX75" s="251"/>
      <c r="AY75" s="251"/>
      <c r="AZ75" s="251"/>
      <c r="BA75" s="251"/>
      <c r="BB75" s="251"/>
      <c r="BC75" s="251"/>
      <c r="BD75" s="251"/>
      <c r="BE75" s="251"/>
      <c r="BF75" s="251"/>
      <c r="BG75" s="251"/>
      <c r="BH75" s="251"/>
      <c r="BI75" s="251"/>
      <c r="BJ75" s="251"/>
      <c r="BK75" s="251"/>
      <c r="BL75" s="251"/>
      <c r="BM75" s="251"/>
      <c r="BN75" s="251"/>
      <c r="BO75" s="251"/>
      <c r="BP75" s="251"/>
      <c r="BQ75" s="251"/>
      <c r="BR75" s="251"/>
      <c r="BS75" s="251"/>
      <c r="BT75" s="251"/>
      <c r="BU75" s="251"/>
      <c r="BV75" s="251"/>
      <c r="BW75" s="251"/>
      <c r="BX75" s="251"/>
      <c r="BY75" s="251"/>
      <c r="BZ75" s="251"/>
      <c r="CA75" s="251"/>
      <c r="CB75" s="251"/>
      <c r="CC75" s="251"/>
      <c r="CD75" s="251"/>
      <c r="CE75" s="251"/>
      <c r="CF75" s="251"/>
      <c r="CG75" s="251"/>
      <c r="CH75" s="251"/>
      <c r="CI75" s="251"/>
      <c r="CJ75" s="251"/>
      <c r="CK75" s="251"/>
      <c r="CL75" s="251"/>
    </row>
    <row r="76" spans="1:90" s="253" customFormat="1" ht="15" customHeight="1" x14ac:dyDescent="0.2">
      <c r="A76" s="298">
        <v>37039</v>
      </c>
      <c r="B76" s="251">
        <v>5.0999999999999996</v>
      </c>
      <c r="C76" s="251"/>
      <c r="D76" s="251">
        <v>10</v>
      </c>
      <c r="E76" s="251"/>
      <c r="F76" s="251">
        <v>2.4</v>
      </c>
      <c r="G76" s="251"/>
      <c r="H76" s="251">
        <v>5</v>
      </c>
      <c r="I76" s="251"/>
      <c r="J76" s="251">
        <v>1.5</v>
      </c>
      <c r="K76" s="251"/>
      <c r="L76" s="251">
        <v>4</v>
      </c>
      <c r="M76" s="251"/>
      <c r="N76" s="251">
        <v>20.100000000000001</v>
      </c>
      <c r="O76" s="251"/>
      <c r="P76" s="251">
        <v>30</v>
      </c>
      <c r="Q76" s="251"/>
      <c r="R76" s="251">
        <v>2.2000000000000002</v>
      </c>
      <c r="S76" s="251"/>
      <c r="T76" s="251">
        <v>8</v>
      </c>
      <c r="U76" s="252"/>
      <c r="V76" s="251">
        <v>12.8</v>
      </c>
      <c r="W76" s="251"/>
      <c r="X76" s="251">
        <v>200</v>
      </c>
      <c r="Y76" s="251"/>
      <c r="Z76" s="251">
        <v>9.6999999999999993</v>
      </c>
      <c r="AA76" s="251"/>
      <c r="AB76" s="251">
        <v>20</v>
      </c>
      <c r="AC76" s="251"/>
      <c r="AD76" s="251">
        <v>6.6</v>
      </c>
      <c r="AE76" s="251"/>
      <c r="AF76" s="251">
        <v>20</v>
      </c>
      <c r="AG76" s="251"/>
      <c r="AH76" s="251">
        <v>-51.2</v>
      </c>
      <c r="AI76" s="251"/>
      <c r="AJ76" s="251">
        <v>60</v>
      </c>
      <c r="AK76" s="251"/>
      <c r="AL76" s="251">
        <v>20.2</v>
      </c>
      <c r="AM76" s="251"/>
      <c r="AN76" s="251">
        <v>375</v>
      </c>
      <c r="AU76" s="251"/>
      <c r="AV76" s="251"/>
      <c r="AW76" s="251"/>
      <c r="AX76" s="251"/>
      <c r="AY76" s="251"/>
      <c r="AZ76" s="251"/>
      <c r="BA76" s="251"/>
      <c r="BB76" s="251"/>
      <c r="BC76" s="251"/>
      <c r="BD76" s="251"/>
      <c r="BE76" s="251"/>
      <c r="BF76" s="251"/>
      <c r="BG76" s="251"/>
      <c r="BH76" s="251"/>
      <c r="BI76" s="251"/>
      <c r="BJ76" s="251"/>
      <c r="BK76" s="251"/>
      <c r="BL76" s="251"/>
      <c r="BM76" s="251"/>
      <c r="BN76" s="251"/>
      <c r="BO76" s="251"/>
      <c r="BP76" s="251"/>
      <c r="BQ76" s="251"/>
      <c r="BR76" s="251"/>
      <c r="BS76" s="251"/>
      <c r="BT76" s="251"/>
      <c r="BU76" s="251"/>
      <c r="BV76" s="251"/>
      <c r="BW76" s="251"/>
      <c r="BX76" s="251"/>
      <c r="BY76" s="251"/>
      <c r="BZ76" s="251"/>
      <c r="CA76" s="251"/>
      <c r="CB76" s="251"/>
      <c r="CC76" s="251"/>
      <c r="CD76" s="251"/>
      <c r="CE76" s="251"/>
    </row>
    <row r="77" spans="1:90" s="253" customFormat="1" ht="15" customHeight="1" x14ac:dyDescent="0.2">
      <c r="A77" s="298">
        <v>37040</v>
      </c>
      <c r="B77" s="251">
        <v>5.0999999999999996</v>
      </c>
      <c r="C77" s="251"/>
      <c r="D77" s="251">
        <v>10</v>
      </c>
      <c r="E77" s="251"/>
      <c r="F77" s="251">
        <v>2.4</v>
      </c>
      <c r="G77" s="251"/>
      <c r="H77" s="251">
        <v>5</v>
      </c>
      <c r="I77" s="251"/>
      <c r="J77" s="251">
        <v>1.3</v>
      </c>
      <c r="K77" s="251"/>
      <c r="L77" s="251">
        <v>4</v>
      </c>
      <c r="M77" s="251"/>
      <c r="N77" s="251">
        <v>20</v>
      </c>
      <c r="O77" s="251"/>
      <c r="P77" s="251">
        <v>30</v>
      </c>
      <c r="Q77" s="251"/>
      <c r="R77" s="251">
        <v>1.9</v>
      </c>
      <c r="S77" s="251"/>
      <c r="T77" s="251">
        <v>8</v>
      </c>
      <c r="U77" s="252"/>
      <c r="V77" s="251">
        <v>2.6</v>
      </c>
      <c r="W77" s="251"/>
      <c r="X77" s="251">
        <v>200</v>
      </c>
      <c r="Y77" s="251"/>
      <c r="Z77" s="251">
        <v>9.6999999999999993</v>
      </c>
      <c r="AA77" s="251"/>
      <c r="AB77" s="251">
        <v>20</v>
      </c>
      <c r="AC77" s="251"/>
      <c r="AD77" s="251">
        <v>6.6</v>
      </c>
      <c r="AE77" s="251"/>
      <c r="AF77" s="251">
        <v>20</v>
      </c>
      <c r="AG77" s="251"/>
      <c r="AH77" s="251">
        <v>-50.6</v>
      </c>
      <c r="AI77" s="251"/>
      <c r="AJ77" s="251">
        <v>60</v>
      </c>
      <c r="AK77" s="251"/>
      <c r="AL77" s="251">
        <v>-1</v>
      </c>
      <c r="AM77" s="251"/>
      <c r="AN77" s="251">
        <v>375</v>
      </c>
      <c r="AU77" s="251"/>
      <c r="AV77" s="251"/>
      <c r="AW77" s="251"/>
      <c r="AX77" s="251"/>
      <c r="AY77" s="251"/>
      <c r="AZ77" s="251"/>
      <c r="BA77" s="251"/>
      <c r="BB77" s="251"/>
      <c r="BC77" s="251"/>
    </row>
    <row r="78" spans="1:90" s="253" customFormat="1" ht="15" customHeight="1" x14ac:dyDescent="0.2">
      <c r="A78" s="298">
        <v>37041</v>
      </c>
      <c r="B78" s="251">
        <v>5.4</v>
      </c>
      <c r="C78" s="251"/>
      <c r="D78" s="251">
        <v>10</v>
      </c>
      <c r="E78" s="251"/>
      <c r="F78" s="251">
        <v>3</v>
      </c>
      <c r="G78" s="251"/>
      <c r="H78" s="251">
        <v>5</v>
      </c>
      <c r="I78" s="251"/>
      <c r="J78" s="251">
        <v>2.1</v>
      </c>
      <c r="K78" s="251"/>
      <c r="L78" s="251">
        <v>4</v>
      </c>
      <c r="M78" s="251"/>
      <c r="N78" s="251">
        <v>19.399999999999999</v>
      </c>
      <c r="O78" s="251"/>
      <c r="P78" s="251">
        <v>30</v>
      </c>
      <c r="Q78" s="251"/>
      <c r="R78" s="251">
        <v>3.1</v>
      </c>
      <c r="S78" s="251"/>
      <c r="T78" s="251">
        <v>8</v>
      </c>
      <c r="U78" s="252"/>
      <c r="V78" s="251">
        <v>0.5</v>
      </c>
      <c r="W78" s="251"/>
      <c r="X78" s="251">
        <v>200</v>
      </c>
      <c r="Y78" s="251"/>
      <c r="Z78" s="251">
        <v>9.4</v>
      </c>
      <c r="AA78" s="251"/>
      <c r="AB78" s="251">
        <v>20</v>
      </c>
      <c r="AC78" s="251"/>
      <c r="AD78" s="251">
        <v>8.4</v>
      </c>
      <c r="AE78" s="251"/>
      <c r="AF78" s="251">
        <v>20</v>
      </c>
      <c r="AG78" s="251"/>
      <c r="AH78" s="251">
        <v>-50.8</v>
      </c>
      <c r="AI78" s="251"/>
      <c r="AJ78" s="251">
        <v>60</v>
      </c>
      <c r="AK78" s="251"/>
      <c r="AL78" s="251">
        <v>-26</v>
      </c>
      <c r="AM78" s="251"/>
      <c r="AN78" s="251">
        <v>375</v>
      </c>
      <c r="AU78" s="251"/>
      <c r="AV78" s="251"/>
      <c r="AW78" s="251"/>
      <c r="AX78" s="251"/>
      <c r="AY78" s="251"/>
      <c r="AZ78" s="251"/>
      <c r="BA78" s="251"/>
      <c r="BB78" s="251"/>
      <c r="BC78" s="251"/>
    </row>
    <row r="79" spans="1:90" s="253" customFormat="1" ht="15" customHeight="1" x14ac:dyDescent="0.2">
      <c r="A79" s="298">
        <v>37042</v>
      </c>
      <c r="B79" s="251">
        <v>5.3</v>
      </c>
      <c r="C79" s="251"/>
      <c r="D79" s="251">
        <v>10</v>
      </c>
      <c r="E79" s="251"/>
      <c r="F79" s="251">
        <v>3.1</v>
      </c>
      <c r="G79" s="251"/>
      <c r="H79" s="251">
        <v>5</v>
      </c>
      <c r="I79" s="251"/>
      <c r="J79" s="253">
        <v>2.1</v>
      </c>
      <c r="K79" s="251"/>
      <c r="L79" s="251">
        <v>4</v>
      </c>
      <c r="M79" s="251"/>
      <c r="N79" s="251">
        <v>20.100000000000001</v>
      </c>
      <c r="O79" s="251"/>
      <c r="P79" s="251">
        <v>30</v>
      </c>
      <c r="Q79" s="251"/>
      <c r="R79" s="251">
        <v>3.1</v>
      </c>
      <c r="S79" s="251"/>
      <c r="T79" s="251">
        <v>8</v>
      </c>
      <c r="U79" s="252"/>
      <c r="V79" s="251">
        <v>-1</v>
      </c>
      <c r="W79" s="251"/>
      <c r="X79" s="251">
        <v>200</v>
      </c>
      <c r="Y79" s="251"/>
      <c r="Z79" s="251">
        <v>9.8000000000000007</v>
      </c>
      <c r="AA79" s="251"/>
      <c r="AB79" s="251">
        <v>20</v>
      </c>
      <c r="AC79" s="251"/>
      <c r="AD79" s="251">
        <v>8.5</v>
      </c>
      <c r="AE79" s="251"/>
      <c r="AF79" s="251">
        <v>20</v>
      </c>
      <c r="AG79" s="251"/>
      <c r="AH79" s="251">
        <v>-52.9</v>
      </c>
      <c r="AI79" s="251"/>
      <c r="AJ79" s="251">
        <v>60</v>
      </c>
      <c r="AK79" s="251"/>
      <c r="AL79" s="251">
        <v>-40.1</v>
      </c>
      <c r="AM79" s="251"/>
      <c r="AN79" s="251">
        <v>375</v>
      </c>
      <c r="AU79" s="251"/>
      <c r="AV79" s="251"/>
      <c r="AW79" s="251"/>
      <c r="AX79" s="251"/>
      <c r="AY79" s="251"/>
      <c r="AZ79" s="251"/>
      <c r="BA79" s="251"/>
      <c r="BB79" s="251"/>
      <c r="BC79" s="251"/>
    </row>
    <row r="80" spans="1:90" s="253" customFormat="1" ht="15" customHeight="1" x14ac:dyDescent="0.2">
      <c r="A80" s="298">
        <v>37043</v>
      </c>
      <c r="B80" s="251">
        <v>5.2</v>
      </c>
      <c r="C80" s="251"/>
      <c r="D80" s="251">
        <v>10</v>
      </c>
      <c r="E80" s="251"/>
      <c r="F80" s="251">
        <v>2.7</v>
      </c>
      <c r="G80" s="251"/>
      <c r="H80" s="251">
        <v>5</v>
      </c>
      <c r="I80" s="251"/>
      <c r="J80" s="253">
        <v>1.9</v>
      </c>
      <c r="K80" s="251"/>
      <c r="L80" s="251">
        <v>4</v>
      </c>
      <c r="M80" s="251"/>
      <c r="N80" s="251">
        <v>20.100000000000001</v>
      </c>
      <c r="O80" s="251"/>
      <c r="P80" s="251">
        <v>30</v>
      </c>
      <c r="Q80" s="251"/>
      <c r="R80" s="251">
        <v>2.5</v>
      </c>
      <c r="S80" s="251"/>
      <c r="T80" s="251">
        <v>8</v>
      </c>
      <c r="U80" s="252"/>
      <c r="V80" s="251">
        <v>7.5</v>
      </c>
      <c r="W80" s="251"/>
      <c r="X80" s="251">
        <v>200</v>
      </c>
      <c r="Y80" s="251"/>
      <c r="Z80" s="251">
        <v>9.8000000000000007</v>
      </c>
      <c r="AA80" s="251"/>
      <c r="AB80" s="251">
        <v>20</v>
      </c>
      <c r="AC80" s="251"/>
      <c r="AD80" s="251">
        <v>8.6999999999999993</v>
      </c>
      <c r="AE80" s="251"/>
      <c r="AF80" s="251">
        <v>20</v>
      </c>
      <c r="AG80" s="251"/>
      <c r="AH80" s="251">
        <v>-53.3</v>
      </c>
      <c r="AI80" s="251"/>
      <c r="AJ80" s="251">
        <v>60</v>
      </c>
      <c r="AK80" s="251"/>
      <c r="AL80" s="251">
        <v>-58.8</v>
      </c>
      <c r="AM80" s="251"/>
      <c r="AN80" s="251">
        <v>375</v>
      </c>
      <c r="AU80" s="251"/>
      <c r="AV80" s="251"/>
      <c r="AW80" s="251"/>
      <c r="AX80" s="251"/>
      <c r="AY80" s="251"/>
      <c r="AZ80" s="251"/>
      <c r="BA80" s="251"/>
      <c r="BB80" s="251"/>
      <c r="BC80" s="251"/>
    </row>
    <row r="81" spans="1:90" s="253" customFormat="1" ht="15" customHeight="1" x14ac:dyDescent="0.2">
      <c r="A81" s="299">
        <v>37044</v>
      </c>
      <c r="B81" s="251">
        <v>5.2</v>
      </c>
      <c r="C81" s="251"/>
      <c r="D81" s="251">
        <v>10</v>
      </c>
      <c r="E81" s="251"/>
      <c r="F81" s="251">
        <v>2.7</v>
      </c>
      <c r="G81" s="251"/>
      <c r="H81" s="251">
        <v>5</v>
      </c>
      <c r="I81" s="251"/>
      <c r="J81" s="253">
        <v>1.9</v>
      </c>
      <c r="K81" s="251"/>
      <c r="L81" s="251">
        <v>4</v>
      </c>
      <c r="M81" s="251"/>
      <c r="N81" s="251">
        <v>20.100000000000001</v>
      </c>
      <c r="O81" s="251"/>
      <c r="P81" s="251">
        <v>30</v>
      </c>
      <c r="Q81" s="251"/>
      <c r="R81" s="251">
        <v>2.5</v>
      </c>
      <c r="S81" s="251"/>
      <c r="T81" s="251">
        <v>8</v>
      </c>
      <c r="U81" s="252"/>
      <c r="V81" s="251">
        <v>7.5</v>
      </c>
      <c r="W81" s="251"/>
      <c r="X81" s="251">
        <v>200</v>
      </c>
      <c r="Y81" s="251"/>
      <c r="Z81" s="251">
        <v>9.8000000000000007</v>
      </c>
      <c r="AA81" s="251"/>
      <c r="AB81" s="251">
        <v>20</v>
      </c>
      <c r="AC81" s="251"/>
      <c r="AD81" s="251">
        <v>8.6999999999999993</v>
      </c>
      <c r="AE81" s="251"/>
      <c r="AF81" s="251">
        <v>20</v>
      </c>
      <c r="AG81" s="251"/>
      <c r="AH81" s="251">
        <v>-53.3</v>
      </c>
      <c r="AI81" s="251"/>
      <c r="AJ81" s="251">
        <v>60</v>
      </c>
      <c r="AK81" s="251"/>
      <c r="AL81" s="251">
        <v>-58.8</v>
      </c>
      <c r="AM81" s="251"/>
      <c r="AN81" s="251">
        <v>375</v>
      </c>
      <c r="AU81" s="251"/>
      <c r="AV81" s="251"/>
      <c r="AW81" s="251"/>
      <c r="AX81" s="251"/>
      <c r="AY81" s="251"/>
      <c r="AZ81" s="251"/>
      <c r="BA81" s="251"/>
      <c r="BB81" s="251"/>
      <c r="BC81" s="251"/>
    </row>
    <row r="82" spans="1:90" s="253" customFormat="1" ht="15" customHeight="1" x14ac:dyDescent="0.2">
      <c r="A82" s="299">
        <v>37045</v>
      </c>
      <c r="B82" s="251">
        <v>5.2</v>
      </c>
      <c r="C82" s="251"/>
      <c r="D82" s="251">
        <v>10</v>
      </c>
      <c r="E82" s="251"/>
      <c r="F82" s="251">
        <v>2.7</v>
      </c>
      <c r="G82" s="251"/>
      <c r="H82" s="251">
        <v>5</v>
      </c>
      <c r="I82" s="251"/>
      <c r="J82" s="253">
        <v>1.9</v>
      </c>
      <c r="K82" s="251"/>
      <c r="L82" s="251">
        <v>4</v>
      </c>
      <c r="M82" s="251"/>
      <c r="N82" s="251">
        <v>20.100000000000001</v>
      </c>
      <c r="O82" s="251"/>
      <c r="P82" s="251">
        <v>30</v>
      </c>
      <c r="Q82" s="251"/>
      <c r="R82" s="251">
        <v>2.5</v>
      </c>
      <c r="S82" s="251"/>
      <c r="T82" s="251">
        <v>8</v>
      </c>
      <c r="U82" s="252"/>
      <c r="V82" s="251">
        <v>7.5</v>
      </c>
      <c r="W82" s="251"/>
      <c r="X82" s="251">
        <v>200</v>
      </c>
      <c r="Y82" s="251"/>
      <c r="Z82" s="251">
        <v>9.8000000000000007</v>
      </c>
      <c r="AA82" s="251"/>
      <c r="AB82" s="251">
        <v>20</v>
      </c>
      <c r="AC82" s="251"/>
      <c r="AD82" s="251">
        <v>8.6999999999999993</v>
      </c>
      <c r="AE82" s="251"/>
      <c r="AF82" s="251">
        <v>20</v>
      </c>
      <c r="AG82" s="251"/>
      <c r="AH82" s="251">
        <v>-53.3</v>
      </c>
      <c r="AI82" s="251"/>
      <c r="AJ82" s="251">
        <v>60</v>
      </c>
      <c r="AK82" s="251"/>
      <c r="AL82" s="251">
        <v>-58.8</v>
      </c>
      <c r="AM82" s="251"/>
      <c r="AN82" s="251">
        <v>375</v>
      </c>
      <c r="AU82" s="251"/>
      <c r="AV82" s="251"/>
      <c r="AW82" s="251"/>
      <c r="AX82" s="251"/>
      <c r="AY82" s="251"/>
      <c r="AZ82" s="251"/>
      <c r="BA82" s="251"/>
      <c r="BB82" s="251"/>
      <c r="BC82" s="251"/>
    </row>
    <row r="83" spans="1:90" s="253" customFormat="1" ht="15" customHeight="1" x14ac:dyDescent="0.2">
      <c r="A83" s="298">
        <v>37046</v>
      </c>
      <c r="B83" s="251">
        <v>5.9</v>
      </c>
      <c r="C83" s="251"/>
      <c r="D83" s="251">
        <v>10</v>
      </c>
      <c r="E83" s="251"/>
      <c r="F83" s="251">
        <v>2.8</v>
      </c>
      <c r="G83" s="251"/>
      <c r="H83" s="251">
        <v>5</v>
      </c>
      <c r="I83" s="251"/>
      <c r="J83" s="253">
        <v>1.8</v>
      </c>
      <c r="K83" s="251"/>
      <c r="L83" s="251">
        <v>4</v>
      </c>
      <c r="M83" s="251"/>
      <c r="N83" s="251">
        <v>19.7</v>
      </c>
      <c r="O83" s="251"/>
      <c r="P83" s="251">
        <v>30</v>
      </c>
      <c r="Q83" s="251"/>
      <c r="R83" s="251">
        <v>2.2999999999999998</v>
      </c>
      <c r="S83" s="251"/>
      <c r="T83" s="251">
        <v>8</v>
      </c>
      <c r="U83" s="252"/>
      <c r="V83" s="251">
        <v>12.6</v>
      </c>
      <c r="W83" s="251"/>
      <c r="X83" s="251">
        <v>200</v>
      </c>
      <c r="Y83" s="251"/>
      <c r="Z83" s="251">
        <v>9.5</v>
      </c>
      <c r="AA83" s="251"/>
      <c r="AB83" s="251">
        <v>20</v>
      </c>
      <c r="AC83" s="251"/>
      <c r="AD83" s="251">
        <v>8.6999999999999993</v>
      </c>
      <c r="AE83" s="251"/>
      <c r="AF83" s="251">
        <v>20</v>
      </c>
      <c r="AG83" s="251"/>
      <c r="AH83" s="251">
        <v>-53.3</v>
      </c>
      <c r="AI83" s="251"/>
      <c r="AJ83" s="251">
        <v>60</v>
      </c>
      <c r="AK83" s="251"/>
      <c r="AL83" s="251">
        <v>-38.700000000000003</v>
      </c>
      <c r="AM83" s="251"/>
      <c r="AN83" s="251">
        <v>375</v>
      </c>
      <c r="AU83" s="251"/>
      <c r="AV83" s="251"/>
      <c r="AW83" s="251"/>
      <c r="AX83" s="251"/>
      <c r="AY83" s="251"/>
      <c r="AZ83" s="251"/>
      <c r="BA83" s="251"/>
      <c r="BB83" s="251"/>
      <c r="BC83" s="251"/>
    </row>
    <row r="84" spans="1:90" s="253" customFormat="1" ht="15" customHeight="1" x14ac:dyDescent="0.2">
      <c r="A84" s="298">
        <v>37047</v>
      </c>
      <c r="B84" s="251">
        <v>6.1</v>
      </c>
      <c r="C84" s="251"/>
      <c r="D84" s="251">
        <v>10</v>
      </c>
      <c r="E84" s="251"/>
      <c r="F84" s="251">
        <v>2.8</v>
      </c>
      <c r="G84" s="251"/>
      <c r="H84" s="251">
        <v>5</v>
      </c>
      <c r="I84" s="251"/>
      <c r="J84" s="253">
        <v>1.9</v>
      </c>
      <c r="K84" s="251"/>
      <c r="L84" s="251">
        <v>4</v>
      </c>
      <c r="M84" s="251"/>
      <c r="N84" s="251">
        <v>19.399999999999999</v>
      </c>
      <c r="O84" s="251"/>
      <c r="P84" s="251">
        <v>30</v>
      </c>
      <c r="Q84" s="251"/>
      <c r="R84" s="251">
        <v>1.4</v>
      </c>
      <c r="S84" s="251"/>
      <c r="T84" s="251">
        <v>8</v>
      </c>
      <c r="U84" s="252"/>
      <c r="V84" s="251">
        <v>7.6</v>
      </c>
      <c r="W84" s="251"/>
      <c r="X84" s="251">
        <v>200</v>
      </c>
      <c r="Y84" s="251"/>
      <c r="Z84" s="251">
        <v>9.6</v>
      </c>
      <c r="AA84" s="251"/>
      <c r="AB84" s="251">
        <v>20</v>
      </c>
      <c r="AC84" s="251"/>
      <c r="AD84" s="251">
        <v>8.8000000000000007</v>
      </c>
      <c r="AE84" s="251"/>
      <c r="AF84" s="251">
        <v>20</v>
      </c>
      <c r="AG84" s="251"/>
      <c r="AH84" s="251">
        <v>-53.2</v>
      </c>
      <c r="AI84" s="251"/>
      <c r="AJ84" s="251">
        <v>60</v>
      </c>
      <c r="AK84" s="251"/>
      <c r="AL84" s="251">
        <v>-80.099999999999994</v>
      </c>
      <c r="AM84" s="251"/>
      <c r="AN84" s="251">
        <v>375</v>
      </c>
      <c r="AU84" s="251"/>
      <c r="AV84" s="251"/>
      <c r="AW84" s="251"/>
      <c r="AX84" s="251"/>
      <c r="AY84" s="251"/>
      <c r="AZ84" s="251"/>
      <c r="BA84" s="251"/>
      <c r="BB84" s="251"/>
      <c r="BC84" s="251"/>
    </row>
    <row r="85" spans="1:90" s="253" customFormat="1" ht="15" customHeight="1" x14ac:dyDescent="0.2">
      <c r="A85" s="298">
        <v>37048</v>
      </c>
      <c r="B85" s="251">
        <v>5.4</v>
      </c>
      <c r="C85" s="251"/>
      <c r="D85" s="251">
        <v>10</v>
      </c>
      <c r="E85" s="251"/>
      <c r="F85" s="251">
        <v>3.2</v>
      </c>
      <c r="G85" s="251"/>
      <c r="H85" s="251">
        <v>5</v>
      </c>
      <c r="I85" s="251"/>
      <c r="J85" s="253">
        <v>1.8</v>
      </c>
      <c r="K85" s="251"/>
      <c r="L85" s="251">
        <v>4</v>
      </c>
      <c r="M85" s="251"/>
      <c r="N85" s="251">
        <v>19.2</v>
      </c>
      <c r="O85" s="251"/>
      <c r="P85" s="251">
        <v>30</v>
      </c>
      <c r="Q85" s="251"/>
      <c r="R85" s="251">
        <v>1.2</v>
      </c>
      <c r="S85" s="251"/>
      <c r="T85" s="251">
        <v>8</v>
      </c>
      <c r="U85" s="252"/>
      <c r="V85" s="251">
        <v>8.6999999999999993</v>
      </c>
      <c r="W85" s="251"/>
      <c r="X85" s="251">
        <v>200</v>
      </c>
      <c r="Y85" s="251"/>
      <c r="Z85" s="251">
        <v>10</v>
      </c>
      <c r="AA85" s="251"/>
      <c r="AB85" s="251">
        <v>20</v>
      </c>
      <c r="AC85" s="251"/>
      <c r="AD85" s="251">
        <v>8.6</v>
      </c>
      <c r="AE85" s="251"/>
      <c r="AF85" s="251">
        <v>20</v>
      </c>
      <c r="AG85" s="251"/>
      <c r="AH85" s="251">
        <v>-54.5</v>
      </c>
      <c r="AI85" s="251"/>
      <c r="AJ85" s="251">
        <v>60</v>
      </c>
      <c r="AK85" s="251"/>
      <c r="AL85" s="251">
        <v>-70.099999999999994</v>
      </c>
      <c r="AM85" s="251"/>
      <c r="AN85" s="251">
        <v>375</v>
      </c>
      <c r="AU85" s="251"/>
      <c r="AV85" s="251"/>
      <c r="AW85" s="251"/>
      <c r="AX85" s="251"/>
      <c r="AY85" s="251"/>
      <c r="AZ85" s="251"/>
      <c r="BA85" s="251"/>
      <c r="BB85" s="251"/>
      <c r="BC85" s="251"/>
    </row>
    <row r="86" spans="1:90" s="253" customFormat="1" ht="15" customHeight="1" x14ac:dyDescent="0.2">
      <c r="A86" s="298">
        <v>37049</v>
      </c>
      <c r="B86" s="251">
        <v>5.6</v>
      </c>
      <c r="C86" s="251"/>
      <c r="D86" s="251">
        <v>10</v>
      </c>
      <c r="E86" s="251"/>
      <c r="F86" s="251">
        <v>2.8</v>
      </c>
      <c r="G86" s="251"/>
      <c r="H86" s="251">
        <v>5</v>
      </c>
      <c r="I86" s="251"/>
      <c r="J86" s="253">
        <v>1.8</v>
      </c>
      <c r="K86" s="251"/>
      <c r="L86" s="251">
        <v>4</v>
      </c>
      <c r="M86" s="251"/>
      <c r="N86" s="251">
        <v>15.3</v>
      </c>
      <c r="O86" s="251"/>
      <c r="P86" s="251">
        <v>30</v>
      </c>
      <c r="Q86" s="251"/>
      <c r="R86" s="251">
        <v>1.3</v>
      </c>
      <c r="S86" s="251"/>
      <c r="T86" s="251">
        <v>8</v>
      </c>
      <c r="U86" s="252"/>
      <c r="V86" s="251">
        <v>10.9</v>
      </c>
      <c r="W86" s="251"/>
      <c r="X86" s="251">
        <v>200</v>
      </c>
      <c r="Y86" s="251"/>
      <c r="Z86" s="251">
        <v>9.6999999999999993</v>
      </c>
      <c r="AA86" s="251"/>
      <c r="AB86" s="251">
        <v>20</v>
      </c>
      <c r="AC86" s="251"/>
      <c r="AD86" s="251">
        <v>8.6</v>
      </c>
      <c r="AE86" s="251"/>
      <c r="AF86" s="251">
        <v>20</v>
      </c>
      <c r="AG86" s="251"/>
      <c r="AH86" s="251">
        <v>-54.5</v>
      </c>
      <c r="AI86" s="251"/>
      <c r="AJ86" s="251">
        <v>60</v>
      </c>
      <c r="AK86" s="251"/>
      <c r="AL86" s="251">
        <v>-73.5</v>
      </c>
      <c r="AM86" s="251"/>
      <c r="AN86" s="251">
        <v>375</v>
      </c>
      <c r="AU86" s="251"/>
      <c r="AV86" s="251"/>
      <c r="AW86" s="251"/>
      <c r="AX86" s="251"/>
      <c r="AY86" s="251"/>
      <c r="AZ86" s="251"/>
      <c r="BA86" s="251"/>
      <c r="BB86" s="251"/>
      <c r="BC86" s="251"/>
    </row>
    <row r="87" spans="1:90" s="253" customFormat="1" ht="15" customHeight="1" x14ac:dyDescent="0.2">
      <c r="A87" s="298">
        <v>37050</v>
      </c>
      <c r="B87" s="251">
        <v>5.6</v>
      </c>
      <c r="C87" s="251"/>
      <c r="D87" s="251">
        <v>10</v>
      </c>
      <c r="E87" s="251"/>
      <c r="F87" s="251">
        <v>2.8</v>
      </c>
      <c r="G87" s="251"/>
      <c r="H87" s="251">
        <v>5</v>
      </c>
      <c r="I87" s="251"/>
      <c r="J87" s="253">
        <v>1.8</v>
      </c>
      <c r="K87" s="251"/>
      <c r="L87" s="251">
        <v>4</v>
      </c>
      <c r="M87" s="251"/>
      <c r="N87" s="251">
        <v>15.3</v>
      </c>
      <c r="O87" s="251"/>
      <c r="P87" s="251">
        <v>30</v>
      </c>
      <c r="Q87" s="251"/>
      <c r="R87" s="251">
        <v>1.3</v>
      </c>
      <c r="S87" s="251"/>
      <c r="T87" s="251">
        <v>8</v>
      </c>
      <c r="U87" s="252"/>
      <c r="V87" s="251">
        <v>2.1</v>
      </c>
      <c r="W87" s="251"/>
      <c r="X87" s="251">
        <v>200</v>
      </c>
      <c r="Y87" s="251"/>
      <c r="Z87" s="251">
        <v>9.8000000000000007</v>
      </c>
      <c r="AA87" s="251"/>
      <c r="AB87" s="251">
        <v>20</v>
      </c>
      <c r="AC87" s="251"/>
      <c r="AD87" s="251">
        <v>9.3000000000000007</v>
      </c>
      <c r="AE87" s="251"/>
      <c r="AF87" s="251">
        <v>20</v>
      </c>
      <c r="AG87" s="251"/>
      <c r="AH87" s="251">
        <v>-54.8</v>
      </c>
      <c r="AI87" s="251"/>
      <c r="AJ87" s="251">
        <v>60</v>
      </c>
      <c r="AK87" s="251"/>
      <c r="AL87" s="251">
        <v>-73.5</v>
      </c>
      <c r="AM87" s="251"/>
      <c r="AN87" s="251">
        <v>375</v>
      </c>
      <c r="AU87" s="251"/>
      <c r="AV87" s="251"/>
      <c r="AW87" s="251"/>
      <c r="AX87" s="251"/>
      <c r="AY87" s="251"/>
      <c r="AZ87" s="251"/>
      <c r="BA87" s="251"/>
      <c r="BB87" s="251"/>
      <c r="BC87" s="251"/>
    </row>
    <row r="88" spans="1:90" s="253" customFormat="1" ht="15" customHeight="1" x14ac:dyDescent="0.2">
      <c r="A88" s="299">
        <v>37051</v>
      </c>
      <c r="B88" s="251"/>
      <c r="C88" s="251"/>
      <c r="D88" s="251"/>
      <c r="E88" s="251"/>
      <c r="F88" s="251"/>
      <c r="G88" s="251"/>
      <c r="H88" s="251"/>
      <c r="I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2"/>
      <c r="V88" s="251"/>
      <c r="W88" s="251"/>
      <c r="X88" s="251"/>
      <c r="Y88" s="251"/>
      <c r="Z88" s="251"/>
      <c r="AA88" s="251"/>
      <c r="AB88" s="251"/>
      <c r="AC88" s="251"/>
      <c r="AD88" s="251"/>
      <c r="AE88" s="251"/>
      <c r="AF88" s="251"/>
      <c r="AG88" s="251"/>
      <c r="AH88" s="251"/>
      <c r="AI88" s="251"/>
      <c r="AJ88" s="251"/>
      <c r="AK88" s="251"/>
      <c r="AL88" s="251"/>
      <c r="AM88" s="251"/>
      <c r="AN88" s="251"/>
      <c r="AU88" s="251"/>
      <c r="AV88" s="251"/>
      <c r="AW88" s="251"/>
      <c r="AX88" s="251"/>
      <c r="AY88" s="251"/>
      <c r="AZ88" s="251"/>
      <c r="BA88" s="251"/>
      <c r="BB88" s="251"/>
      <c r="BC88" s="251"/>
      <c r="BD88" s="251"/>
      <c r="BE88" s="251"/>
      <c r="BF88" s="251"/>
      <c r="BG88" s="251"/>
      <c r="BH88" s="251"/>
      <c r="BI88" s="251"/>
      <c r="BJ88" s="251"/>
      <c r="BK88" s="251"/>
      <c r="BL88" s="251"/>
      <c r="BM88" s="251"/>
      <c r="BN88" s="251"/>
      <c r="BO88" s="251"/>
      <c r="BP88" s="251"/>
      <c r="BQ88" s="251"/>
      <c r="BR88" s="251"/>
      <c r="BS88" s="251"/>
      <c r="BT88" s="251"/>
      <c r="BU88" s="251"/>
      <c r="BV88" s="251"/>
      <c r="BW88" s="251"/>
      <c r="BX88" s="251"/>
      <c r="BY88" s="251"/>
      <c r="BZ88" s="251"/>
      <c r="CA88" s="251"/>
      <c r="CB88" s="251"/>
      <c r="CC88" s="251"/>
      <c r="CD88" s="251"/>
      <c r="CE88" s="251"/>
      <c r="CF88" s="251"/>
      <c r="CG88" s="251"/>
      <c r="CH88" s="251"/>
      <c r="CI88" s="251"/>
      <c r="CJ88" s="251"/>
      <c r="CK88" s="251"/>
      <c r="CL88" s="251"/>
    </row>
    <row r="89" spans="1:90" s="253" customFormat="1" ht="15" customHeight="1" x14ac:dyDescent="0.2">
      <c r="A89" s="299">
        <v>37052</v>
      </c>
      <c r="B89" s="251"/>
      <c r="C89" s="251"/>
      <c r="D89" s="251"/>
      <c r="E89" s="251"/>
      <c r="F89" s="251"/>
      <c r="G89" s="251"/>
      <c r="H89" s="251"/>
      <c r="I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2"/>
      <c r="V89" s="251"/>
      <c r="W89" s="251"/>
      <c r="X89" s="251"/>
      <c r="Y89" s="251"/>
      <c r="Z89" s="251"/>
      <c r="AA89" s="251"/>
      <c r="AB89" s="251"/>
      <c r="AC89" s="251"/>
      <c r="AD89" s="251"/>
      <c r="AE89" s="251"/>
      <c r="AF89" s="251"/>
      <c r="AG89" s="251"/>
      <c r="AH89" s="251"/>
      <c r="AI89" s="251"/>
      <c r="AJ89" s="251"/>
      <c r="AK89" s="251"/>
      <c r="AL89" s="251"/>
      <c r="AM89" s="251"/>
      <c r="AN89" s="251"/>
      <c r="AU89" s="251"/>
      <c r="AV89" s="251"/>
      <c r="AW89" s="251"/>
      <c r="AX89" s="251"/>
      <c r="AY89" s="251"/>
      <c r="AZ89" s="251"/>
      <c r="BA89" s="251"/>
      <c r="BB89" s="251"/>
      <c r="BC89" s="251"/>
    </row>
    <row r="90" spans="1:90" s="253" customFormat="1" ht="15" customHeight="1" x14ac:dyDescent="0.2">
      <c r="A90" s="298">
        <v>37053</v>
      </c>
      <c r="B90" s="251"/>
      <c r="C90" s="251"/>
      <c r="D90" s="251"/>
      <c r="E90" s="251"/>
      <c r="F90" s="251"/>
      <c r="G90" s="251"/>
      <c r="H90" s="251"/>
      <c r="I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2"/>
      <c r="V90" s="251"/>
      <c r="W90" s="251"/>
      <c r="X90" s="251"/>
      <c r="Y90" s="251"/>
      <c r="Z90" s="251"/>
      <c r="AA90" s="251"/>
      <c r="AB90" s="251"/>
      <c r="AC90" s="251"/>
      <c r="AD90" s="251"/>
      <c r="AE90" s="251"/>
      <c r="AF90" s="251"/>
      <c r="AG90" s="251"/>
      <c r="AH90" s="251"/>
      <c r="AI90" s="251"/>
      <c r="AJ90" s="251"/>
      <c r="AK90" s="251"/>
      <c r="AL90" s="251"/>
      <c r="AM90" s="251"/>
      <c r="AN90" s="251"/>
      <c r="AU90" s="251"/>
      <c r="AV90" s="251"/>
      <c r="AW90" s="251"/>
      <c r="AX90" s="251"/>
      <c r="AY90" s="251"/>
      <c r="AZ90" s="251"/>
      <c r="BA90" s="251"/>
      <c r="BB90" s="251"/>
      <c r="BC90" s="251"/>
    </row>
    <row r="91" spans="1:90" s="253" customFormat="1" ht="15" customHeight="1" x14ac:dyDescent="0.2">
      <c r="A91" s="298">
        <v>37054</v>
      </c>
      <c r="B91" s="251"/>
      <c r="C91" s="251"/>
      <c r="D91" s="251"/>
      <c r="E91" s="251"/>
      <c r="F91" s="251"/>
      <c r="G91" s="251"/>
      <c r="H91" s="251"/>
      <c r="I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2"/>
      <c r="V91" s="251"/>
      <c r="W91" s="251"/>
      <c r="X91" s="251"/>
      <c r="Y91" s="251"/>
      <c r="Z91" s="251"/>
      <c r="AA91" s="251"/>
      <c r="AB91" s="251"/>
      <c r="AC91" s="251"/>
      <c r="AD91" s="251"/>
      <c r="AE91" s="251"/>
      <c r="AF91" s="251"/>
      <c r="AG91" s="251"/>
      <c r="AH91" s="251"/>
      <c r="AI91" s="251"/>
      <c r="AJ91" s="251"/>
      <c r="AK91" s="251"/>
      <c r="AL91" s="251"/>
      <c r="AM91" s="251"/>
      <c r="AN91" s="251"/>
      <c r="AU91" s="251"/>
      <c r="AV91" s="251"/>
      <c r="AW91" s="251"/>
      <c r="AX91" s="251"/>
      <c r="AY91" s="251"/>
      <c r="AZ91" s="251"/>
      <c r="BA91" s="251"/>
      <c r="BB91" s="251"/>
      <c r="BC91" s="251"/>
    </row>
    <row r="92" spans="1:90" s="253" customFormat="1" ht="15" customHeight="1" x14ac:dyDescent="0.2">
      <c r="A92" s="298">
        <v>37055</v>
      </c>
      <c r="B92" s="251"/>
      <c r="C92" s="251"/>
      <c r="D92" s="251"/>
      <c r="E92" s="251"/>
      <c r="F92" s="251"/>
      <c r="G92" s="251"/>
      <c r="H92" s="251"/>
      <c r="I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2"/>
      <c r="V92" s="251"/>
      <c r="W92" s="251"/>
      <c r="X92" s="251"/>
      <c r="Y92" s="251"/>
      <c r="Z92" s="251"/>
      <c r="AA92" s="251"/>
      <c r="AB92" s="251"/>
      <c r="AC92" s="251"/>
      <c r="AD92" s="251"/>
      <c r="AE92" s="251"/>
      <c r="AF92" s="251"/>
      <c r="AG92" s="251"/>
      <c r="AH92" s="251"/>
      <c r="AI92" s="251"/>
      <c r="AJ92" s="251"/>
      <c r="AK92" s="251"/>
      <c r="AL92" s="251"/>
      <c r="AM92" s="251"/>
      <c r="AN92" s="251"/>
      <c r="AU92" s="251"/>
      <c r="AV92" s="251"/>
      <c r="AW92" s="251"/>
      <c r="AX92" s="251"/>
      <c r="AY92" s="251"/>
      <c r="AZ92" s="251"/>
      <c r="BA92" s="251"/>
      <c r="BB92" s="251"/>
      <c r="BC92" s="251"/>
    </row>
    <row r="93" spans="1:90" s="253" customFormat="1" ht="15" customHeight="1" x14ac:dyDescent="0.2">
      <c r="A93" s="298">
        <v>37056</v>
      </c>
      <c r="B93" s="251"/>
      <c r="C93" s="251"/>
      <c r="D93" s="251"/>
      <c r="E93" s="251"/>
      <c r="F93" s="251"/>
      <c r="G93" s="251"/>
      <c r="H93" s="251"/>
      <c r="I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2"/>
      <c r="V93" s="251"/>
      <c r="W93" s="251"/>
      <c r="X93" s="251"/>
      <c r="Y93" s="251"/>
      <c r="Z93" s="251"/>
      <c r="AA93" s="251"/>
      <c r="AB93" s="251"/>
      <c r="AC93" s="251"/>
      <c r="AD93" s="251"/>
      <c r="AE93" s="251"/>
      <c r="AF93" s="251"/>
      <c r="AG93" s="251"/>
      <c r="AH93" s="251"/>
      <c r="AI93" s="251"/>
      <c r="AJ93" s="251"/>
      <c r="AK93" s="251"/>
      <c r="AL93" s="251"/>
      <c r="AM93" s="251"/>
      <c r="AN93" s="251"/>
      <c r="AU93" s="251"/>
      <c r="AV93" s="251"/>
      <c r="AW93" s="251"/>
      <c r="AX93" s="251"/>
      <c r="AY93" s="251"/>
      <c r="AZ93" s="251"/>
      <c r="BA93" s="251"/>
      <c r="BB93" s="251"/>
      <c r="BC93" s="251"/>
    </row>
    <row r="94" spans="1:90" s="253" customFormat="1" ht="15" customHeight="1" x14ac:dyDescent="0.2">
      <c r="A94" s="298">
        <v>37057</v>
      </c>
      <c r="B94" s="251"/>
      <c r="C94" s="251"/>
      <c r="D94" s="251"/>
      <c r="E94" s="251"/>
      <c r="F94" s="251"/>
      <c r="G94" s="251"/>
      <c r="H94" s="251"/>
      <c r="I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2"/>
      <c r="V94" s="251"/>
      <c r="W94" s="251"/>
      <c r="X94" s="251"/>
      <c r="Y94" s="251"/>
      <c r="Z94" s="251"/>
      <c r="AA94" s="251"/>
      <c r="AB94" s="251"/>
      <c r="AC94" s="251"/>
      <c r="AD94" s="251"/>
      <c r="AE94" s="251"/>
      <c r="AF94" s="251"/>
      <c r="AG94" s="251"/>
      <c r="AH94" s="251"/>
      <c r="AI94" s="251"/>
      <c r="AJ94" s="251"/>
      <c r="AK94" s="251"/>
      <c r="AL94" s="251"/>
      <c r="AM94" s="251"/>
      <c r="AN94" s="251"/>
      <c r="AU94" s="251"/>
      <c r="AV94" s="251"/>
      <c r="AW94" s="251"/>
      <c r="AX94" s="251"/>
      <c r="AY94" s="251"/>
      <c r="AZ94" s="251"/>
      <c r="BA94" s="251"/>
      <c r="BB94" s="251"/>
      <c r="BC94" s="251"/>
    </row>
    <row r="95" spans="1:90" s="253" customFormat="1" ht="15" customHeight="1" x14ac:dyDescent="0.2">
      <c r="A95" s="299">
        <v>37058</v>
      </c>
      <c r="B95" s="251"/>
      <c r="C95" s="251"/>
      <c r="D95" s="251"/>
      <c r="E95" s="251"/>
      <c r="F95" s="251"/>
      <c r="G95" s="251"/>
      <c r="H95" s="251"/>
      <c r="I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2"/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51"/>
      <c r="AG95" s="251"/>
      <c r="AH95" s="251"/>
      <c r="AI95" s="251"/>
      <c r="AJ95" s="251"/>
      <c r="AK95" s="251"/>
      <c r="AL95" s="251"/>
      <c r="AM95" s="251"/>
      <c r="AN95" s="251"/>
      <c r="AU95" s="251"/>
      <c r="AV95" s="251"/>
      <c r="AW95" s="251"/>
      <c r="AX95" s="251"/>
      <c r="AY95" s="251"/>
      <c r="AZ95" s="251"/>
      <c r="BA95" s="251"/>
      <c r="BB95" s="251"/>
      <c r="BC95" s="251"/>
    </row>
    <row r="96" spans="1:90" s="253" customFormat="1" ht="15" customHeight="1" x14ac:dyDescent="0.2">
      <c r="A96" s="299">
        <v>37059</v>
      </c>
      <c r="B96" s="251"/>
      <c r="C96" s="251"/>
      <c r="D96" s="251"/>
      <c r="E96" s="251"/>
      <c r="F96" s="251"/>
      <c r="G96" s="251"/>
      <c r="H96" s="251"/>
      <c r="I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2"/>
      <c r="V96" s="251"/>
      <c r="W96" s="251"/>
      <c r="X96" s="251"/>
      <c r="Y96" s="251"/>
      <c r="Z96" s="251"/>
      <c r="AA96" s="251"/>
      <c r="AB96" s="251"/>
      <c r="AC96" s="251"/>
      <c r="AD96" s="251"/>
      <c r="AE96" s="251"/>
      <c r="AF96" s="251"/>
      <c r="AG96" s="251"/>
      <c r="AH96" s="251"/>
      <c r="AI96" s="251"/>
      <c r="AJ96" s="251"/>
      <c r="AK96" s="251"/>
      <c r="AL96" s="251"/>
      <c r="AM96" s="251"/>
      <c r="AN96" s="251"/>
      <c r="AU96" s="251"/>
      <c r="AV96" s="251"/>
      <c r="AW96" s="251"/>
      <c r="AX96" s="251"/>
      <c r="AY96" s="251"/>
      <c r="AZ96" s="251"/>
      <c r="BA96" s="251"/>
      <c r="BB96" s="251"/>
      <c r="BC96" s="251"/>
    </row>
    <row r="97" spans="1:124" s="253" customFormat="1" ht="15" customHeight="1" x14ac:dyDescent="0.2">
      <c r="A97" s="298">
        <v>37060</v>
      </c>
      <c r="B97" s="251"/>
      <c r="C97" s="251"/>
      <c r="D97" s="251"/>
      <c r="E97" s="251"/>
      <c r="F97" s="251"/>
      <c r="G97" s="251"/>
      <c r="H97" s="251"/>
      <c r="I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2"/>
      <c r="V97" s="251"/>
      <c r="W97" s="251"/>
      <c r="X97" s="251"/>
      <c r="Y97" s="251"/>
      <c r="Z97" s="251"/>
      <c r="AA97" s="251"/>
      <c r="AB97" s="251"/>
      <c r="AC97" s="251"/>
      <c r="AD97" s="251"/>
      <c r="AE97" s="251"/>
      <c r="AF97" s="251"/>
      <c r="AG97" s="251"/>
      <c r="AH97" s="251"/>
      <c r="AI97" s="251"/>
      <c r="AJ97" s="251"/>
      <c r="AK97" s="251"/>
      <c r="AL97" s="251"/>
      <c r="AM97" s="251"/>
      <c r="AN97" s="251"/>
      <c r="AU97" s="251"/>
      <c r="AV97" s="251"/>
      <c r="AW97" s="251"/>
      <c r="AX97" s="251"/>
      <c r="AY97" s="251"/>
      <c r="AZ97" s="251"/>
      <c r="BA97" s="251"/>
      <c r="BB97" s="251"/>
      <c r="BC97" s="251"/>
    </row>
    <row r="98" spans="1:124" s="253" customFormat="1" ht="15" customHeight="1" x14ac:dyDescent="0.2">
      <c r="A98" s="298">
        <v>37061</v>
      </c>
      <c r="B98" s="251"/>
      <c r="C98" s="251"/>
      <c r="D98" s="251"/>
      <c r="E98" s="251"/>
      <c r="F98" s="251"/>
      <c r="G98" s="251"/>
      <c r="H98" s="251"/>
      <c r="I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2"/>
      <c r="V98" s="251"/>
      <c r="W98" s="251"/>
      <c r="X98" s="251"/>
      <c r="Y98" s="251"/>
      <c r="Z98" s="251"/>
      <c r="AA98" s="251"/>
      <c r="AB98" s="251"/>
      <c r="AC98" s="251"/>
      <c r="AD98" s="251"/>
      <c r="AE98" s="251"/>
      <c r="AF98" s="251"/>
      <c r="AG98" s="251"/>
      <c r="AH98" s="251"/>
      <c r="AI98" s="251"/>
      <c r="AJ98" s="251"/>
      <c r="AK98" s="251"/>
      <c r="AL98" s="251"/>
      <c r="AM98" s="251"/>
      <c r="AN98" s="251"/>
      <c r="AU98" s="251"/>
      <c r="AV98" s="251"/>
      <c r="AW98" s="251"/>
      <c r="AX98" s="251"/>
      <c r="AY98" s="251"/>
      <c r="AZ98" s="251"/>
      <c r="BA98" s="251"/>
      <c r="BB98" s="251"/>
      <c r="BC98" s="251"/>
    </row>
    <row r="99" spans="1:124" s="253" customFormat="1" ht="15" customHeight="1" x14ac:dyDescent="0.2">
      <c r="A99" s="298">
        <v>37062</v>
      </c>
      <c r="B99" s="251"/>
      <c r="C99" s="251"/>
      <c r="D99" s="251"/>
      <c r="E99" s="251"/>
      <c r="F99" s="251"/>
      <c r="G99" s="251"/>
      <c r="H99" s="251"/>
      <c r="I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2"/>
      <c r="V99" s="251"/>
      <c r="W99" s="251"/>
      <c r="X99" s="251"/>
      <c r="Y99" s="251"/>
      <c r="Z99" s="251"/>
      <c r="AA99" s="251"/>
      <c r="AB99" s="251"/>
      <c r="AC99" s="251"/>
      <c r="AD99" s="251"/>
      <c r="AE99" s="251"/>
      <c r="AF99" s="251"/>
      <c r="AG99" s="251"/>
      <c r="AH99" s="251"/>
      <c r="AI99" s="251"/>
      <c r="AJ99" s="251"/>
      <c r="AK99" s="251"/>
      <c r="AL99" s="251"/>
      <c r="AM99" s="251"/>
      <c r="AN99" s="251"/>
      <c r="AU99" s="251"/>
      <c r="AV99" s="251"/>
      <c r="AW99" s="251"/>
      <c r="AX99" s="251"/>
      <c r="AY99" s="251"/>
      <c r="AZ99" s="251"/>
      <c r="BA99" s="251"/>
      <c r="BB99" s="251"/>
      <c r="BC99" s="251"/>
    </row>
    <row r="100" spans="1:124" s="253" customFormat="1" ht="15" customHeight="1" x14ac:dyDescent="0.2">
      <c r="A100" s="298">
        <v>37063</v>
      </c>
      <c r="B100" s="251"/>
      <c r="C100" s="251"/>
      <c r="D100" s="251"/>
      <c r="E100" s="251"/>
      <c r="F100" s="251"/>
      <c r="G100" s="251"/>
      <c r="H100" s="251"/>
      <c r="I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2"/>
      <c r="V100" s="251"/>
      <c r="W100" s="251"/>
      <c r="X100" s="251"/>
      <c r="Y100" s="251"/>
      <c r="Z100" s="251"/>
      <c r="AA100" s="251"/>
      <c r="AB100" s="251"/>
      <c r="AC100" s="251"/>
      <c r="AD100" s="251"/>
      <c r="AE100" s="251"/>
      <c r="AF100" s="251"/>
      <c r="AG100" s="251"/>
      <c r="AH100" s="251"/>
      <c r="AI100" s="251"/>
      <c r="AJ100" s="251"/>
      <c r="AK100" s="251"/>
      <c r="AL100" s="251"/>
      <c r="AM100" s="251"/>
      <c r="AN100" s="251"/>
      <c r="AU100" s="251"/>
      <c r="AV100" s="251"/>
      <c r="AW100" s="251"/>
      <c r="AX100" s="251"/>
      <c r="AY100" s="251"/>
      <c r="AZ100" s="251"/>
      <c r="BA100" s="251"/>
      <c r="BB100" s="251"/>
      <c r="BC100" s="251"/>
    </row>
    <row r="101" spans="1:124" s="253" customFormat="1" ht="15" customHeight="1" x14ac:dyDescent="0.2">
      <c r="A101" s="298">
        <v>37064</v>
      </c>
      <c r="B101" s="251"/>
      <c r="C101" s="251"/>
      <c r="D101" s="251"/>
      <c r="E101" s="251"/>
      <c r="F101" s="251"/>
      <c r="G101" s="251"/>
      <c r="H101" s="251"/>
      <c r="I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2"/>
      <c r="V101" s="251"/>
      <c r="W101" s="251"/>
      <c r="X101" s="251"/>
      <c r="Y101" s="251"/>
      <c r="Z101" s="251"/>
      <c r="AA101" s="251"/>
      <c r="AB101" s="251"/>
      <c r="AC101" s="251"/>
      <c r="AD101" s="251"/>
      <c r="AE101" s="251"/>
      <c r="AF101" s="251"/>
      <c r="AG101" s="251"/>
      <c r="AH101" s="251"/>
      <c r="AI101" s="251"/>
      <c r="AJ101" s="251"/>
      <c r="AK101" s="251"/>
      <c r="AL101" s="251"/>
      <c r="AM101" s="251"/>
      <c r="AN101" s="251"/>
      <c r="AU101" s="251"/>
      <c r="AV101" s="251"/>
      <c r="AW101" s="251"/>
      <c r="AX101" s="251"/>
      <c r="AY101" s="251"/>
      <c r="AZ101" s="251"/>
      <c r="BA101" s="251"/>
      <c r="BB101" s="251"/>
      <c r="BC101" s="251"/>
      <c r="BD101" s="251"/>
      <c r="BE101" s="251"/>
      <c r="BF101" s="251"/>
      <c r="BG101" s="251"/>
      <c r="BH101" s="251"/>
      <c r="BI101" s="251"/>
      <c r="BJ101" s="251"/>
      <c r="BK101" s="251"/>
      <c r="BL101" s="251"/>
      <c r="BM101" s="251"/>
      <c r="BN101" s="251"/>
      <c r="BO101" s="251"/>
      <c r="BP101" s="251"/>
      <c r="BQ101" s="251"/>
      <c r="BR101" s="251"/>
      <c r="BS101" s="251"/>
      <c r="BT101" s="251"/>
      <c r="BU101" s="251"/>
      <c r="BV101" s="251"/>
      <c r="BW101" s="251"/>
      <c r="BX101" s="251"/>
      <c r="BY101" s="251"/>
      <c r="BZ101" s="251"/>
      <c r="CA101" s="251"/>
      <c r="CB101" s="251"/>
      <c r="CC101" s="251"/>
      <c r="CD101" s="251"/>
      <c r="CE101" s="251"/>
      <c r="CF101" s="251"/>
      <c r="CG101" s="251"/>
      <c r="CH101" s="251"/>
      <c r="CI101" s="251"/>
      <c r="CJ101" s="251"/>
      <c r="CK101" s="251"/>
      <c r="CL101" s="251"/>
    </row>
    <row r="102" spans="1:124" s="253" customFormat="1" ht="15" customHeight="1" x14ac:dyDescent="0.2">
      <c r="A102" s="299">
        <v>37065</v>
      </c>
      <c r="B102" s="251"/>
      <c r="C102" s="251"/>
      <c r="D102" s="251"/>
      <c r="E102" s="251"/>
      <c r="F102" s="251"/>
      <c r="G102" s="251"/>
      <c r="H102" s="251"/>
      <c r="I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2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1"/>
      <c r="AG102" s="251"/>
      <c r="AH102" s="251"/>
      <c r="AI102" s="251"/>
      <c r="AJ102" s="251"/>
      <c r="AK102" s="251"/>
      <c r="AL102" s="251"/>
      <c r="AM102" s="251"/>
      <c r="AN102" s="251"/>
      <c r="AU102" s="251"/>
      <c r="AV102" s="251"/>
      <c r="AW102" s="251"/>
      <c r="AX102" s="251"/>
      <c r="AY102" s="251"/>
      <c r="AZ102" s="251"/>
      <c r="BA102" s="251"/>
      <c r="BB102" s="251"/>
      <c r="BC102" s="251"/>
    </row>
    <row r="103" spans="1:124" s="253" customFormat="1" ht="15" customHeight="1" x14ac:dyDescent="0.2">
      <c r="A103" s="299">
        <v>37066</v>
      </c>
      <c r="B103" s="251"/>
      <c r="C103" s="251"/>
      <c r="D103" s="251"/>
      <c r="E103" s="251"/>
      <c r="F103" s="251"/>
      <c r="G103" s="251"/>
      <c r="H103" s="251"/>
      <c r="I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2"/>
      <c r="V103" s="251"/>
      <c r="W103" s="251"/>
      <c r="X103" s="251"/>
      <c r="Y103" s="251"/>
      <c r="Z103" s="251"/>
      <c r="AA103" s="251"/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1"/>
      <c r="AL103" s="251"/>
      <c r="AM103" s="251"/>
      <c r="AN103" s="251"/>
      <c r="AU103" s="251"/>
      <c r="AV103" s="251"/>
      <c r="AW103" s="251"/>
      <c r="AX103" s="251"/>
      <c r="AY103" s="251"/>
      <c r="AZ103" s="251"/>
      <c r="BA103" s="251"/>
      <c r="BB103" s="251"/>
      <c r="BC103" s="251"/>
    </row>
    <row r="104" spans="1:124" s="253" customFormat="1" ht="15" customHeight="1" x14ac:dyDescent="0.2">
      <c r="A104" s="298">
        <v>37067</v>
      </c>
      <c r="B104" s="251"/>
      <c r="C104" s="251"/>
      <c r="D104" s="251"/>
      <c r="E104" s="251"/>
      <c r="F104" s="251"/>
      <c r="G104" s="251"/>
      <c r="H104" s="251"/>
      <c r="I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2"/>
      <c r="V104" s="251"/>
      <c r="W104" s="251"/>
      <c r="X104" s="251"/>
      <c r="Y104" s="251"/>
      <c r="Z104" s="251"/>
      <c r="AA104" s="251"/>
      <c r="AB104" s="251"/>
      <c r="AC104" s="251"/>
      <c r="AD104" s="251"/>
      <c r="AE104" s="251"/>
      <c r="AF104" s="251"/>
      <c r="AG104" s="251"/>
      <c r="AH104" s="251"/>
      <c r="AI104" s="251"/>
      <c r="AJ104" s="251"/>
      <c r="AK104" s="251"/>
      <c r="AL104" s="251"/>
      <c r="AM104" s="251"/>
      <c r="AN104" s="251"/>
      <c r="AU104" s="251"/>
      <c r="AV104" s="251"/>
      <c r="AW104" s="251"/>
      <c r="AX104" s="251"/>
      <c r="AY104" s="251"/>
      <c r="AZ104" s="251"/>
      <c r="BA104" s="251"/>
      <c r="BB104" s="251"/>
      <c r="BC104" s="251"/>
      <c r="BD104" s="251"/>
      <c r="BE104" s="251"/>
      <c r="BF104" s="251"/>
      <c r="BG104" s="251"/>
      <c r="BH104" s="251"/>
      <c r="BI104" s="251"/>
      <c r="BJ104" s="251"/>
      <c r="BK104" s="251"/>
      <c r="BL104" s="251"/>
      <c r="BM104" s="251"/>
      <c r="BN104" s="251"/>
      <c r="BO104" s="251"/>
      <c r="BP104" s="251"/>
      <c r="BQ104" s="251"/>
      <c r="BR104" s="251"/>
      <c r="BS104" s="251"/>
      <c r="BT104" s="251"/>
      <c r="BU104" s="251"/>
      <c r="BV104" s="251"/>
      <c r="BW104" s="251"/>
      <c r="BX104" s="251"/>
      <c r="BY104" s="251"/>
      <c r="BZ104" s="251"/>
      <c r="CA104" s="251"/>
      <c r="CB104" s="251"/>
      <c r="CC104" s="251"/>
      <c r="CD104" s="251"/>
      <c r="CE104" s="251"/>
      <c r="CF104" s="251"/>
      <c r="CG104" s="251"/>
      <c r="CH104" s="251"/>
      <c r="CI104" s="251"/>
      <c r="CJ104" s="251"/>
      <c r="CK104" s="251"/>
      <c r="CL104" s="251"/>
    </row>
    <row r="105" spans="1:124" s="74" customFormat="1" ht="15" customHeight="1" x14ac:dyDescent="0.2">
      <c r="A105" s="298">
        <v>37068</v>
      </c>
      <c r="B105" s="251"/>
      <c r="C105" s="251"/>
      <c r="D105" s="251"/>
      <c r="E105" s="251"/>
      <c r="F105" s="251"/>
      <c r="G105" s="251"/>
      <c r="H105" s="251"/>
      <c r="I105" s="251"/>
      <c r="J105" s="253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2"/>
      <c r="V105" s="251"/>
      <c r="W105" s="251"/>
      <c r="X105" s="251"/>
      <c r="Y105" s="251"/>
      <c r="Z105" s="251"/>
      <c r="AA105" s="251"/>
      <c r="AB105" s="251"/>
      <c r="AC105" s="251"/>
      <c r="AD105" s="251"/>
      <c r="AE105" s="251"/>
      <c r="AF105" s="251"/>
      <c r="AG105" s="251"/>
      <c r="AH105" s="251"/>
      <c r="AI105" s="251"/>
      <c r="AJ105" s="251"/>
      <c r="AK105" s="251"/>
      <c r="AL105" s="251"/>
      <c r="AM105" s="251"/>
      <c r="AN105" s="251"/>
      <c r="AO105" s="253"/>
      <c r="AP105" s="253"/>
      <c r="AQ105" s="253"/>
      <c r="AR105" s="253"/>
      <c r="AS105" s="253"/>
      <c r="AT105" s="253"/>
      <c r="AU105" s="251"/>
      <c r="AV105" s="251"/>
      <c r="AW105" s="251"/>
      <c r="AX105" s="251"/>
      <c r="AY105" s="251"/>
      <c r="AZ105" s="251"/>
      <c r="BA105" s="251"/>
      <c r="BB105" s="251"/>
      <c r="BC105" s="251"/>
      <c r="BD105" s="251"/>
      <c r="BE105" s="251"/>
      <c r="BF105" s="251"/>
      <c r="BG105" s="251"/>
      <c r="BH105" s="251"/>
      <c r="BI105" s="251"/>
      <c r="BJ105" s="251"/>
      <c r="BK105" s="251"/>
      <c r="BL105" s="251"/>
      <c r="BM105" s="251"/>
      <c r="BN105" s="251"/>
      <c r="BO105" s="251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  <c r="CJ105" s="251"/>
      <c r="CK105" s="251"/>
      <c r="CL105" s="251"/>
      <c r="CM105" s="253"/>
      <c r="CN105" s="253"/>
      <c r="CO105" s="253"/>
      <c r="CP105" s="253"/>
      <c r="CQ105" s="253"/>
      <c r="CR105" s="253"/>
      <c r="CS105" s="253"/>
      <c r="CT105" s="253"/>
      <c r="CU105" s="253"/>
      <c r="CV105" s="253"/>
      <c r="CW105" s="253"/>
      <c r="CX105" s="253"/>
      <c r="CY105" s="253"/>
      <c r="CZ105" s="253"/>
      <c r="DA105" s="253"/>
      <c r="DB105" s="253"/>
      <c r="DC105" s="253"/>
      <c r="DD105" s="253"/>
      <c r="DE105" s="253"/>
      <c r="DF105" s="253"/>
      <c r="DG105" s="253"/>
      <c r="DH105" s="253"/>
      <c r="DI105" s="253"/>
      <c r="DJ105" s="253"/>
      <c r="DK105" s="253"/>
      <c r="DL105" s="253"/>
      <c r="DM105" s="253"/>
      <c r="DN105" s="253"/>
      <c r="DO105" s="253"/>
      <c r="DP105" s="253"/>
      <c r="DQ105" s="253"/>
      <c r="DR105" s="253"/>
      <c r="DS105" s="253"/>
      <c r="DT105" s="253"/>
    </row>
    <row r="106" spans="1:124" s="74" customFormat="1" ht="15" customHeight="1" x14ac:dyDescent="0.2">
      <c r="A106" s="298">
        <v>37069</v>
      </c>
      <c r="B106" s="251"/>
      <c r="C106" s="251"/>
      <c r="D106" s="251"/>
      <c r="E106" s="251"/>
      <c r="F106" s="251"/>
      <c r="G106" s="251"/>
      <c r="H106" s="251"/>
      <c r="I106" s="251"/>
      <c r="J106" s="253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2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  <c r="AG106" s="251"/>
      <c r="AH106" s="251"/>
      <c r="AI106" s="251"/>
      <c r="AJ106" s="251"/>
      <c r="AK106" s="251"/>
      <c r="AL106" s="251"/>
      <c r="AM106" s="251"/>
      <c r="AN106" s="251"/>
      <c r="AO106" s="253"/>
      <c r="AP106" s="253"/>
      <c r="AQ106" s="253"/>
      <c r="AR106" s="253"/>
      <c r="AS106" s="253"/>
      <c r="AT106" s="253"/>
      <c r="AU106" s="251"/>
      <c r="AV106" s="251"/>
      <c r="AW106" s="251"/>
      <c r="AX106" s="251"/>
      <c r="AY106" s="251"/>
      <c r="AZ106" s="251"/>
      <c r="BA106" s="251"/>
      <c r="BB106" s="251"/>
      <c r="BC106" s="251"/>
      <c r="BD106" s="251"/>
      <c r="BE106" s="251"/>
      <c r="BF106" s="251"/>
      <c r="BG106" s="251"/>
      <c r="BH106" s="251"/>
      <c r="BI106" s="251"/>
      <c r="BJ106" s="251"/>
      <c r="BK106" s="251"/>
      <c r="BL106" s="251"/>
      <c r="BM106" s="251"/>
      <c r="BN106" s="251"/>
      <c r="BO106" s="251"/>
      <c r="BP106" s="251"/>
      <c r="BQ106" s="251"/>
      <c r="BR106" s="251"/>
      <c r="BS106" s="251"/>
      <c r="BT106" s="251"/>
      <c r="BU106" s="251"/>
      <c r="BV106" s="251"/>
      <c r="BW106" s="251"/>
      <c r="BX106" s="251"/>
      <c r="BY106" s="251"/>
      <c r="BZ106" s="251"/>
      <c r="CA106" s="251"/>
      <c r="CB106" s="251"/>
      <c r="CC106" s="251"/>
      <c r="CD106" s="251"/>
      <c r="CE106" s="251"/>
      <c r="CF106" s="251"/>
      <c r="CG106" s="251"/>
      <c r="CH106" s="251"/>
      <c r="CI106" s="251"/>
      <c r="CJ106" s="251"/>
      <c r="CK106" s="251"/>
      <c r="CL106" s="251"/>
      <c r="CM106" s="253"/>
      <c r="CN106" s="253"/>
      <c r="CO106" s="253"/>
      <c r="CP106" s="253"/>
      <c r="CQ106" s="253"/>
      <c r="CR106" s="253"/>
      <c r="CS106" s="253"/>
      <c r="CT106" s="253"/>
      <c r="CU106" s="253"/>
      <c r="CV106" s="253"/>
      <c r="CW106" s="253"/>
      <c r="CX106" s="253"/>
      <c r="CY106" s="253"/>
      <c r="CZ106" s="253"/>
      <c r="DA106" s="253"/>
      <c r="DB106" s="253"/>
      <c r="DC106" s="253"/>
      <c r="DD106" s="253"/>
      <c r="DE106" s="253"/>
      <c r="DF106" s="253"/>
      <c r="DG106" s="253"/>
      <c r="DH106" s="253"/>
      <c r="DI106" s="253"/>
      <c r="DJ106" s="253"/>
      <c r="DK106" s="253"/>
      <c r="DL106" s="253"/>
      <c r="DM106" s="253"/>
      <c r="DN106" s="253"/>
      <c r="DO106" s="253"/>
      <c r="DP106" s="253"/>
      <c r="DQ106" s="253"/>
      <c r="DR106" s="253"/>
      <c r="DS106" s="253"/>
      <c r="DT106" s="253"/>
    </row>
    <row r="107" spans="1:124" s="74" customFormat="1" ht="15" customHeight="1" x14ac:dyDescent="0.2">
      <c r="A107" s="298">
        <v>37070</v>
      </c>
      <c r="B107" s="251"/>
      <c r="C107" s="251"/>
      <c r="D107" s="251"/>
      <c r="E107" s="251"/>
      <c r="F107" s="251"/>
      <c r="G107" s="251"/>
      <c r="H107" s="251"/>
      <c r="I107" s="251"/>
      <c r="J107" s="253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2"/>
      <c r="V107" s="251"/>
      <c r="W107" s="251"/>
      <c r="X107" s="251"/>
      <c r="Y107" s="251"/>
      <c r="Z107" s="251"/>
      <c r="AA107" s="251"/>
      <c r="AB107" s="251"/>
      <c r="AC107" s="251"/>
      <c r="AD107" s="251"/>
      <c r="AE107" s="251"/>
      <c r="AF107" s="251"/>
      <c r="AG107" s="251"/>
      <c r="AH107" s="251"/>
      <c r="AI107" s="251"/>
      <c r="AJ107" s="251"/>
      <c r="AK107" s="251"/>
      <c r="AL107" s="251"/>
      <c r="AM107" s="251"/>
      <c r="AN107" s="251"/>
      <c r="AO107" s="253"/>
      <c r="AP107" s="253"/>
      <c r="AQ107" s="253"/>
      <c r="AR107" s="253"/>
      <c r="AS107" s="253"/>
      <c r="AT107" s="253"/>
      <c r="AU107" s="251"/>
      <c r="AV107" s="251"/>
      <c r="AW107" s="251"/>
      <c r="AX107" s="251"/>
      <c r="AY107" s="251"/>
      <c r="AZ107" s="251"/>
      <c r="BA107" s="251"/>
      <c r="BB107" s="251"/>
      <c r="BC107" s="251"/>
      <c r="BD107" s="251"/>
      <c r="BE107" s="251"/>
      <c r="BF107" s="251"/>
      <c r="BG107" s="251"/>
      <c r="BH107" s="251"/>
      <c r="BI107" s="251"/>
      <c r="BJ107" s="251"/>
      <c r="BK107" s="251"/>
      <c r="BL107" s="251"/>
      <c r="BM107" s="251"/>
      <c r="BN107" s="251"/>
      <c r="BO107" s="251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  <c r="CJ107" s="251"/>
      <c r="CK107" s="251"/>
      <c r="CL107" s="251"/>
      <c r="CM107" s="253"/>
      <c r="CN107" s="253"/>
      <c r="CO107" s="253"/>
      <c r="CP107" s="253"/>
      <c r="CQ107" s="253"/>
      <c r="CR107" s="253"/>
      <c r="CS107" s="253"/>
      <c r="CT107" s="253"/>
      <c r="CU107" s="253"/>
      <c r="CV107" s="253"/>
      <c r="CW107" s="253"/>
      <c r="CX107" s="253"/>
      <c r="CY107" s="253"/>
      <c r="CZ107" s="253"/>
      <c r="DA107" s="253"/>
      <c r="DB107" s="253"/>
      <c r="DC107" s="253"/>
      <c r="DD107" s="253"/>
      <c r="DE107" s="253"/>
      <c r="DF107" s="253"/>
      <c r="DG107" s="253"/>
      <c r="DH107" s="253"/>
      <c r="DI107" s="253"/>
      <c r="DJ107" s="253"/>
      <c r="DK107" s="253"/>
      <c r="DL107" s="253"/>
      <c r="DM107" s="253"/>
      <c r="DN107" s="253"/>
      <c r="DO107" s="253"/>
      <c r="DP107" s="253"/>
      <c r="DQ107" s="253"/>
      <c r="DR107" s="253"/>
      <c r="DS107" s="253"/>
      <c r="DT107" s="253"/>
    </row>
    <row r="108" spans="1:124" s="74" customFormat="1" ht="15" customHeight="1" x14ac:dyDescent="0.2">
      <c r="A108" s="298">
        <v>37071</v>
      </c>
      <c r="B108" s="251"/>
      <c r="C108" s="251"/>
      <c r="D108" s="251"/>
      <c r="E108" s="251"/>
      <c r="F108" s="251"/>
      <c r="G108" s="251"/>
      <c r="H108" s="251"/>
      <c r="I108" s="251"/>
      <c r="J108" s="253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2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  <c r="AG108" s="251"/>
      <c r="AH108" s="251"/>
      <c r="AI108" s="251"/>
      <c r="AJ108" s="251"/>
      <c r="AK108" s="251"/>
      <c r="AL108" s="251"/>
      <c r="AM108" s="251"/>
      <c r="AN108" s="251"/>
      <c r="AO108" s="253"/>
      <c r="AP108" s="253"/>
      <c r="AQ108" s="253"/>
      <c r="AR108" s="253"/>
      <c r="AS108" s="253"/>
      <c r="AT108" s="253"/>
      <c r="AU108" s="251"/>
      <c r="AV108" s="251"/>
      <c r="AW108" s="251"/>
      <c r="AX108" s="251"/>
      <c r="AY108" s="251"/>
      <c r="AZ108" s="251"/>
      <c r="BA108" s="251"/>
      <c r="BB108" s="251"/>
      <c r="BC108" s="251"/>
      <c r="BD108" s="251"/>
      <c r="BE108" s="251"/>
      <c r="BF108" s="251"/>
      <c r="BG108" s="251"/>
      <c r="BH108" s="251"/>
      <c r="BI108" s="251"/>
      <c r="BJ108" s="251"/>
      <c r="BK108" s="251"/>
      <c r="BL108" s="251"/>
      <c r="BM108" s="251"/>
      <c r="BN108" s="251"/>
      <c r="BO108" s="251"/>
      <c r="BP108" s="251"/>
      <c r="BQ108" s="251"/>
      <c r="BR108" s="251"/>
      <c r="BS108" s="251"/>
      <c r="BT108" s="251"/>
      <c r="BU108" s="251"/>
      <c r="BV108" s="251"/>
      <c r="BW108" s="251"/>
      <c r="BX108" s="251"/>
      <c r="BY108" s="251"/>
      <c r="BZ108" s="251"/>
      <c r="CA108" s="251"/>
      <c r="CB108" s="251"/>
      <c r="CC108" s="251"/>
      <c r="CD108" s="251"/>
      <c r="CE108" s="251"/>
      <c r="CF108" s="251"/>
      <c r="CG108" s="251"/>
      <c r="CH108" s="251"/>
      <c r="CI108" s="251"/>
      <c r="CJ108" s="251"/>
      <c r="CK108" s="251"/>
      <c r="CL108" s="251"/>
      <c r="CM108" s="253"/>
      <c r="CN108" s="253"/>
      <c r="CO108" s="253"/>
      <c r="CP108" s="253"/>
      <c r="CQ108" s="253"/>
      <c r="CR108" s="253"/>
      <c r="CS108" s="253"/>
      <c r="CT108" s="253"/>
      <c r="CU108" s="253"/>
      <c r="CV108" s="253"/>
      <c r="CW108" s="253"/>
      <c r="CX108" s="253"/>
      <c r="CY108" s="253"/>
      <c r="CZ108" s="253"/>
      <c r="DA108" s="253"/>
      <c r="DB108" s="253"/>
      <c r="DC108" s="253"/>
      <c r="DD108" s="253"/>
      <c r="DE108" s="253"/>
      <c r="DF108" s="253"/>
      <c r="DG108" s="253"/>
      <c r="DH108" s="253"/>
      <c r="DI108" s="253"/>
      <c r="DJ108" s="253"/>
      <c r="DK108" s="253"/>
      <c r="DL108" s="253"/>
      <c r="DM108" s="253"/>
      <c r="DN108" s="253"/>
      <c r="DO108" s="253"/>
      <c r="DP108" s="253"/>
      <c r="DQ108" s="253"/>
      <c r="DR108" s="253"/>
      <c r="DS108" s="253"/>
      <c r="DT108" s="253"/>
    </row>
    <row r="109" spans="1:124" s="74" customFormat="1" ht="15" customHeight="1" x14ac:dyDescent="0.2">
      <c r="A109" s="299">
        <v>37072</v>
      </c>
      <c r="B109" s="251"/>
      <c r="C109" s="251"/>
      <c r="D109" s="251"/>
      <c r="E109" s="251"/>
      <c r="F109" s="251"/>
      <c r="G109" s="251"/>
      <c r="H109" s="251"/>
      <c r="I109" s="251"/>
      <c r="J109" s="253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2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  <c r="AG109" s="251"/>
      <c r="AH109" s="251"/>
      <c r="AI109" s="251"/>
      <c r="AJ109" s="251"/>
      <c r="AK109" s="251"/>
      <c r="AL109" s="251"/>
      <c r="AM109" s="251"/>
      <c r="AN109" s="251"/>
      <c r="AO109" s="253"/>
      <c r="AP109" s="253"/>
      <c r="AQ109" s="253"/>
      <c r="AR109" s="253"/>
      <c r="AS109" s="253"/>
      <c r="AT109" s="253"/>
      <c r="AU109" s="251"/>
      <c r="AV109" s="251"/>
      <c r="AW109" s="251"/>
      <c r="AX109" s="251"/>
      <c r="AY109" s="251"/>
      <c r="AZ109" s="251"/>
      <c r="BA109" s="251"/>
      <c r="BB109" s="251"/>
      <c r="BC109" s="251"/>
      <c r="BD109" s="251"/>
      <c r="BE109" s="251"/>
      <c r="BF109" s="251"/>
      <c r="BG109" s="251"/>
      <c r="BH109" s="251"/>
      <c r="BI109" s="251"/>
      <c r="BJ109" s="251"/>
      <c r="BK109" s="251"/>
      <c r="BL109" s="251"/>
      <c r="BM109" s="251"/>
      <c r="BN109" s="251"/>
      <c r="BO109" s="251"/>
      <c r="BP109" s="251"/>
      <c r="BQ109" s="251"/>
      <c r="BR109" s="251"/>
      <c r="BS109" s="251"/>
      <c r="BT109" s="251"/>
      <c r="BU109" s="251"/>
      <c r="BV109" s="251"/>
      <c r="BW109" s="251"/>
      <c r="BX109" s="251"/>
      <c r="BY109" s="251"/>
      <c r="BZ109" s="251"/>
      <c r="CA109" s="251"/>
      <c r="CB109" s="251"/>
      <c r="CC109" s="251"/>
      <c r="CD109" s="251"/>
      <c r="CE109" s="251"/>
      <c r="CF109" s="251"/>
      <c r="CG109" s="251"/>
      <c r="CH109" s="251"/>
      <c r="CI109" s="251"/>
      <c r="CJ109" s="251"/>
      <c r="CK109" s="251"/>
      <c r="CL109" s="251"/>
      <c r="CM109" s="253"/>
      <c r="CN109" s="253"/>
      <c r="CO109" s="253"/>
      <c r="CP109" s="253"/>
      <c r="CQ109" s="253"/>
      <c r="CR109" s="253"/>
      <c r="CS109" s="253"/>
      <c r="CT109" s="253"/>
      <c r="CU109" s="253"/>
      <c r="CV109" s="253"/>
      <c r="CW109" s="253"/>
      <c r="CX109" s="253"/>
      <c r="CY109" s="253"/>
      <c r="CZ109" s="253"/>
      <c r="DA109" s="253"/>
      <c r="DB109" s="253"/>
      <c r="DC109" s="253"/>
      <c r="DD109" s="253"/>
      <c r="DE109" s="253"/>
      <c r="DF109" s="253"/>
      <c r="DG109" s="253"/>
      <c r="DH109" s="253"/>
      <c r="DI109" s="253"/>
      <c r="DJ109" s="253"/>
      <c r="DK109" s="253"/>
      <c r="DL109" s="253"/>
      <c r="DM109" s="253"/>
      <c r="DN109" s="253"/>
      <c r="DO109" s="253"/>
      <c r="DP109" s="253"/>
      <c r="DQ109" s="253"/>
      <c r="DR109" s="253"/>
      <c r="DS109" s="253"/>
      <c r="DT109" s="253"/>
    </row>
    <row r="110" spans="1:124" s="74" customFormat="1" x14ac:dyDescent="0.2">
      <c r="A110" s="298"/>
    </row>
    <row r="111" spans="1:124" s="74" customFormat="1" x14ac:dyDescent="0.2">
      <c r="A111" s="298"/>
    </row>
    <row r="112" spans="1:124" s="74" customFormat="1" x14ac:dyDescent="0.2">
      <c r="A112" s="298"/>
    </row>
    <row r="113" spans="1:1" s="74" customFormat="1" x14ac:dyDescent="0.2">
      <c r="A113" s="15"/>
    </row>
    <row r="114" spans="1:1" s="74" customFormat="1" x14ac:dyDescent="0.2">
      <c r="A114" s="15"/>
    </row>
    <row r="115" spans="1:1" s="74" customFormat="1" x14ac:dyDescent="0.2">
      <c r="A115" s="15"/>
    </row>
    <row r="116" spans="1:1" s="74" customFormat="1" x14ac:dyDescent="0.2">
      <c r="A116" s="15"/>
    </row>
    <row r="117" spans="1:1" s="74" customFormat="1" x14ac:dyDescent="0.2">
      <c r="A117" s="15"/>
    </row>
    <row r="118" spans="1:1" s="74" customFormat="1" x14ac:dyDescent="0.2">
      <c r="A118" s="15"/>
    </row>
    <row r="119" spans="1:1" s="74" customFormat="1" x14ac:dyDescent="0.2">
      <c r="A119" s="15"/>
    </row>
    <row r="120" spans="1:1" s="74" customFormat="1" x14ac:dyDescent="0.2">
      <c r="A120" s="15"/>
    </row>
    <row r="121" spans="1:1" s="74" customFormat="1" x14ac:dyDescent="0.2">
      <c r="A121" s="15"/>
    </row>
    <row r="122" spans="1:1" s="74" customFormat="1" x14ac:dyDescent="0.2">
      <c r="A122" s="15"/>
    </row>
    <row r="123" spans="1:1" s="74" customFormat="1" x14ac:dyDescent="0.2">
      <c r="A123" s="15"/>
    </row>
    <row r="124" spans="1:1" s="74" customFormat="1" x14ac:dyDescent="0.2">
      <c r="A124" s="15"/>
    </row>
    <row r="125" spans="1:1" s="74" customFormat="1" x14ac:dyDescent="0.2">
      <c r="A125" s="15"/>
    </row>
    <row r="126" spans="1:1" s="74" customFormat="1" x14ac:dyDescent="0.2">
      <c r="A126" s="15"/>
    </row>
    <row r="127" spans="1:1" s="74" customFormat="1" x14ac:dyDescent="0.2">
      <c r="A127" s="15"/>
    </row>
    <row r="128" spans="1:1" s="74" customFormat="1" x14ac:dyDescent="0.2">
      <c r="A128" s="15"/>
    </row>
    <row r="129" spans="1:1" s="74" customFormat="1" x14ac:dyDescent="0.2">
      <c r="A129" s="15"/>
    </row>
    <row r="130" spans="1:1" s="74" customFormat="1" x14ac:dyDescent="0.2">
      <c r="A130" s="15"/>
    </row>
    <row r="131" spans="1:1" s="74" customFormat="1" x14ac:dyDescent="0.2">
      <c r="A131" s="15"/>
    </row>
    <row r="132" spans="1:1" s="74" customFormat="1" x14ac:dyDescent="0.2">
      <c r="A132" s="15"/>
    </row>
    <row r="133" spans="1:1" s="74" customFormat="1" x14ac:dyDescent="0.2">
      <c r="A133" s="15"/>
    </row>
    <row r="134" spans="1:1" s="74" customFormat="1" x14ac:dyDescent="0.2">
      <c r="A134" s="15"/>
    </row>
    <row r="135" spans="1:1" s="74" customFormat="1" x14ac:dyDescent="0.2">
      <c r="A135" s="15"/>
    </row>
    <row r="136" spans="1:1" s="74" customFormat="1" x14ac:dyDescent="0.2">
      <c r="A136" s="15"/>
    </row>
    <row r="137" spans="1:1" s="74" customFormat="1" x14ac:dyDescent="0.2">
      <c r="A137" s="15"/>
    </row>
    <row r="138" spans="1:1" s="74" customFormat="1" x14ac:dyDescent="0.2">
      <c r="A138" s="15"/>
    </row>
    <row r="139" spans="1:1" s="74" customFormat="1" x14ac:dyDescent="0.2">
      <c r="A139" s="15"/>
    </row>
    <row r="140" spans="1:1" s="74" customFormat="1" x14ac:dyDescent="0.2">
      <c r="A140" s="15"/>
    </row>
    <row r="141" spans="1:1" s="74" customFormat="1" x14ac:dyDescent="0.2">
      <c r="A141" s="15"/>
    </row>
    <row r="142" spans="1:1" s="74" customFormat="1" x14ac:dyDescent="0.2">
      <c r="A142" s="15"/>
    </row>
    <row r="143" spans="1:1" s="74" customFormat="1" x14ac:dyDescent="0.2">
      <c r="A143" s="15"/>
    </row>
    <row r="144" spans="1:1" s="74" customFormat="1" x14ac:dyDescent="0.2">
      <c r="A144" s="15"/>
    </row>
    <row r="145" spans="1:1" s="74" customFormat="1" x14ac:dyDescent="0.2">
      <c r="A145" s="15"/>
    </row>
    <row r="146" spans="1:1" s="74" customFormat="1" x14ac:dyDescent="0.2">
      <c r="A146" s="15"/>
    </row>
    <row r="147" spans="1:1" s="74" customFormat="1" x14ac:dyDescent="0.2"/>
    <row r="148" spans="1:1" s="74" customFormat="1" x14ac:dyDescent="0.2"/>
    <row r="149" spans="1:1" s="74" customFormat="1" x14ac:dyDescent="0.2"/>
    <row r="150" spans="1:1" s="74" customFormat="1" x14ac:dyDescent="0.2"/>
    <row r="151" spans="1:1" s="74" customFormat="1" x14ac:dyDescent="0.2"/>
    <row r="152" spans="1:1" s="74" customFormat="1" x14ac:dyDescent="0.2"/>
    <row r="153" spans="1:1" s="74" customFormat="1" x14ac:dyDescent="0.2"/>
    <row r="154" spans="1:1" s="74" customFormat="1" x14ac:dyDescent="0.2"/>
    <row r="155" spans="1:1" s="74" customFormat="1" x14ac:dyDescent="0.2"/>
    <row r="156" spans="1:1" s="74" customFormat="1" x14ac:dyDescent="0.2"/>
    <row r="157" spans="1:1" s="74" customFormat="1" x14ac:dyDescent="0.2"/>
    <row r="158" spans="1:1" s="74" customFormat="1" x14ac:dyDescent="0.2"/>
    <row r="159" spans="1:1" s="74" customFormat="1" x14ac:dyDescent="0.2"/>
    <row r="160" spans="1:1" s="74" customFormat="1" x14ac:dyDescent="0.2"/>
    <row r="161" s="74" customFormat="1" x14ac:dyDescent="0.2"/>
    <row r="162" s="74" customFormat="1" x14ac:dyDescent="0.2"/>
    <row r="163" s="74" customFormat="1" x14ac:dyDescent="0.2"/>
    <row r="164" s="74" customFormat="1" x14ac:dyDescent="0.2"/>
    <row r="165" s="74" customFormat="1" x14ac:dyDescent="0.2"/>
    <row r="166" s="74" customFormat="1" x14ac:dyDescent="0.2"/>
    <row r="167" s="74" customFormat="1" x14ac:dyDescent="0.2"/>
    <row r="168" s="74" customFormat="1" x14ac:dyDescent="0.2"/>
    <row r="169" s="74" customFormat="1" x14ac:dyDescent="0.2"/>
    <row r="170" s="74" customFormat="1" x14ac:dyDescent="0.2"/>
    <row r="171" s="74" customFormat="1" x14ac:dyDescent="0.2"/>
    <row r="172" s="74" customFormat="1" x14ac:dyDescent="0.2"/>
    <row r="173" s="74" customFormat="1" x14ac:dyDescent="0.2"/>
    <row r="174" s="74" customFormat="1" x14ac:dyDescent="0.2"/>
    <row r="175" s="74" customFormat="1" x14ac:dyDescent="0.2"/>
    <row r="176" s="74" customFormat="1" x14ac:dyDescent="0.2"/>
    <row r="177" s="74" customFormat="1" x14ac:dyDescent="0.2"/>
    <row r="178" s="74" customFormat="1" x14ac:dyDescent="0.2"/>
    <row r="179" s="74" customFormat="1" x14ac:dyDescent="0.2"/>
    <row r="180" s="74" customFormat="1" x14ac:dyDescent="0.2"/>
    <row r="181" s="74" customFormat="1" x14ac:dyDescent="0.2"/>
    <row r="182" s="74" customFormat="1" x14ac:dyDescent="0.2"/>
    <row r="183" s="74" customFormat="1" x14ac:dyDescent="0.2"/>
    <row r="184" s="74" customFormat="1" x14ac:dyDescent="0.2"/>
    <row r="185" s="74" customFormat="1" x14ac:dyDescent="0.2"/>
    <row r="186" s="74" customFormat="1" x14ac:dyDescent="0.2"/>
    <row r="187" s="74" customFormat="1" x14ac:dyDescent="0.2"/>
    <row r="188" s="74" customFormat="1" x14ac:dyDescent="0.2"/>
    <row r="189" s="74" customFormat="1" x14ac:dyDescent="0.2"/>
    <row r="190" s="74" customFormat="1" x14ac:dyDescent="0.2"/>
    <row r="191" s="74" customFormat="1" x14ac:dyDescent="0.2"/>
    <row r="192" s="74" customFormat="1" x14ac:dyDescent="0.2"/>
    <row r="193" s="74" customFormat="1" x14ac:dyDescent="0.2"/>
    <row r="194" s="74" customFormat="1" x14ac:dyDescent="0.2"/>
    <row r="195" s="74" customFormat="1" x14ac:dyDescent="0.2"/>
    <row r="196" s="74" customFormat="1" x14ac:dyDescent="0.2"/>
    <row r="197" s="74" customFormat="1" x14ac:dyDescent="0.2"/>
    <row r="198" s="74" customFormat="1" x14ac:dyDescent="0.2"/>
    <row r="199" s="74" customFormat="1" x14ac:dyDescent="0.2"/>
    <row r="200" s="74" customFormat="1" x14ac:dyDescent="0.2"/>
    <row r="201" s="74" customFormat="1" x14ac:dyDescent="0.2"/>
    <row r="202" s="74" customFormat="1" x14ac:dyDescent="0.2"/>
    <row r="203" s="74" customFormat="1" x14ac:dyDescent="0.2"/>
    <row r="204" s="74" customFormat="1" x14ac:dyDescent="0.2"/>
    <row r="205" s="74" customFormat="1" x14ac:dyDescent="0.2"/>
    <row r="206" s="74" customFormat="1" x14ac:dyDescent="0.2"/>
    <row r="207" s="74" customFormat="1" x14ac:dyDescent="0.2"/>
    <row r="208" s="74" customFormat="1" x14ac:dyDescent="0.2"/>
    <row r="209" s="74" customFormat="1" x14ac:dyDescent="0.2"/>
    <row r="210" s="74" customFormat="1" x14ac:dyDescent="0.2"/>
    <row r="211" s="74" customFormat="1" x14ac:dyDescent="0.2"/>
    <row r="212" s="74" customFormat="1" x14ac:dyDescent="0.2"/>
    <row r="213" s="74" customFormat="1" x14ac:dyDescent="0.2"/>
    <row r="214" s="74" customFormat="1" x14ac:dyDescent="0.2"/>
    <row r="215" s="74" customFormat="1" x14ac:dyDescent="0.2"/>
    <row r="216" s="74" customFormat="1" x14ac:dyDescent="0.2"/>
    <row r="217" s="74" customFormat="1" x14ac:dyDescent="0.2"/>
    <row r="218" s="74" customFormat="1" x14ac:dyDescent="0.2"/>
    <row r="219" s="74" customFormat="1" x14ac:dyDescent="0.2"/>
    <row r="220" s="74" customFormat="1" x14ac:dyDescent="0.2"/>
    <row r="221" s="74" customFormat="1" x14ac:dyDescent="0.2"/>
    <row r="222" s="74" customFormat="1" x14ac:dyDescent="0.2"/>
    <row r="223" s="74" customFormat="1" x14ac:dyDescent="0.2"/>
    <row r="224" s="74" customFormat="1" x14ac:dyDescent="0.2"/>
    <row r="225" s="74" customFormat="1" x14ac:dyDescent="0.2"/>
    <row r="226" s="74" customFormat="1" x14ac:dyDescent="0.2"/>
    <row r="227" s="74" customFormat="1" x14ac:dyDescent="0.2"/>
    <row r="228" s="74" customFormat="1" x14ac:dyDescent="0.2"/>
    <row r="229" s="74" customFormat="1" x14ac:dyDescent="0.2"/>
    <row r="230" s="74" customFormat="1" x14ac:dyDescent="0.2"/>
    <row r="231" s="74" customFormat="1" x14ac:dyDescent="0.2"/>
    <row r="232" s="74" customFormat="1" x14ac:dyDescent="0.2"/>
    <row r="233" s="74" customFormat="1" x14ac:dyDescent="0.2"/>
    <row r="234" s="74" customFormat="1" x14ac:dyDescent="0.2"/>
    <row r="235" s="74" customFormat="1" x14ac:dyDescent="0.2"/>
    <row r="236" s="74" customFormat="1" x14ac:dyDescent="0.2"/>
    <row r="237" s="74" customFormat="1" x14ac:dyDescent="0.2"/>
    <row r="238" s="74" customFormat="1" x14ac:dyDescent="0.2"/>
    <row r="239" s="74" customFormat="1" x14ac:dyDescent="0.2"/>
    <row r="240" s="74" customFormat="1" x14ac:dyDescent="0.2"/>
    <row r="241" s="74" customFormat="1" x14ac:dyDescent="0.2"/>
    <row r="242" s="74" customFormat="1" x14ac:dyDescent="0.2"/>
    <row r="243" s="74" customFormat="1" x14ac:dyDescent="0.2"/>
    <row r="244" s="74" customFormat="1" x14ac:dyDescent="0.2"/>
    <row r="245" s="74" customFormat="1" x14ac:dyDescent="0.2"/>
    <row r="246" s="74" customFormat="1" x14ac:dyDescent="0.2"/>
    <row r="247" s="74" customFormat="1" x14ac:dyDescent="0.2"/>
    <row r="248" s="74" customFormat="1" x14ac:dyDescent="0.2"/>
    <row r="249" s="74" customFormat="1" x14ac:dyDescent="0.2"/>
    <row r="250" s="74" customFormat="1" x14ac:dyDescent="0.2"/>
    <row r="251" s="74" customFormat="1" x14ac:dyDescent="0.2"/>
    <row r="252" s="74" customFormat="1" x14ac:dyDescent="0.2"/>
    <row r="253" s="74" customFormat="1" x14ac:dyDescent="0.2"/>
    <row r="254" s="74" customFormat="1" x14ac:dyDescent="0.2"/>
    <row r="255" s="74" customFormat="1" x14ac:dyDescent="0.2"/>
    <row r="256" s="74" customFormat="1" x14ac:dyDescent="0.2"/>
    <row r="257" s="74" customFormat="1" x14ac:dyDescent="0.2"/>
    <row r="258" s="74" customFormat="1" x14ac:dyDescent="0.2"/>
    <row r="259" s="74" customFormat="1" x14ac:dyDescent="0.2"/>
    <row r="260" s="74" customFormat="1" x14ac:dyDescent="0.2"/>
    <row r="261" s="74" customFormat="1" x14ac:dyDescent="0.2"/>
    <row r="262" s="74" customFormat="1" x14ac:dyDescent="0.2"/>
    <row r="263" s="74" customFormat="1" x14ac:dyDescent="0.2"/>
    <row r="264" s="74" customFormat="1" x14ac:dyDescent="0.2"/>
    <row r="265" s="74" customFormat="1" x14ac:dyDescent="0.2"/>
    <row r="266" s="74" customFormat="1" x14ac:dyDescent="0.2"/>
    <row r="267" s="74" customFormat="1" x14ac:dyDescent="0.2"/>
    <row r="268" s="74" customFormat="1" x14ac:dyDescent="0.2"/>
    <row r="269" s="74" customFormat="1" x14ac:dyDescent="0.2"/>
    <row r="270" s="74" customFormat="1" x14ac:dyDescent="0.2"/>
    <row r="271" s="74" customFormat="1" x14ac:dyDescent="0.2"/>
    <row r="272" s="74" customFormat="1" x14ac:dyDescent="0.2"/>
    <row r="273" s="74" customFormat="1" x14ac:dyDescent="0.2"/>
    <row r="274" s="74" customFormat="1" x14ac:dyDescent="0.2"/>
    <row r="275" s="74" customFormat="1" x14ac:dyDescent="0.2"/>
    <row r="276" s="74" customFormat="1" x14ac:dyDescent="0.2"/>
    <row r="277" s="74" customFormat="1" x14ac:dyDescent="0.2"/>
    <row r="278" s="74" customFormat="1" x14ac:dyDescent="0.2"/>
    <row r="279" s="74" customFormat="1" x14ac:dyDescent="0.2"/>
    <row r="280" s="74" customFormat="1" x14ac:dyDescent="0.2"/>
    <row r="281" s="74" customFormat="1" x14ac:dyDescent="0.2"/>
    <row r="282" s="74" customFormat="1" x14ac:dyDescent="0.2"/>
    <row r="283" s="74" customFormat="1" x14ac:dyDescent="0.2"/>
    <row r="284" s="74" customFormat="1" x14ac:dyDescent="0.2"/>
    <row r="285" s="74" customFormat="1" x14ac:dyDescent="0.2"/>
    <row r="286" s="74" customFormat="1" x14ac:dyDescent="0.2"/>
    <row r="287" s="74" customFormat="1" x14ac:dyDescent="0.2"/>
    <row r="288" s="74" customFormat="1" x14ac:dyDescent="0.2"/>
    <row r="289" s="74" customFormat="1" x14ac:dyDescent="0.2"/>
    <row r="290" s="74" customFormat="1" x14ac:dyDescent="0.2"/>
    <row r="291" s="74" customFormat="1" x14ac:dyDescent="0.2"/>
    <row r="292" s="74" customFormat="1" x14ac:dyDescent="0.2"/>
    <row r="293" s="74" customFormat="1" x14ac:dyDescent="0.2"/>
    <row r="294" s="74" customFormat="1" x14ac:dyDescent="0.2"/>
    <row r="295" s="74" customFormat="1" x14ac:dyDescent="0.2"/>
    <row r="296" s="74" customFormat="1" x14ac:dyDescent="0.2"/>
    <row r="297" s="74" customFormat="1" x14ac:dyDescent="0.2"/>
    <row r="298" s="74" customFormat="1" x14ac:dyDescent="0.2"/>
    <row r="299" s="74" customFormat="1" x14ac:dyDescent="0.2"/>
    <row r="300" s="74" customFormat="1" x14ac:dyDescent="0.2"/>
    <row r="301" s="74" customFormat="1" x14ac:dyDescent="0.2"/>
    <row r="302" s="74" customFormat="1" x14ac:dyDescent="0.2"/>
    <row r="303" s="74" customFormat="1" x14ac:dyDescent="0.2"/>
    <row r="304" s="74" customFormat="1" x14ac:dyDescent="0.2"/>
    <row r="305" s="74" customFormat="1" x14ac:dyDescent="0.2"/>
    <row r="306" s="74" customFormat="1" x14ac:dyDescent="0.2"/>
    <row r="307" s="74" customFormat="1" x14ac:dyDescent="0.2"/>
    <row r="308" s="74" customFormat="1" x14ac:dyDescent="0.2"/>
    <row r="309" s="74" customFormat="1" x14ac:dyDescent="0.2"/>
    <row r="310" s="74" customFormat="1" x14ac:dyDescent="0.2"/>
    <row r="311" s="74" customFormat="1" x14ac:dyDescent="0.2"/>
    <row r="312" s="74" customFormat="1" x14ac:dyDescent="0.2"/>
    <row r="313" s="74" customFormat="1" x14ac:dyDescent="0.2"/>
    <row r="314" s="74" customFormat="1" x14ac:dyDescent="0.2"/>
    <row r="315" s="74" customFormat="1" x14ac:dyDescent="0.2"/>
    <row r="316" s="74" customFormat="1" x14ac:dyDescent="0.2"/>
    <row r="317" s="74" customFormat="1" x14ac:dyDescent="0.2"/>
    <row r="318" s="74" customFormat="1" x14ac:dyDescent="0.2"/>
    <row r="319" s="74" customFormat="1" x14ac:dyDescent="0.2"/>
    <row r="320" s="74" customFormat="1" x14ac:dyDescent="0.2"/>
    <row r="321" s="74" customFormat="1" x14ac:dyDescent="0.2"/>
    <row r="322" s="74" customFormat="1" x14ac:dyDescent="0.2"/>
    <row r="323" s="74" customFormat="1" x14ac:dyDescent="0.2"/>
    <row r="324" s="74" customFormat="1" x14ac:dyDescent="0.2"/>
  </sheetData>
  <mergeCells count="12">
    <mergeCell ref="V17:X17"/>
    <mergeCell ref="Z17:AB17"/>
    <mergeCell ref="A2:B2"/>
    <mergeCell ref="F2:P2"/>
    <mergeCell ref="F17:H17"/>
    <mergeCell ref="J17:L17"/>
    <mergeCell ref="N17:P17"/>
    <mergeCell ref="AL17:AN17"/>
    <mergeCell ref="AD17:AF17"/>
    <mergeCell ref="AH17:AJ17"/>
    <mergeCell ref="B17:D17"/>
    <mergeCell ref="R17:T17"/>
  </mergeCells>
  <phoneticPr fontId="6" type="noConversion"/>
  <pageMargins left="0.25" right="0.25" top="0.5" bottom="0.25" header="0.25" footer="0.25"/>
  <pageSetup scale="55" orientation="landscape" r:id="rId1"/>
  <headerFooter alignWithMargins="0">
    <oddHeader>&amp;CEurope DPR info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0"/>
  <sheetViews>
    <sheetView zoomScale="75" workbookViewId="0">
      <selection activeCell="A10" sqref="A10"/>
    </sheetView>
  </sheetViews>
  <sheetFormatPr defaultRowHeight="12" x14ac:dyDescent="0.2"/>
  <cols>
    <col min="1" max="1" width="39.42578125" style="106" customWidth="1"/>
    <col min="2" max="2" width="3.28515625" style="106" customWidth="1"/>
    <col min="3" max="3" width="12.85546875" style="78" customWidth="1"/>
    <col min="4" max="4" width="7.85546875" style="107" customWidth="1"/>
    <col min="5" max="5" width="10.7109375" style="107" customWidth="1"/>
    <col min="6" max="6" width="7.5703125" style="107" customWidth="1"/>
    <col min="7" max="7" width="13.85546875" style="78" customWidth="1"/>
    <col min="8" max="8" width="3.42578125" style="106" customWidth="1"/>
    <col min="9" max="9" width="14.140625" style="78" customWidth="1"/>
    <col min="10" max="10" width="2.7109375" style="108" customWidth="1"/>
    <col min="11" max="11" width="14.140625" style="78" customWidth="1"/>
    <col min="12" max="12" width="2.85546875" style="106" customWidth="1"/>
    <col min="13" max="13" width="13.85546875" style="78" customWidth="1"/>
    <col min="14" max="14" width="3.42578125" style="106" customWidth="1"/>
    <col min="15" max="15" width="15.140625" style="78" customWidth="1"/>
    <col min="16" max="16" width="2.7109375" style="106" customWidth="1"/>
    <col min="17" max="17" width="17.42578125" style="106" customWidth="1"/>
    <col min="18" max="16384" width="9.140625" style="106"/>
  </cols>
  <sheetData>
    <row r="1" spans="1:17" ht="18" x14ac:dyDescent="0.25">
      <c r="A1" s="105" t="s">
        <v>66</v>
      </c>
    </row>
    <row r="2" spans="1:17" ht="12.75" customHeight="1" thickBot="1" x14ac:dyDescent="0.25">
      <c r="A2" s="297" t="s">
        <v>194</v>
      </c>
    </row>
    <row r="3" spans="1:17" s="114" customFormat="1" x14ac:dyDescent="0.2">
      <c r="A3" s="109" t="s">
        <v>67</v>
      </c>
      <c r="B3" s="110"/>
      <c r="C3" s="111" t="s">
        <v>68</v>
      </c>
      <c r="D3" s="111"/>
      <c r="E3" s="111" t="s">
        <v>3</v>
      </c>
      <c r="F3" s="112"/>
      <c r="G3" s="111"/>
      <c r="H3" s="112"/>
      <c r="I3" s="111" t="s">
        <v>69</v>
      </c>
      <c r="J3" s="111"/>
      <c r="K3" s="111" t="s">
        <v>70</v>
      </c>
      <c r="L3" s="112"/>
      <c r="M3" s="111"/>
      <c r="N3" s="112"/>
      <c r="O3" s="111" t="s">
        <v>3</v>
      </c>
      <c r="P3" s="113"/>
    </row>
    <row r="4" spans="1:17" x14ac:dyDescent="0.2">
      <c r="A4" s="115"/>
      <c r="B4" s="114"/>
      <c r="C4" s="116" t="s">
        <v>7</v>
      </c>
      <c r="D4" s="117"/>
      <c r="E4" s="116" t="s">
        <v>7</v>
      </c>
      <c r="F4" s="118"/>
      <c r="G4" s="117"/>
      <c r="H4" s="118"/>
      <c r="I4" s="116" t="s">
        <v>71</v>
      </c>
      <c r="J4" s="117"/>
      <c r="K4" s="116" t="s">
        <v>71</v>
      </c>
      <c r="L4" s="118"/>
      <c r="M4" s="116" t="s">
        <v>8</v>
      </c>
      <c r="N4" s="118"/>
      <c r="O4" s="116" t="s">
        <v>8</v>
      </c>
      <c r="P4" s="119"/>
    </row>
    <row r="5" spans="1:17" ht="5.25" customHeight="1" x14ac:dyDescent="0.2">
      <c r="A5" s="115"/>
      <c r="B5" s="114"/>
      <c r="C5" s="120"/>
      <c r="D5" s="121"/>
      <c r="E5" s="121"/>
      <c r="F5" s="121"/>
      <c r="G5" s="120"/>
      <c r="H5" s="114"/>
      <c r="I5" s="120"/>
      <c r="J5" s="122"/>
      <c r="K5" s="120"/>
      <c r="L5" s="114"/>
      <c r="M5" s="120"/>
      <c r="N5" s="114"/>
      <c r="O5" s="120"/>
      <c r="P5" s="119"/>
      <c r="Q5" s="123"/>
    </row>
    <row r="6" spans="1:17" x14ac:dyDescent="0.2">
      <c r="A6" s="124" t="s">
        <v>1</v>
      </c>
      <c r="B6" s="114"/>
      <c r="C6" s="125">
        <v>2.6</v>
      </c>
      <c r="D6" s="121"/>
      <c r="E6" s="125">
        <v>20</v>
      </c>
      <c r="F6" s="121"/>
      <c r="G6" s="120"/>
      <c r="H6" s="114"/>
      <c r="I6" s="120">
        <v>9.6999999999999993</v>
      </c>
      <c r="J6" s="122"/>
      <c r="K6" s="120">
        <v>9.6999999999999993</v>
      </c>
      <c r="L6" s="114"/>
      <c r="M6" s="120">
        <f t="shared" ref="M6:M18" si="0">C6-I6</f>
        <v>-7.1</v>
      </c>
      <c r="N6" s="114"/>
      <c r="O6" s="120">
        <f>E6-K6</f>
        <v>10.3</v>
      </c>
      <c r="P6" s="119"/>
      <c r="Q6" s="123" t="s">
        <v>72</v>
      </c>
    </row>
    <row r="7" spans="1:17" x14ac:dyDescent="0.2">
      <c r="A7" s="126" t="s">
        <v>54</v>
      </c>
      <c r="B7" s="114"/>
      <c r="C7" s="127">
        <v>23.4</v>
      </c>
      <c r="D7" s="128"/>
      <c r="E7" s="127">
        <v>15</v>
      </c>
      <c r="F7" s="128"/>
      <c r="G7" s="120"/>
      <c r="H7" s="114"/>
      <c r="I7" s="120">
        <v>2.4</v>
      </c>
      <c r="J7" s="122"/>
      <c r="K7" s="120">
        <v>2.4</v>
      </c>
      <c r="L7" s="114"/>
      <c r="M7" s="120">
        <f t="shared" si="0"/>
        <v>21</v>
      </c>
      <c r="N7" s="114"/>
      <c r="O7" s="120">
        <f t="shared" ref="O7:O17" si="1">E7-K7</f>
        <v>12.6</v>
      </c>
      <c r="P7" s="119"/>
      <c r="Q7" s="123" t="s">
        <v>73</v>
      </c>
    </row>
    <row r="8" spans="1:17" x14ac:dyDescent="0.2">
      <c r="A8" s="126" t="s">
        <v>55</v>
      </c>
      <c r="B8" s="114"/>
      <c r="C8" s="129">
        <v>5.9</v>
      </c>
      <c r="D8" s="128" t="s">
        <v>74</v>
      </c>
      <c r="E8" s="129">
        <v>5</v>
      </c>
      <c r="F8" s="128" t="s">
        <v>74</v>
      </c>
      <c r="G8" s="120"/>
      <c r="H8" s="114"/>
      <c r="I8" s="120">
        <v>15.8</v>
      </c>
      <c r="J8" s="122"/>
      <c r="K8" s="120">
        <v>15.8</v>
      </c>
      <c r="L8" s="114"/>
      <c r="M8" s="120">
        <f t="shared" si="0"/>
        <v>-9.9</v>
      </c>
      <c r="N8" s="114"/>
      <c r="O8" s="120">
        <f t="shared" si="1"/>
        <v>-10.8</v>
      </c>
      <c r="P8" s="119"/>
      <c r="Q8" s="123" t="s">
        <v>75</v>
      </c>
    </row>
    <row r="9" spans="1:17" x14ac:dyDescent="0.2">
      <c r="A9" s="126" t="s">
        <v>56</v>
      </c>
      <c r="B9" s="114"/>
      <c r="C9" s="130">
        <v>65</v>
      </c>
      <c r="D9" s="131">
        <f>SUM(C7:C9)</f>
        <v>94.3</v>
      </c>
      <c r="E9" s="130">
        <v>16.399999999999999</v>
      </c>
      <c r="F9" s="131">
        <f>SUM(E7:E9)</f>
        <v>36.4</v>
      </c>
      <c r="G9" s="120"/>
      <c r="H9" s="114"/>
      <c r="I9" s="120">
        <v>8.8000000000000007</v>
      </c>
      <c r="J9" s="122"/>
      <c r="K9" s="120">
        <v>8.8000000000000007</v>
      </c>
      <c r="L9" s="114"/>
      <c r="M9" s="120">
        <f t="shared" si="0"/>
        <v>56.2</v>
      </c>
      <c r="N9" s="114"/>
      <c r="O9" s="120">
        <f t="shared" si="1"/>
        <v>7.5999999999999979</v>
      </c>
      <c r="P9" s="119"/>
      <c r="Q9" s="123" t="s">
        <v>76</v>
      </c>
    </row>
    <row r="10" spans="1:17" x14ac:dyDescent="0.2">
      <c r="A10" s="124" t="s">
        <v>23</v>
      </c>
      <c r="B10" s="114"/>
      <c r="C10" s="125">
        <v>12.5</v>
      </c>
      <c r="D10" s="121"/>
      <c r="E10" s="125">
        <v>45</v>
      </c>
      <c r="F10" s="121"/>
      <c r="G10" s="120"/>
      <c r="H10" s="114"/>
      <c r="I10" s="120">
        <v>30.6</v>
      </c>
      <c r="J10" s="122"/>
      <c r="K10" s="120">
        <v>30.6</v>
      </c>
      <c r="L10" s="114"/>
      <c r="M10" s="120">
        <f t="shared" si="0"/>
        <v>-18.100000000000001</v>
      </c>
      <c r="N10" s="114"/>
      <c r="O10" s="120">
        <f t="shared" si="1"/>
        <v>14.399999999999999</v>
      </c>
      <c r="P10" s="119"/>
      <c r="Q10" s="132"/>
    </row>
    <row r="11" spans="1:17" x14ac:dyDescent="0.2">
      <c r="A11" s="124" t="s">
        <v>57</v>
      </c>
      <c r="B11" s="114"/>
      <c r="C11" s="125">
        <v>-0.2</v>
      </c>
      <c r="D11" s="121"/>
      <c r="E11" s="125">
        <v>4.3</v>
      </c>
      <c r="F11" s="121"/>
      <c r="G11" s="120"/>
      <c r="H11" s="114"/>
      <c r="I11" s="120">
        <v>1.2</v>
      </c>
      <c r="J11" s="122"/>
      <c r="K11" s="120">
        <v>1.2</v>
      </c>
      <c r="L11" s="114"/>
      <c r="M11" s="120">
        <f t="shared" si="0"/>
        <v>-1.4</v>
      </c>
      <c r="N11" s="114"/>
      <c r="O11" s="120">
        <f t="shared" si="1"/>
        <v>3.0999999999999996</v>
      </c>
      <c r="P11" s="119"/>
      <c r="Q11" s="132"/>
    </row>
    <row r="12" spans="1:17" x14ac:dyDescent="0.2">
      <c r="A12" s="124" t="s">
        <v>64</v>
      </c>
      <c r="B12" s="114"/>
      <c r="C12" s="125">
        <v>0</v>
      </c>
      <c r="D12" s="121"/>
      <c r="E12" s="125">
        <v>0</v>
      </c>
      <c r="F12" s="121"/>
      <c r="G12" s="120"/>
      <c r="H12" s="114"/>
      <c r="I12" s="120">
        <v>9.3000000000000007</v>
      </c>
      <c r="J12" s="122"/>
      <c r="K12" s="120">
        <v>9.3000000000000007</v>
      </c>
      <c r="L12" s="114"/>
      <c r="M12" s="120">
        <f t="shared" si="0"/>
        <v>-9.3000000000000007</v>
      </c>
      <c r="N12" s="114"/>
      <c r="O12" s="120">
        <f t="shared" si="1"/>
        <v>-9.3000000000000007</v>
      </c>
      <c r="P12" s="119"/>
      <c r="Q12" s="132"/>
    </row>
    <row r="13" spans="1:17" x14ac:dyDescent="0.2">
      <c r="A13" s="124" t="s">
        <v>58</v>
      </c>
      <c r="B13" s="114"/>
      <c r="C13" s="125">
        <v>5.5</v>
      </c>
      <c r="D13" s="121"/>
      <c r="E13" s="125">
        <v>3</v>
      </c>
      <c r="F13" s="121"/>
      <c r="G13" s="120"/>
      <c r="H13" s="114"/>
      <c r="I13" s="120">
        <v>0</v>
      </c>
      <c r="J13" s="122"/>
      <c r="K13" s="120">
        <v>0</v>
      </c>
      <c r="L13" s="114"/>
      <c r="M13" s="120">
        <f t="shared" si="0"/>
        <v>5.5</v>
      </c>
      <c r="N13" s="114"/>
      <c r="O13" s="120">
        <f t="shared" si="1"/>
        <v>3</v>
      </c>
      <c r="P13" s="119"/>
      <c r="Q13" s="132"/>
    </row>
    <row r="14" spans="1:17" x14ac:dyDescent="0.2">
      <c r="A14" s="133" t="s">
        <v>59</v>
      </c>
      <c r="B14" s="114"/>
      <c r="C14" s="158">
        <v>-2.1</v>
      </c>
      <c r="D14" s="134"/>
      <c r="E14" s="158">
        <v>0</v>
      </c>
      <c r="F14" s="134"/>
      <c r="G14" s="120"/>
      <c r="H14" s="114"/>
      <c r="I14" s="120">
        <v>0</v>
      </c>
      <c r="J14" s="122"/>
      <c r="K14" s="120">
        <v>0</v>
      </c>
      <c r="L14" s="114"/>
      <c r="M14" s="120">
        <f t="shared" si="0"/>
        <v>-2.1</v>
      </c>
      <c r="N14" s="114"/>
      <c r="O14" s="120">
        <f t="shared" si="1"/>
        <v>0</v>
      </c>
      <c r="P14" s="119"/>
      <c r="Q14" s="132"/>
    </row>
    <row r="15" spans="1:17" ht="11.25" customHeight="1" x14ac:dyDescent="0.2">
      <c r="A15" s="133" t="s">
        <v>65</v>
      </c>
      <c r="B15" s="114"/>
      <c r="C15" s="159">
        <v>-40.6</v>
      </c>
      <c r="D15" s="134"/>
      <c r="E15" s="159">
        <v>0</v>
      </c>
      <c r="F15" s="134"/>
      <c r="G15" s="120"/>
      <c r="H15" s="114"/>
      <c r="I15" s="120">
        <v>0</v>
      </c>
      <c r="J15" s="122"/>
      <c r="K15" s="120">
        <v>0</v>
      </c>
      <c r="L15" s="114"/>
      <c r="M15" s="120">
        <f t="shared" si="0"/>
        <v>-40.6</v>
      </c>
      <c r="N15" s="114"/>
      <c r="O15" s="120">
        <f t="shared" si="1"/>
        <v>0</v>
      </c>
      <c r="P15" s="119"/>
      <c r="Q15" s="132"/>
    </row>
    <row r="16" spans="1:17" x14ac:dyDescent="0.2">
      <c r="A16" s="133" t="s">
        <v>60</v>
      </c>
      <c r="B16" s="114"/>
      <c r="C16" s="159">
        <v>-4.9000000000000004</v>
      </c>
      <c r="D16" s="134" t="s">
        <v>22</v>
      </c>
      <c r="E16" s="159">
        <v>52.5</v>
      </c>
      <c r="F16" s="134" t="s">
        <v>22</v>
      </c>
      <c r="G16" s="120"/>
      <c r="H16" s="114"/>
      <c r="I16" s="120">
        <v>0.3</v>
      </c>
      <c r="J16" s="122"/>
      <c r="K16" s="120">
        <v>0.3</v>
      </c>
      <c r="L16" s="114"/>
      <c r="M16" s="120">
        <f t="shared" si="0"/>
        <v>-5.2</v>
      </c>
      <c r="N16" s="114"/>
      <c r="O16" s="120">
        <f t="shared" si="1"/>
        <v>52.2</v>
      </c>
      <c r="P16" s="119"/>
      <c r="Q16" s="132"/>
    </row>
    <row r="17" spans="1:17" ht="12.75" customHeight="1" x14ac:dyDescent="0.2">
      <c r="A17" s="133" t="s">
        <v>61</v>
      </c>
      <c r="B17" s="114"/>
      <c r="C17" s="160">
        <v>1.4</v>
      </c>
      <c r="D17" s="135">
        <f>SUM(C14:C17)</f>
        <v>-46.2</v>
      </c>
      <c r="E17" s="160">
        <v>8</v>
      </c>
      <c r="F17" s="135">
        <f>SUM(E14:E17)</f>
        <v>60.5</v>
      </c>
      <c r="G17" s="120"/>
      <c r="H17" s="114"/>
      <c r="I17" s="257">
        <v>10.9</v>
      </c>
      <c r="J17" s="122"/>
      <c r="K17" s="257">
        <v>10.9</v>
      </c>
      <c r="L17" s="114"/>
      <c r="M17" s="257">
        <f t="shared" si="0"/>
        <v>-9.5</v>
      </c>
      <c r="N17" s="114"/>
      <c r="O17" s="257">
        <f t="shared" si="1"/>
        <v>-2.9000000000000004</v>
      </c>
      <c r="P17" s="119"/>
      <c r="Q17" s="132"/>
    </row>
    <row r="18" spans="1:17" x14ac:dyDescent="0.2">
      <c r="A18" s="136"/>
      <c r="B18" s="114"/>
      <c r="C18" s="125">
        <f>SUM(C6:C17)</f>
        <v>68.5</v>
      </c>
      <c r="D18" s="121"/>
      <c r="E18" s="125">
        <f>SUM(E6:E17)</f>
        <v>169.2</v>
      </c>
      <c r="F18" s="121"/>
      <c r="G18" s="120"/>
      <c r="H18" s="114"/>
      <c r="I18" s="137">
        <f>SUM(I6:I17)</f>
        <v>89.000000000000014</v>
      </c>
      <c r="J18" s="122"/>
      <c r="K18" s="137">
        <f>SUM(K6:K17)</f>
        <v>89.000000000000014</v>
      </c>
      <c r="L18" s="114"/>
      <c r="M18" s="120">
        <f t="shared" si="0"/>
        <v>-20.500000000000014</v>
      </c>
      <c r="N18" s="114"/>
      <c r="O18" s="120">
        <f>SUM(O6:O17)</f>
        <v>80.199999999999989</v>
      </c>
      <c r="P18" s="119"/>
      <c r="Q18" s="132"/>
    </row>
    <row r="19" spans="1:17" s="143" customFormat="1" ht="6" customHeight="1" thickBot="1" x14ac:dyDescent="0.25">
      <c r="A19" s="138"/>
      <c r="B19" s="139"/>
      <c r="C19" s="140"/>
      <c r="D19" s="141"/>
      <c r="E19" s="141"/>
      <c r="F19" s="141"/>
      <c r="G19" s="140"/>
      <c r="H19" s="139"/>
      <c r="I19" s="140"/>
      <c r="J19" s="140"/>
      <c r="K19" s="140"/>
      <c r="L19" s="139"/>
      <c r="M19" s="140"/>
      <c r="N19" s="139"/>
      <c r="O19" s="140"/>
      <c r="P19" s="142"/>
    </row>
    <row r="20" spans="1:17" ht="28.5" customHeight="1" thickBot="1" x14ac:dyDescent="0.25"/>
    <row r="21" spans="1:17" ht="15" customHeight="1" x14ac:dyDescent="0.2">
      <c r="A21" s="109" t="s">
        <v>77</v>
      </c>
      <c r="B21" s="110"/>
      <c r="C21" s="111" t="s">
        <v>68</v>
      </c>
      <c r="D21" s="111"/>
      <c r="E21" s="111" t="s">
        <v>3</v>
      </c>
      <c r="F21" s="112"/>
      <c r="G21" s="111"/>
      <c r="H21" s="112"/>
      <c r="I21" s="111" t="s">
        <v>69</v>
      </c>
      <c r="J21" s="111"/>
      <c r="K21" s="111" t="s">
        <v>70</v>
      </c>
      <c r="L21" s="112"/>
      <c r="M21" s="111"/>
      <c r="N21" s="112"/>
      <c r="O21" s="111" t="s">
        <v>3</v>
      </c>
      <c r="P21" s="113"/>
    </row>
    <row r="22" spans="1:17" ht="14.25" customHeight="1" x14ac:dyDescent="0.2">
      <c r="A22" s="115"/>
      <c r="B22" s="114"/>
      <c r="C22" s="116" t="s">
        <v>7</v>
      </c>
      <c r="D22" s="117"/>
      <c r="E22" s="116" t="s">
        <v>7</v>
      </c>
      <c r="F22" s="118"/>
      <c r="G22" s="116" t="s">
        <v>78</v>
      </c>
      <c r="H22" s="118"/>
      <c r="I22" s="116" t="s">
        <v>71</v>
      </c>
      <c r="J22" s="117"/>
      <c r="K22" s="116" t="s">
        <v>71</v>
      </c>
      <c r="L22" s="118"/>
      <c r="M22" s="116" t="s">
        <v>8</v>
      </c>
      <c r="N22" s="118"/>
      <c r="O22" s="116" t="s">
        <v>8</v>
      </c>
      <c r="P22" s="119"/>
    </row>
    <row r="23" spans="1:17" x14ac:dyDescent="0.2">
      <c r="A23" s="115"/>
      <c r="B23" s="114"/>
      <c r="C23" s="125">
        <v>14.7</v>
      </c>
      <c r="D23" s="121"/>
      <c r="E23" s="125">
        <v>59.1</v>
      </c>
      <c r="F23" s="121"/>
      <c r="G23" s="120">
        <f>'[3]Hot List'!F12</f>
        <v>75</v>
      </c>
      <c r="H23" s="114"/>
      <c r="I23" s="137">
        <f>47.3+22+0.5+1.1-31.7+2.8-20-14</f>
        <v>7.9999999999999858</v>
      </c>
      <c r="J23" s="122"/>
      <c r="K23" s="137">
        <f>47.3+22+0.5+1.1-31.7</f>
        <v>39.199999999999989</v>
      </c>
      <c r="L23" s="114"/>
      <c r="M23" s="120">
        <f>C23+G23-I23</f>
        <v>81.700000000000017</v>
      </c>
      <c r="N23" s="114"/>
      <c r="O23" s="120">
        <f>E23-K23</f>
        <v>19.900000000000013</v>
      </c>
      <c r="P23" s="119"/>
    </row>
    <row r="24" spans="1:17" ht="8.25" customHeight="1" thickBot="1" x14ac:dyDescent="0.25">
      <c r="A24" s="144"/>
      <c r="B24" s="145"/>
      <c r="C24" s="140"/>
      <c r="D24" s="141"/>
      <c r="E24" s="141"/>
      <c r="F24" s="141"/>
      <c r="G24" s="140"/>
      <c r="H24" s="139"/>
      <c r="I24" s="140"/>
      <c r="J24" s="140"/>
      <c r="K24" s="140"/>
      <c r="L24" s="139"/>
      <c r="M24" s="146"/>
      <c r="N24" s="145"/>
      <c r="O24" s="145"/>
      <c r="P24" s="147"/>
    </row>
    <row r="25" spans="1:17" ht="28.5" customHeight="1" thickBot="1" x14ac:dyDescent="0.25">
      <c r="O25" s="106"/>
    </row>
    <row r="26" spans="1:17" ht="10.5" customHeight="1" x14ac:dyDescent="0.2">
      <c r="A26" s="109" t="s">
        <v>79</v>
      </c>
      <c r="B26" s="110"/>
      <c r="C26" s="111" t="s">
        <v>68</v>
      </c>
      <c r="D26" s="111"/>
      <c r="E26" s="111" t="s">
        <v>3</v>
      </c>
      <c r="F26" s="110"/>
      <c r="G26" s="148"/>
      <c r="H26" s="110"/>
      <c r="I26" s="111" t="s">
        <v>69</v>
      </c>
      <c r="J26" s="111"/>
      <c r="K26" s="111" t="s">
        <v>70</v>
      </c>
      <c r="L26" s="110"/>
      <c r="M26" s="111"/>
      <c r="N26" s="112"/>
      <c r="O26" s="111" t="s">
        <v>3</v>
      </c>
      <c r="P26" s="113"/>
    </row>
    <row r="27" spans="1:17" x14ac:dyDescent="0.2">
      <c r="A27" s="115"/>
      <c r="B27" s="114"/>
      <c r="C27" s="116" t="s">
        <v>7</v>
      </c>
      <c r="D27" s="117"/>
      <c r="E27" s="116" t="s">
        <v>7</v>
      </c>
      <c r="F27" s="114"/>
      <c r="G27" s="120"/>
      <c r="H27" s="114"/>
      <c r="I27" s="116" t="s">
        <v>71</v>
      </c>
      <c r="J27" s="117"/>
      <c r="K27" s="116" t="s">
        <v>71</v>
      </c>
      <c r="L27" s="114"/>
      <c r="M27" s="116" t="s">
        <v>8</v>
      </c>
      <c r="N27" s="118"/>
      <c r="O27" s="116" t="s">
        <v>8</v>
      </c>
      <c r="P27" s="119"/>
    </row>
    <row r="28" spans="1:17" x14ac:dyDescent="0.2">
      <c r="A28" s="124" t="s">
        <v>80</v>
      </c>
      <c r="B28" s="114"/>
      <c r="C28" s="125">
        <v>9.3000000000000007</v>
      </c>
      <c r="D28" s="121"/>
      <c r="E28" s="125">
        <v>0</v>
      </c>
      <c r="F28" s="121"/>
      <c r="G28" s="120"/>
      <c r="H28" s="114"/>
      <c r="I28" s="120">
        <v>0</v>
      </c>
      <c r="J28" s="122"/>
      <c r="K28" s="120">
        <v>0</v>
      </c>
      <c r="L28" s="114"/>
      <c r="M28" s="120"/>
      <c r="N28" s="114"/>
      <c r="O28" s="114"/>
      <c r="P28" s="119"/>
      <c r="Q28" s="149"/>
    </row>
    <row r="29" spans="1:17" x14ac:dyDescent="0.2">
      <c r="A29" s="124" t="s">
        <v>81</v>
      </c>
      <c r="B29" s="114"/>
      <c r="C29" s="125">
        <v>0</v>
      </c>
      <c r="D29" s="121"/>
      <c r="E29" s="125">
        <v>0</v>
      </c>
      <c r="F29" s="121"/>
      <c r="G29" s="120"/>
      <c r="H29" s="114"/>
      <c r="I29" s="120">
        <v>0</v>
      </c>
      <c r="J29" s="122"/>
      <c r="K29" s="120">
        <v>0</v>
      </c>
      <c r="L29" s="114"/>
      <c r="M29" s="120"/>
      <c r="N29" s="114"/>
      <c r="O29" s="114"/>
      <c r="P29" s="119"/>
      <c r="Q29" s="149"/>
    </row>
    <row r="30" spans="1:17" x14ac:dyDescent="0.2">
      <c r="A30" s="124" t="s">
        <v>82</v>
      </c>
      <c r="B30" s="114"/>
      <c r="C30" s="125">
        <v>4.2</v>
      </c>
      <c r="D30" s="121"/>
      <c r="E30" s="125">
        <v>20</v>
      </c>
      <c r="F30" s="121"/>
      <c r="G30" s="120"/>
      <c r="H30" s="114"/>
      <c r="I30" s="120">
        <v>6.1</v>
      </c>
      <c r="J30" s="122"/>
      <c r="K30" s="120">
        <v>6.1</v>
      </c>
      <c r="L30" s="114"/>
      <c r="M30" s="120"/>
      <c r="N30" s="114"/>
      <c r="O30" s="114"/>
      <c r="P30" s="119"/>
      <c r="Q30" s="149"/>
    </row>
    <row r="31" spans="1:17" x14ac:dyDescent="0.2">
      <c r="A31" s="124" t="s">
        <v>83</v>
      </c>
      <c r="B31" s="114"/>
      <c r="C31" s="125">
        <v>0</v>
      </c>
      <c r="D31" s="121"/>
      <c r="E31" s="125">
        <v>0</v>
      </c>
      <c r="F31" s="121"/>
      <c r="G31" s="120"/>
      <c r="H31" s="114"/>
      <c r="I31" s="120">
        <v>0</v>
      </c>
      <c r="J31" s="122"/>
      <c r="K31" s="120">
        <v>0</v>
      </c>
      <c r="L31" s="114"/>
      <c r="M31" s="120"/>
      <c r="N31" s="114"/>
      <c r="O31" s="114"/>
      <c r="P31" s="119"/>
      <c r="Q31" s="149"/>
    </row>
    <row r="32" spans="1:17" x14ac:dyDescent="0.2">
      <c r="A32" s="124" t="s">
        <v>84</v>
      </c>
      <c r="B32" s="114"/>
      <c r="C32" s="125">
        <v>-2.9</v>
      </c>
      <c r="D32" s="121"/>
      <c r="E32" s="125">
        <v>-1.9</v>
      </c>
      <c r="F32" s="121"/>
      <c r="G32" s="120"/>
      <c r="H32" s="114"/>
      <c r="I32" s="120">
        <v>0</v>
      </c>
      <c r="J32" s="122"/>
      <c r="K32" s="120">
        <v>0</v>
      </c>
      <c r="L32" s="114"/>
      <c r="M32" s="120"/>
      <c r="N32" s="114"/>
      <c r="O32" s="114"/>
      <c r="P32" s="119"/>
      <c r="Q32" s="149"/>
    </row>
    <row r="33" spans="1:17" x14ac:dyDescent="0.2">
      <c r="A33" s="124" t="s">
        <v>190</v>
      </c>
      <c r="B33" s="114"/>
      <c r="C33" s="150">
        <v>-37.799999999999997</v>
      </c>
      <c r="D33" s="121"/>
      <c r="E33" s="150">
        <v>0</v>
      </c>
      <c r="F33" s="121"/>
      <c r="G33" s="120"/>
      <c r="H33" s="114"/>
      <c r="I33" s="257">
        <v>0</v>
      </c>
      <c r="J33" s="122"/>
      <c r="K33" s="257">
        <v>0</v>
      </c>
      <c r="L33" s="114"/>
      <c r="M33" s="120"/>
      <c r="N33" s="114"/>
      <c r="O33" s="114"/>
      <c r="P33" s="119"/>
      <c r="Q33" s="149"/>
    </row>
    <row r="34" spans="1:17" ht="12.75" thickBot="1" x14ac:dyDescent="0.25">
      <c r="A34" s="151"/>
      <c r="B34" s="145"/>
      <c r="C34" s="236">
        <f>SUM(C28:C33)</f>
        <v>-27.199999999999996</v>
      </c>
      <c r="D34" s="152"/>
      <c r="E34" s="236">
        <f>SUM(E28:E33)</f>
        <v>18.100000000000001</v>
      </c>
      <c r="F34" s="152"/>
      <c r="G34" s="146"/>
      <c r="H34" s="145"/>
      <c r="I34" s="146">
        <f>SUM(I28:I33)</f>
        <v>6.1</v>
      </c>
      <c r="J34" s="140"/>
      <c r="K34" s="146">
        <f>SUM(K28:K33)</f>
        <v>6.1</v>
      </c>
      <c r="L34" s="145"/>
      <c r="M34" s="146">
        <f>C34-I34</f>
        <v>-33.299999999999997</v>
      </c>
      <c r="N34" s="145"/>
      <c r="O34" s="146">
        <f>E34-K34</f>
        <v>12.000000000000002</v>
      </c>
      <c r="P34" s="147"/>
      <c r="Q34" s="149"/>
    </row>
    <row r="35" spans="1:17" x14ac:dyDescent="0.2">
      <c r="C35" s="78">
        <f>C18+C23+C34</f>
        <v>56.000000000000007</v>
      </c>
      <c r="E35" s="78">
        <f>E18+E23+E34</f>
        <v>246.39999999999998</v>
      </c>
      <c r="O35" s="106"/>
      <c r="Q35" s="149"/>
    </row>
    <row r="36" spans="1:17" x14ac:dyDescent="0.2">
      <c r="A36" s="153" t="s">
        <v>85</v>
      </c>
      <c r="B36" s="154"/>
      <c r="I36" s="155">
        <f>I18+I23+I34</f>
        <v>103.1</v>
      </c>
      <c r="K36" s="155">
        <f>K18+K23+K34</f>
        <v>134.29999999999998</v>
      </c>
      <c r="O36" s="106"/>
      <c r="Q36" s="149"/>
    </row>
    <row r="37" spans="1:17" ht="19.5" customHeight="1" thickBot="1" x14ac:dyDescent="0.25">
      <c r="O37" s="106"/>
      <c r="Q37" s="149"/>
    </row>
    <row r="38" spans="1:17" s="195" customFormat="1" ht="12.75" x14ac:dyDescent="0.2">
      <c r="A38" s="191" t="s">
        <v>86</v>
      </c>
      <c r="B38" s="192"/>
      <c r="C38" s="193"/>
      <c r="D38" s="194"/>
      <c r="E38" s="193"/>
      <c r="F38" s="192"/>
      <c r="G38" s="193"/>
      <c r="H38" s="192"/>
      <c r="I38" s="156" t="s">
        <v>87</v>
      </c>
      <c r="J38" s="148"/>
      <c r="K38" s="156" t="s">
        <v>3</v>
      </c>
      <c r="L38" s="192"/>
      <c r="M38" s="193"/>
      <c r="N38" s="192"/>
      <c r="O38" s="111" t="s">
        <v>146</v>
      </c>
      <c r="P38" s="113"/>
    </row>
    <row r="39" spans="1:17" s="195" customFormat="1" ht="12.75" x14ac:dyDescent="0.2">
      <c r="A39" s="124" t="s">
        <v>88</v>
      </c>
      <c r="B39" s="196"/>
      <c r="C39" s="197"/>
      <c r="D39" s="198"/>
      <c r="E39" s="197"/>
      <c r="F39" s="196"/>
      <c r="G39" s="197"/>
      <c r="H39" s="196"/>
      <c r="I39" s="197">
        <f>I36</f>
        <v>103.1</v>
      </c>
      <c r="J39" s="198"/>
      <c r="K39" s="197">
        <f>K36</f>
        <v>134.29999999999998</v>
      </c>
      <c r="L39" s="196"/>
      <c r="M39" s="197"/>
      <c r="N39" s="196"/>
      <c r="O39" s="120"/>
      <c r="P39" s="119"/>
    </row>
    <row r="40" spans="1:17" s="195" customFormat="1" ht="12.75" x14ac:dyDescent="0.2">
      <c r="A40" s="124" t="s">
        <v>89</v>
      </c>
      <c r="B40" s="196"/>
      <c r="C40" s="197"/>
      <c r="D40" s="198"/>
      <c r="E40" s="197"/>
      <c r="F40" s="196"/>
      <c r="G40" s="197"/>
      <c r="H40" s="196"/>
      <c r="I40" s="199">
        <v>0</v>
      </c>
      <c r="J40" s="198"/>
      <c r="K40" s="199">
        <v>0</v>
      </c>
      <c r="L40" s="196"/>
      <c r="M40" s="197"/>
      <c r="N40" s="196"/>
      <c r="O40" s="120"/>
      <c r="P40" s="119"/>
    </row>
    <row r="41" spans="1:17" s="195" customFormat="1" ht="12.75" x14ac:dyDescent="0.2">
      <c r="A41" s="136"/>
      <c r="B41" s="196"/>
      <c r="C41" s="197"/>
      <c r="D41" s="198"/>
      <c r="E41" s="197"/>
      <c r="F41" s="196"/>
      <c r="G41" s="197"/>
      <c r="H41" s="196"/>
      <c r="I41" s="200">
        <f>SUM(I39:I40)</f>
        <v>103.1</v>
      </c>
      <c r="J41" s="198"/>
      <c r="K41" s="200">
        <f>SUM(K39:K40)</f>
        <v>134.29999999999998</v>
      </c>
      <c r="L41" s="196"/>
      <c r="M41" s="197"/>
      <c r="N41" s="196"/>
      <c r="O41" s="120"/>
      <c r="P41" s="119"/>
    </row>
    <row r="42" spans="1:17" s="195" customFormat="1" ht="12.75" x14ac:dyDescent="0.2">
      <c r="A42" s="136"/>
      <c r="B42" s="196"/>
      <c r="C42" s="197"/>
      <c r="D42" s="198"/>
      <c r="E42" s="197"/>
      <c r="F42" s="196"/>
      <c r="G42" s="197"/>
      <c r="H42" s="196"/>
      <c r="I42" s="197"/>
      <c r="J42" s="198"/>
      <c r="K42" s="197"/>
      <c r="L42" s="196"/>
      <c r="M42" s="197"/>
      <c r="N42" s="196"/>
      <c r="O42" s="120"/>
      <c r="P42" s="119"/>
    </row>
    <row r="43" spans="1:17" s="195" customFormat="1" ht="13.5" thickBot="1" x14ac:dyDescent="0.25">
      <c r="A43" s="157" t="s">
        <v>127</v>
      </c>
      <c r="B43" s="196"/>
      <c r="C43" s="197"/>
      <c r="D43" s="198"/>
      <c r="E43" s="197"/>
      <c r="F43" s="196"/>
      <c r="G43" s="197"/>
      <c r="H43" s="196"/>
      <c r="I43" s="200">
        <v>10.5</v>
      </c>
      <c r="J43" s="198"/>
      <c r="K43" s="200">
        <v>10.5</v>
      </c>
      <c r="L43" s="196"/>
      <c r="M43" s="120">
        <f>-I43</f>
        <v>-10.5</v>
      </c>
      <c r="N43" s="120"/>
      <c r="O43" s="120">
        <f>-K43</f>
        <v>-10.5</v>
      </c>
      <c r="P43" s="119"/>
    </row>
    <row r="44" spans="1:17" s="195" customFormat="1" ht="12.75" x14ac:dyDescent="0.2">
      <c r="A44" s="157" t="s">
        <v>128</v>
      </c>
      <c r="B44" s="196"/>
      <c r="C44" s="197"/>
      <c r="D44" s="198"/>
      <c r="E44" s="197"/>
      <c r="F44" s="196"/>
      <c r="G44" s="231" t="s">
        <v>142</v>
      </c>
      <c r="H44" s="196"/>
      <c r="I44" s="237">
        <f>21.236-1.9</f>
        <v>19.336000000000002</v>
      </c>
      <c r="J44" s="198"/>
      <c r="K44" s="237">
        <f>21.236-1.9</f>
        <v>19.336000000000002</v>
      </c>
      <c r="L44" s="196"/>
      <c r="M44" s="120">
        <f>-I44</f>
        <v>-19.336000000000002</v>
      </c>
      <c r="N44" s="120"/>
      <c r="O44" s="120">
        <f>-K44</f>
        <v>-19.336000000000002</v>
      </c>
      <c r="P44" s="119"/>
    </row>
    <row r="45" spans="1:17" s="195" customFormat="1" ht="12.75" x14ac:dyDescent="0.2">
      <c r="A45" s="157" t="s">
        <v>90</v>
      </c>
      <c r="B45" s="196"/>
      <c r="C45" s="197"/>
      <c r="D45" s="198"/>
      <c r="E45" s="197"/>
      <c r="F45" s="196"/>
      <c r="G45" s="232" t="s">
        <v>143</v>
      </c>
      <c r="H45" s="196"/>
      <c r="I45" s="197">
        <f>SUM(I43:I44)</f>
        <v>29.836000000000002</v>
      </c>
      <c r="J45" s="198"/>
      <c r="K45" s="200">
        <f>SUM(K43:K44)</f>
        <v>29.836000000000002</v>
      </c>
      <c r="L45" s="196"/>
      <c r="M45" s="120"/>
      <c r="N45" s="120"/>
      <c r="O45" s="120"/>
      <c r="P45" s="119"/>
    </row>
    <row r="46" spans="1:17" s="195" customFormat="1" ht="12.75" x14ac:dyDescent="0.2">
      <c r="A46" s="124"/>
      <c r="B46" s="196"/>
      <c r="C46" s="197"/>
      <c r="D46" s="198"/>
      <c r="E46" s="197"/>
      <c r="F46" s="196"/>
      <c r="G46" s="233" t="s">
        <v>144</v>
      </c>
      <c r="H46" s="196"/>
      <c r="I46" s="197"/>
      <c r="J46" s="198"/>
      <c r="K46" s="197"/>
      <c r="L46" s="196"/>
      <c r="M46" s="120"/>
      <c r="N46" s="120"/>
      <c r="O46" s="120"/>
      <c r="P46" s="119"/>
    </row>
    <row r="47" spans="1:17" s="195" customFormat="1" ht="13.5" thickBot="1" x14ac:dyDescent="0.25">
      <c r="A47" s="124" t="s">
        <v>91</v>
      </c>
      <c r="B47" s="196"/>
      <c r="C47" s="197"/>
      <c r="D47" s="198"/>
      <c r="E47" s="197"/>
      <c r="F47" s="196"/>
      <c r="G47" s="234">
        <f>I44+I49</f>
        <v>19.336000000000002</v>
      </c>
      <c r="H47" s="196"/>
      <c r="I47" s="197">
        <v>0</v>
      </c>
      <c r="J47" s="198"/>
      <c r="K47" s="200">
        <v>0</v>
      </c>
      <c r="L47" s="196"/>
      <c r="M47" s="120"/>
      <c r="N47" s="120"/>
      <c r="O47" s="120"/>
      <c r="P47" s="119"/>
    </row>
    <row r="48" spans="1:17" ht="15" customHeight="1" x14ac:dyDescent="0.2">
      <c r="A48" s="157" t="s">
        <v>189</v>
      </c>
      <c r="B48" s="114"/>
      <c r="C48" s="120"/>
      <c r="D48" s="122"/>
      <c r="E48" s="122"/>
      <c r="F48" s="114"/>
      <c r="G48" s="120"/>
      <c r="H48" s="114"/>
      <c r="I48" s="120">
        <f>I41+I45</f>
        <v>132.93600000000001</v>
      </c>
      <c r="J48" s="122"/>
      <c r="K48" s="120">
        <f>K41+K45</f>
        <v>164.136</v>
      </c>
      <c r="L48" s="114"/>
      <c r="M48" s="120"/>
      <c r="N48" s="120"/>
      <c r="O48" s="120"/>
      <c r="P48" s="119"/>
    </row>
    <row r="49" spans="1:16" ht="15" customHeight="1" x14ac:dyDescent="0.2">
      <c r="A49" s="235" t="s">
        <v>145</v>
      </c>
      <c r="B49" s="114"/>
      <c r="C49" s="120"/>
      <c r="D49" s="122"/>
      <c r="E49" s="122"/>
      <c r="F49" s="114"/>
      <c r="G49" s="120"/>
      <c r="H49" s="114"/>
      <c r="I49" s="125">
        <v>0</v>
      </c>
      <c r="J49" s="122"/>
      <c r="K49" s="125">
        <v>0</v>
      </c>
      <c r="L49" s="114"/>
      <c r="M49" s="120"/>
      <c r="N49" s="120"/>
      <c r="O49" s="120"/>
      <c r="P49" s="119"/>
    </row>
    <row r="50" spans="1:16" ht="15" customHeight="1" x14ac:dyDescent="0.2">
      <c r="A50" s="124" t="s">
        <v>129</v>
      </c>
      <c r="B50" s="114"/>
      <c r="C50" s="120"/>
      <c r="D50" s="122"/>
      <c r="E50" s="122"/>
      <c r="F50" s="114"/>
      <c r="G50" s="120"/>
      <c r="H50" s="114"/>
      <c r="I50" s="125">
        <v>0</v>
      </c>
      <c r="J50" s="122"/>
      <c r="K50" s="125">
        <v>0</v>
      </c>
      <c r="L50" s="114"/>
      <c r="M50" s="120">
        <f>-I50</f>
        <v>0</v>
      </c>
      <c r="N50" s="120"/>
      <c r="O50" s="120">
        <f>-K50</f>
        <v>0</v>
      </c>
      <c r="P50" s="119"/>
    </row>
    <row r="51" spans="1:16" ht="15" customHeight="1" x14ac:dyDescent="0.2">
      <c r="A51" s="124" t="s">
        <v>130</v>
      </c>
      <c r="B51" s="114"/>
      <c r="C51" s="120"/>
      <c r="D51" s="122"/>
      <c r="E51" s="122"/>
      <c r="F51" s="114"/>
      <c r="G51" s="120"/>
      <c r="H51" s="114"/>
      <c r="I51" s="150">
        <v>29.9</v>
      </c>
      <c r="J51" s="122"/>
      <c r="K51" s="150">
        <v>26.36</v>
      </c>
      <c r="L51" s="114"/>
      <c r="M51" s="120"/>
      <c r="N51" s="114"/>
      <c r="O51" s="120"/>
      <c r="P51" s="119"/>
    </row>
    <row r="52" spans="1:16" ht="15" customHeight="1" thickBot="1" x14ac:dyDescent="0.25">
      <c r="A52" s="157" t="s">
        <v>131</v>
      </c>
      <c r="B52" s="114"/>
      <c r="C52" s="120"/>
      <c r="D52" s="122"/>
      <c r="E52" s="122"/>
      <c r="F52" s="114"/>
      <c r="G52" s="120"/>
      <c r="H52" s="114"/>
      <c r="I52" s="201">
        <f>SUM(I49:I51)</f>
        <v>29.9</v>
      </c>
      <c r="J52" s="122"/>
      <c r="K52" s="201">
        <f>SUM(K49:K51)</f>
        <v>26.36</v>
      </c>
      <c r="L52" s="114"/>
      <c r="M52" s="120"/>
      <c r="N52" s="114"/>
      <c r="O52" s="120"/>
      <c r="P52" s="119"/>
    </row>
    <row r="53" spans="1:16" ht="24.75" customHeight="1" thickTop="1" thickBot="1" x14ac:dyDescent="0.25">
      <c r="A53" s="124"/>
      <c r="B53" s="114"/>
      <c r="C53" s="120"/>
      <c r="D53" s="122"/>
      <c r="E53" s="122"/>
      <c r="F53" s="114"/>
      <c r="G53" s="120"/>
      <c r="H53" s="114"/>
      <c r="I53" s="120"/>
      <c r="J53" s="122"/>
      <c r="K53" s="120"/>
      <c r="L53" s="114"/>
      <c r="M53" s="120"/>
      <c r="N53" s="114"/>
      <c r="O53" s="120"/>
      <c r="P53" s="119"/>
    </row>
    <row r="54" spans="1:16" ht="15" customHeight="1" thickBot="1" x14ac:dyDescent="0.25">
      <c r="A54" s="202" t="s">
        <v>132</v>
      </c>
      <c r="B54" s="114"/>
      <c r="C54" s="203" t="s">
        <v>133</v>
      </c>
      <c r="D54" s="122"/>
      <c r="E54" s="122"/>
      <c r="F54" s="114"/>
      <c r="G54" s="122"/>
      <c r="H54" s="204"/>
      <c r="I54" s="205">
        <f>I41+I45+I47+I52</f>
        <v>162.83600000000001</v>
      </c>
      <c r="J54" s="122"/>
      <c r="K54" s="205">
        <f>K41+K45+K47+K52</f>
        <v>190.49599999999998</v>
      </c>
      <c r="L54" s="204"/>
      <c r="M54" s="122"/>
      <c r="N54" s="114"/>
      <c r="O54" s="120"/>
      <c r="P54" s="119"/>
    </row>
    <row r="55" spans="1:16" ht="15" customHeight="1" thickBot="1" x14ac:dyDescent="0.25">
      <c r="A55" s="206"/>
      <c r="B55" s="145"/>
      <c r="C55" s="146"/>
      <c r="D55" s="140"/>
      <c r="E55" s="140"/>
      <c r="F55" s="145"/>
      <c r="G55" s="146"/>
      <c r="H55" s="145"/>
      <c r="I55" s="145"/>
      <c r="J55" s="145"/>
      <c r="K55" s="145"/>
      <c r="L55" s="145"/>
      <c r="M55" s="145"/>
      <c r="N55" s="145"/>
      <c r="O55" s="146"/>
      <c r="P55" s="147"/>
    </row>
    <row r="56" spans="1:16" ht="18" customHeight="1" thickBot="1" x14ac:dyDescent="0.25">
      <c r="D56" s="108"/>
      <c r="E56" s="108"/>
      <c r="F56" s="106"/>
      <c r="K56" s="108"/>
    </row>
    <row r="57" spans="1:16" ht="15.75" thickBot="1" x14ac:dyDescent="0.3">
      <c r="A57" s="207" t="s">
        <v>134</v>
      </c>
      <c r="B57" s="208"/>
      <c r="C57" s="209"/>
      <c r="D57" s="209"/>
      <c r="E57" s="209"/>
      <c r="F57" s="210"/>
      <c r="G57" s="209"/>
      <c r="H57" s="210"/>
      <c r="I57" s="211" t="s">
        <v>68</v>
      </c>
      <c r="J57" s="209"/>
      <c r="K57" s="211" t="s">
        <v>3</v>
      </c>
      <c r="L57" s="210"/>
      <c r="M57" s="210"/>
      <c r="N57" s="210"/>
      <c r="O57" s="209"/>
      <c r="P57" s="212"/>
    </row>
    <row r="58" spans="1:16" ht="18.75" customHeight="1" x14ac:dyDescent="0.2">
      <c r="A58" s="213" t="s">
        <v>135</v>
      </c>
      <c r="B58" s="214"/>
      <c r="C58" s="215" t="s">
        <v>136</v>
      </c>
      <c r="D58" s="216"/>
      <c r="E58" s="216"/>
      <c r="F58" s="217"/>
      <c r="G58" s="216"/>
      <c r="H58" s="217"/>
      <c r="I58" s="216">
        <f>C18+C23+C34</f>
        <v>56.000000000000007</v>
      </c>
      <c r="J58" s="216"/>
      <c r="K58" s="216">
        <f>E18+E23+E34</f>
        <v>246.39999999999998</v>
      </c>
      <c r="L58" s="217"/>
      <c r="M58" s="217"/>
      <c r="N58" s="217"/>
      <c r="O58" s="238"/>
      <c r="P58" s="218"/>
    </row>
    <row r="59" spans="1:16" ht="15" customHeight="1" x14ac:dyDescent="0.2">
      <c r="A59" s="213" t="s">
        <v>8</v>
      </c>
      <c r="B59" s="214"/>
      <c r="C59" s="215" t="s">
        <v>137</v>
      </c>
      <c r="D59" s="216"/>
      <c r="E59" s="216"/>
      <c r="F59" s="217"/>
      <c r="G59" s="216"/>
      <c r="H59" s="217"/>
      <c r="I59" s="219">
        <f>I58-I41-I45-I47-I50</f>
        <v>-76.935999999999993</v>
      </c>
      <c r="J59" s="216"/>
      <c r="K59" s="219">
        <f>K58-K41-K45-K47-K50</f>
        <v>82.263999999999996</v>
      </c>
      <c r="L59" s="217"/>
      <c r="M59" s="216">
        <f>+M50+M44+M43+M34+M23+M18</f>
        <v>-1.9359999999999928</v>
      </c>
      <c r="N59" s="216"/>
      <c r="O59" s="216">
        <f>+O50+O44+O43+O34+O23+O18</f>
        <v>82.26400000000001</v>
      </c>
      <c r="P59" s="218"/>
    </row>
    <row r="60" spans="1:16" ht="16.5" customHeight="1" thickBot="1" x14ac:dyDescent="0.25">
      <c r="A60" s="213" t="s">
        <v>138</v>
      </c>
      <c r="B60" s="214"/>
      <c r="C60" s="215" t="s">
        <v>139</v>
      </c>
      <c r="D60" s="216"/>
      <c r="E60" s="216"/>
      <c r="F60" s="217"/>
      <c r="G60" s="216"/>
      <c r="H60" s="217"/>
      <c r="I60" s="220">
        <f>I59-I51</f>
        <v>-106.83599999999998</v>
      </c>
      <c r="J60" s="216"/>
      <c r="K60" s="220">
        <f>K59-K51</f>
        <v>55.903999999999996</v>
      </c>
      <c r="L60" s="217"/>
      <c r="M60" s="217"/>
      <c r="N60" s="217"/>
      <c r="O60" s="216"/>
      <c r="P60" s="218"/>
    </row>
    <row r="61" spans="1:16" s="143" customFormat="1" ht="9" customHeight="1" thickTop="1" thickBot="1" x14ac:dyDescent="0.25">
      <c r="A61" s="221"/>
      <c r="B61" s="222"/>
      <c r="C61" s="223"/>
      <c r="D61" s="223"/>
      <c r="E61" s="223"/>
      <c r="F61" s="222"/>
      <c r="G61" s="223"/>
      <c r="H61" s="222"/>
      <c r="I61" s="223"/>
      <c r="J61" s="223"/>
      <c r="K61" s="223"/>
      <c r="L61" s="222"/>
      <c r="M61" s="223"/>
      <c r="N61" s="222"/>
      <c r="O61" s="223"/>
      <c r="P61" s="224"/>
    </row>
    <row r="62" spans="1:16" ht="15" customHeight="1" thickBot="1" x14ac:dyDescent="0.25">
      <c r="D62" s="108"/>
      <c r="E62" s="108"/>
      <c r="F62" s="106"/>
      <c r="K62" s="108"/>
    </row>
    <row r="63" spans="1:16" s="271" customFormat="1" ht="20.25" customHeight="1" thickBot="1" x14ac:dyDescent="0.25">
      <c r="A63" s="264" t="s">
        <v>92</v>
      </c>
      <c r="B63" s="265"/>
      <c r="C63" s="266"/>
      <c r="D63" s="266"/>
      <c r="E63" s="266"/>
      <c r="F63" s="266"/>
      <c r="G63" s="317" t="s">
        <v>124</v>
      </c>
      <c r="H63" s="318"/>
      <c r="I63" s="319"/>
      <c r="J63" s="267"/>
      <c r="K63" s="266"/>
      <c r="L63" s="268"/>
      <c r="M63" s="266"/>
      <c r="N63" s="268"/>
      <c r="O63" s="269"/>
      <c r="P63" s="270"/>
    </row>
    <row r="64" spans="1:16" s="271" customFormat="1" ht="16.5" customHeight="1" x14ac:dyDescent="0.2">
      <c r="A64" s="272"/>
      <c r="B64" s="273"/>
      <c r="C64" s="274" t="s">
        <v>52</v>
      </c>
      <c r="D64" s="274"/>
      <c r="E64" s="274" t="s">
        <v>50</v>
      </c>
      <c r="F64" s="274"/>
      <c r="G64" s="274" t="s">
        <v>154</v>
      </c>
      <c r="H64" s="275"/>
      <c r="I64" s="274" t="s">
        <v>155</v>
      </c>
      <c r="J64" s="276"/>
      <c r="K64" s="277" t="s">
        <v>140</v>
      </c>
      <c r="L64" s="278"/>
      <c r="M64" s="277" t="s">
        <v>3</v>
      </c>
      <c r="N64" s="278"/>
      <c r="O64" s="278" t="s">
        <v>9</v>
      </c>
      <c r="P64" s="279"/>
    </row>
    <row r="65" spans="1:16" s="287" customFormat="1" ht="20.25" customHeight="1" x14ac:dyDescent="0.2">
      <c r="A65" s="280" t="s">
        <v>156</v>
      </c>
      <c r="B65" s="281"/>
      <c r="C65" s="282">
        <f>'[3]Headcount Data'!D23</f>
        <v>667</v>
      </c>
      <c r="D65" s="283"/>
      <c r="E65" s="282">
        <f>'[3]Headcount Data'!B38+'[3]Headcount Data'!D38</f>
        <v>1026</v>
      </c>
      <c r="F65" s="283"/>
      <c r="G65" s="282">
        <f>'[3]Headcount Data'!C38</f>
        <v>431</v>
      </c>
      <c r="H65" s="282"/>
      <c r="I65" s="282"/>
      <c r="J65" s="283"/>
      <c r="K65" s="284">
        <f>SUM(C65:I65)</f>
        <v>2124</v>
      </c>
      <c r="L65" s="284"/>
      <c r="M65" s="284">
        <v>2317</v>
      </c>
      <c r="N65" s="285"/>
      <c r="O65" s="284">
        <f>M65-K65</f>
        <v>193</v>
      </c>
      <c r="P65" s="286"/>
    </row>
    <row r="66" spans="1:16" s="287" customFormat="1" ht="9.75" customHeight="1" x14ac:dyDescent="0.2">
      <c r="A66" s="288"/>
      <c r="B66" s="281"/>
      <c r="C66" s="282"/>
      <c r="D66" s="283"/>
      <c r="E66" s="282"/>
      <c r="F66" s="283"/>
      <c r="G66" s="282"/>
      <c r="H66" s="282"/>
      <c r="I66" s="282"/>
      <c r="J66" s="283"/>
      <c r="K66" s="283"/>
      <c r="L66" s="283"/>
      <c r="M66" s="283"/>
      <c r="N66" s="281"/>
      <c r="O66" s="283"/>
      <c r="P66" s="286"/>
    </row>
    <row r="67" spans="1:16" s="271" customFormat="1" ht="29.25" customHeight="1" x14ac:dyDescent="0.2">
      <c r="A67" s="289"/>
      <c r="B67" s="273"/>
      <c r="C67" s="276" t="s">
        <v>157</v>
      </c>
      <c r="D67" s="276"/>
      <c r="E67" s="276" t="s">
        <v>158</v>
      </c>
      <c r="F67" s="276"/>
      <c r="G67" s="276" t="s">
        <v>159</v>
      </c>
      <c r="H67" s="290"/>
      <c r="I67" s="276" t="s">
        <v>160</v>
      </c>
      <c r="J67" s="276"/>
      <c r="K67" s="274"/>
      <c r="L67" s="275"/>
      <c r="M67" s="274"/>
      <c r="N67" s="275"/>
      <c r="O67" s="290"/>
      <c r="P67" s="279"/>
    </row>
    <row r="68" spans="1:16" s="287" customFormat="1" ht="21.75" customHeight="1" thickBot="1" x14ac:dyDescent="0.25">
      <c r="A68" s="291" t="s">
        <v>161</v>
      </c>
      <c r="B68" s="292"/>
      <c r="C68" s="293"/>
      <c r="D68" s="294"/>
      <c r="E68" s="293"/>
      <c r="F68" s="294"/>
      <c r="G68" s="293"/>
      <c r="H68" s="293"/>
      <c r="I68" s="293"/>
      <c r="J68" s="294"/>
      <c r="K68" s="294"/>
      <c r="L68" s="294"/>
      <c r="M68" s="294"/>
      <c r="N68" s="292"/>
      <c r="O68" s="294"/>
      <c r="P68" s="295"/>
    </row>
    <row r="69" spans="1:16" ht="15" customHeight="1" x14ac:dyDescent="0.2">
      <c r="D69" s="108"/>
      <c r="E69" s="108"/>
      <c r="F69" s="106"/>
      <c r="K69" s="108"/>
    </row>
    <row r="70" spans="1:16" s="229" customFormat="1" ht="21" customHeight="1" x14ac:dyDescent="0.2">
      <c r="A70" s="225" t="s">
        <v>141</v>
      </c>
      <c r="B70" s="226"/>
      <c r="C70" s="227"/>
      <c r="D70" s="228"/>
      <c r="E70" s="228"/>
      <c r="G70" s="230"/>
      <c r="I70" s="230"/>
      <c r="J70" s="228"/>
      <c r="K70" s="228"/>
      <c r="M70" s="230"/>
      <c r="O70" s="230"/>
    </row>
  </sheetData>
  <mergeCells count="1">
    <mergeCell ref="G63:I63"/>
  </mergeCells>
  <phoneticPr fontId="6" type="noConversion"/>
  <pageMargins left="0.75" right="0.25" top="0.25" bottom="0.25" header="0.5" footer="0.5"/>
  <pageSetup scale="58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workbookViewId="0">
      <selection activeCell="F4" sqref="F4:F7"/>
    </sheetView>
  </sheetViews>
  <sheetFormatPr defaultRowHeight="12.75" x14ac:dyDescent="0.2"/>
  <cols>
    <col min="1" max="1" width="4.140625" customWidth="1"/>
    <col min="2" max="2" width="15.28515625" customWidth="1"/>
    <col min="3" max="3" width="2.42578125" customWidth="1"/>
    <col min="4" max="4" width="19.28515625" customWidth="1"/>
    <col min="5" max="5" width="2" customWidth="1"/>
    <col min="7" max="7" width="2.7109375" customWidth="1"/>
    <col min="8" max="8" width="64.140625" bestFit="1" customWidth="1"/>
  </cols>
  <sheetData>
    <row r="1" spans="1:8" ht="18" x14ac:dyDescent="0.25">
      <c r="A1" s="320" t="s">
        <v>66</v>
      </c>
      <c r="B1" s="320"/>
      <c r="C1" s="320"/>
      <c r="D1" s="320"/>
    </row>
    <row r="3" spans="1:8" x14ac:dyDescent="0.2">
      <c r="A3" s="15" t="s">
        <v>102</v>
      </c>
      <c r="B3" s="15"/>
      <c r="C3" s="15"/>
      <c r="D3" s="15"/>
      <c r="E3" s="15"/>
      <c r="F3" s="15"/>
    </row>
    <row r="4" spans="1:8" ht="12" customHeight="1" x14ac:dyDescent="0.2">
      <c r="A4">
        <v>1</v>
      </c>
      <c r="B4" s="15" t="s">
        <v>173</v>
      </c>
      <c r="C4" s="164"/>
      <c r="D4" s="15" t="s">
        <v>103</v>
      </c>
      <c r="E4" s="15"/>
      <c r="F4" s="162">
        <v>40</v>
      </c>
      <c r="H4" s="163" t="s">
        <v>104</v>
      </c>
    </row>
    <row r="5" spans="1:8" ht="12" customHeight="1" x14ac:dyDescent="0.2">
      <c r="A5" s="161">
        <v>2</v>
      </c>
      <c r="B5" s="15" t="s">
        <v>185</v>
      </c>
      <c r="C5" s="164"/>
      <c r="D5" s="15" t="s">
        <v>181</v>
      </c>
      <c r="E5" s="15"/>
      <c r="F5" s="162">
        <v>10</v>
      </c>
      <c r="H5" s="163"/>
    </row>
    <row r="6" spans="1:8" x14ac:dyDescent="0.2">
      <c r="A6" s="161">
        <v>3</v>
      </c>
      <c r="B6" s="15" t="s">
        <v>174</v>
      </c>
      <c r="D6" s="15" t="s">
        <v>175</v>
      </c>
      <c r="F6" s="162">
        <v>6</v>
      </c>
      <c r="H6" s="163" t="s">
        <v>105</v>
      </c>
    </row>
    <row r="7" spans="1:8" x14ac:dyDescent="0.2">
      <c r="A7" s="161">
        <v>4</v>
      </c>
      <c r="B7" s="15" t="s">
        <v>186</v>
      </c>
      <c r="C7" s="164"/>
      <c r="D7" s="15" t="s">
        <v>187</v>
      </c>
      <c r="E7" s="15"/>
      <c r="F7" s="162">
        <v>4</v>
      </c>
    </row>
    <row r="8" spans="1:8" x14ac:dyDescent="0.2">
      <c r="A8" s="161"/>
      <c r="B8" s="15"/>
      <c r="C8" s="164"/>
      <c r="D8" s="15"/>
      <c r="E8" s="15"/>
      <c r="F8" s="301"/>
    </row>
    <row r="9" spans="1:8" x14ac:dyDescent="0.2">
      <c r="A9" s="161"/>
      <c r="B9" s="15"/>
      <c r="C9" s="164"/>
      <c r="D9" s="15"/>
      <c r="E9" s="15"/>
      <c r="F9" s="162">
        <f>SUM(F4:F8)</f>
        <v>60</v>
      </c>
    </row>
    <row r="10" spans="1:8" x14ac:dyDescent="0.2">
      <c r="A10" s="161"/>
      <c r="B10" s="15" t="s">
        <v>22</v>
      </c>
      <c r="C10" s="164"/>
      <c r="D10" s="15" t="s">
        <v>22</v>
      </c>
      <c r="E10" s="15"/>
      <c r="F10" s="162">
        <v>15</v>
      </c>
    </row>
    <row r="12" spans="1:8" ht="13.5" thickBot="1" x14ac:dyDescent="0.25">
      <c r="A12" s="161"/>
      <c r="B12" s="255" t="s">
        <v>150</v>
      </c>
      <c r="F12" s="256">
        <f>SUM(F9:F10)</f>
        <v>75</v>
      </c>
    </row>
    <row r="13" spans="1:8" ht="13.5" thickTop="1" x14ac:dyDescent="0.2">
      <c r="A13" s="161"/>
    </row>
    <row r="14" spans="1:8" x14ac:dyDescent="0.2">
      <c r="A14" s="161"/>
    </row>
    <row r="15" spans="1:8" x14ac:dyDescent="0.2">
      <c r="H15" s="254" t="s">
        <v>149</v>
      </c>
    </row>
    <row r="18" spans="2:2" x14ac:dyDescent="0.2">
      <c r="B18" s="15"/>
    </row>
  </sheetData>
  <mergeCells count="1">
    <mergeCell ref="A1:D1"/>
  </mergeCells>
  <phoneticPr fontId="6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sqref="A1:IV65536"/>
    </sheetView>
  </sheetViews>
  <sheetFormatPr defaultRowHeight="12.75" x14ac:dyDescent="0.2"/>
  <cols>
    <col min="1" max="1" width="4.42578125" customWidth="1"/>
    <col min="2" max="2" width="23.7109375" bestFit="1" customWidth="1"/>
  </cols>
  <sheetData>
    <row r="1" spans="1:4" ht="18" x14ac:dyDescent="0.25">
      <c r="A1" s="320" t="s">
        <v>66</v>
      </c>
      <c r="B1" s="320"/>
      <c r="C1" s="320"/>
      <c r="D1" s="320"/>
    </row>
    <row r="3" spans="1:4" x14ac:dyDescent="0.2">
      <c r="A3" s="165" t="s">
        <v>106</v>
      </c>
    </row>
    <row r="4" spans="1:4" ht="15" customHeight="1" x14ac:dyDescent="0.2">
      <c r="B4" s="166" t="s">
        <v>192</v>
      </c>
      <c r="C4" s="167"/>
    </row>
    <row r="5" spans="1:4" x14ac:dyDescent="0.2">
      <c r="B5" s="13"/>
      <c r="C5" s="5"/>
    </row>
    <row r="6" spans="1:4" x14ac:dyDescent="0.2">
      <c r="B6" s="166" t="s">
        <v>188</v>
      </c>
      <c r="C6" s="5"/>
    </row>
    <row r="7" spans="1:4" x14ac:dyDescent="0.2">
      <c r="B7" s="13"/>
      <c r="C7" s="168"/>
    </row>
    <row r="8" spans="1:4" x14ac:dyDescent="0.2">
      <c r="B8" s="166" t="s">
        <v>191</v>
      </c>
      <c r="C8" s="168"/>
    </row>
    <row r="9" spans="1:4" x14ac:dyDescent="0.2">
      <c r="B9" s="13"/>
      <c r="C9" s="5"/>
    </row>
    <row r="10" spans="1:4" x14ac:dyDescent="0.2">
      <c r="B10" s="166" t="s">
        <v>193</v>
      </c>
      <c r="C10" s="5"/>
    </row>
    <row r="13" spans="1:4" x14ac:dyDescent="0.2">
      <c r="A13" s="165" t="s">
        <v>107</v>
      </c>
      <c r="B13" s="169"/>
      <c r="C13" s="169"/>
      <c r="D13" s="169"/>
    </row>
    <row r="14" spans="1:4" x14ac:dyDescent="0.2">
      <c r="A14" s="170" t="s">
        <v>176</v>
      </c>
      <c r="B14" s="169"/>
      <c r="C14" s="169"/>
      <c r="D14" s="169"/>
    </row>
    <row r="15" spans="1:4" x14ac:dyDescent="0.2">
      <c r="A15" s="170" t="s">
        <v>177</v>
      </c>
      <c r="B15" s="171"/>
      <c r="C15" s="171"/>
    </row>
    <row r="16" spans="1:4" x14ac:dyDescent="0.2">
      <c r="A16" s="170" t="s">
        <v>178</v>
      </c>
      <c r="B16" s="171"/>
      <c r="C16" s="171"/>
    </row>
    <row r="17" spans="1:4" x14ac:dyDescent="0.2">
      <c r="A17" s="170" t="s">
        <v>179</v>
      </c>
      <c r="B17" s="171">
        <v>3.2</v>
      </c>
      <c r="C17" s="172"/>
    </row>
    <row r="18" spans="1:4" x14ac:dyDescent="0.2">
      <c r="A18" s="170" t="s">
        <v>180</v>
      </c>
      <c r="B18" s="171">
        <v>-0.4</v>
      </c>
      <c r="C18" s="171"/>
      <c r="D18" s="171"/>
    </row>
    <row r="19" spans="1:4" x14ac:dyDescent="0.2">
      <c r="A19" s="170" t="s">
        <v>182</v>
      </c>
      <c r="B19" s="171">
        <v>2.6</v>
      </c>
      <c r="C19" s="171"/>
      <c r="D19" s="171"/>
    </row>
    <row r="20" spans="1:4" x14ac:dyDescent="0.2">
      <c r="A20" s="170" t="s">
        <v>165</v>
      </c>
      <c r="B20" s="171">
        <v>5</v>
      </c>
      <c r="C20" s="171"/>
      <c r="D20" s="171"/>
    </row>
    <row r="21" spans="1:4" x14ac:dyDescent="0.2">
      <c r="A21" s="170" t="s">
        <v>166</v>
      </c>
      <c r="B21" s="171">
        <v>7.4</v>
      </c>
      <c r="C21" s="171"/>
      <c r="D21" s="171"/>
    </row>
    <row r="22" spans="1:4" x14ac:dyDescent="0.2">
      <c r="A22" s="170" t="s">
        <v>167</v>
      </c>
      <c r="B22" s="171">
        <v>9.6999999999999993</v>
      </c>
      <c r="C22" s="171"/>
      <c r="D22" s="171"/>
    </row>
    <row r="23" spans="1:4" x14ac:dyDescent="0.2">
      <c r="A23" s="170" t="s">
        <v>168</v>
      </c>
      <c r="B23" s="171">
        <v>11.3</v>
      </c>
      <c r="C23" s="171"/>
      <c r="D23" s="171"/>
    </row>
    <row r="24" spans="1:4" x14ac:dyDescent="0.2">
      <c r="A24" s="170" t="s">
        <v>169</v>
      </c>
      <c r="B24" s="171">
        <v>10.6</v>
      </c>
      <c r="C24" s="171"/>
      <c r="D24" s="171"/>
    </row>
    <row r="25" spans="1:4" x14ac:dyDescent="0.2">
      <c r="A25" s="170" t="s">
        <v>170</v>
      </c>
      <c r="B25" s="171"/>
      <c r="C25" s="171"/>
      <c r="D25" s="171"/>
    </row>
    <row r="26" spans="1:4" x14ac:dyDescent="0.2">
      <c r="A26" s="170" t="s">
        <v>171</v>
      </c>
      <c r="B26" s="171"/>
      <c r="C26" s="169"/>
      <c r="D26" s="171"/>
    </row>
    <row r="27" spans="1:4" x14ac:dyDescent="0.2">
      <c r="A27" s="170" t="s">
        <v>172</v>
      </c>
      <c r="B27" s="169"/>
      <c r="C27" s="169"/>
      <c r="D27" s="169"/>
    </row>
  </sheetData>
  <mergeCells count="1">
    <mergeCell ref="A1:D1"/>
  </mergeCells>
  <phoneticPr fontId="6" type="noConversion"/>
  <pageMargins left="0.75" right="0.75" top="0.5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1"/>
  <sheetViews>
    <sheetView zoomScale="75" workbookViewId="0">
      <selection sqref="A1:IV65536"/>
    </sheetView>
  </sheetViews>
  <sheetFormatPr defaultColWidth="11.42578125" defaultRowHeight="12.75" x14ac:dyDescent="0.2"/>
  <cols>
    <col min="1" max="1" width="10" style="173" customWidth="1"/>
    <col min="2" max="2" width="16.42578125" style="173" customWidth="1"/>
    <col min="3" max="4" width="13.42578125" style="173" customWidth="1"/>
    <col min="5" max="5" width="10.85546875" style="173" customWidth="1"/>
    <col min="6" max="6" width="16.85546875" style="173" customWidth="1"/>
    <col min="7" max="8" width="9.28515625" style="173" customWidth="1"/>
    <col min="9" max="16384" width="11.42578125" style="173"/>
  </cols>
  <sheetData>
    <row r="1" spans="1:7" ht="21.75" customHeight="1" x14ac:dyDescent="0.25">
      <c r="A1" s="320" t="s">
        <v>66</v>
      </c>
      <c r="B1" s="320"/>
      <c r="C1" s="320"/>
      <c r="D1" s="320"/>
      <c r="G1" s="174"/>
    </row>
    <row r="2" spans="1:7" ht="27.75" customHeight="1" x14ac:dyDescent="0.25">
      <c r="A2" s="175" t="s">
        <v>108</v>
      </c>
      <c r="B2" s="176"/>
      <c r="C2" s="176"/>
      <c r="D2"/>
      <c r="E2"/>
      <c r="F2"/>
      <c r="G2"/>
    </row>
    <row r="3" spans="1:7" ht="12" customHeight="1" x14ac:dyDescent="0.2">
      <c r="B3" s="176" t="s">
        <v>109</v>
      </c>
      <c r="C3" s="176" t="s">
        <v>110</v>
      </c>
      <c r="D3"/>
      <c r="E3"/>
      <c r="F3"/>
      <c r="G3"/>
    </row>
    <row r="4" spans="1:7" ht="12" customHeight="1" x14ac:dyDescent="0.2">
      <c r="A4" s="177" t="s">
        <v>111</v>
      </c>
      <c r="B4" s="178">
        <v>74</v>
      </c>
      <c r="C4" s="178">
        <v>32</v>
      </c>
      <c r="D4"/>
      <c r="E4"/>
      <c r="F4"/>
      <c r="G4"/>
    </row>
    <row r="5" spans="1:7" ht="12" customHeight="1" x14ac:dyDescent="0.2">
      <c r="A5" s="177" t="s">
        <v>112</v>
      </c>
      <c r="B5" s="178">
        <v>31</v>
      </c>
      <c r="C5" s="178">
        <v>20</v>
      </c>
      <c r="D5"/>
      <c r="E5"/>
      <c r="F5"/>
      <c r="G5"/>
    </row>
    <row r="6" spans="1:7" ht="12" customHeight="1" x14ac:dyDescent="0.2">
      <c r="A6" s="177" t="s">
        <v>113</v>
      </c>
      <c r="B6" s="178">
        <v>45</v>
      </c>
      <c r="C6" s="178">
        <v>31</v>
      </c>
      <c r="D6"/>
      <c r="E6"/>
      <c r="F6"/>
      <c r="G6"/>
    </row>
    <row r="7" spans="1:7" ht="12" customHeight="1" x14ac:dyDescent="0.2">
      <c r="A7" s="177" t="s">
        <v>114</v>
      </c>
      <c r="B7" s="178">
        <v>88</v>
      </c>
      <c r="C7" s="178">
        <v>41</v>
      </c>
      <c r="D7"/>
      <c r="E7"/>
      <c r="F7"/>
      <c r="G7"/>
    </row>
    <row r="8" spans="1:7" ht="12" customHeight="1" x14ac:dyDescent="0.2">
      <c r="A8" s="177" t="s">
        <v>115</v>
      </c>
      <c r="B8" s="178">
        <v>77</v>
      </c>
      <c r="C8" s="178">
        <v>37</v>
      </c>
      <c r="D8"/>
      <c r="E8"/>
      <c r="F8"/>
      <c r="G8"/>
    </row>
    <row r="9" spans="1:7" ht="12" customHeight="1" x14ac:dyDescent="0.2">
      <c r="A9" s="177" t="s">
        <v>116</v>
      </c>
      <c r="B9" s="178">
        <v>10</v>
      </c>
      <c r="C9" s="178">
        <v>6</v>
      </c>
      <c r="E9" s="178"/>
      <c r="F9" s="178"/>
      <c r="G9" s="179"/>
    </row>
    <row r="10" spans="1:7" ht="12" customHeight="1" x14ac:dyDescent="0.2">
      <c r="A10" s="177" t="s">
        <v>117</v>
      </c>
      <c r="B10" s="178"/>
      <c r="C10" s="178"/>
      <c r="E10" s="178"/>
      <c r="F10" s="178"/>
      <c r="G10" s="179"/>
    </row>
    <row r="11" spans="1:7" ht="12" customHeight="1" x14ac:dyDescent="0.2">
      <c r="A11" s="177" t="s">
        <v>47</v>
      </c>
      <c r="B11" s="178"/>
      <c r="C11" s="178"/>
      <c r="E11" s="178"/>
      <c r="F11" s="178"/>
      <c r="G11" s="179"/>
    </row>
    <row r="12" spans="1:7" ht="12" customHeight="1" x14ac:dyDescent="0.2">
      <c r="A12" s="177" t="s">
        <v>118</v>
      </c>
      <c r="B12" s="178"/>
      <c r="C12" s="178"/>
      <c r="E12" s="178"/>
      <c r="F12" s="178"/>
      <c r="G12" s="179"/>
    </row>
    <row r="13" spans="1:7" ht="12" customHeight="1" x14ac:dyDescent="0.2">
      <c r="A13" s="177" t="s">
        <v>119</v>
      </c>
      <c r="B13" s="178"/>
      <c r="C13" s="178"/>
      <c r="E13" s="178"/>
      <c r="F13" s="178"/>
      <c r="G13" s="179"/>
    </row>
    <row r="14" spans="1:7" ht="12" customHeight="1" x14ac:dyDescent="0.2">
      <c r="A14" s="177" t="s">
        <v>120</v>
      </c>
      <c r="B14" s="178"/>
      <c r="C14" s="178"/>
      <c r="E14" s="178"/>
      <c r="F14" s="178"/>
      <c r="G14" s="179"/>
    </row>
    <row r="15" spans="1:7" ht="12" customHeight="1" x14ac:dyDescent="0.2">
      <c r="A15" s="180" t="s">
        <v>121</v>
      </c>
      <c r="B15" s="178"/>
      <c r="C15" s="178"/>
      <c r="E15" s="178"/>
      <c r="F15" s="178"/>
      <c r="G15" s="179"/>
    </row>
    <row r="16" spans="1:7" ht="12" customHeight="1" x14ac:dyDescent="0.2">
      <c r="A16" s="180"/>
      <c r="E16"/>
      <c r="F16"/>
      <c r="G16" s="174"/>
    </row>
    <row r="17" spans="1:7" ht="20.25" customHeight="1" x14ac:dyDescent="0.25">
      <c r="A17" s="175" t="s">
        <v>147</v>
      </c>
      <c r="E17"/>
      <c r="F17"/>
      <c r="G17" s="174"/>
    </row>
    <row r="18" spans="1:7" ht="12" customHeight="1" x14ac:dyDescent="0.2">
      <c r="A18" s="180"/>
      <c r="B18" s="176" t="s">
        <v>52</v>
      </c>
      <c r="C18" s="176" t="s">
        <v>122</v>
      </c>
      <c r="D18" s="181" t="s">
        <v>123</v>
      </c>
      <c r="E18"/>
      <c r="F18"/>
      <c r="G18" s="182"/>
    </row>
    <row r="19" spans="1:7" ht="12" customHeight="1" x14ac:dyDescent="0.2">
      <c r="A19" s="177" t="s">
        <v>111</v>
      </c>
      <c r="B19" s="188">
        <v>482</v>
      </c>
      <c r="C19" s="188">
        <v>265</v>
      </c>
      <c r="D19" s="183">
        <f>SUM(B19:C19)</f>
        <v>747</v>
      </c>
      <c r="E19"/>
      <c r="F19"/>
      <c r="G19" s="184"/>
    </row>
    <row r="20" spans="1:7" ht="12" customHeight="1" x14ac:dyDescent="0.2">
      <c r="A20" s="177" t="s">
        <v>112</v>
      </c>
      <c r="B20" s="189">
        <v>489</v>
      </c>
      <c r="C20" s="189">
        <v>251</v>
      </c>
      <c r="D20" s="183">
        <f>SUM(B20:C20)</f>
        <v>740</v>
      </c>
      <c r="E20"/>
      <c r="F20"/>
      <c r="G20" s="184"/>
    </row>
    <row r="21" spans="1:7" ht="12" customHeight="1" x14ac:dyDescent="0.2">
      <c r="A21" s="177" t="s">
        <v>113</v>
      </c>
      <c r="B21" s="189">
        <v>497</v>
      </c>
      <c r="C21" s="189">
        <v>252</v>
      </c>
      <c r="D21" s="183">
        <f>SUM(B21:C21)</f>
        <v>749</v>
      </c>
      <c r="E21"/>
      <c r="F21" s="178"/>
      <c r="G21" s="184"/>
    </row>
    <row r="22" spans="1:7" ht="12" customHeight="1" x14ac:dyDescent="0.2">
      <c r="A22" s="177" t="s">
        <v>114</v>
      </c>
      <c r="B22" s="189">
        <v>495</v>
      </c>
      <c r="C22" s="189">
        <v>232</v>
      </c>
      <c r="D22" s="183">
        <f>SUM(B22:C22)</f>
        <v>727</v>
      </c>
      <c r="E22"/>
      <c r="F22" s="178"/>
      <c r="G22" s="184"/>
    </row>
    <row r="23" spans="1:7" ht="12" customHeight="1" x14ac:dyDescent="0.2">
      <c r="A23" s="177" t="s">
        <v>115</v>
      </c>
      <c r="B23" s="189">
        <v>448</v>
      </c>
      <c r="C23" s="189">
        <v>219</v>
      </c>
      <c r="D23" s="302">
        <f>SUM(B23:C23)</f>
        <v>667</v>
      </c>
      <c r="E23"/>
      <c r="F23" s="178"/>
      <c r="G23" s="184"/>
    </row>
    <row r="24" spans="1:7" ht="12" customHeight="1" x14ac:dyDescent="0.2">
      <c r="A24" s="177" t="s">
        <v>116</v>
      </c>
      <c r="B24" s="195"/>
      <c r="C24" s="195"/>
      <c r="D24" s="195"/>
      <c r="E24"/>
      <c r="F24"/>
      <c r="G24" s="184"/>
    </row>
    <row r="25" spans="1:7" ht="12" customHeight="1" x14ac:dyDescent="0.2">
      <c r="A25" s="177" t="s">
        <v>117</v>
      </c>
      <c r="B25"/>
      <c r="C25"/>
      <c r="D25"/>
      <c r="E25"/>
      <c r="F25"/>
      <c r="G25" s="184"/>
    </row>
    <row r="26" spans="1:7" ht="12" customHeight="1" x14ac:dyDescent="0.2">
      <c r="A26" s="177" t="s">
        <v>47</v>
      </c>
      <c r="B26"/>
      <c r="C26"/>
      <c r="D26"/>
      <c r="E26"/>
      <c r="F26"/>
      <c r="G26" s="184"/>
    </row>
    <row r="27" spans="1:7" ht="12" customHeight="1" x14ac:dyDescent="0.2">
      <c r="A27" s="177" t="s">
        <v>118</v>
      </c>
      <c r="B27"/>
      <c r="C27"/>
      <c r="D27"/>
      <c r="E27"/>
      <c r="F27"/>
      <c r="G27" s="184"/>
    </row>
    <row r="28" spans="1:7" ht="12" customHeight="1" x14ac:dyDescent="0.2">
      <c r="A28" s="177" t="s">
        <v>119</v>
      </c>
      <c r="B28"/>
      <c r="C28"/>
      <c r="D28"/>
      <c r="E28"/>
      <c r="F28"/>
      <c r="G28" s="184"/>
    </row>
    <row r="29" spans="1:7" ht="12" customHeight="1" x14ac:dyDescent="0.2">
      <c r="A29" s="177" t="s">
        <v>120</v>
      </c>
      <c r="B29"/>
      <c r="C29"/>
      <c r="D29"/>
      <c r="E29"/>
      <c r="F29"/>
      <c r="G29" s="184"/>
    </row>
    <row r="30" spans="1:7" ht="12" customHeight="1" x14ac:dyDescent="0.2">
      <c r="A30" s="180" t="s">
        <v>121</v>
      </c>
      <c r="B30"/>
      <c r="C30"/>
      <c r="D30"/>
      <c r="E30"/>
      <c r="F30"/>
      <c r="G30" s="179"/>
    </row>
    <row r="31" spans="1:7" ht="18.75" customHeight="1" x14ac:dyDescent="0.2">
      <c r="A31" s="180"/>
      <c r="B31"/>
      <c r="C31"/>
      <c r="D31"/>
      <c r="E31"/>
      <c r="F31"/>
      <c r="G31" s="179"/>
    </row>
    <row r="32" spans="1:7" ht="29.25" customHeight="1" x14ac:dyDescent="0.25">
      <c r="A32" s="175" t="s">
        <v>148</v>
      </c>
      <c r="E32" s="185"/>
      <c r="G32" s="174"/>
    </row>
    <row r="33" spans="1:10" x14ac:dyDescent="0.2">
      <c r="B33" s="186" t="s">
        <v>50</v>
      </c>
      <c r="C33" s="186" t="s">
        <v>124</v>
      </c>
      <c r="D33" s="186" t="s">
        <v>125</v>
      </c>
      <c r="E33" s="181" t="s">
        <v>123</v>
      </c>
      <c r="F33" s="187" t="s">
        <v>126</v>
      </c>
      <c r="G33" s="174"/>
      <c r="I33" s="300" t="s">
        <v>183</v>
      </c>
      <c r="J33" s="300" t="s">
        <v>184</v>
      </c>
    </row>
    <row r="34" spans="1:10" ht="12" customHeight="1" x14ac:dyDescent="0.2">
      <c r="A34" s="177" t="s">
        <v>111</v>
      </c>
      <c r="B34" s="178">
        <v>781</v>
      </c>
      <c r="C34" s="178">
        <v>417</v>
      </c>
      <c r="D34" s="178">
        <v>119</v>
      </c>
      <c r="E34" s="183">
        <f>SUM(B34:D34)</f>
        <v>1317</v>
      </c>
      <c r="F34"/>
      <c r="G34"/>
      <c r="H34"/>
      <c r="I34" s="188">
        <v>536</v>
      </c>
      <c r="J34" s="183">
        <f>E34+I34</f>
        <v>1853</v>
      </c>
    </row>
    <row r="35" spans="1:10" ht="12" customHeight="1" x14ac:dyDescent="0.2">
      <c r="A35" s="177" t="s">
        <v>112</v>
      </c>
      <c r="B35" s="178">
        <v>799</v>
      </c>
      <c r="C35" s="296">
        <v>416</v>
      </c>
      <c r="D35" s="296">
        <v>118</v>
      </c>
      <c r="E35" s="183">
        <f>SUM(B35:D35)</f>
        <v>1333</v>
      </c>
      <c r="F35"/>
      <c r="G35"/>
      <c r="H35"/>
      <c r="I35" s="188">
        <v>538</v>
      </c>
      <c r="J35" s="183">
        <f>E35+I35</f>
        <v>1871</v>
      </c>
    </row>
    <row r="36" spans="1:10" ht="12" customHeight="1" x14ac:dyDescent="0.2">
      <c r="A36" s="177" t="s">
        <v>113</v>
      </c>
      <c r="B36" s="178">
        <v>830</v>
      </c>
      <c r="C36" s="296">
        <v>408</v>
      </c>
      <c r="D36" s="296">
        <v>116</v>
      </c>
      <c r="E36" s="183">
        <f>SUM(B36:D36)</f>
        <v>1354</v>
      </c>
      <c r="F36"/>
      <c r="G36"/>
      <c r="H36"/>
      <c r="I36" s="188">
        <v>539</v>
      </c>
      <c r="J36" s="183">
        <f>E36+I36</f>
        <v>1893</v>
      </c>
    </row>
    <row r="37" spans="1:10" ht="12" customHeight="1" x14ac:dyDescent="0.2">
      <c r="A37" s="177" t="s">
        <v>114</v>
      </c>
      <c r="B37" s="178">
        <v>885</v>
      </c>
      <c r="C37" s="296">
        <v>425</v>
      </c>
      <c r="D37" s="296">
        <v>119</v>
      </c>
      <c r="E37" s="183">
        <f>SUM(B37:D37)</f>
        <v>1429</v>
      </c>
      <c r="F37"/>
      <c r="G37"/>
      <c r="H37"/>
      <c r="I37" s="188">
        <v>535</v>
      </c>
      <c r="J37" s="183">
        <f>E37+I37</f>
        <v>1964</v>
      </c>
    </row>
    <row r="38" spans="1:10" ht="12" customHeight="1" x14ac:dyDescent="0.2">
      <c r="A38" s="177" t="s">
        <v>115</v>
      </c>
      <c r="B38" s="178">
        <v>907</v>
      </c>
      <c r="C38" s="296">
        <v>431</v>
      </c>
      <c r="D38" s="296">
        <v>119</v>
      </c>
      <c r="E38" s="183">
        <f>SUM(B38:D38)</f>
        <v>1457</v>
      </c>
      <c r="F38"/>
      <c r="G38"/>
      <c r="H38"/>
      <c r="I38" s="188">
        <v>535</v>
      </c>
      <c r="J38" s="183">
        <f>E38+I38</f>
        <v>1992</v>
      </c>
    </row>
    <row r="39" spans="1:10" ht="12" customHeight="1" x14ac:dyDescent="0.2">
      <c r="A39" s="177" t="s">
        <v>116</v>
      </c>
      <c r="B39" s="178"/>
      <c r="C39"/>
      <c r="D39"/>
      <c r="E39"/>
      <c r="F39"/>
      <c r="G39"/>
      <c r="H39"/>
    </row>
    <row r="40" spans="1:10" ht="12" customHeight="1" x14ac:dyDescent="0.2">
      <c r="A40" s="177" t="s">
        <v>117</v>
      </c>
      <c r="B40" s="178"/>
      <c r="C40"/>
      <c r="D40"/>
      <c r="E40"/>
      <c r="F40"/>
      <c r="G40"/>
      <c r="H40"/>
    </row>
    <row r="41" spans="1:10" ht="12" customHeight="1" x14ac:dyDescent="0.2">
      <c r="A41" s="177" t="s">
        <v>47</v>
      </c>
      <c r="B41" s="178"/>
      <c r="C41"/>
      <c r="D41"/>
      <c r="E41"/>
      <c r="F41"/>
      <c r="G41"/>
      <c r="H41"/>
    </row>
    <row r="42" spans="1:10" ht="12" customHeight="1" x14ac:dyDescent="0.2">
      <c r="A42" s="177" t="s">
        <v>118</v>
      </c>
      <c r="B42" s="178"/>
      <c r="C42"/>
      <c r="D42"/>
      <c r="E42"/>
      <c r="F42"/>
      <c r="G42"/>
      <c r="H42"/>
    </row>
    <row r="43" spans="1:10" ht="12" customHeight="1" x14ac:dyDescent="0.2">
      <c r="A43" s="177" t="s">
        <v>119</v>
      </c>
      <c r="B43" s="189"/>
      <c r="C43"/>
      <c r="D43"/>
      <c r="E43"/>
      <c r="F43"/>
      <c r="G43"/>
      <c r="H43"/>
    </row>
    <row r="44" spans="1:10" ht="12" customHeight="1" x14ac:dyDescent="0.2">
      <c r="A44" s="177" t="s">
        <v>120</v>
      </c>
      <c r="B44" s="189"/>
      <c r="C44"/>
      <c r="D44"/>
      <c r="E44"/>
      <c r="F44"/>
      <c r="G44"/>
      <c r="H44"/>
    </row>
    <row r="45" spans="1:10" ht="12" customHeight="1" x14ac:dyDescent="0.2">
      <c r="A45" s="180" t="s">
        <v>121</v>
      </c>
      <c r="B45" s="190"/>
      <c r="C45"/>
      <c r="D45"/>
      <c r="E45"/>
      <c r="F45"/>
      <c r="G45"/>
      <c r="H45"/>
    </row>
    <row r="46" spans="1:10" ht="12" customHeight="1" x14ac:dyDescent="0.2">
      <c r="C46"/>
      <c r="D46"/>
      <c r="E46"/>
      <c r="F46"/>
      <c r="G46"/>
      <c r="H46"/>
    </row>
    <row r="47" spans="1:10" ht="12" customHeight="1" x14ac:dyDescent="0.2">
      <c r="C47"/>
      <c r="D47"/>
      <c r="E47"/>
      <c r="F47"/>
      <c r="G47"/>
      <c r="H47"/>
    </row>
    <row r="48" spans="1:10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</sheetData>
  <mergeCells count="1">
    <mergeCell ref="A1:D1"/>
  </mergeCells>
  <phoneticPr fontId="6" type="noConversion"/>
  <pageMargins left="0.5" right="0.75" top="0.5" bottom="0.5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EuropeTrading Business</vt:lpstr>
      <vt:lpstr>Europe Trdng DATA</vt:lpstr>
      <vt:lpstr>Europe Trading Business</vt:lpstr>
      <vt:lpstr>Europe Trdng DATA </vt:lpstr>
      <vt:lpstr>Linked Data</vt:lpstr>
      <vt:lpstr>Hot List</vt:lpstr>
      <vt:lpstr>Portfolio Data</vt:lpstr>
      <vt:lpstr>Headcount Data</vt:lpstr>
      <vt:lpstr>'Europe Trading Business'!Print_Area</vt:lpstr>
      <vt:lpstr>'Europe Trdng DATA '!Print_Area</vt:lpstr>
      <vt:lpstr>'EuropeTrading Business'!Print_Area</vt:lpstr>
      <vt:lpstr>'Linked Data'!Print_Area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2001-06-11T19:47:47Z</cp:lastPrinted>
  <dcterms:created xsi:type="dcterms:W3CDTF">2000-07-11T15:11:33Z</dcterms:created>
  <dcterms:modified xsi:type="dcterms:W3CDTF">2023-09-10T13:25:59Z</dcterms:modified>
</cp:coreProperties>
</file>