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9717CC-A3D9-4BCC-86EE-B4C6F5A4CCA4}" xr6:coauthVersionLast="47" xr6:coauthVersionMax="47" xr10:uidLastSave="{00000000-0000-0000-0000-000000000000}"/>
  <bookViews>
    <workbookView xWindow="-120" yWindow="-120" windowWidth="38640" windowHeight="15720" activeTab="1"/>
  </bookViews>
  <sheets>
    <sheet name="NG" sheetId="1" r:id="rId1"/>
    <sheet name="Power" sheetId="4" r:id="rId2"/>
    <sheet name="Sheet2" sheetId="2" r:id="rId3"/>
    <sheet name="Sheet3" sheetId="3" r:id="rId4"/>
  </sheets>
  <calcPr calcId="0" calcMode="manual"/>
</workbook>
</file>

<file path=xl/calcChain.xml><?xml version="1.0" encoding="utf-8"?>
<calcChain xmlns="http://schemas.openxmlformats.org/spreadsheetml/2006/main">
  <c r="D14" i="1" l="1"/>
  <c r="D17" i="1"/>
  <c r="E17" i="1"/>
  <c r="F17" i="1"/>
  <c r="G17" i="1"/>
  <c r="H17" i="1"/>
  <c r="D19" i="1"/>
  <c r="E19" i="1"/>
  <c r="F19" i="1"/>
  <c r="G19" i="1"/>
  <c r="H19" i="1"/>
  <c r="E22" i="1"/>
  <c r="F22" i="1"/>
  <c r="G22" i="1"/>
  <c r="H22" i="1"/>
  <c r="D25" i="1"/>
  <c r="E25" i="1"/>
  <c r="F25" i="1"/>
  <c r="G25" i="1"/>
  <c r="H25" i="1"/>
  <c r="C26" i="1"/>
  <c r="C27" i="1"/>
  <c r="C28" i="1"/>
  <c r="C29" i="1"/>
  <c r="C30" i="1"/>
  <c r="D17" i="4"/>
  <c r="E17" i="4"/>
  <c r="F17" i="4"/>
  <c r="G17" i="4"/>
  <c r="H17" i="4"/>
  <c r="D19" i="4"/>
  <c r="E19" i="4"/>
  <c r="F19" i="4"/>
  <c r="G19" i="4"/>
  <c r="H19" i="4"/>
  <c r="E22" i="4"/>
  <c r="F22" i="4"/>
  <c r="G22" i="4"/>
  <c r="H22" i="4"/>
  <c r="D25" i="4"/>
  <c r="E25" i="4"/>
  <c r="F25" i="4"/>
  <c r="G25" i="4"/>
  <c r="H25" i="4"/>
  <c r="C26" i="4"/>
  <c r="C27" i="4"/>
  <c r="C28" i="4"/>
  <c r="C29" i="4"/>
  <c r="C30" i="4"/>
</calcChain>
</file>

<file path=xl/sharedStrings.xml><?xml version="1.0" encoding="utf-8"?>
<sst xmlns="http://schemas.openxmlformats.org/spreadsheetml/2006/main" count="47" uniqueCount="28">
  <si>
    <t>Contracts per Day</t>
  </si>
  <si>
    <t>Number of Months</t>
  </si>
  <si>
    <t>Price</t>
  </si>
  <si>
    <t>Vol</t>
  </si>
  <si>
    <t>Value-at-Risk</t>
  </si>
  <si>
    <t>Nymex</t>
  </si>
  <si>
    <t>Postion (MMBtus)</t>
  </si>
  <si>
    <t>Correlation Matrix</t>
  </si>
  <si>
    <t>Instructions:</t>
  </si>
  <si>
    <t>Enter data in the areas clolored as:</t>
  </si>
  <si>
    <t>Postions</t>
  </si>
  <si>
    <t>Curves</t>
  </si>
  <si>
    <t>1+2</t>
  </si>
  <si>
    <t>1+2+3</t>
  </si>
  <si>
    <t>1+2+3+4</t>
  </si>
  <si>
    <t>1+2+3+4+5</t>
  </si>
  <si>
    <t>Basis VaR is calculated as a hedge between NYMEX and FP (i.e. Long Nymex, Short FP)</t>
  </si>
  <si>
    <t>Approximate VaR Calculator</t>
  </si>
  <si>
    <t>Aggregate Value-at-Risk</t>
  </si>
  <si>
    <t>Do not touch Blue and Red cells</t>
  </si>
  <si>
    <t>The calculations are very rough and should never be used for trading decisions</t>
  </si>
  <si>
    <t>Cinergy</t>
  </si>
  <si>
    <t>Entergy</t>
  </si>
  <si>
    <t>PJM</t>
  </si>
  <si>
    <t>MWs per Day</t>
  </si>
  <si>
    <t>Postion (Mwhs)</t>
  </si>
  <si>
    <t>SJ - FP</t>
  </si>
  <si>
    <t>Z6-FP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</si>
</sst>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_(&quot;$&quot;* #,##0.000_);_(&quot;$&quot;* \(#,##0.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2" borderId="0" xfId="0" applyFill="1" applyBorder="1"/>
    <xf numFmtId="0" fontId="0" fillId="2" borderId="6" xfId="0" applyFill="1" applyBorder="1"/>
    <xf numFmtId="0" fontId="0" fillId="0" borderId="0" xfId="0" applyBorder="1"/>
    <xf numFmtId="0" fontId="4" fillId="0" borderId="7" xfId="0" applyFont="1" applyBorder="1" applyAlignment="1">
      <alignment horizontal="center"/>
    </xf>
    <xf numFmtId="9" fontId="0" fillId="3" borderId="5" xfId="3" applyFont="1" applyFill="1" applyBorder="1" applyAlignment="1">
      <alignment horizontal="center"/>
    </xf>
    <xf numFmtId="9" fontId="0" fillId="3" borderId="8" xfId="3" applyFont="1" applyFill="1" applyBorder="1" applyAlignment="1">
      <alignment horizontal="center"/>
    </xf>
    <xf numFmtId="9" fontId="0" fillId="3" borderId="0" xfId="3" applyFont="1" applyFill="1" applyBorder="1" applyAlignment="1">
      <alignment horizontal="center"/>
    </xf>
    <xf numFmtId="9" fontId="0" fillId="3" borderId="9" xfId="3" applyFont="1" applyFill="1" applyBorder="1" applyAlignment="1">
      <alignment horizontal="center"/>
    </xf>
    <xf numFmtId="0" fontId="0" fillId="0" borderId="3" xfId="0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0" fontId="0" fillId="0" borderId="6" xfId="0" applyBorder="1"/>
    <xf numFmtId="0" fontId="5" fillId="0" borderId="5" xfId="0" applyFont="1" applyBorder="1"/>
    <xf numFmtId="0" fontId="5" fillId="0" borderId="0" xfId="0" applyFont="1" applyBorder="1"/>
    <xf numFmtId="165" fontId="5" fillId="0" borderId="0" xfId="0" applyNumberFormat="1" applyFont="1" applyBorder="1"/>
    <xf numFmtId="165" fontId="5" fillId="0" borderId="6" xfId="0" applyNumberFormat="1" applyFont="1" applyBorder="1"/>
    <xf numFmtId="0" fontId="6" fillId="0" borderId="8" xfId="0" applyFont="1" applyBorder="1"/>
    <xf numFmtId="0" fontId="6" fillId="0" borderId="9" xfId="0" applyFont="1" applyBorder="1"/>
    <xf numFmtId="165" fontId="6" fillId="0" borderId="9" xfId="2" applyNumberFormat="1" applyFont="1" applyBorder="1"/>
    <xf numFmtId="165" fontId="6" fillId="0" borderId="10" xfId="2" applyNumberFormat="1" applyFont="1" applyBorder="1"/>
    <xf numFmtId="0" fontId="0" fillId="0" borderId="0" xfId="0" applyFill="1" applyBorder="1"/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4" fontId="0" fillId="3" borderId="6" xfId="2" applyFont="1" applyFill="1" applyBorder="1" applyAlignment="1">
      <alignment horizontal="center"/>
    </xf>
    <xf numFmtId="0" fontId="0" fillId="0" borderId="9" xfId="0" applyFill="1" applyBorder="1"/>
    <xf numFmtId="9" fontId="0" fillId="3" borderId="10" xfId="3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8" fillId="0" borderId="0" xfId="0" applyFont="1"/>
    <xf numFmtId="0" fontId="2" fillId="0" borderId="11" xfId="0" applyFont="1" applyBorder="1"/>
    <xf numFmtId="0" fontId="2" fillId="0" borderId="5" xfId="0" applyFont="1" applyBorder="1"/>
    <xf numFmtId="0" fontId="2" fillId="0" borderId="5" xfId="0" applyFont="1" applyFill="1" applyBorder="1"/>
    <xf numFmtId="0" fontId="2" fillId="0" borderId="8" xfId="0" applyFont="1" applyFill="1" applyBorder="1"/>
    <xf numFmtId="0" fontId="0" fillId="3" borderId="12" xfId="0" applyFill="1" applyBorder="1"/>
    <xf numFmtId="44" fontId="1" fillId="3" borderId="0" xfId="2" applyFill="1" applyBorder="1" applyAlignment="1">
      <alignment horizontal="center"/>
    </xf>
    <xf numFmtId="44" fontId="1" fillId="3" borderId="6" xfId="2" applyFill="1" applyBorder="1" applyAlignment="1">
      <alignment horizontal="center"/>
    </xf>
    <xf numFmtId="9" fontId="1" fillId="3" borderId="9" xfId="3" applyFill="1" applyBorder="1" applyAlignment="1">
      <alignment horizontal="center"/>
    </xf>
    <xf numFmtId="9" fontId="1" fillId="3" borderId="10" xfId="3" applyFill="1" applyBorder="1" applyAlignment="1">
      <alignment horizontal="center"/>
    </xf>
    <xf numFmtId="167" fontId="1" fillId="0" borderId="3" xfId="1" applyNumberFormat="1" applyBorder="1"/>
    <xf numFmtId="167" fontId="1" fillId="0" borderId="4" xfId="1" applyNumberFormat="1" applyBorder="1"/>
    <xf numFmtId="9" fontId="1" fillId="3" borderId="5" xfId="3" applyFill="1" applyBorder="1" applyAlignment="1">
      <alignment horizontal="center"/>
    </xf>
    <xf numFmtId="9" fontId="1" fillId="3" borderId="0" xfId="3" applyFill="1" applyBorder="1" applyAlignment="1">
      <alignment horizontal="center"/>
    </xf>
    <xf numFmtId="9" fontId="1" fillId="3" borderId="8" xfId="3" applyFill="1" applyBorder="1" applyAlignment="1">
      <alignment horizontal="center"/>
    </xf>
    <xf numFmtId="168" fontId="0" fillId="3" borderId="0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L26" sqref="L26"/>
    </sheetView>
  </sheetViews>
  <sheetFormatPr defaultRowHeight="12.75" x14ac:dyDescent="0.2"/>
  <cols>
    <col min="1" max="1" width="4" customWidth="1"/>
    <col min="3" max="3" width="20.28515625" customWidth="1"/>
    <col min="4" max="4" width="13.42578125" bestFit="1" customWidth="1"/>
    <col min="5" max="5" width="12.85546875" bestFit="1" customWidth="1"/>
    <col min="6" max="8" width="12.28515625" customWidth="1"/>
  </cols>
  <sheetData>
    <row r="1" spans="2:8" x14ac:dyDescent="0.2">
      <c r="B1" s="1" t="s">
        <v>17</v>
      </c>
    </row>
    <row r="2" spans="2:8" x14ac:dyDescent="0.2">
      <c r="B2" s="1"/>
    </row>
    <row r="3" spans="2:8" x14ac:dyDescent="0.2">
      <c r="B3" s="1" t="s">
        <v>8</v>
      </c>
    </row>
    <row r="4" spans="2:8" ht="13.5" thickBot="1" x14ac:dyDescent="0.25">
      <c r="B4" s="1"/>
      <c r="C4" t="s">
        <v>20</v>
      </c>
    </row>
    <row r="5" spans="2:8" ht="13.5" thickBot="1" x14ac:dyDescent="0.25">
      <c r="B5" s="1"/>
      <c r="C5" t="s">
        <v>9</v>
      </c>
      <c r="E5" s="45"/>
    </row>
    <row r="6" spans="2:8" x14ac:dyDescent="0.2">
      <c r="B6" s="1"/>
      <c r="C6" t="s">
        <v>16</v>
      </c>
    </row>
    <row r="7" spans="2:8" x14ac:dyDescent="0.2">
      <c r="B7" s="1"/>
      <c r="C7" t="s">
        <v>19</v>
      </c>
    </row>
    <row r="8" spans="2:8" ht="13.5" thickBot="1" x14ac:dyDescent="0.25"/>
    <row r="9" spans="2:8" x14ac:dyDescent="0.2">
      <c r="B9" s="41" t="s">
        <v>10</v>
      </c>
      <c r="C9" s="16"/>
      <c r="D9" s="36">
        <v>1</v>
      </c>
      <c r="E9" s="36">
        <v>2</v>
      </c>
      <c r="F9" s="36">
        <v>3</v>
      </c>
      <c r="G9" s="36">
        <v>4</v>
      </c>
      <c r="H9" s="37">
        <v>5</v>
      </c>
    </row>
    <row r="10" spans="2:8" x14ac:dyDescent="0.2">
      <c r="B10" s="42" t="s">
        <v>11</v>
      </c>
      <c r="C10" s="10"/>
      <c r="D10" s="38" t="s">
        <v>27</v>
      </c>
      <c r="E10" s="38" t="s">
        <v>5</v>
      </c>
      <c r="F10" s="38" t="s">
        <v>26</v>
      </c>
      <c r="G10" s="38" t="s">
        <v>5</v>
      </c>
      <c r="H10" s="39"/>
    </row>
    <row r="11" spans="2:8" x14ac:dyDescent="0.2">
      <c r="B11" s="42"/>
      <c r="C11" s="10"/>
      <c r="D11" s="10"/>
      <c r="E11" s="10"/>
      <c r="F11" s="10"/>
      <c r="G11" s="10"/>
      <c r="H11" s="19"/>
    </row>
    <row r="12" spans="2:8" x14ac:dyDescent="0.2">
      <c r="B12" s="43" t="s">
        <v>0</v>
      </c>
      <c r="C12" s="28"/>
      <c r="D12" s="29">
        <v>45</v>
      </c>
      <c r="E12" s="29">
        <v>-45</v>
      </c>
      <c r="F12" s="29">
        <v>0</v>
      </c>
      <c r="G12" s="29">
        <v>0</v>
      </c>
      <c r="H12" s="30">
        <v>0</v>
      </c>
    </row>
    <row r="13" spans="2:8" x14ac:dyDescent="0.2">
      <c r="B13" s="43" t="s">
        <v>1</v>
      </c>
      <c r="C13" s="28"/>
      <c r="D13" s="29">
        <v>4</v>
      </c>
      <c r="E13" s="29">
        <v>4</v>
      </c>
      <c r="F13" s="29">
        <v>1</v>
      </c>
      <c r="G13" s="29">
        <v>5</v>
      </c>
      <c r="H13" s="30">
        <v>5</v>
      </c>
    </row>
    <row r="14" spans="2:8" x14ac:dyDescent="0.2">
      <c r="B14" s="43" t="s">
        <v>2</v>
      </c>
      <c r="C14" s="28"/>
      <c r="D14" s="55">
        <f>E14+0.5</f>
        <v>5.92</v>
      </c>
      <c r="E14" s="55">
        <v>5.42</v>
      </c>
      <c r="F14" s="55">
        <v>5.22</v>
      </c>
      <c r="G14" s="55">
        <v>5.42</v>
      </c>
      <c r="H14" s="31">
        <v>5</v>
      </c>
    </row>
    <row r="15" spans="2:8" ht="13.5" thickBot="1" x14ac:dyDescent="0.25">
      <c r="B15" s="44" t="s">
        <v>3</v>
      </c>
      <c r="C15" s="32"/>
      <c r="D15" s="15">
        <v>0.56999999999999995</v>
      </c>
      <c r="E15" s="15">
        <v>0.55000000000000004</v>
      </c>
      <c r="F15" s="15">
        <v>0.55000000000000004</v>
      </c>
      <c r="G15" s="15">
        <v>0.56999999999999995</v>
      </c>
      <c r="H15" s="33">
        <v>0.6</v>
      </c>
    </row>
    <row r="16" spans="2:8" ht="13.5" thickBot="1" x14ac:dyDescent="0.25"/>
    <row r="17" spans="2:8" x14ac:dyDescent="0.2">
      <c r="B17" s="41" t="s">
        <v>6</v>
      </c>
      <c r="C17" s="16"/>
      <c r="D17" s="17">
        <f>D12*10000*30*D13</f>
        <v>54000000</v>
      </c>
      <c r="E17" s="17">
        <f>E12*10000*30*E13</f>
        <v>-54000000</v>
      </c>
      <c r="F17" s="17">
        <f>F12*10000*30*F13</f>
        <v>0</v>
      </c>
      <c r="G17" s="17">
        <f>G12*10000*30*G13</f>
        <v>0</v>
      </c>
      <c r="H17" s="18">
        <f>H12*10000*30*H13</f>
        <v>0</v>
      </c>
    </row>
    <row r="18" spans="2:8" x14ac:dyDescent="0.2">
      <c r="B18" s="7"/>
      <c r="C18" s="10"/>
      <c r="D18" s="10"/>
      <c r="E18" s="10"/>
      <c r="F18" s="10"/>
      <c r="G18" s="10"/>
      <c r="H18" s="19"/>
    </row>
    <row r="19" spans="2:8" x14ac:dyDescent="0.2">
      <c r="B19" s="20" t="s">
        <v>4</v>
      </c>
      <c r="C19" s="21"/>
      <c r="D19" s="22">
        <f>D12*10000*D13*30*D14*D15/16*1.645</f>
        <v>18734246.999999996</v>
      </c>
      <c r="E19" s="22">
        <f>E12*10000*E13*30*E14*E15/16*1.645</f>
        <v>-16550139.375</v>
      </c>
      <c r="F19" s="22">
        <f>F12*10000*F13*30*F14*F15/16*1.645</f>
        <v>0</v>
      </c>
      <c r="G19" s="22">
        <f>G12*10000*G13*30*G14*G15/16*1.645</f>
        <v>0</v>
      </c>
      <c r="H19" s="23">
        <f>H12*10000*H13*30*H14*H15/16*1.645</f>
        <v>0</v>
      </c>
    </row>
    <row r="20" spans="2:8" x14ac:dyDescent="0.2">
      <c r="B20" s="20"/>
      <c r="C20" s="21"/>
      <c r="D20" s="22"/>
      <c r="E20" s="22"/>
      <c r="F20" s="22"/>
      <c r="G20" s="22"/>
      <c r="H20" s="23"/>
    </row>
    <row r="21" spans="2:8" x14ac:dyDescent="0.2">
      <c r="B21" s="7"/>
      <c r="C21" s="10"/>
      <c r="D21" s="10"/>
      <c r="E21" s="34" t="s">
        <v>12</v>
      </c>
      <c r="F21" s="34" t="s">
        <v>13</v>
      </c>
      <c r="G21" s="34" t="s">
        <v>14</v>
      </c>
      <c r="H21" s="35" t="s">
        <v>15</v>
      </c>
    </row>
    <row r="22" spans="2:8" ht="13.5" thickBot="1" x14ac:dyDescent="0.25">
      <c r="B22" s="24" t="s">
        <v>18</v>
      </c>
      <c r="C22" s="25"/>
      <c r="D22" s="25"/>
      <c r="E22" s="26">
        <f>SQRT($D$19^2+$E$19^2+2*$D$19*$E$19*$D$27)</f>
        <v>5981284.6455548955</v>
      </c>
      <c r="F22" s="26">
        <f>SQRT($D$19^2+$E$19^2+$F$19^2+2*$D$19*$E$19*$D$27+2*$D$19*$F$19*$D$28+2*$E$19*$F$19*$E$28)</f>
        <v>5981284.6455548955</v>
      </c>
      <c r="G22" s="26">
        <f>SQRT($D$19^2+$E$19^2+$F$19^2+$G$19^2+2*$D$19*$E$19*$D$27+2*$D$19*$F$19*$D$28+2*$E$19*$F$19*$E$28+2*$D$19*$G$19*$D$29+2*$E$19*$G$19*$E$29+2*$F$19*$G$19*$F$29)</f>
        <v>5981284.6455548955</v>
      </c>
      <c r="H22" s="27">
        <f>SQRT($D$19^2+$E$19^2+$F$19^2+$G$19^2+$H$19^2+2*$D$19*$E$19*$D$27+2*$D$19*$F$19*$D$28+2*$E$19*$F$19*$E$28+2*$D$19*$G$19*$D$29+2*$E$19*$G$19*$E$29+2*$F$19*$G$19*$F$29+2*$D$19*$H$19*$D$30+2*$E$19*$H$19*$E$30+2*$F$19*$H$19*$F$30+2*$G$19*$H$19*$G$30)</f>
        <v>5981284.6455548955</v>
      </c>
    </row>
    <row r="24" spans="2:8" x14ac:dyDescent="0.2">
      <c r="C24" s="40" t="s">
        <v>7</v>
      </c>
    </row>
    <row r="25" spans="2:8" ht="13.5" thickBot="1" x14ac:dyDescent="0.25">
      <c r="D25" s="2" t="str">
        <f>D10</f>
        <v>Z6-FP</v>
      </c>
      <c r="E25" s="2" t="str">
        <f>E10</f>
        <v>Nymex</v>
      </c>
      <c r="F25" s="2" t="str">
        <f>F10</f>
        <v>SJ - FP</v>
      </c>
      <c r="G25" s="2" t="str">
        <f>G10</f>
        <v>Nymex</v>
      </c>
      <c r="H25" s="2">
        <f>H10</f>
        <v>0</v>
      </c>
    </row>
    <row r="26" spans="2:8" x14ac:dyDescent="0.2">
      <c r="C26" s="2" t="str">
        <f>D25</f>
        <v>Z6-FP</v>
      </c>
      <c r="D26" s="4">
        <v>1</v>
      </c>
      <c r="E26" s="5"/>
      <c r="F26" s="5"/>
      <c r="G26" s="5"/>
      <c r="H26" s="6"/>
    </row>
    <row r="27" spans="2:8" x14ac:dyDescent="0.2">
      <c r="C27" s="2" t="str">
        <f>E25</f>
        <v>Nymex</v>
      </c>
      <c r="D27" s="12">
        <v>0.95</v>
      </c>
      <c r="E27" s="3">
        <v>1</v>
      </c>
      <c r="F27" s="8"/>
      <c r="G27" s="8"/>
      <c r="H27" s="9"/>
    </row>
    <row r="28" spans="2:8" x14ac:dyDescent="0.2">
      <c r="C28" s="2" t="str">
        <f>F25</f>
        <v>SJ - FP</v>
      </c>
      <c r="D28" s="12">
        <v>0.28999999999999998</v>
      </c>
      <c r="E28" s="14">
        <v>0.98</v>
      </c>
      <c r="F28" s="3">
        <v>1</v>
      </c>
      <c r="G28" s="8"/>
      <c r="H28" s="9"/>
    </row>
    <row r="29" spans="2:8" x14ac:dyDescent="0.2">
      <c r="C29" s="2" t="str">
        <f>G25</f>
        <v>Nymex</v>
      </c>
      <c r="D29" s="12">
        <v>0.44</v>
      </c>
      <c r="E29" s="14">
        <v>0.98</v>
      </c>
      <c r="F29" s="14">
        <v>0.96</v>
      </c>
      <c r="G29" s="3">
        <v>1</v>
      </c>
      <c r="H29" s="9"/>
    </row>
    <row r="30" spans="2:8" ht="13.5" thickBot="1" x14ac:dyDescent="0.25">
      <c r="C30" s="2">
        <f>H25</f>
        <v>0</v>
      </c>
      <c r="D30" s="13">
        <v>0</v>
      </c>
      <c r="E30" s="15">
        <v>0</v>
      </c>
      <c r="F30" s="15">
        <v>0</v>
      </c>
      <c r="G30" s="15">
        <v>0</v>
      </c>
      <c r="H30" s="11">
        <v>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tabSelected="1" workbookViewId="0">
      <selection activeCell="K24" sqref="K24"/>
    </sheetView>
  </sheetViews>
  <sheetFormatPr defaultRowHeight="12.75" x14ac:dyDescent="0.2"/>
  <cols>
    <col min="1" max="1" width="4" customWidth="1"/>
    <col min="3" max="3" width="20.28515625" customWidth="1"/>
    <col min="4" max="4" width="13.42578125" bestFit="1" customWidth="1"/>
    <col min="5" max="8" width="12.28515625" customWidth="1"/>
  </cols>
  <sheetData>
    <row r="1" spans="2:8" x14ac:dyDescent="0.2">
      <c r="B1" s="1" t="s">
        <v>17</v>
      </c>
    </row>
    <row r="2" spans="2:8" x14ac:dyDescent="0.2">
      <c r="B2" s="1"/>
    </row>
    <row r="3" spans="2:8" x14ac:dyDescent="0.2">
      <c r="B3" s="1" t="s">
        <v>8</v>
      </c>
    </row>
    <row r="4" spans="2:8" ht="13.5" thickBot="1" x14ac:dyDescent="0.25">
      <c r="B4" s="1"/>
      <c r="C4" t="s">
        <v>20</v>
      </c>
    </row>
    <row r="5" spans="2:8" ht="13.5" thickBot="1" x14ac:dyDescent="0.25">
      <c r="B5" s="1"/>
      <c r="C5" t="s">
        <v>9</v>
      </c>
      <c r="E5" s="45"/>
    </row>
    <row r="6" spans="2:8" x14ac:dyDescent="0.2">
      <c r="B6" s="1"/>
      <c r="C6" t="s">
        <v>16</v>
      </c>
    </row>
    <row r="7" spans="2:8" x14ac:dyDescent="0.2">
      <c r="B7" s="1"/>
      <c r="C7" t="s">
        <v>19</v>
      </c>
    </row>
    <row r="8" spans="2:8" ht="13.5" thickBot="1" x14ac:dyDescent="0.25"/>
    <row r="9" spans="2:8" x14ac:dyDescent="0.2">
      <c r="B9" s="41" t="s">
        <v>10</v>
      </c>
      <c r="C9" s="16"/>
      <c r="D9" s="36">
        <v>1</v>
      </c>
      <c r="E9" s="36">
        <v>2</v>
      </c>
      <c r="F9" s="36">
        <v>3</v>
      </c>
      <c r="G9" s="36">
        <v>4</v>
      </c>
      <c r="H9" s="37">
        <v>5</v>
      </c>
    </row>
    <row r="10" spans="2:8" x14ac:dyDescent="0.2">
      <c r="B10" s="42" t="s">
        <v>11</v>
      </c>
      <c r="C10" s="10"/>
      <c r="D10" s="38" t="s">
        <v>21</v>
      </c>
      <c r="E10" s="38" t="s">
        <v>22</v>
      </c>
      <c r="F10" s="38" t="s">
        <v>23</v>
      </c>
      <c r="G10" s="38"/>
      <c r="H10" s="39"/>
    </row>
    <row r="11" spans="2:8" x14ac:dyDescent="0.2">
      <c r="B11" s="42"/>
      <c r="C11" s="10"/>
      <c r="D11" s="10"/>
      <c r="E11" s="10"/>
      <c r="F11" s="10"/>
      <c r="G11" s="10"/>
      <c r="H11" s="19"/>
    </row>
    <row r="12" spans="2:8" x14ac:dyDescent="0.2">
      <c r="B12" s="43" t="s">
        <v>24</v>
      </c>
      <c r="C12" s="28"/>
      <c r="D12" s="29">
        <v>300</v>
      </c>
      <c r="E12" s="29">
        <v>-300</v>
      </c>
      <c r="F12" s="29">
        <v>100</v>
      </c>
      <c r="G12" s="29">
        <v>50</v>
      </c>
      <c r="H12" s="30">
        <v>50</v>
      </c>
    </row>
    <row r="13" spans="2:8" x14ac:dyDescent="0.2">
      <c r="B13" s="43" t="s">
        <v>1</v>
      </c>
      <c r="C13" s="28"/>
      <c r="D13" s="29">
        <v>1</v>
      </c>
      <c r="E13" s="29">
        <v>1</v>
      </c>
      <c r="F13" s="29">
        <v>1</v>
      </c>
      <c r="G13" s="29">
        <v>5</v>
      </c>
      <c r="H13" s="30">
        <v>5</v>
      </c>
    </row>
    <row r="14" spans="2:8" x14ac:dyDescent="0.2">
      <c r="B14" s="43" t="s">
        <v>2</v>
      </c>
      <c r="C14" s="28"/>
      <c r="D14" s="46">
        <v>40</v>
      </c>
      <c r="E14" s="46">
        <v>45</v>
      </c>
      <c r="F14" s="46">
        <v>50</v>
      </c>
      <c r="G14" s="46">
        <v>4.55</v>
      </c>
      <c r="H14" s="47">
        <v>5</v>
      </c>
    </row>
    <row r="15" spans="2:8" ht="13.5" thickBot="1" x14ac:dyDescent="0.25">
      <c r="B15" s="44" t="s">
        <v>3</v>
      </c>
      <c r="C15" s="32"/>
      <c r="D15" s="48">
        <v>0.6</v>
      </c>
      <c r="E15" s="48">
        <v>0.6</v>
      </c>
      <c r="F15" s="48">
        <v>0.8</v>
      </c>
      <c r="G15" s="48">
        <v>0.6</v>
      </c>
      <c r="H15" s="49">
        <v>0.6</v>
      </c>
    </row>
    <row r="16" spans="2:8" ht="13.5" thickBot="1" x14ac:dyDescent="0.25"/>
    <row r="17" spans="2:8" x14ac:dyDescent="0.2">
      <c r="B17" s="41" t="s">
        <v>25</v>
      </c>
      <c r="C17" s="16"/>
      <c r="D17" s="50">
        <f>D12*16*20</f>
        <v>96000</v>
      </c>
      <c r="E17" s="50">
        <f>E12*16*20</f>
        <v>-96000</v>
      </c>
      <c r="F17" s="50">
        <f>F12*16*20</f>
        <v>32000</v>
      </c>
      <c r="G17" s="50">
        <f>G12*16*20</f>
        <v>16000</v>
      </c>
      <c r="H17" s="51">
        <f>H12*16*20</f>
        <v>16000</v>
      </c>
    </row>
    <row r="18" spans="2:8" x14ac:dyDescent="0.2">
      <c r="B18" s="7"/>
      <c r="C18" s="10"/>
      <c r="D18" s="10"/>
      <c r="E18" s="10"/>
      <c r="F18" s="10"/>
      <c r="G18" s="10"/>
      <c r="H18" s="19"/>
    </row>
    <row r="19" spans="2:8" x14ac:dyDescent="0.2">
      <c r="B19" s="20" t="s">
        <v>4</v>
      </c>
      <c r="C19" s="21"/>
      <c r="D19" s="22">
        <f>D17*D14*D15/16*1.645</f>
        <v>236880</v>
      </c>
      <c r="E19" s="22">
        <f>E17*E14*E15/16*1.645</f>
        <v>-266490</v>
      </c>
      <c r="F19" s="22">
        <f>F17*F14*F15/16*1.645</f>
        <v>131600</v>
      </c>
      <c r="G19" s="22">
        <f>G17*G14*G15/16*1.645</f>
        <v>4490.8500000000004</v>
      </c>
      <c r="H19" s="23">
        <f>H17*H14*H15/16*1.645</f>
        <v>4935</v>
      </c>
    </row>
    <row r="20" spans="2:8" x14ac:dyDescent="0.2">
      <c r="B20" s="20"/>
      <c r="C20" s="21"/>
      <c r="D20" s="22"/>
      <c r="E20" s="22"/>
      <c r="F20" s="22"/>
      <c r="G20" s="22"/>
      <c r="H20" s="23"/>
    </row>
    <row r="21" spans="2:8" x14ac:dyDescent="0.2">
      <c r="B21" s="7"/>
      <c r="C21" s="10"/>
      <c r="D21" s="10"/>
      <c r="E21" s="34" t="s">
        <v>12</v>
      </c>
      <c r="F21" s="34" t="s">
        <v>13</v>
      </c>
      <c r="G21" s="34" t="s">
        <v>14</v>
      </c>
      <c r="H21" s="35" t="s">
        <v>15</v>
      </c>
    </row>
    <row r="22" spans="2:8" ht="13.5" thickBot="1" x14ac:dyDescent="0.25">
      <c r="B22" s="24" t="s">
        <v>18</v>
      </c>
      <c r="C22" s="25"/>
      <c r="D22" s="25"/>
      <c r="E22" s="26">
        <f>SQRT($D$19^2+$E$19^2+2*$D$19*$E$19*$D$27)</f>
        <v>319184.26342788269</v>
      </c>
      <c r="F22" s="26">
        <f>SQRT($D$19^2+$E$19^2+$F$19^2+2*$D$19*$E$19*$D$27+2*$D$19*$F$19*$D$28+2*$E$19*$F$19*$E$28)</f>
        <v>337487.29555347707</v>
      </c>
      <c r="G22" s="26">
        <f>SQRT($D$19^2+$E$19^2+$F$19^2+$G$19^2+2*$D$19*$E$19*$D$27+2*$D$19*$F$19*$D$28+2*$E$19*$F$19*$E$28+2*$D$19*$G$19*$D$29+2*$E$19*$G$19*$E$29+2*$F$19*$G$19*$F$29)</f>
        <v>338685.26445744949</v>
      </c>
      <c r="H22" s="27">
        <f>SQRT($D$19^2+$E$19^2+$F$19^2+$G$19^2+$H$19^2+2*$D$19*$E$19*$D$27+2*$D$19*$F$19*$D$28+2*$E$19*$F$19*$E$28+2*$D$19*$G$19*$D$29+2*$E$19*$G$19*$E$29+2*$F$19*$G$19*$F$29+2*$D$19*$H$19*$D$30+2*$E$19*$H$19*$E$30+2*$F$19*$H$19*$F$30+2*$G$19*$H$19*$G$30)</f>
        <v>339571.94153034419</v>
      </c>
    </row>
    <row r="24" spans="2:8" x14ac:dyDescent="0.2">
      <c r="C24" s="40" t="s">
        <v>7</v>
      </c>
    </row>
    <row r="25" spans="2:8" ht="13.5" thickBot="1" x14ac:dyDescent="0.25">
      <c r="D25" s="2" t="str">
        <f>D10</f>
        <v>Cinergy</v>
      </c>
      <c r="E25" s="2" t="str">
        <f>E10</f>
        <v>Entergy</v>
      </c>
      <c r="F25" s="2" t="str">
        <f>F10</f>
        <v>PJM</v>
      </c>
      <c r="G25" s="2">
        <f>G10</f>
        <v>0</v>
      </c>
      <c r="H25" s="2">
        <f>H10</f>
        <v>0</v>
      </c>
    </row>
    <row r="26" spans="2:8" x14ac:dyDescent="0.2">
      <c r="C26" s="2" t="str">
        <f>D25</f>
        <v>Cinergy</v>
      </c>
      <c r="D26" s="4">
        <v>1</v>
      </c>
      <c r="E26" s="5"/>
      <c r="F26" s="5"/>
      <c r="G26" s="5"/>
      <c r="H26" s="6"/>
    </row>
    <row r="27" spans="2:8" x14ac:dyDescent="0.2">
      <c r="C27" s="2" t="str">
        <f>E25</f>
        <v>Entergy</v>
      </c>
      <c r="D27" s="52">
        <v>0.2</v>
      </c>
      <c r="E27" s="3">
        <v>1</v>
      </c>
      <c r="F27" s="8"/>
      <c r="G27" s="8"/>
      <c r="H27" s="9"/>
    </row>
    <row r="28" spans="2:8" x14ac:dyDescent="0.2">
      <c r="C28" s="2" t="str">
        <f>F25</f>
        <v>PJM</v>
      </c>
      <c r="D28" s="52">
        <v>0.95</v>
      </c>
      <c r="E28" s="53">
        <v>0.92</v>
      </c>
      <c r="F28" s="3">
        <v>1</v>
      </c>
      <c r="G28" s="8"/>
      <c r="H28" s="9"/>
    </row>
    <row r="29" spans="2:8" x14ac:dyDescent="0.2">
      <c r="C29" s="2">
        <f>G25</f>
        <v>0</v>
      </c>
      <c r="D29" s="52">
        <v>0.94</v>
      </c>
      <c r="E29" s="53">
        <v>0.95</v>
      </c>
      <c r="F29" s="53">
        <v>0.9</v>
      </c>
      <c r="G29" s="3">
        <v>1</v>
      </c>
      <c r="H29" s="9"/>
    </row>
    <row r="30" spans="2:8" ht="13.5" thickBot="1" x14ac:dyDescent="0.25">
      <c r="C30" s="2">
        <f>H25</f>
        <v>0</v>
      </c>
      <c r="D30" s="54">
        <v>0.85</v>
      </c>
      <c r="E30" s="48">
        <v>0.99</v>
      </c>
      <c r="F30" s="48">
        <v>0.89</v>
      </c>
      <c r="G30" s="48">
        <v>0.85</v>
      </c>
      <c r="H30" s="11">
        <v>1</v>
      </c>
    </row>
  </sheetData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NG</vt:lpstr>
      <vt:lpstr>Power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vgorny</dc:creator>
  <cp:lastModifiedBy>Jan Havlíček</cp:lastModifiedBy>
  <cp:lastPrinted>2000-10-12T16:34:52Z</cp:lastPrinted>
  <dcterms:created xsi:type="dcterms:W3CDTF">2000-08-22T16:22:38Z</dcterms:created>
  <dcterms:modified xsi:type="dcterms:W3CDTF">2023-09-10T13:55:46Z</dcterms:modified>
</cp:coreProperties>
</file>