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E43F3B-13DD-4B0B-B209-A689AA2B65A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B33" i="6"/>
  <c r="C33" i="6"/>
  <c r="D33" i="6"/>
  <c r="E33" i="6"/>
  <c r="F33" i="6"/>
  <c r="G33" i="6"/>
  <c r="K33" i="6"/>
  <c r="B34" i="6"/>
  <c r="C34" i="6"/>
  <c r="D34" i="6"/>
  <c r="E34" i="6"/>
  <c r="F34" i="6"/>
  <c r="G34" i="6"/>
  <c r="K34" i="6"/>
  <c r="C35" i="6"/>
  <c r="D35" i="6"/>
  <c r="E35" i="6"/>
  <c r="F35" i="6"/>
  <c r="G35" i="6"/>
  <c r="H35" i="6"/>
  <c r="I35" i="6"/>
  <c r="J35" i="6"/>
  <c r="K35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E12" i="10"/>
  <c r="E13" i="10"/>
  <c r="E14" i="10"/>
  <c r="B20" i="10"/>
  <c r="C20" i="10"/>
  <c r="D20" i="10"/>
  <c r="E20" i="10"/>
  <c r="F20" i="10"/>
  <c r="G20" i="10"/>
  <c r="H20" i="10"/>
  <c r="D9" i="9"/>
  <c r="H9" i="9"/>
  <c r="I9" i="9"/>
  <c r="D10" i="9"/>
  <c r="H10" i="9"/>
  <c r="I10" i="9"/>
  <c r="D11" i="9"/>
  <c r="H11" i="9"/>
  <c r="I11" i="9"/>
  <c r="D12" i="9"/>
  <c r="F13" i="9"/>
  <c r="G13" i="9"/>
  <c r="H13" i="9"/>
  <c r="I13" i="9"/>
</calcChain>
</file>

<file path=xl/sharedStrings.xml><?xml version="1.0" encoding="utf-8"?>
<sst xmlns="http://schemas.openxmlformats.org/spreadsheetml/2006/main" count="250" uniqueCount="151">
  <si>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</si>
  <si>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</si>
  <si>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</si>
  <si>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</si>
  <si>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</si>
  <si>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</si>
  <si>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</si>
  <si>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</si>
  <si>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</si>
  <si>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</si>
  <si>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</si>
  <si>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</si>
  <si>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</si>
  <si>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</si>
  <si>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</si>
  <si>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</si>
  <si>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</si>
  <si>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</si>
  <si>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</si>
  <si>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</si>
  <si>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</si>
  <si>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</si>
  <si>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</si>
  <si>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</si>
  <si>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</si>
  <si>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</si>
  <si>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</si>
  <si>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</si>
  <si>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</si>
  <si>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</si>
  <si>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</si>
  <si>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</si>
  <si>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</si>
  <si>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</si>
  <si>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</si>
  <si>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</si>
  <si>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</si>
  <si>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</si>
  <si>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</si>
  <si>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</si>
  <si>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</si>
  <si>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</si>
  <si>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</si>
  <si>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</si>
  <si>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</si>
  <si>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</si>
  <si>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</si>
  <si>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</si>
  <si>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</si>
  <si>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</si>
  <si>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</si>
  <si>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</si>
  <si>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</si>
  <si>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</si>
  <si>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</si>
  <si>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</si>
  <si>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</si>
  <si>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</si>
  <si>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</si>
  <si>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</si>
  <si>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</si>
  <si>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</si>
  <si>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</si>
  <si>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</si>
  <si>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</si>
  <si>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</si>
  <si>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</si>
  <si>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</si>
  <si>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</si>
  <si>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</si>
  <si>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</si>
  <si>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</si>
  <si>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</si>
  <si>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</si>
  <si>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</si>
  <si>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</si>
  <si>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</si>
  <si>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</si>
  <si>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</si>
  <si>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</si>
  <si>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</si>
  <si>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</si>
  <si>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</si>
  <si>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</si>
  <si>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</si>
  <si>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</si>
  <si>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</si>
  <si>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</si>
  <si>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</si>
  <si>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</si>
  <si>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</si>
  <si>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</si>
  <si>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</si>
  <si>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</si>
  <si>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</si>
  <si>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</si>
  <si>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</si>
  <si>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</si>
  <si>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</si>
  <si>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</si>
  <si>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</si>
  <si>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</si>
  <si>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</si>
  <si>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</si>
  <si>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</si>
  <si>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</si>
  <si>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</si>
  <si>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</si>
  <si>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</si>
  <si>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</si>
  <si>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</si>
  <si>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</si>
  <si>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</si>
  <si>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</si>
  <si>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</si>
  <si>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</si>
  <si>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</si>
  <si>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</si>
  <si>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</si>
  <si>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</si>
  <si>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</si>
  <si>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</si>
  <si>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</si>
  <si>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</si>
  <si>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</si>
  <si>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</si>
  <si>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</si>
  <si>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</si>
  <si>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</si>
  <si>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</si>
  <si>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</si>
  <si>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</si>
  <si>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</si>
  <si>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</si>
  <si>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</si>
  <si>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</si>
  <si>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</si>
  <si>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</si>
  <si>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</si>
  <si>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</si>
  <si>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</si>
  <si>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</si>
  <si>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</si>
  <si>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</si>
  <si>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</si>
  <si>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</si>
  <si>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</si>
  <si>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</si>
  <si>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</si>
  <si>
    <t>PLAINVIEW COMPRESSOR STATION</t>
  </si>
  <si>
    <t>TNRCC ACCOUNT NO. HA-0116-Q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</si>
</sst>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75" workbookViewId="0">
      <selection activeCell="A2" sqref="A2:A3"/>
    </sheetView>
  </sheetViews>
  <sheetFormatPr defaultRowHeight="12.75" x14ac:dyDescent="0.2"/>
  <cols>
    <col min="1" max="1" width="10.5703125" bestFit="1" customWidth="1"/>
    <col min="3" max="3" width="9.85546875" bestFit="1" customWidth="1"/>
    <col min="7" max="7" width="17.42578125" bestFit="1" customWidth="1"/>
    <col min="8" max="8" width="12.2851562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" x14ac:dyDescent="0.2">
      <c r="A5" s="108"/>
      <c r="B5" s="108"/>
      <c r="C5" s="108"/>
      <c r="D5" s="108"/>
      <c r="E5" s="108"/>
      <c r="F5" s="108"/>
      <c r="G5" s="108"/>
      <c r="H5" s="108"/>
    </row>
    <row r="6" spans="1:8" ht="15" x14ac:dyDescent="0.2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75" thickBot="1" x14ac:dyDescent="0.25">
      <c r="A7" s="108"/>
      <c r="B7" s="108"/>
      <c r="C7" s="108"/>
      <c r="D7" s="108"/>
      <c r="E7" s="108"/>
      <c r="F7" s="108"/>
      <c r="G7" s="108"/>
      <c r="H7" s="108"/>
    </row>
    <row r="8" spans="1:8" ht="15.75" x14ac:dyDescent="0.25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5" thickBot="1" x14ac:dyDescent="0.3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">
      <c r="A10" s="237" t="s">
        <v>141</v>
      </c>
      <c r="B10" s="250">
        <f>+enginePTE!J12</f>
        <v>8.2880550000000008E-3</v>
      </c>
      <c r="C10" s="250">
        <f>+enginePTE!K12</f>
        <v>31.580347499999998</v>
      </c>
      <c r="D10" s="250">
        <f>+enginePTE!L12</f>
        <v>53.157870000000003</v>
      </c>
      <c r="E10" s="250">
        <f>+enginePTE!M12</f>
        <v>0.42297660000000004</v>
      </c>
      <c r="F10" s="250">
        <f>+enginePTE!N12</f>
        <v>0.27736404749999993</v>
      </c>
      <c r="G10" s="252">
        <f>+enginePTE!F33</f>
        <v>0.29293987500000002</v>
      </c>
      <c r="H10" s="236">
        <f>+enginePTE!K33</f>
        <v>0.46298789999999995</v>
      </c>
    </row>
    <row r="11" spans="1:8" ht="15" x14ac:dyDescent="0.2">
      <c r="A11" s="237" t="s">
        <v>142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0.53949999999999998</v>
      </c>
      <c r="F12" s="238">
        <v>0</v>
      </c>
      <c r="G12" s="253">
        <v>0</v>
      </c>
      <c r="H12" s="239">
        <v>0</v>
      </c>
    </row>
    <row r="13" spans="1:8" ht="15" x14ac:dyDescent="0.2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">
      <c r="A18" s="240" t="s">
        <v>147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75" thickBot="1" x14ac:dyDescent="0.25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5" thickBot="1" x14ac:dyDescent="0.3">
      <c r="A20" s="246" t="s">
        <v>4</v>
      </c>
      <c r="B20" s="247">
        <f t="shared" ref="B20:H20" si="0">SUM(B10:B19)</f>
        <v>1.3932440549999998</v>
      </c>
      <c r="C20" s="248">
        <f t="shared" si="0"/>
        <v>161.9291475</v>
      </c>
      <c r="D20" s="248">
        <f t="shared" si="0"/>
        <v>86.559750000000008</v>
      </c>
      <c r="E20" s="248">
        <f t="shared" si="0"/>
        <v>1.8178906000000001</v>
      </c>
      <c r="F20" s="248">
        <f t="shared" si="0"/>
        <v>2.9658080474999999</v>
      </c>
      <c r="G20" s="255">
        <f t="shared" si="0"/>
        <v>0.58215127499999997</v>
      </c>
      <c r="H20" s="249">
        <f t="shared" si="0"/>
        <v>0.88132608000000001</v>
      </c>
    </row>
    <row r="21" spans="1:8" ht="15" x14ac:dyDescent="0.2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75" x14ac:dyDescent="0.25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zoomScale="75" workbookViewId="0">
      <selection activeCell="F9" sqref="F9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4.8554687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" x14ac:dyDescent="0.2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75" thickBot="1" x14ac:dyDescent="0.25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75" thickTop="1" x14ac:dyDescent="0.2">
      <c r="A9" s="213" t="s">
        <v>131</v>
      </c>
      <c r="B9" s="214" t="s">
        <v>123</v>
      </c>
      <c r="C9" s="256">
        <v>8820</v>
      </c>
      <c r="D9" s="256">
        <f>+C9*12</f>
        <v>105840</v>
      </c>
      <c r="E9" s="219">
        <v>4200</v>
      </c>
      <c r="F9" s="220">
        <v>496</v>
      </c>
      <c r="G9" s="220">
        <v>583</v>
      </c>
      <c r="H9" s="221">
        <f>(F9+G9)/2000</f>
        <v>0.53949999999999998</v>
      </c>
      <c r="I9" s="220">
        <f>+((F9*E9)/D9)+G9/8760</f>
        <v>19.74909219395521</v>
      </c>
      <c r="J9" s="108"/>
    </row>
    <row r="10" spans="1:10" ht="15" x14ac:dyDescent="0.2">
      <c r="A10" s="213" t="s">
        <v>132</v>
      </c>
      <c r="B10" s="214" t="s">
        <v>137</v>
      </c>
      <c r="C10" s="256">
        <v>2558</v>
      </c>
      <c r="D10" s="256">
        <f>+C10*12</f>
        <v>30696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>+((F10*E10)/D10)+G10/8760</f>
        <v>0</v>
      </c>
      <c r="J10" s="108"/>
    </row>
    <row r="11" spans="1:10" ht="15" x14ac:dyDescent="0.2">
      <c r="A11" s="213" t="s">
        <v>133</v>
      </c>
      <c r="B11" s="214" t="s">
        <v>122</v>
      </c>
      <c r="C11" s="256">
        <v>1070</v>
      </c>
      <c r="D11" s="256">
        <f>+C11*12</f>
        <v>12840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>+((F11*E11)/D11)+G11/8760</f>
        <v>0</v>
      </c>
      <c r="J11" s="108"/>
    </row>
    <row r="12" spans="1:10" ht="15" x14ac:dyDescent="0.2">
      <c r="A12" s="227" t="s">
        <v>134</v>
      </c>
      <c r="B12" s="223" t="s">
        <v>148</v>
      </c>
      <c r="C12" s="257">
        <v>1500</v>
      </c>
      <c r="D12" s="257">
        <f>+C12*12</f>
        <v>18000</v>
      </c>
      <c r="E12" s="224">
        <v>4200</v>
      </c>
      <c r="F12" s="226">
        <v>0</v>
      </c>
      <c r="G12" s="226">
        <v>0</v>
      </c>
      <c r="H12" s="226">
        <v>0</v>
      </c>
      <c r="I12" s="226">
        <v>0</v>
      </c>
      <c r="J12" s="108"/>
    </row>
    <row r="13" spans="1:10" ht="15" x14ac:dyDescent="0.2">
      <c r="A13" s="227" t="s">
        <v>4</v>
      </c>
      <c r="B13" s="223"/>
      <c r="C13" s="222"/>
      <c r="D13" s="225"/>
      <c r="E13" s="222"/>
      <c r="F13" s="228">
        <f>SUM(F9:F12)</f>
        <v>496</v>
      </c>
      <c r="G13" s="228">
        <f>SUM(G9:G12)</f>
        <v>583</v>
      </c>
      <c r="H13" s="228">
        <f>SUM(H9:H12)</f>
        <v>0.53949999999999998</v>
      </c>
      <c r="I13" s="228">
        <f>SUM(I9:I12)</f>
        <v>19.74909219395521</v>
      </c>
      <c r="J13" s="108"/>
    </row>
    <row r="14" spans="1:10" ht="1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</row>
    <row r="15" spans="1:10" ht="15" x14ac:dyDescent="0.2">
      <c r="A15" s="207" t="s">
        <v>102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">
      <c r="A16" s="207" t="s">
        <v>138</v>
      </c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">
      <c r="A17" s="207" t="s">
        <v>139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.75" x14ac:dyDescent="0.25">
      <c r="A19" s="208"/>
      <c r="B19" s="208"/>
      <c r="C19" s="208"/>
      <c r="D19" s="208"/>
      <c r="E19" s="208"/>
      <c r="F19" s="208"/>
      <c r="G19" s="208"/>
      <c r="H19" s="208"/>
      <c r="I19" s="208"/>
      <c r="J19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A2" sqref="A2:A3"/>
    </sheetView>
  </sheetViews>
  <sheetFormatPr defaultRowHeight="12.75" x14ac:dyDescent="0.2"/>
  <cols>
    <col min="1" max="1" width="7.5703125" customWidth="1"/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.75" x14ac:dyDescent="0.25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">
      <c r="A6" s="108"/>
      <c r="B6" s="108"/>
      <c r="C6" s="108"/>
      <c r="D6" s="108"/>
      <c r="E6" s="108"/>
      <c r="F6" s="182"/>
      <c r="G6" s="108"/>
      <c r="H6" s="108"/>
    </row>
    <row r="7" spans="1:8" ht="15" x14ac:dyDescent="0.2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75" x14ac:dyDescent="0.25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75" x14ac:dyDescent="0.25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="75" workbookViewId="0">
      <selection activeCell="A2" sqref="A2:A3"/>
    </sheetView>
  </sheetViews>
  <sheetFormatPr defaultRowHeight="12.75" x14ac:dyDescent="0.2"/>
  <cols>
    <col min="1" max="1" width="24" bestFit="1" customWidth="1"/>
    <col min="2" max="2" width="14.28515625" bestFit="1" customWidth="1"/>
    <col min="3" max="3" width="14.42578125" bestFit="1" customWidth="1"/>
    <col min="4" max="4" width="14.5703125" bestFit="1" customWidth="1"/>
    <col min="5" max="5" width="12.28515625" bestFit="1" customWidth="1"/>
    <col min="6" max="6" width="10.5703125" bestFit="1" customWidth="1"/>
    <col min="7" max="7" width="13.28515625" customWidth="1"/>
    <col min="8" max="8" width="8.28515625" customWidth="1"/>
    <col min="9" max="9" width="8.5703125" customWidth="1"/>
  </cols>
  <sheetData>
    <row r="1" spans="1:9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</row>
    <row r="4" spans="1:9" ht="18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75" x14ac:dyDescent="0.25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75" thickBo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75" x14ac:dyDescent="0.25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.75" x14ac:dyDescent="0.25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5" thickBot="1" x14ac:dyDescent="0.3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75" x14ac:dyDescent="0.25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75" x14ac:dyDescent="0.25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75" thickBot="1" x14ac:dyDescent="0.25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5" thickBot="1" x14ac:dyDescent="0.3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75" x14ac:dyDescent="0.25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.75" x14ac:dyDescent="0.25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8" x14ac:dyDescent="0.2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" x14ac:dyDescent="0.2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5" workbookViewId="0">
      <selection activeCell="A20" sqref="A20"/>
    </sheetView>
  </sheetViews>
  <sheetFormatPr defaultRowHeight="12.75" x14ac:dyDescent="0.2"/>
  <cols>
    <col min="1" max="1" width="15.42578125" bestFit="1" customWidth="1"/>
    <col min="2" max="2" width="11.5703125" bestFit="1" customWidth="1"/>
    <col min="3" max="3" width="15.28515625" bestFit="1" customWidth="1"/>
    <col min="4" max="4" width="9.85546875" bestFit="1" customWidth="1"/>
    <col min="5" max="5" width="11" customWidth="1"/>
    <col min="6" max="6" width="16" bestFit="1" customWidth="1"/>
    <col min="7" max="7" width="10.85546875" bestFit="1" customWidth="1"/>
    <col min="8" max="8" width="14.85546875" bestFit="1" customWidth="1"/>
    <col min="9" max="9" width="9.42578125" bestFit="1" customWidth="1"/>
    <col min="10" max="10" width="8" customWidth="1"/>
    <col min="11" max="11" width="12" bestFit="1" customWidth="1"/>
    <col min="13" max="13" width="9.85546875" customWidth="1"/>
    <col min="15" max="15" width="11" customWidth="1"/>
    <col min="16" max="16" width="9.85546875" customWidth="1"/>
  </cols>
  <sheetData>
    <row r="1" spans="1:16" x14ac:dyDescent="0.2">
      <c r="A1" s="7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 t="s">
        <v>149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">
      <c r="A3" s="7" t="s">
        <v>150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5" thickBot="1" x14ac:dyDescent="0.25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5" thickTop="1" x14ac:dyDescent="0.2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">
      <c r="A12" s="39" t="s">
        <v>141</v>
      </c>
      <c r="B12" s="40">
        <v>8760</v>
      </c>
      <c r="C12" s="64">
        <v>7500</v>
      </c>
      <c r="D12" s="41">
        <v>435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8.2880550000000008E-3</v>
      </c>
      <c r="K12" s="37">
        <f t="shared" si="0"/>
        <v>31.580347499999998</v>
      </c>
      <c r="L12" s="37">
        <f t="shared" si="0"/>
        <v>53.157870000000003</v>
      </c>
      <c r="M12" s="37">
        <f t="shared" si="0"/>
        <v>0.42297660000000004</v>
      </c>
      <c r="N12" s="37">
        <f t="shared" si="0"/>
        <v>0.27736404749999993</v>
      </c>
      <c r="O12" s="43"/>
      <c r="P12" s="44"/>
    </row>
    <row r="13" spans="1:16" ht="13.5" thickBot="1" x14ac:dyDescent="0.25">
      <c r="A13" s="45" t="s">
        <v>142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5" thickTop="1" x14ac:dyDescent="0.2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1.3932440549999998</v>
      </c>
      <c r="K14" s="58">
        <f>SUM(K12:K13)</f>
        <v>161.9291475</v>
      </c>
      <c r="L14" s="58">
        <f>SUM(L12:L13)</f>
        <v>86.559750000000008</v>
      </c>
      <c r="M14" s="58">
        <f>SUM(M12:M13)</f>
        <v>1.2783906</v>
      </c>
      <c r="N14" s="59">
        <f>SUM(N12:N13)</f>
        <v>2.9658080474999999</v>
      </c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5" thickBot="1" x14ac:dyDescent="0.25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5" thickBot="1" x14ac:dyDescent="0.25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5" thickTop="1" x14ac:dyDescent="0.2">
      <c r="A33" s="97" t="s">
        <v>141</v>
      </c>
      <c r="B33" s="94">
        <f>+C12*D12/1000000</f>
        <v>3.2625000000000002</v>
      </c>
      <c r="C33" s="94">
        <f>+$B33*$B$19*4.38</f>
        <v>3.9868402500000004E-2</v>
      </c>
      <c r="D33" s="94">
        <f>+$B33*$B$20*4.38</f>
        <v>3.7582042500000003E-2</v>
      </c>
      <c r="E33" s="94">
        <f>+B33*$B$21*4.38</f>
        <v>2.2577805000000003E-2</v>
      </c>
      <c r="F33" s="94">
        <f>+B33*$B$22*4.38</f>
        <v>0.29293987500000002</v>
      </c>
      <c r="G33" s="95">
        <f>+B33*$B$23*4.38</f>
        <v>4.3726634999999993E-2</v>
      </c>
      <c r="H33" s="96" t="s">
        <v>47</v>
      </c>
      <c r="I33" s="96" t="s">
        <v>47</v>
      </c>
      <c r="J33" s="96" t="s">
        <v>47</v>
      </c>
      <c r="K33" s="94">
        <f>+B33*$B$27*4.38</f>
        <v>0.46298789999999995</v>
      </c>
      <c r="L33" s="37"/>
      <c r="M33" s="8"/>
      <c r="N33" s="8"/>
      <c r="O33" s="8"/>
      <c r="P33" s="8"/>
    </row>
    <row r="34" spans="1:16" x14ac:dyDescent="0.2">
      <c r="A34" s="97" t="s">
        <v>142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">
      <c r="A35" s="94" t="s">
        <v>4</v>
      </c>
      <c r="B35" s="98"/>
      <c r="C35" s="99">
        <f t="shared" ref="C35:K35" si="1">SUM(C33:C34)</f>
        <v>5.6162002500000002E-2</v>
      </c>
      <c r="D35" s="99">
        <f t="shared" si="1"/>
        <v>3.7582042500000003E-2</v>
      </c>
      <c r="E35" s="99">
        <f t="shared" si="1"/>
        <v>2.2577805000000003E-2</v>
      </c>
      <c r="F35" s="99">
        <f t="shared" si="1"/>
        <v>0.58215127499999997</v>
      </c>
      <c r="G35" s="99">
        <f t="shared" si="1"/>
        <v>4.3726634999999993E-2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0.88132608000000001</v>
      </c>
      <c r="L35" s="37"/>
      <c r="M35" s="8"/>
      <c r="N35" s="8"/>
      <c r="O35" s="8"/>
      <c r="P35" s="8"/>
    </row>
    <row r="36" spans="1:16" x14ac:dyDescent="0.2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">
      <c r="A37" s="1" t="s">
        <v>145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">
      <c r="A38" s="1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4.25" x14ac:dyDescent="0.25">
      <c r="A39" s="1" t="s">
        <v>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1" t="s">
        <v>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Jan Havlíček</cp:lastModifiedBy>
  <cp:lastPrinted>2001-11-05T19:49:24Z</cp:lastPrinted>
  <dcterms:created xsi:type="dcterms:W3CDTF">1999-01-19T15:36:01Z</dcterms:created>
  <dcterms:modified xsi:type="dcterms:W3CDTF">2023-09-10T13:57:30Z</dcterms:modified>
</cp:coreProperties>
</file>