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F82E02-F9B7-426B-80EF-2A670092AA6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7" i="1" l="1"/>
  <c r="I7" i="1"/>
  <c r="D8" i="1"/>
  <c r="I8" i="1"/>
  <c r="I10" i="1"/>
  <c r="D11" i="1"/>
  <c r="D12" i="1"/>
  <c r="I22" i="1"/>
  <c r="I23" i="1"/>
  <c r="J24" i="1"/>
</calcChain>
</file>

<file path=xl/sharedStrings.xml><?xml version="1.0" encoding="utf-8"?>
<sst xmlns="http://schemas.openxmlformats.org/spreadsheetml/2006/main" count="102" uniqueCount="70">
  <si>
    <t>bhp</t>
  </si>
  <si>
    <t>btu/hp-hr</t>
  </si>
  <si>
    <t>btu/hr</t>
  </si>
  <si>
    <t>gigajoules/hr</t>
  </si>
  <si>
    <t>btu/joule</t>
  </si>
  <si>
    <t>btu/hr ( lhv )</t>
  </si>
  <si>
    <t>btu/hr ( hhv )</t>
  </si>
  <si>
    <t>Amb Temp</t>
  </si>
  <si>
    <t>Net Output Power</t>
  </si>
  <si>
    <t>Heat Rate</t>
  </si>
  <si>
    <t>Conversion factor</t>
  </si>
  <si>
    <t>Does a Mark 2 have lower emissions than Mark 1's ?</t>
  </si>
  <si>
    <t>What do you use for a conversion constant to go from gigajoules/hr to BTU/hour ?</t>
  </si>
  <si>
    <t>Max Limit in 40 CFR 60.330</t>
  </si>
  <si>
    <t>Heat Rate at ISO conditions:  10,864 Btu/Hp-hr</t>
  </si>
  <si>
    <t>10,864 Btu/Hp-hr  x  1055 J/Btu  /  745.7 w/Hp  /  1000 J/KJ =</t>
  </si>
  <si>
    <t>15.37 KJ/w-hr</t>
  </si>
  <si>
    <t>Max denominator is 14.4 per the regulation</t>
  </si>
  <si>
    <t>14.4  /  14.4  x  0.015   =  150  ppm</t>
  </si>
  <si>
    <t>The regulatory limit is 150 ppm.  We warranty the Saturn 1500 at</t>
  </si>
  <si>
    <t>110 ppm.  I would suppose that the 1200 had a similar warranty.</t>
  </si>
  <si>
    <t>Tom Cleeland FAX Jan.5th</t>
  </si>
  <si>
    <t>Saturn 10-T1200</t>
  </si>
  <si>
    <t>CS/MD</t>
  </si>
  <si>
    <t>HI-AMBIENT</t>
  </si>
  <si>
    <t>Engine Performance Code</t>
  </si>
  <si>
    <t>Rev. 2.84</t>
  </si>
  <si>
    <t>Elev.</t>
  </si>
  <si>
    <t>Inlet loss</t>
  </si>
  <si>
    <t>Exhaust loss</t>
  </si>
  <si>
    <t>Run#</t>
  </si>
  <si>
    <t>Engine Inlet Temperature</t>
  </si>
  <si>
    <t>Relative Humidity</t>
  </si>
  <si>
    <t>Elevation Loss</t>
  </si>
  <si>
    <t>Inlet Loss</t>
  </si>
  <si>
    <t>Exhaust Loss</t>
  </si>
  <si>
    <t>Off-Optimum NPT Loss</t>
  </si>
  <si>
    <t>Driven Equipment Speed</t>
  </si>
  <si>
    <t>Optimum Equipmentment Speed</t>
  </si>
  <si>
    <t>Gas Generator Speed</t>
  </si>
  <si>
    <t>Specified Load</t>
  </si>
  <si>
    <t>Fuel Flow</t>
  </si>
  <si>
    <t>Inlet Air Flow</t>
  </si>
  <si>
    <t>Engine Exhaust Flow</t>
  </si>
  <si>
    <t>PCD</t>
  </si>
  <si>
    <t>PT Inlet Temp. (T5)</t>
  </si>
  <si>
    <t>Compensated PTIT</t>
  </si>
  <si>
    <t>Exhaust Temperature</t>
  </si>
  <si>
    <t>Feet</t>
  </si>
  <si>
    <t>%</t>
  </si>
  <si>
    <t>Hp</t>
  </si>
  <si>
    <t>RPM</t>
  </si>
  <si>
    <t>MMBtu/hr</t>
  </si>
  <si>
    <t>Btu/Hp-hr</t>
  </si>
  <si>
    <t>lbm/hr</t>
  </si>
  <si>
    <t>psi(g)</t>
  </si>
  <si>
    <t>FULL</t>
  </si>
  <si>
    <r>
      <t>in. H</t>
    </r>
    <r>
      <rPr>
        <b/>
        <vertAlign val="subscript"/>
        <sz val="8"/>
        <color indexed="57"/>
        <rFont val="Arial"/>
        <family val="2"/>
      </rPr>
      <t>2</t>
    </r>
    <r>
      <rPr>
        <b/>
        <sz val="8"/>
        <color indexed="57"/>
        <rFont val="Arial"/>
        <family val="2"/>
      </rPr>
      <t>O</t>
    </r>
  </si>
  <si>
    <r>
      <t>O</t>
    </r>
    <r>
      <rPr>
        <b/>
        <sz val="8"/>
        <color indexed="57"/>
        <rFont val="Arial"/>
        <family val="2"/>
      </rPr>
      <t>F</t>
    </r>
  </si>
  <si>
    <t>STANDARD</t>
  </si>
  <si>
    <t>Tom Cleeland FAX Jan.19th</t>
  </si>
  <si>
    <t>Leslie, I don't think this is correct, it's more like 15,000ppm</t>
  </si>
  <si>
    <t>joules/btu</t>
  </si>
  <si>
    <t>gigajoules to high</t>
  </si>
  <si>
    <t xml:space="preserve"> amb. Temp (degF)</t>
  </si>
  <si>
    <t xml:space="preserve"> BHP</t>
  </si>
  <si>
    <t xml:space="preserve"> BTU / BHP.hr</t>
  </si>
  <si>
    <t>BTU / hr</t>
  </si>
  <si>
    <t>joules / hr</t>
  </si>
  <si>
    <t>rated BHP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</si>
</sst>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00"/>
    <numFmt numFmtId="167" formatCode="0.0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indexed="57"/>
      <name val="Arial"/>
      <family val="2"/>
    </font>
    <font>
      <b/>
      <sz val="10"/>
      <color indexed="57"/>
      <name val="Arial"/>
      <family val="2"/>
    </font>
    <font>
      <b/>
      <vertAlign val="subscript"/>
      <sz val="8"/>
      <color indexed="57"/>
      <name val="Arial"/>
      <family val="2"/>
    </font>
    <font>
      <b/>
      <vertAlign val="superscript"/>
      <sz val="8"/>
      <color indexed="57"/>
      <name val="Arial"/>
      <family val="2"/>
    </font>
    <font>
      <b/>
      <sz val="10"/>
      <color indexed="10"/>
      <name val="Arial"/>
      <family val="2"/>
    </font>
    <font>
      <b/>
      <sz val="14"/>
      <color indexed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0" borderId="0" xfId="1" applyNumberFormat="1" applyFont="1"/>
    <xf numFmtId="3" fontId="0" fillId="2" borderId="0" xfId="0" applyNumberFormat="1" applyFill="1"/>
    <xf numFmtId="165" fontId="0" fillId="2" borderId="2" xfId="1" applyNumberFormat="1" applyFont="1" applyFill="1" applyBorder="1" applyAlignment="1">
      <alignment horizontal="right"/>
    </xf>
    <xf numFmtId="0" fontId="0" fillId="2" borderId="0" xfId="0" applyFill="1" applyBorder="1"/>
    <xf numFmtId="0" fontId="0" fillId="2" borderId="3" xfId="0" applyFill="1" applyBorder="1"/>
    <xf numFmtId="166" fontId="2" fillId="2" borderId="4" xfId="0" applyNumberFormat="1" applyFont="1" applyFill="1" applyBorder="1"/>
    <xf numFmtId="0" fontId="0" fillId="2" borderId="5" xfId="0" applyFill="1" applyBorder="1"/>
    <xf numFmtId="11" fontId="2" fillId="2" borderId="0" xfId="0" applyNumberFormat="1" applyFont="1" applyFill="1"/>
    <xf numFmtId="11" fontId="0" fillId="2" borderId="0" xfId="0" applyNumberFormat="1" applyFill="1"/>
    <xf numFmtId="37" fontId="0" fillId="2" borderId="0" xfId="1" applyNumberFormat="1" applyFont="1" applyFill="1"/>
    <xf numFmtId="164" fontId="0" fillId="2" borderId="0" xfId="1" applyNumberFormat="1" applyFont="1" applyFill="1"/>
    <xf numFmtId="164" fontId="0" fillId="2" borderId="0" xfId="0" applyNumberFormat="1" applyFill="1"/>
    <xf numFmtId="0" fontId="2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166" fontId="2" fillId="0" borderId="4" xfId="0" applyNumberFormat="1" applyFont="1" applyFill="1" applyBorder="1"/>
    <xf numFmtId="37" fontId="0" fillId="0" borderId="0" xfId="1" applyNumberFormat="1" applyFont="1" applyFill="1"/>
    <xf numFmtId="164" fontId="0" fillId="0" borderId="0" xfId="0" applyNumberForma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7" fillId="0" borderId="0" xfId="0" applyFont="1"/>
    <xf numFmtId="0" fontId="3" fillId="0" borderId="6" xfId="0" applyFont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10" xfId="0" applyFont="1" applyBorder="1" applyAlignment="1">
      <alignment horizontal="center"/>
    </xf>
    <xf numFmtId="167" fontId="2" fillId="0" borderId="0" xfId="0" applyNumberFormat="1" applyFont="1" applyFill="1"/>
    <xf numFmtId="0" fontId="8" fillId="0" borderId="0" xfId="0" applyFont="1"/>
    <xf numFmtId="165" fontId="0" fillId="2" borderId="0" xfId="1" applyNumberFormat="1" applyFont="1" applyFill="1" applyBorder="1" applyAlignment="1">
      <alignment horizontal="right"/>
    </xf>
    <xf numFmtId="166" fontId="0" fillId="0" borderId="0" xfId="0" applyNumberFormat="1"/>
    <xf numFmtId="43" fontId="9" fillId="0" borderId="0" xfId="0" applyNumberFormat="1" applyFont="1"/>
    <xf numFmtId="0" fontId="10" fillId="0" borderId="0" xfId="0" applyFont="1"/>
    <xf numFmtId="0" fontId="1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25</xdr:row>
      <xdr:rowOff>95250</xdr:rowOff>
    </xdr:from>
    <xdr:to>
      <xdr:col>7</xdr:col>
      <xdr:colOff>19050</xdr:colOff>
      <xdr:row>25</xdr:row>
      <xdr:rowOff>95250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C372BBED-5AC9-9AA3-58E2-7957EFF5E865}"/>
            </a:ext>
          </a:extLst>
        </xdr:cNvPr>
        <xdr:cNvSpPr>
          <a:spLocks noChangeShapeType="1"/>
        </xdr:cNvSpPr>
      </xdr:nvSpPr>
      <xdr:spPr bwMode="auto">
        <a:xfrm flipH="1">
          <a:off x="2847975" y="4219575"/>
          <a:ext cx="1152525" cy="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533400</xdr:colOff>
      <xdr:row>23</xdr:row>
      <xdr:rowOff>133350</xdr:rowOff>
    </xdr:from>
    <xdr:to>
      <xdr:col>13</xdr:col>
      <xdr:colOff>466725</xdr:colOff>
      <xdr:row>23</xdr:row>
      <xdr:rowOff>133350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78877FA2-DDB9-044F-1608-7AA2BEDF0BBE}"/>
            </a:ext>
          </a:extLst>
        </xdr:cNvPr>
        <xdr:cNvSpPr>
          <a:spLocks noChangeShapeType="1"/>
        </xdr:cNvSpPr>
      </xdr:nvSpPr>
      <xdr:spPr bwMode="auto">
        <a:xfrm flipH="1">
          <a:off x="7124700" y="3867150"/>
          <a:ext cx="1152525" cy="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9"/>
  <sheetViews>
    <sheetView tabSelected="1" topLeftCell="A2" zoomScale="90" workbookViewId="0">
      <selection activeCell="L8" sqref="L8"/>
    </sheetView>
  </sheetViews>
  <sheetFormatPr defaultRowHeight="12.75" x14ac:dyDescent="0.2"/>
  <cols>
    <col min="4" max="4" width="13.140625" customWidth="1"/>
    <col min="5" max="5" width="0.85546875" customWidth="1"/>
    <col min="9" max="9" width="11.7109375" customWidth="1"/>
  </cols>
  <sheetData>
    <row r="2" spans="2:10" x14ac:dyDescent="0.2">
      <c r="I2" s="19">
        <v>976</v>
      </c>
      <c r="J2" s="44" t="s">
        <v>69</v>
      </c>
    </row>
    <row r="4" spans="2:10" x14ac:dyDescent="0.2">
      <c r="C4" s="17" t="s">
        <v>7</v>
      </c>
      <c r="D4" s="1">
        <v>75</v>
      </c>
      <c r="I4" s="1">
        <v>75</v>
      </c>
      <c r="J4" s="44" t="s">
        <v>64</v>
      </c>
    </row>
    <row r="5" spans="2:10" x14ac:dyDescent="0.2">
      <c r="C5" s="17" t="s">
        <v>8</v>
      </c>
      <c r="D5" s="1">
        <v>976</v>
      </c>
      <c r="E5" s="2"/>
      <c r="F5" s="3" t="s">
        <v>0</v>
      </c>
      <c r="G5" s="2"/>
      <c r="I5" s="18">
        <v>878</v>
      </c>
      <c r="J5" s="44" t="s">
        <v>65</v>
      </c>
    </row>
    <row r="6" spans="2:10" x14ac:dyDescent="0.2">
      <c r="C6" s="17" t="s">
        <v>9</v>
      </c>
      <c r="D6" s="18">
        <v>10398</v>
      </c>
      <c r="E6" s="2"/>
      <c r="F6" s="3" t="s">
        <v>1</v>
      </c>
      <c r="G6" s="19">
        <v>11566</v>
      </c>
      <c r="H6" s="4"/>
      <c r="I6" s="1">
        <v>11566</v>
      </c>
      <c r="J6" s="44" t="s">
        <v>66</v>
      </c>
    </row>
    <row r="7" spans="2:10" x14ac:dyDescent="0.2">
      <c r="D7" s="5">
        <f>D5*D6</f>
        <v>10148448</v>
      </c>
      <c r="E7" s="5"/>
      <c r="F7" s="3" t="s">
        <v>2</v>
      </c>
      <c r="G7" s="2"/>
      <c r="I7" s="5">
        <f>I5*I6</f>
        <v>10154948</v>
      </c>
      <c r="J7" s="44" t="s">
        <v>67</v>
      </c>
    </row>
    <row r="8" spans="2:10" ht="13.5" thickBot="1" x14ac:dyDescent="0.25">
      <c r="D8" s="6">
        <f>D7/D10/1000000000</f>
        <v>10.700023512021179</v>
      </c>
      <c r="E8" s="7"/>
      <c r="F8" s="8" t="s">
        <v>3</v>
      </c>
      <c r="G8" s="2"/>
      <c r="I8" s="6">
        <f>I7/D10/1000000000</f>
        <v>10.706876791737265</v>
      </c>
      <c r="J8" s="44" t="s">
        <v>68</v>
      </c>
    </row>
    <row r="9" spans="2:10" x14ac:dyDescent="0.2">
      <c r="C9" s="17" t="s">
        <v>13</v>
      </c>
      <c r="D9" s="9">
        <v>10.7</v>
      </c>
      <c r="E9" s="7"/>
      <c r="F9" s="10" t="s">
        <v>3</v>
      </c>
      <c r="G9" s="2"/>
      <c r="H9" s="4"/>
      <c r="I9" s="20"/>
    </row>
    <row r="10" spans="2:10" x14ac:dyDescent="0.2">
      <c r="C10" s="17" t="s">
        <v>10</v>
      </c>
      <c r="D10" s="11">
        <v>9.48451E-4</v>
      </c>
      <c r="E10" s="12"/>
      <c r="F10" s="3" t="s">
        <v>4</v>
      </c>
      <c r="G10" s="2"/>
      <c r="I10" s="38">
        <f>1/D10</f>
        <v>1054.3507255514519</v>
      </c>
      <c r="J10" t="s">
        <v>62</v>
      </c>
    </row>
    <row r="11" spans="2:10" x14ac:dyDescent="0.2">
      <c r="D11" s="13">
        <f>D9*D10*1000000000</f>
        <v>10148425.699999999</v>
      </c>
      <c r="E11" s="14"/>
      <c r="F11" s="3" t="s">
        <v>5</v>
      </c>
      <c r="G11" s="2"/>
      <c r="I11" s="21"/>
    </row>
    <row r="12" spans="2:10" x14ac:dyDescent="0.2">
      <c r="D12" s="15">
        <f>D11/0.902</f>
        <v>11251026.274944566</v>
      </c>
      <c r="E12" s="15"/>
      <c r="F12" s="3" t="s">
        <v>6</v>
      </c>
      <c r="G12" s="2"/>
      <c r="I12" s="22"/>
    </row>
    <row r="14" spans="2:10" x14ac:dyDescent="0.2">
      <c r="B14" s="16" t="s">
        <v>11</v>
      </c>
    </row>
    <row r="15" spans="2:10" x14ac:dyDescent="0.2">
      <c r="B15" s="16" t="s">
        <v>12</v>
      </c>
    </row>
    <row r="19" spans="2:12" x14ac:dyDescent="0.2">
      <c r="B19" t="s">
        <v>14</v>
      </c>
      <c r="I19" s="1">
        <v>75</v>
      </c>
      <c r="J19" s="44" t="s">
        <v>64</v>
      </c>
    </row>
    <row r="20" spans="2:12" x14ac:dyDescent="0.2">
      <c r="I20" s="1">
        <v>976</v>
      </c>
      <c r="J20" s="44" t="s">
        <v>65</v>
      </c>
    </row>
    <row r="21" spans="2:12" x14ac:dyDescent="0.2">
      <c r="B21" t="s">
        <v>15</v>
      </c>
      <c r="I21" s="18">
        <v>10864</v>
      </c>
      <c r="J21" s="44" t="s">
        <v>66</v>
      </c>
    </row>
    <row r="22" spans="2:12" x14ac:dyDescent="0.2">
      <c r="B22" t="s">
        <v>16</v>
      </c>
      <c r="I22" s="5">
        <f>I20*I21</f>
        <v>10603264</v>
      </c>
      <c r="J22" s="44" t="s">
        <v>67</v>
      </c>
    </row>
    <row r="23" spans="2:12" x14ac:dyDescent="0.2">
      <c r="I23" s="40">
        <f>I22/D10/1000000000</f>
        <v>11.179559091613589</v>
      </c>
      <c r="J23" s="44" t="s">
        <v>68</v>
      </c>
    </row>
    <row r="24" spans="2:12" ht="18" x14ac:dyDescent="0.25">
      <c r="B24" t="s">
        <v>17</v>
      </c>
      <c r="I24" s="41">
        <v>10.7</v>
      </c>
      <c r="J24" s="42">
        <f>I23-I24</f>
        <v>0.47955909161358967</v>
      </c>
      <c r="K24" s="39" t="s">
        <v>63</v>
      </c>
      <c r="L24" s="43"/>
    </row>
    <row r="26" spans="2:12" x14ac:dyDescent="0.2">
      <c r="B26" t="s">
        <v>18</v>
      </c>
      <c r="H26" s="39" t="s">
        <v>61</v>
      </c>
    </row>
    <row r="28" spans="2:12" x14ac:dyDescent="0.2">
      <c r="B28" t="s">
        <v>19</v>
      </c>
    </row>
    <row r="29" spans="2:12" x14ac:dyDescent="0.2">
      <c r="B29" t="s">
        <v>20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7"/>
  <sheetViews>
    <sheetView topLeftCell="G1" workbookViewId="0">
      <selection activeCell="Q3" sqref="Q3"/>
    </sheetView>
  </sheetViews>
  <sheetFormatPr defaultRowHeight="12.75" x14ac:dyDescent="0.2"/>
  <cols>
    <col min="3" max="3" width="13.7109375" customWidth="1"/>
    <col min="4" max="4" width="7.28515625" customWidth="1"/>
    <col min="5" max="5" width="8.85546875" style="23" customWidth="1"/>
    <col min="6" max="8" width="8.85546875" style="25" customWidth="1"/>
    <col min="10" max="15" width="8.85546875" style="25" customWidth="1"/>
  </cols>
  <sheetData>
    <row r="2" spans="2:16" ht="13.5" thickBot="1" x14ac:dyDescent="0.25"/>
    <row r="3" spans="2:16" ht="13.5" thickBot="1" x14ac:dyDescent="0.25">
      <c r="B3" s="31" t="s">
        <v>21</v>
      </c>
      <c r="C3" s="32"/>
      <c r="D3" s="32"/>
      <c r="E3" s="33"/>
      <c r="F3" s="34"/>
      <c r="G3" s="34"/>
      <c r="H3" s="35"/>
      <c r="J3" s="31" t="s">
        <v>60</v>
      </c>
      <c r="K3" s="32"/>
      <c r="L3" s="32"/>
      <c r="M3" s="33"/>
      <c r="N3" s="34"/>
      <c r="O3" s="34"/>
      <c r="P3" s="37"/>
    </row>
    <row r="4" spans="2:16" x14ac:dyDescent="0.2">
      <c r="B4" s="16"/>
      <c r="C4" s="16"/>
      <c r="D4" s="16"/>
      <c r="E4" s="24"/>
    </row>
    <row r="5" spans="2:16" x14ac:dyDescent="0.2">
      <c r="B5" s="16" t="s">
        <v>22</v>
      </c>
      <c r="C5" s="16"/>
      <c r="D5" s="16"/>
      <c r="E5" s="24"/>
      <c r="J5" s="16" t="s">
        <v>22</v>
      </c>
    </row>
    <row r="6" spans="2:16" x14ac:dyDescent="0.2">
      <c r="B6" s="16" t="s">
        <v>23</v>
      </c>
      <c r="C6" s="16"/>
      <c r="D6" s="16"/>
      <c r="E6" s="24"/>
      <c r="J6" s="16" t="s">
        <v>23</v>
      </c>
    </row>
    <row r="7" spans="2:16" x14ac:dyDescent="0.2">
      <c r="B7" s="16" t="s">
        <v>24</v>
      </c>
      <c r="C7" s="16"/>
      <c r="D7" s="16"/>
      <c r="E7" s="24"/>
      <c r="J7" s="36" t="s">
        <v>59</v>
      </c>
    </row>
    <row r="8" spans="2:16" x14ac:dyDescent="0.2">
      <c r="B8" s="16" t="s">
        <v>25</v>
      </c>
      <c r="C8" s="16"/>
      <c r="D8" s="16"/>
      <c r="E8" s="24" t="s">
        <v>26</v>
      </c>
      <c r="J8" s="36" t="s">
        <v>26</v>
      </c>
    </row>
    <row r="9" spans="2:16" x14ac:dyDescent="0.2">
      <c r="B9" s="16"/>
      <c r="C9" s="16"/>
      <c r="D9" s="16"/>
      <c r="E9" s="24"/>
    </row>
    <row r="10" spans="2:16" x14ac:dyDescent="0.2">
      <c r="B10" s="26" t="s">
        <v>27</v>
      </c>
      <c r="C10" s="27"/>
      <c r="D10" s="26" t="s">
        <v>48</v>
      </c>
      <c r="E10" s="25">
        <v>3000</v>
      </c>
      <c r="J10" s="25">
        <v>3000</v>
      </c>
    </row>
    <row r="11" spans="2:16" x14ac:dyDescent="0.2">
      <c r="B11" s="26" t="s">
        <v>28</v>
      </c>
      <c r="C11" s="27"/>
      <c r="D11" s="26" t="s">
        <v>57</v>
      </c>
      <c r="E11" s="25">
        <v>3</v>
      </c>
      <c r="J11" s="25">
        <v>3</v>
      </c>
    </row>
    <row r="12" spans="2:16" x14ac:dyDescent="0.2">
      <c r="B12" s="26" t="s">
        <v>29</v>
      </c>
      <c r="C12" s="27"/>
      <c r="D12" s="26" t="s">
        <v>57</v>
      </c>
      <c r="E12" s="25">
        <v>3</v>
      </c>
      <c r="J12" s="25">
        <v>3</v>
      </c>
    </row>
    <row r="13" spans="2:16" x14ac:dyDescent="0.2">
      <c r="B13" s="26"/>
      <c r="C13" s="27"/>
      <c r="D13" s="26"/>
      <c r="E13" s="25"/>
    </row>
    <row r="14" spans="2:16" x14ac:dyDescent="0.2">
      <c r="B14" s="26" t="s">
        <v>30</v>
      </c>
      <c r="C14" s="27"/>
      <c r="D14" s="26"/>
      <c r="E14" s="30">
        <v>1</v>
      </c>
      <c r="F14" s="30">
        <v>2</v>
      </c>
      <c r="G14" s="30">
        <v>3</v>
      </c>
      <c r="H14" s="30">
        <v>4</v>
      </c>
      <c r="J14" s="30">
        <v>1</v>
      </c>
      <c r="K14" s="30">
        <v>2</v>
      </c>
      <c r="L14" s="30">
        <v>3</v>
      </c>
      <c r="M14" s="30">
        <v>4</v>
      </c>
      <c r="N14" s="30">
        <v>5</v>
      </c>
      <c r="O14" s="30">
        <v>6</v>
      </c>
    </row>
    <row r="15" spans="2:16" ht="2.4500000000000002" customHeight="1" x14ac:dyDescent="0.2">
      <c r="B15" s="26"/>
      <c r="C15" s="27"/>
      <c r="D15" s="26"/>
      <c r="E15" s="25"/>
    </row>
    <row r="16" spans="2:16" x14ac:dyDescent="0.2">
      <c r="B16" s="26" t="s">
        <v>31</v>
      </c>
      <c r="C16" s="27"/>
      <c r="D16" s="28" t="s">
        <v>58</v>
      </c>
      <c r="E16" s="29">
        <v>-5</v>
      </c>
      <c r="F16" s="29">
        <v>35</v>
      </c>
      <c r="G16" s="29">
        <v>75</v>
      </c>
      <c r="H16" s="29">
        <v>110</v>
      </c>
      <c r="J16" s="29">
        <v>75</v>
      </c>
      <c r="K16" s="29">
        <v>75</v>
      </c>
      <c r="L16" s="29">
        <v>75</v>
      </c>
      <c r="M16" s="29">
        <v>110</v>
      </c>
      <c r="N16" s="29">
        <v>110</v>
      </c>
      <c r="O16" s="29">
        <v>110</v>
      </c>
    </row>
    <row r="17" spans="2:15" x14ac:dyDescent="0.2">
      <c r="B17" s="26" t="s">
        <v>32</v>
      </c>
      <c r="C17" s="27"/>
      <c r="D17" s="26" t="s">
        <v>49</v>
      </c>
      <c r="E17" s="29">
        <v>60</v>
      </c>
      <c r="F17" s="29">
        <v>60</v>
      </c>
      <c r="G17" s="29">
        <v>60</v>
      </c>
      <c r="H17" s="29">
        <v>60</v>
      </c>
      <c r="J17" s="29">
        <v>0</v>
      </c>
      <c r="K17" s="29">
        <v>30</v>
      </c>
      <c r="L17" s="29">
        <v>60</v>
      </c>
      <c r="M17" s="29">
        <v>0</v>
      </c>
      <c r="N17" s="29">
        <v>30</v>
      </c>
      <c r="O17" s="29">
        <v>60</v>
      </c>
    </row>
    <row r="18" spans="2:15" x14ac:dyDescent="0.2">
      <c r="B18" s="26" t="s">
        <v>33</v>
      </c>
      <c r="C18" s="27"/>
      <c r="D18" s="26" t="s">
        <v>50</v>
      </c>
      <c r="E18" s="29">
        <v>139</v>
      </c>
      <c r="F18" s="29">
        <v>127</v>
      </c>
      <c r="G18" s="29">
        <v>110</v>
      </c>
      <c r="H18" s="29">
        <v>92</v>
      </c>
      <c r="J18" s="29">
        <v>111</v>
      </c>
      <c r="K18" s="29">
        <v>110</v>
      </c>
      <c r="L18" s="29">
        <v>110</v>
      </c>
      <c r="M18" s="29">
        <v>89</v>
      </c>
      <c r="N18" s="29">
        <v>89</v>
      </c>
      <c r="O18" s="29">
        <v>89</v>
      </c>
    </row>
    <row r="19" spans="2:15" x14ac:dyDescent="0.2">
      <c r="B19" s="26" t="s">
        <v>34</v>
      </c>
      <c r="C19" s="27"/>
      <c r="D19" s="26" t="s">
        <v>50</v>
      </c>
      <c r="E19" s="29">
        <v>20</v>
      </c>
      <c r="F19" s="29">
        <v>19</v>
      </c>
      <c r="G19" s="29">
        <v>17</v>
      </c>
      <c r="H19" s="29">
        <v>15</v>
      </c>
      <c r="J19" s="29">
        <v>17</v>
      </c>
      <c r="K19" s="29">
        <v>17</v>
      </c>
      <c r="L19" s="29">
        <v>17</v>
      </c>
      <c r="M19" s="29">
        <v>14</v>
      </c>
      <c r="N19" s="29">
        <v>15</v>
      </c>
      <c r="O19" s="29">
        <v>15</v>
      </c>
    </row>
    <row r="20" spans="2:15" x14ac:dyDescent="0.2">
      <c r="B20" s="26" t="s">
        <v>35</v>
      </c>
      <c r="C20" s="27"/>
      <c r="D20" s="26" t="s">
        <v>50</v>
      </c>
      <c r="E20" s="29">
        <v>10</v>
      </c>
      <c r="F20" s="29">
        <v>10</v>
      </c>
      <c r="G20" s="29">
        <v>9</v>
      </c>
      <c r="H20" s="29">
        <v>8</v>
      </c>
      <c r="J20" s="29">
        <v>9</v>
      </c>
      <c r="K20" s="29">
        <v>9</v>
      </c>
      <c r="L20" s="29">
        <v>9</v>
      </c>
      <c r="M20" s="29">
        <v>8</v>
      </c>
      <c r="N20" s="29">
        <v>8</v>
      </c>
      <c r="O20" s="29">
        <v>8</v>
      </c>
    </row>
    <row r="21" spans="2:15" x14ac:dyDescent="0.2">
      <c r="B21" s="26" t="s">
        <v>36</v>
      </c>
      <c r="C21" s="27"/>
      <c r="D21" s="26" t="s">
        <v>50</v>
      </c>
      <c r="E21" s="29">
        <v>0</v>
      </c>
      <c r="F21" s="29">
        <v>0</v>
      </c>
      <c r="G21" s="29">
        <v>0</v>
      </c>
      <c r="H21" s="29">
        <v>0</v>
      </c>
    </row>
    <row r="22" spans="2:15" x14ac:dyDescent="0.2">
      <c r="B22" s="26"/>
      <c r="C22" s="27"/>
      <c r="D22" s="26"/>
      <c r="E22" s="25"/>
    </row>
    <row r="23" spans="2:15" x14ac:dyDescent="0.2">
      <c r="B23" s="26" t="s">
        <v>37</v>
      </c>
      <c r="C23" s="27"/>
      <c r="D23" s="26" t="s">
        <v>51</v>
      </c>
      <c r="E23" s="29">
        <v>22300</v>
      </c>
      <c r="F23" s="29">
        <v>22300</v>
      </c>
      <c r="G23" s="29">
        <v>22117</v>
      </c>
      <c r="H23" s="29">
        <v>21413</v>
      </c>
      <c r="J23" s="29">
        <v>22138</v>
      </c>
      <c r="K23" s="29">
        <v>22128</v>
      </c>
      <c r="L23" s="29">
        <v>21117</v>
      </c>
      <c r="M23" s="29">
        <v>20987</v>
      </c>
      <c r="N23" s="29">
        <v>21091</v>
      </c>
      <c r="O23" s="29">
        <v>21195</v>
      </c>
    </row>
    <row r="24" spans="2:15" x14ac:dyDescent="0.2">
      <c r="B24" s="26" t="s">
        <v>38</v>
      </c>
      <c r="C24" s="27"/>
      <c r="D24" s="26" t="s">
        <v>51</v>
      </c>
      <c r="E24" s="29">
        <v>22366</v>
      </c>
      <c r="F24" s="29">
        <v>22316</v>
      </c>
      <c r="G24" s="29">
        <v>22117</v>
      </c>
      <c r="H24" s="29">
        <v>21413</v>
      </c>
      <c r="J24" s="29">
        <v>22138</v>
      </c>
      <c r="K24" s="29">
        <v>22128</v>
      </c>
      <c r="L24" s="29">
        <v>21117</v>
      </c>
      <c r="M24" s="29">
        <v>20987</v>
      </c>
      <c r="N24" s="29">
        <v>21091</v>
      </c>
      <c r="O24" s="29">
        <v>21195</v>
      </c>
    </row>
    <row r="25" spans="2:15" x14ac:dyDescent="0.2">
      <c r="B25" s="26" t="s">
        <v>39</v>
      </c>
      <c r="C25" s="27"/>
      <c r="D25" s="26" t="s">
        <v>51</v>
      </c>
      <c r="E25" s="29">
        <v>22300</v>
      </c>
      <c r="F25" s="29">
        <v>22300</v>
      </c>
      <c r="G25" s="29">
        <v>22300</v>
      </c>
      <c r="H25" s="29">
        <v>22300</v>
      </c>
      <c r="J25" s="29">
        <v>22300</v>
      </c>
      <c r="K25" s="29">
        <v>22300</v>
      </c>
      <c r="L25" s="29">
        <v>22300</v>
      </c>
      <c r="M25" s="29">
        <v>22004</v>
      </c>
      <c r="N25" s="29">
        <v>22100</v>
      </c>
      <c r="O25" s="29">
        <v>22197</v>
      </c>
    </row>
    <row r="26" spans="2:15" x14ac:dyDescent="0.2">
      <c r="B26" s="26"/>
      <c r="C26" s="27"/>
      <c r="D26" s="26"/>
      <c r="E26" s="25"/>
    </row>
    <row r="27" spans="2:15" x14ac:dyDescent="0.2">
      <c r="B27" s="26" t="s">
        <v>40</v>
      </c>
      <c r="C27" s="27"/>
      <c r="D27" s="26" t="s">
        <v>50</v>
      </c>
      <c r="E27" s="29" t="s">
        <v>56</v>
      </c>
      <c r="F27" s="29" t="s">
        <v>56</v>
      </c>
      <c r="G27" s="29" t="s">
        <v>56</v>
      </c>
      <c r="H27" s="29" t="s">
        <v>56</v>
      </c>
      <c r="J27" s="29" t="s">
        <v>56</v>
      </c>
      <c r="K27" s="29" t="s">
        <v>56</v>
      </c>
      <c r="L27" s="29" t="s">
        <v>56</v>
      </c>
      <c r="M27" s="29" t="s">
        <v>56</v>
      </c>
      <c r="N27" s="29" t="s">
        <v>56</v>
      </c>
      <c r="O27" s="29" t="s">
        <v>56</v>
      </c>
    </row>
    <row r="28" spans="2:15" x14ac:dyDescent="0.2">
      <c r="B28" s="26" t="s">
        <v>8</v>
      </c>
      <c r="C28" s="27"/>
      <c r="D28" s="26" t="s">
        <v>50</v>
      </c>
      <c r="E28" s="29">
        <v>1106</v>
      </c>
      <c r="F28" s="29">
        <v>1058</v>
      </c>
      <c r="G28" s="29">
        <v>976</v>
      </c>
      <c r="H28" s="29">
        <v>846</v>
      </c>
      <c r="J28" s="29">
        <v>1014</v>
      </c>
      <c r="K28" s="29">
        <v>1010</v>
      </c>
      <c r="L28" s="29">
        <v>1006</v>
      </c>
      <c r="M28" s="29">
        <v>842</v>
      </c>
      <c r="N28" s="29">
        <v>845</v>
      </c>
      <c r="O28" s="29">
        <v>848</v>
      </c>
    </row>
    <row r="29" spans="2:15" x14ac:dyDescent="0.2">
      <c r="B29" s="26" t="s">
        <v>41</v>
      </c>
      <c r="C29" s="27"/>
      <c r="D29" s="26" t="s">
        <v>52</v>
      </c>
      <c r="E29" s="29">
        <v>12.49</v>
      </c>
      <c r="F29" s="29">
        <v>11.97</v>
      </c>
      <c r="G29" s="29">
        <v>11.29</v>
      </c>
      <c r="H29" s="29">
        <v>10.4</v>
      </c>
      <c r="J29" s="29">
        <v>11.32</v>
      </c>
      <c r="K29" s="29">
        <v>11.31</v>
      </c>
      <c r="L29" s="29">
        <v>11.29</v>
      </c>
      <c r="M29" s="29">
        <v>10.039999999999999</v>
      </c>
      <c r="N29" s="29">
        <v>10.130000000000001</v>
      </c>
      <c r="O29" s="29">
        <v>10.210000000000001</v>
      </c>
    </row>
    <row r="30" spans="2:15" x14ac:dyDescent="0.2">
      <c r="B30" s="26" t="s">
        <v>9</v>
      </c>
      <c r="C30" s="27"/>
      <c r="D30" s="26" t="s">
        <v>53</v>
      </c>
      <c r="E30" s="29">
        <v>11290</v>
      </c>
      <c r="F30" s="29">
        <v>11323</v>
      </c>
      <c r="G30" s="29">
        <v>11566</v>
      </c>
      <c r="H30" s="29">
        <v>12300</v>
      </c>
      <c r="J30" s="29">
        <v>11163</v>
      </c>
      <c r="K30" s="29">
        <v>11190</v>
      </c>
      <c r="L30" s="29">
        <v>11218</v>
      </c>
      <c r="M30" s="29">
        <v>11921</v>
      </c>
      <c r="N30" s="29">
        <v>11983</v>
      </c>
      <c r="O30" s="29">
        <v>12047</v>
      </c>
    </row>
    <row r="31" spans="2:15" x14ac:dyDescent="0.2">
      <c r="B31" s="26"/>
      <c r="C31" s="27"/>
      <c r="D31" s="26"/>
      <c r="E31" s="25"/>
    </row>
    <row r="32" spans="2:15" x14ac:dyDescent="0.2">
      <c r="B32" s="26" t="s">
        <v>42</v>
      </c>
      <c r="C32" s="27"/>
      <c r="D32" s="26" t="s">
        <v>54</v>
      </c>
      <c r="E32" s="29">
        <v>48243</v>
      </c>
      <c r="F32" s="29">
        <v>45565</v>
      </c>
      <c r="G32" s="29">
        <v>42616</v>
      </c>
      <c r="H32" s="29">
        <v>38680</v>
      </c>
      <c r="J32" s="29">
        <v>42906</v>
      </c>
      <c r="K32" s="29">
        <v>42761</v>
      </c>
      <c r="L32" s="29">
        <v>42615</v>
      </c>
      <c r="M32" s="29">
        <v>38896</v>
      </c>
      <c r="N32" s="29">
        <v>38633</v>
      </c>
      <c r="O32" s="29">
        <v>38369</v>
      </c>
    </row>
    <row r="33" spans="2:15" x14ac:dyDescent="0.2">
      <c r="B33" s="26" t="s">
        <v>43</v>
      </c>
      <c r="C33" s="27"/>
      <c r="D33" s="26" t="s">
        <v>54</v>
      </c>
      <c r="E33" s="29">
        <v>48762</v>
      </c>
      <c r="F33" s="29">
        <v>46064</v>
      </c>
      <c r="G33" s="29">
        <v>43086</v>
      </c>
      <c r="H33" s="29">
        <v>39115</v>
      </c>
      <c r="J33" s="29">
        <v>43378</v>
      </c>
      <c r="K33" s="29">
        <v>43232</v>
      </c>
      <c r="L33" s="29">
        <v>43086</v>
      </c>
      <c r="M33" s="29">
        <v>39313</v>
      </c>
      <c r="N33" s="29">
        <v>39055</v>
      </c>
      <c r="O33" s="29">
        <v>38795</v>
      </c>
    </row>
    <row r="34" spans="2:15" x14ac:dyDescent="0.2">
      <c r="B34" s="26" t="s">
        <v>44</v>
      </c>
      <c r="C34" s="27"/>
      <c r="D34" s="26" t="s">
        <v>55</v>
      </c>
      <c r="E34" s="29">
        <v>72.599999999999994</v>
      </c>
      <c r="F34" s="29">
        <v>69.3</v>
      </c>
      <c r="G34" s="29">
        <v>65.2</v>
      </c>
      <c r="H34" s="29">
        <v>58.9</v>
      </c>
      <c r="J34" s="29">
        <v>65.599999999999994</v>
      </c>
      <c r="K34" s="29">
        <v>65.400000000000006</v>
      </c>
      <c r="L34" s="29">
        <v>65.2</v>
      </c>
      <c r="M34" s="29">
        <v>58.3</v>
      </c>
      <c r="N34" s="29">
        <v>58.2</v>
      </c>
      <c r="O34" s="29">
        <v>58.1</v>
      </c>
    </row>
    <row r="35" spans="2:15" x14ac:dyDescent="0.2">
      <c r="B35" s="26" t="s">
        <v>45</v>
      </c>
      <c r="C35" s="27"/>
      <c r="D35" s="28" t="s">
        <v>58</v>
      </c>
      <c r="E35" s="29">
        <v>989</v>
      </c>
      <c r="F35" s="29">
        <v>1038</v>
      </c>
      <c r="G35" s="29">
        <v>1070</v>
      </c>
      <c r="H35" s="29">
        <v>1086</v>
      </c>
      <c r="J35" s="29">
        <v>1076</v>
      </c>
      <c r="K35" s="29">
        <v>1073</v>
      </c>
      <c r="L35" s="29">
        <v>1070</v>
      </c>
      <c r="M35" s="29">
        <v>1078</v>
      </c>
      <c r="N35" s="29">
        <v>1077</v>
      </c>
      <c r="O35" s="29">
        <v>1075</v>
      </c>
    </row>
    <row r="36" spans="2:15" x14ac:dyDescent="0.2">
      <c r="B36" s="26" t="s">
        <v>46</v>
      </c>
      <c r="C36" s="27"/>
      <c r="D36" s="28" t="s">
        <v>58</v>
      </c>
      <c r="E36" s="29">
        <v>989</v>
      </c>
      <c r="F36" s="29">
        <v>1038</v>
      </c>
      <c r="G36" s="29">
        <v>1070</v>
      </c>
      <c r="H36" s="29">
        <v>1086</v>
      </c>
      <c r="J36" s="29">
        <v>1076</v>
      </c>
      <c r="K36" s="29">
        <v>1073</v>
      </c>
      <c r="L36" s="29">
        <v>1070</v>
      </c>
      <c r="M36" s="29">
        <v>1078</v>
      </c>
      <c r="N36" s="29">
        <v>1077</v>
      </c>
      <c r="O36" s="29">
        <v>1075</v>
      </c>
    </row>
    <row r="37" spans="2:15" x14ac:dyDescent="0.2">
      <c r="B37" s="26" t="s">
        <v>47</v>
      </c>
      <c r="C37" s="27"/>
      <c r="D37" s="28" t="s">
        <v>58</v>
      </c>
      <c r="E37" s="29">
        <v>759</v>
      </c>
      <c r="F37" s="29">
        <v>812</v>
      </c>
      <c r="G37" s="29">
        <v>858</v>
      </c>
      <c r="H37" s="29">
        <v>897</v>
      </c>
      <c r="J37" s="29">
        <v>863</v>
      </c>
      <c r="K37" s="29">
        <v>860</v>
      </c>
      <c r="L37" s="29">
        <v>858</v>
      </c>
      <c r="M37" s="29">
        <v>890</v>
      </c>
      <c r="N37" s="29">
        <v>890</v>
      </c>
      <c r="O37" s="29">
        <v>890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 &amp; S</dc:creator>
  <cp:lastModifiedBy>Jan Havlíček</cp:lastModifiedBy>
  <dcterms:created xsi:type="dcterms:W3CDTF">2000-01-10T18:40:35Z</dcterms:created>
  <dcterms:modified xsi:type="dcterms:W3CDTF">2023-09-10T14:04:34Z</dcterms:modified>
</cp:coreProperties>
</file>