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A09411-BD0D-4679-BC23-9968979E5735}" xr6:coauthVersionLast="47" xr6:coauthVersionMax="47" xr10:uidLastSave="{00000000-0000-0000-0000-000000000000}"/>
  <bookViews>
    <workbookView xWindow="-120" yWindow="-120" windowWidth="38640" windowHeight="15720" tabRatio="908" activeTab="2"/>
  </bookViews>
  <sheets>
    <sheet name="SUMMARY" sheetId="52" r:id="rId1"/>
    <sheet name="Actuals" sheetId="4" state="hidden" r:id="rId2"/>
    <sheet name="Crude - Physical" sheetId="43" r:id="rId3"/>
    <sheet name="Crude - Financial" sheetId="53" r:id="rId4"/>
    <sheet name="Crude - Mgmt" sheetId="54" r:id="rId5"/>
    <sheet name="Distillates" sheetId="55" r:id="rId6"/>
    <sheet name="Fuel Oil" sheetId="56" r:id="rId7"/>
    <sheet name="Gasoline" sheetId="57" r:id="rId8"/>
    <sheet name="LPG's" sheetId="58" r:id="rId9"/>
    <sheet name="Petchems" sheetId="59" r:id="rId10"/>
    <sheet name="Pan Nat" sheetId="60" r:id="rId11"/>
    <sheet name="Finland" sheetId="61" r:id="rId12"/>
    <sheet name="FGH" sheetId="62" r:id="rId13"/>
    <sheet name="Jblock" sheetId="67" r:id="rId14"/>
    <sheet name="Spore" sheetId="68" r:id="rId15"/>
    <sheet name="ARB" sheetId="69" r:id="rId16"/>
    <sheet name="Other" sheetId="63" r:id="rId17"/>
    <sheet name="Orig" sheetId="64" r:id="rId18"/>
    <sheet name="Timber" sheetId="66" r:id="rId19"/>
    <sheet name="Coal" sheetId="25" state="hidden" r:id="rId20"/>
    <sheet name="Coal2" sheetId="26" state="hidden" r:id="rId21"/>
    <sheet name="Emissions" sheetId="27" state="hidden" r:id="rId22"/>
    <sheet name="Emissions2" sheetId="28" state="hidden" r:id="rId23"/>
  </sheets>
  <externalReferences>
    <externalReference r:id="rId24"/>
  </externalReferences>
  <definedNames>
    <definedName name="_xlnm.Criteria">#REF!</definedName>
    <definedName name="CriteriaAll">#REF!</definedName>
    <definedName name="CriteriaForUK">#REF!</definedName>
    <definedName name="DealMakerTable">#REF!</definedName>
    <definedName name="Hedge_Beta">#REF!</definedName>
    <definedName name="Hedge_Daily_P_L">#REF!</definedName>
    <definedName name="Hedge_QTD_P_L">#REF!</definedName>
    <definedName name="HedgeNames">#REF!</definedName>
    <definedName name="HedgeUsedMarketValue">#REF!</definedName>
    <definedName name="IndexLivePercentChange">#REF!</definedName>
    <definedName name="IndexSummaryTable">#REF!</definedName>
    <definedName name="IndexTags">#REF!</definedName>
    <definedName name="IndexValues">#REF!</definedName>
    <definedName name="NAMEECM_Non_SLP_Total">#REF!</definedName>
    <definedName name="NAMEECM_SLP_Total">#REF!</definedName>
    <definedName name="NAMEEnron_Asia_Pacific_Total">#REF!</definedName>
    <definedName name="NAMEEnron_Broadband_Svcs._Total">#REF!</definedName>
    <definedName name="NAMEEnron_CALME_Total">#REF!</definedName>
    <definedName name="NAMEEnron_Corp._Total">#REF!</definedName>
    <definedName name="NAMEEnron_Europe_Total">#REF!</definedName>
    <definedName name="NAMEEnron_NA_Accrual_Income">#REF!</definedName>
    <definedName name="NAMEEnron_NA_Funding_Cost">#REF!</definedName>
    <definedName name="NAMEEnron_NA_Int_l_Total">#REF!</definedName>
    <definedName name="NAMEEnron_NA_Total">#REF!</definedName>
    <definedName name="NAMEEnron_Networks_Total">#REF!</definedName>
    <definedName name="NAMEEnron_South_America_Total">#REF!</definedName>
    <definedName name="NAMEGrand_Total">#REF!</definedName>
    <definedName name="NAMEPortfolio_Insurance">#REF!</definedName>
    <definedName name="PL_Date">#REF!</definedName>
    <definedName name="Position">#REF!</definedName>
    <definedName name="Pricing_Type_Options">#REF!</definedName>
    <definedName name="PricingTypeOptions">#REF!</definedName>
    <definedName name="_xlnm.Print_Area" localSheetId="1">Actuals!$1:$1048576</definedName>
    <definedName name="_xlnm.Print_Area" localSheetId="15">ARB!$A$1:$Q$38</definedName>
    <definedName name="_xlnm.Print_Area" localSheetId="19">Coal!$A$1:$H$38</definedName>
    <definedName name="_xlnm.Print_Area" localSheetId="20">Coal2!$A$1:$H$38</definedName>
    <definedName name="_xlnm.Print_Area" localSheetId="3">'Crude - Financial'!$A$1:$Q$38</definedName>
    <definedName name="_xlnm.Print_Area" localSheetId="4">'Crude - Mgmt'!$A$1:$Q$38</definedName>
    <definedName name="_xlnm.Print_Area" localSheetId="2">'Crude - Physical'!$A$1:$Q$38</definedName>
    <definedName name="_xlnm.Print_Area" localSheetId="5">Distillates!$A$1:$Q$41</definedName>
    <definedName name="_xlnm.Print_Area" localSheetId="21">Emissions!$A$1:$H$38</definedName>
    <definedName name="_xlnm.Print_Area" localSheetId="22">Emissions2!$A$1:$H$38</definedName>
    <definedName name="_xlnm.Print_Area" localSheetId="12">FGH!$A$1:$Q$38</definedName>
    <definedName name="_xlnm.Print_Area" localSheetId="11">Finland!$A$1:$Q$38</definedName>
    <definedName name="_xlnm.Print_Area" localSheetId="6">'Fuel Oil'!$A$1:$Q$38</definedName>
    <definedName name="_xlnm.Print_Area" localSheetId="7">Gasoline!$A$1:$Q$41</definedName>
    <definedName name="_xlnm.Print_Area" localSheetId="13">Jblock!$A$1:$Q$38</definedName>
    <definedName name="_xlnm.Print_Area" localSheetId="8">'LPG''s'!$A$1:$Q$38</definedName>
    <definedName name="_xlnm.Print_Area" localSheetId="17">Orig!$A$1:$Q$38</definedName>
    <definedName name="_xlnm.Print_Area" localSheetId="16">Other!$A$1:$Q$38</definedName>
    <definedName name="_xlnm.Print_Area" localSheetId="10">'Pan Nat'!$A$1:$Q$41</definedName>
    <definedName name="_xlnm.Print_Area" localSheetId="9">Petchems!$A$1:$Q$38</definedName>
    <definedName name="_xlnm.Print_Area" localSheetId="14">Spore!$A$1:$Q$41</definedName>
    <definedName name="_xlnm.Print_Area" localSheetId="18">Timber!$A$1:$Q$38</definedName>
    <definedName name="StockPriceTable">#REF!</definedName>
    <definedName name="SummaryPivotPoint">#REF!</definedName>
    <definedName name="Z_83874C97_8BB7_11D2_9732_00104B678AA7_.wvu.Cols" hidden="1">#REF!,#REF!,#REF!,#REF!</definedName>
    <definedName name="Z_83874C97_8BB7_11D2_9732_00104B678AA7_.wvu.PrintArea" hidden="1">#REF!</definedName>
    <definedName name="Z_83874C97_8BB7_11D2_9732_00104B678AA7_.wvu.PrintTitles" hidden="1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4" l="1"/>
  <c r="N7" i="4"/>
  <c r="O7" i="4"/>
  <c r="P7" i="4"/>
  <c r="Q7" i="4"/>
  <c r="Q8" i="4"/>
  <c r="Q9" i="4"/>
  <c r="Q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B12" i="4"/>
  <c r="C12" i="4"/>
  <c r="D12" i="4"/>
  <c r="E12" i="4"/>
  <c r="F12" i="4"/>
  <c r="G12" i="4"/>
  <c r="H12" i="4"/>
  <c r="I12" i="4"/>
  <c r="Q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B17" i="4"/>
  <c r="C17" i="4"/>
  <c r="D17" i="4"/>
  <c r="E17" i="4"/>
  <c r="F17" i="4"/>
  <c r="G17" i="4"/>
  <c r="H17" i="4"/>
  <c r="I17" i="4"/>
  <c r="Q17" i="4"/>
  <c r="N18" i="4"/>
  <c r="O18" i="4"/>
  <c r="P18" i="4"/>
  <c r="Q18" i="4"/>
  <c r="Q19" i="4"/>
  <c r="Q20" i="4"/>
  <c r="Q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B23" i="4"/>
  <c r="C23" i="4"/>
  <c r="D23" i="4"/>
  <c r="E23" i="4"/>
  <c r="F23" i="4"/>
  <c r="G23" i="4"/>
  <c r="H23" i="4"/>
  <c r="I23" i="4"/>
  <c r="Q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Q29" i="4"/>
  <c r="Q30" i="4"/>
  <c r="Q31" i="4"/>
  <c r="Q32" i="4"/>
  <c r="Q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Q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Q35" i="4"/>
  <c r="AR22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Y24" i="52"/>
  <c r="Z24" i="52"/>
  <c r="AA24" i="52"/>
  <c r="AB24" i="52"/>
  <c r="AC24" i="52"/>
  <c r="AD24" i="52"/>
  <c r="AE24" i="52"/>
  <c r="AF24" i="52"/>
  <c r="AG24" i="52"/>
  <c r="AH24" i="52"/>
  <c r="AI24" i="52"/>
  <c r="AJ24" i="52"/>
  <c r="AK24" i="52"/>
  <c r="AL24" i="52"/>
  <c r="AM24" i="52"/>
  <c r="AN24" i="52"/>
  <c r="AO24" i="52"/>
  <c r="AP24" i="52"/>
  <c r="AQ24" i="52"/>
  <c r="AR24" i="52"/>
  <c r="AS24" i="52"/>
  <c r="AT24" i="52"/>
  <c r="AU24" i="52"/>
</calcChain>
</file>

<file path=xl/sharedStrings.xml><?xml version="1.0" encoding="utf-8"?>
<sst xmlns="http://schemas.openxmlformats.org/spreadsheetml/2006/main" count="187" uniqueCount="65">
  <si>
    <t>Liquids</t>
  </si>
  <si>
    <t>Coal</t>
  </si>
  <si>
    <t>Weather</t>
  </si>
  <si>
    <t>Emissions</t>
  </si>
  <si>
    <t>Expansion of Existing Business</t>
  </si>
  <si>
    <t>EBIT</t>
  </si>
  <si>
    <t>Financial Trading</t>
  </si>
  <si>
    <t>Gross Margin</t>
  </si>
  <si>
    <t>Coal and Emissions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</si>
  <si>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</si>
  <si>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</si>
  <si>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</si>
  <si>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</si>
  <si>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</si>
  <si>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</si>
  <si>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</si>
  <si>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</si>
  <si>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</si>
  <si>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</si>
  <si>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</si>
  <si>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</si>
  <si>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TOTAL</t>
  </si>
  <si>
    <t>Subtotal Commercial</t>
  </si>
  <si>
    <t>($000's)</t>
  </si>
  <si>
    <t>2001 Q1</t>
  </si>
  <si>
    <t>Deal count</t>
  </si>
  <si>
    <t>2001 Q2</t>
  </si>
  <si>
    <t>2001 Q3 **</t>
  </si>
  <si>
    <t>2001 Q3 *</t>
  </si>
  <si>
    <t>2000 Q4 *</t>
  </si>
  <si>
    <t>C&amp;P w/o Timber</t>
  </si>
  <si>
    <t>CRUDE &amp; PRODUCTS GROSS MARGIN</t>
  </si>
  <si>
    <t>$ in 000's</t>
  </si>
  <si>
    <t>Crude - Physical</t>
  </si>
  <si>
    <t>Crude - Financial</t>
  </si>
  <si>
    <t xml:space="preserve">Crude - Mgmt </t>
  </si>
  <si>
    <t>Distillates</t>
  </si>
  <si>
    <t>Fuel Oil/Resid</t>
  </si>
  <si>
    <t>Gasoline</t>
  </si>
  <si>
    <t>LPG's</t>
  </si>
  <si>
    <t>Petchems/Plastics</t>
  </si>
  <si>
    <t>Pan Nat</t>
  </si>
  <si>
    <t>Finland</t>
  </si>
  <si>
    <t>FGH</t>
  </si>
  <si>
    <t>Other</t>
  </si>
  <si>
    <t>Total</t>
  </si>
  <si>
    <t>Crude - Mgmt</t>
  </si>
  <si>
    <t>Origination</t>
  </si>
  <si>
    <t>2001 Q3</t>
  </si>
  <si>
    <t>ORIGINATION</t>
  </si>
  <si>
    <t>TIMBER</t>
  </si>
  <si>
    <t>Qtrly checks</t>
  </si>
  <si>
    <t>Fuel Oil/Residuals</t>
  </si>
  <si>
    <t>Project Timber</t>
  </si>
  <si>
    <t>J-Block</t>
  </si>
  <si>
    <t>Singapore</t>
  </si>
  <si>
    <t xml:space="preserve">ARB </t>
  </si>
  <si>
    <t>Possibly only Houston Data</t>
  </si>
  <si>
    <t>From Jan 02 - data for Singapore was broken down, prior to that we have shown their gross margin under "Singapore" classification.</t>
  </si>
  <si>
    <t>Gasolines are included in the Distillates information</t>
  </si>
  <si>
    <t>Gasolines &amp; Pan Nat were separated from this point on</t>
  </si>
  <si>
    <t>ARB</t>
  </si>
  <si>
    <t>Gasolines are included in Distillates until Jan. 2001</t>
  </si>
  <si>
    <t>Pan Nat separated beginning Jan. 2001</t>
  </si>
  <si>
    <t>Commodity data for Singapore was not broken out until Jan.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</si>
</sst>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83" formatCode="0.00_)"/>
    <numFmt numFmtId="184" formatCode="#,###.000_);\(#,##0.000\);\ \-\ _ "/>
    <numFmt numFmtId="185" formatCode="0.0_;"/>
    <numFmt numFmtId="186" formatCode="&quot;$&quot;\ \ \ #,##0.00_);\(&quot;$&quot;\ \ \ #,##0.00\);&quot;$&quot;\ \ \ \ \ \ \ \ \ \ \-"/>
    <numFmt numFmtId="187" formatCode="#,##0.0000_);\(#,##0.0000\);_ \-\ \ "/>
    <numFmt numFmtId="188" formatCode="0.0_%;\(0.0\)%;\ \-\ \ \ "/>
    <numFmt numFmtId="189" formatCode="0.0%_);\(0.0\)%;\ \-"/>
  </numFmts>
  <fonts count="26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8"/>
      <name val="Arial"/>
      <family val="2"/>
    </font>
    <font>
      <b/>
      <sz val="26"/>
      <name val="Arial"/>
      <family val="2"/>
    </font>
    <font>
      <sz val="10"/>
      <name val="Tahoma"/>
    </font>
    <font>
      <sz val="11"/>
      <name val="Arial Narrow"/>
      <family val="2"/>
    </font>
    <font>
      <sz val="20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i/>
      <sz val="10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sz val="10"/>
      <name val="Tahoma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186" fontId="1" fillId="2" borderId="1">
      <alignment horizontal="center" vertical="center"/>
    </xf>
    <xf numFmtId="0" fontId="1" fillId="0" borderId="0" applyFill="0" applyBorder="0" applyAlignment="0"/>
    <xf numFmtId="43" fontId="1" fillId="0" borderId="0" applyFont="0" applyFill="0" applyBorder="0" applyAlignment="0" applyProtection="0"/>
    <xf numFmtId="6" fontId="8" fillId="0" borderId="0">
      <protection locked="0"/>
    </xf>
    <xf numFmtId="187" fontId="1" fillId="0" borderId="0">
      <protection locked="0"/>
    </xf>
    <xf numFmtId="38" fontId="9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2" applyNumberFormat="0" applyAlignment="0" applyProtection="0">
      <alignment horizontal="left" vertical="center"/>
    </xf>
    <xf numFmtId="0" fontId="2" fillId="0" borderId="3">
      <alignment horizontal="left" vertical="center"/>
    </xf>
    <xf numFmtId="0" fontId="1" fillId="0" borderId="0">
      <protection locked="0"/>
    </xf>
    <xf numFmtId="0" fontId="1" fillId="0" borderId="0">
      <protection locked="0"/>
    </xf>
    <xf numFmtId="0" fontId="11" fillId="0" borderId="4" applyNumberFormat="0" applyFill="0" applyAlignment="0" applyProtection="0"/>
    <xf numFmtId="10" fontId="9" fillId="4" borderId="5" applyNumberFormat="0" applyBorder="0" applyAlignment="0" applyProtection="0"/>
    <xf numFmtId="37" fontId="12" fillId="0" borderId="0"/>
    <xf numFmtId="183" fontId="13" fillId="0" borderId="0"/>
    <xf numFmtId="0" fontId="5" fillId="0" borderId="0"/>
    <xf numFmtId="0" fontId="5" fillId="0" borderId="0"/>
    <xf numFmtId="10" fontId="1" fillId="0" borderId="0" applyFont="0" applyFill="0" applyBorder="0" applyAlignment="0" applyProtection="0"/>
    <xf numFmtId="0" fontId="1" fillId="0" borderId="6">
      <protection locked="0"/>
    </xf>
    <xf numFmtId="37" fontId="9" fillId="5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15" fillId="0" borderId="4" applyProtection="0"/>
    <xf numFmtId="188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6" fillId="0" borderId="0"/>
  </cellStyleXfs>
  <cellXfs count="56">
    <xf numFmtId="0" fontId="0" fillId="0" borderId="0" xfId="0"/>
    <xf numFmtId="0" fontId="19" fillId="0" borderId="0" xfId="17" applyFont="1" applyBorder="1"/>
    <xf numFmtId="0" fontId="19" fillId="0" borderId="0" xfId="17" applyFont="1"/>
    <xf numFmtId="0" fontId="20" fillId="0" borderId="0" xfId="17" applyFont="1" applyBorder="1"/>
    <xf numFmtId="0" fontId="6" fillId="0" borderId="0" xfId="16" applyFont="1" applyBorder="1"/>
    <xf numFmtId="165" fontId="6" fillId="0" borderId="0" xfId="3" applyNumberFormat="1" applyFont="1" applyBorder="1"/>
    <xf numFmtId="37" fontId="19" fillId="0" borderId="0" xfId="17" applyNumberFormat="1" applyFont="1" applyBorder="1"/>
    <xf numFmtId="165" fontId="6" fillId="0" borderId="0" xfId="3" applyNumberFormat="1" applyFont="1" applyFill="1" applyBorder="1"/>
    <xf numFmtId="17" fontId="0" fillId="0" borderId="0" xfId="0" applyNumberFormat="1"/>
    <xf numFmtId="164" fontId="0" fillId="0" borderId="0" xfId="3" applyNumberFormat="1" applyFont="1"/>
    <xf numFmtId="164" fontId="21" fillId="0" borderId="0" xfId="3" applyNumberFormat="1" applyFont="1"/>
    <xf numFmtId="0" fontId="0" fillId="0" borderId="0" xfId="0" applyFill="1" applyBorder="1"/>
    <xf numFmtId="37" fontId="20" fillId="0" borderId="7" xfId="17" applyNumberFormat="1" applyFont="1" applyBorder="1" applyAlignment="1"/>
    <xf numFmtId="0" fontId="17" fillId="0" borderId="8" xfId="17" quotePrefix="1" applyFont="1" applyBorder="1"/>
    <xf numFmtId="0" fontId="18" fillId="0" borderId="3" xfId="17" applyFont="1" applyBorder="1" applyAlignment="1">
      <alignment horizontal="centerContinuous"/>
    </xf>
    <xf numFmtId="0" fontId="18" fillId="0" borderId="9" xfId="17" applyFont="1" applyBorder="1" applyAlignment="1">
      <alignment horizontal="centerContinuous"/>
    </xf>
    <xf numFmtId="0" fontId="20" fillId="0" borderId="10" xfId="17" applyFont="1" applyBorder="1"/>
    <xf numFmtId="0" fontId="18" fillId="0" borderId="5" xfId="17" applyFont="1" applyBorder="1"/>
    <xf numFmtId="37" fontId="20" fillId="0" borderId="10" xfId="17" applyNumberFormat="1" applyFont="1" applyBorder="1" applyAlignment="1"/>
    <xf numFmtId="37" fontId="18" fillId="0" borderId="5" xfId="17" applyNumberFormat="1" applyFont="1" applyBorder="1" applyAlignment="1"/>
    <xf numFmtId="37" fontId="20" fillId="0" borderId="10" xfId="0" applyNumberFormat="1" applyFont="1" applyBorder="1" applyAlignment="1"/>
    <xf numFmtId="0" fontId="18" fillId="0" borderId="5" xfId="17" applyFont="1" applyBorder="1" applyAlignment="1">
      <alignment horizontal="right"/>
    </xf>
    <xf numFmtId="0" fontId="18" fillId="0" borderId="9" xfId="17" applyFont="1" applyBorder="1" applyAlignment="1">
      <alignment horizontal="right"/>
    </xf>
    <xf numFmtId="0" fontId="0" fillId="0" borderId="0" xfId="0" applyBorder="1"/>
    <xf numFmtId="37" fontId="19" fillId="0" borderId="0" xfId="17" applyNumberFormat="1" applyFont="1"/>
    <xf numFmtId="0" fontId="18" fillId="0" borderId="9" xfId="17" quotePrefix="1" applyFont="1" applyBorder="1" applyAlignment="1">
      <alignment horizontal="right"/>
    </xf>
    <xf numFmtId="0" fontId="22" fillId="0" borderId="0" xfId="0" quotePrefix="1" applyFont="1" applyAlignment="1">
      <alignment horizontal="left"/>
    </xf>
    <xf numFmtId="0" fontId="18" fillId="0" borderId="5" xfId="17" quotePrefix="1" applyFont="1" applyBorder="1" applyAlignment="1">
      <alignment horizontal="right"/>
    </xf>
    <xf numFmtId="37" fontId="20" fillId="0" borderId="0" xfId="17" applyNumberFormat="1" applyFont="1" applyBorder="1"/>
    <xf numFmtId="0" fontId="23" fillId="0" borderId="0" xfId="0" applyFont="1"/>
    <xf numFmtId="0" fontId="0" fillId="0" borderId="0" xfId="0" applyAlignment="1">
      <alignment horizontal="right"/>
    </xf>
    <xf numFmtId="164" fontId="1" fillId="0" borderId="0" xfId="3" applyNumberFormat="1"/>
    <xf numFmtId="0" fontId="24" fillId="0" borderId="0" xfId="0" applyFont="1"/>
    <xf numFmtId="0" fontId="25" fillId="0" borderId="0" xfId="0" applyFont="1" applyAlignment="1">
      <alignment horizontal="center"/>
    </xf>
    <xf numFmtId="6" fontId="0" fillId="0" borderId="0" xfId="0" applyNumberFormat="1"/>
    <xf numFmtId="0" fontId="11" fillId="0" borderId="0" xfId="0" applyFont="1"/>
    <xf numFmtId="0" fontId="11" fillId="0" borderId="0" xfId="0" applyFont="1" applyBorder="1"/>
    <xf numFmtId="164" fontId="11" fillId="0" borderId="0" xfId="3" applyNumberFormat="1" applyFont="1" applyBorder="1"/>
    <xf numFmtId="164" fontId="1" fillId="0" borderId="0" xfId="3" applyNumberFormat="1" applyBorder="1"/>
    <xf numFmtId="164" fontId="0" fillId="0" borderId="0" xfId="0" applyNumberFormat="1"/>
    <xf numFmtId="6" fontId="0" fillId="0" borderId="0" xfId="0" applyNumberFormat="1" applyFill="1"/>
    <xf numFmtId="6" fontId="0" fillId="6" borderId="0" xfId="0" applyNumberFormat="1" applyFill="1"/>
    <xf numFmtId="6" fontId="0" fillId="7" borderId="0" xfId="0" applyNumberFormat="1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0" xfId="0" quotePrefix="1" applyFill="1" applyBorder="1" applyAlignment="1">
      <alignment horizontal="left"/>
    </xf>
    <xf numFmtId="0" fontId="3" fillId="9" borderId="8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</cellXfs>
  <cellStyles count="29">
    <cellStyle name="Actual Date" xfId="1"/>
    <cellStyle name="Calc Currency (0)" xfId="2"/>
    <cellStyle name="Comma" xfId="3" builtinId="3"/>
    <cellStyle name="Date" xfId="4"/>
    <cellStyle name="Fixed" xfId="5"/>
    <cellStyle name="Grey" xfId="6"/>
    <cellStyle name="HEADER" xfId="7"/>
    <cellStyle name="Header1" xfId="8"/>
    <cellStyle name="Header2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~0007077" xfId="16"/>
    <cellStyle name="Normal_98 99 00 Actual EBIT-Laurel" xfId="17"/>
    <cellStyle name="Percent [2]" xfId="18"/>
    <cellStyle name="Total" xfId="19" builtinId="25" customBuiltin="1"/>
    <cellStyle name="Unprot" xfId="20"/>
    <cellStyle name="Unprot$" xfId="21"/>
    <cellStyle name="Unprot_CurrencySKorea" xfId="22"/>
    <cellStyle name="Unprotect" xfId="23"/>
    <cellStyle name="콤마 [0]_94하반기" xfId="24"/>
    <cellStyle name="콤마_94하반기" xfId="25"/>
    <cellStyle name="통화 [0]_94하반기" xfId="26"/>
    <cellStyle name="통화_94하반기" xfId="27"/>
    <cellStyle name="표준_Ⅰ.경영실적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F9DC-427B-AF61-C1B196F6EDDB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F9DC-427B-AF61-C1B196F6EDDB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F9DC-427B-AF61-C1B196F6EDDB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F9DC-427B-AF61-C1B196F6EDDB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F9DC-427B-AF61-C1B196F6EDDB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F9DC-427B-AF61-C1B196F6EDDB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F9DC-427B-AF61-C1B196F6EDDB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F9DC-427B-AF61-C1B196F6EDDB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F9DC-427B-AF61-C1B196F6EDDB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F9DC-427B-AF61-C1B196F6EDDB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F9DC-427B-AF61-C1B196F6EDDB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F9DC-427B-AF61-C1B196F6EDDB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F9DC-427B-AF61-C1B196F6EDDB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F9DC-427B-AF61-C1B196F6EDDB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F9DC-427B-AF61-C1B196F6EDDB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F9DC-427B-AF61-C1B196F6EDDB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F9DC-427B-AF61-C1B196F6EDDB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F9DC-427B-AF61-C1B196F6EDDB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F9DC-427B-AF61-C1B196F6EDDB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F9DC-427B-AF61-C1B196F6EDDB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2206808357507386E-2"/>
                  <c:y val="0.4604569420035149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9DC-427B-AF61-C1B196F6EDDB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4.7883430520875299E-2"/>
                  <c:y val="0.5096660808435852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9DC-427B-AF61-C1B196F6EDDB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2866089923071115E-2"/>
                  <c:y val="0.4622144112478031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9DC-427B-AF61-C1B196F6EDDB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131856313112744"/>
                  <c:y val="0.4745166959578207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9DC-427B-AF61-C1B196F6EDDB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699518529449536"/>
                  <c:y val="0.4727592267135324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9DC-427B-AF61-C1B196F6EDDB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336577021903539"/>
                  <c:y val="0.5131810193321616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9DC-427B-AF61-C1B196F6EDDB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90423923824033"/>
                  <c:y val="0.4639718804920913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9DC-427B-AF61-C1B196F6EDDB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610694006811542"/>
                  <c:y val="0.4762741652021089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9DC-427B-AF61-C1B196F6EDDB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108959947031124"/>
                  <c:y val="0.469244288224956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9DC-427B-AF61-C1B196F6EDDB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537829611133495"/>
                  <c:y val="0.4639718804920913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9DC-427B-AF61-C1B196F6EDDB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174888103587498"/>
                  <c:y val="0.4762741652021089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9DC-427B-AF61-C1B196F6EDDB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603757767689865"/>
                  <c:y val="0.4551845342706502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9DC-427B-AF61-C1B196F6EDDB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0.4657293497363796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9DC-427B-AF61-C1B196F6EDDB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SUMMARY!$C$7:$AU$7</c:f>
              <c:numCache>
                <c:formatCode>"$"#,##0_);[Red]\("$"#,##0\)</c:formatCode>
                <c:ptCount val="37"/>
                <c:pt idx="0">
                  <c:v>1455.9960000000005</c:v>
                </c:pt>
                <c:pt idx="1">
                  <c:v>-125.34099999999992</c:v>
                </c:pt>
                <c:pt idx="2">
                  <c:v>1830.5050572287594</c:v>
                </c:pt>
                <c:pt idx="3">
                  <c:v>128.77098369594512</c:v>
                </c:pt>
                <c:pt idx="4">
                  <c:v>1047.3111925898302</c:v>
                </c:pt>
                <c:pt idx="5">
                  <c:v>-302.78687513531929</c:v>
                </c:pt>
                <c:pt idx="6">
                  <c:v>1110.6337407205524</c:v>
                </c:pt>
                <c:pt idx="7">
                  <c:v>433.10342575033695</c:v>
                </c:pt>
                <c:pt idx="8">
                  <c:v>524.08121029490189</c:v>
                </c:pt>
                <c:pt idx="9">
                  <c:v>1222.6189841339647</c:v>
                </c:pt>
                <c:pt idx="10">
                  <c:v>463.36324108943677</c:v>
                </c:pt>
                <c:pt idx="11">
                  <c:v>1961.3021405668585</c:v>
                </c:pt>
                <c:pt idx="12">
                  <c:v>1647.9031426699928</c:v>
                </c:pt>
                <c:pt idx="13">
                  <c:v>69.259362026654685</c:v>
                </c:pt>
                <c:pt idx="14">
                  <c:v>-117.62420982514777</c:v>
                </c:pt>
                <c:pt idx="15">
                  <c:v>1230.8362918949801</c:v>
                </c:pt>
                <c:pt idx="16">
                  <c:v>1273.1661216618477</c:v>
                </c:pt>
                <c:pt idx="17">
                  <c:v>104.21296582888625</c:v>
                </c:pt>
                <c:pt idx="18">
                  <c:v>1774.9260084711709</c:v>
                </c:pt>
                <c:pt idx="19">
                  <c:v>-4540.3321356728438</c:v>
                </c:pt>
                <c:pt idx="20">
                  <c:v>682.70663568879183</c:v>
                </c:pt>
                <c:pt idx="21">
                  <c:v>6920.2188191043169</c:v>
                </c:pt>
                <c:pt idx="22">
                  <c:v>-5354.1008389819763</c:v>
                </c:pt>
                <c:pt idx="23">
                  <c:v>-3939.2412163847748</c:v>
                </c:pt>
                <c:pt idx="24">
                  <c:v>12203.895941706431</c:v>
                </c:pt>
                <c:pt idx="25">
                  <c:v>-2189.6697765522908</c:v>
                </c:pt>
                <c:pt idx="26">
                  <c:v>5754.8280719251397</c:v>
                </c:pt>
                <c:pt idx="27">
                  <c:v>24919.476569613562</c:v>
                </c:pt>
                <c:pt idx="28">
                  <c:v>3111.5962946542459</c:v>
                </c:pt>
                <c:pt idx="29">
                  <c:v>-6933.2111832360324</c:v>
                </c:pt>
                <c:pt idx="30">
                  <c:v>38736.937828969028</c:v>
                </c:pt>
                <c:pt idx="31">
                  <c:v>-27819.113819602393</c:v>
                </c:pt>
                <c:pt idx="32">
                  <c:v>-20720.002029356485</c:v>
                </c:pt>
                <c:pt idx="33">
                  <c:v>-18014.600217534138</c:v>
                </c:pt>
                <c:pt idx="34">
                  <c:v>-24366.776263514119</c:v>
                </c:pt>
                <c:pt idx="35">
                  <c:v>-12003.937437989216</c:v>
                </c:pt>
                <c:pt idx="36">
                  <c:v>-8136.1175877228879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9DC-427B-AF61-C1B196F6ED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32219360"/>
        <c:axId val="1"/>
      </c:barChart>
      <c:dateAx>
        <c:axId val="8322193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322193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92BB-457C-A0F0-6D592E25BA57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92BB-457C-A0F0-6D592E25BA57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2BB-457C-A0F0-6D592E25BA57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92BB-457C-A0F0-6D592E25BA57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92BB-457C-A0F0-6D592E25BA57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92BB-457C-A0F0-6D592E25BA57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92BB-457C-A0F0-6D592E25BA57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92BB-457C-A0F0-6D592E25BA57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92BB-457C-A0F0-6D592E25BA57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92BB-457C-A0F0-6D592E25BA57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92BB-457C-A0F0-6D592E25BA57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92BB-457C-A0F0-6D592E25BA57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92BB-457C-A0F0-6D592E25BA57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92BB-457C-A0F0-6D592E25BA57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92BB-457C-A0F0-6D592E25BA57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92BB-457C-A0F0-6D592E25BA57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92BB-457C-A0F0-6D592E25BA57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92BB-457C-A0F0-6D592E25BA57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92BB-457C-A0F0-6D592E25BA57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92BB-457C-A0F0-6D592E25BA57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2206808357507386E-2"/>
                  <c:y val="8.43585237258348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2BB-457C-A0F0-6D592E25BA5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4.9965318804391617E-2"/>
                  <c:y val="0.2407732864674868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2BB-457C-A0F0-6D592E25BA5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1478164400726893E-2"/>
                  <c:y val="0.3884007029876976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2BB-457C-A0F0-6D592E25BA5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7154786564094819E-2"/>
                  <c:y val="0.449912126537785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2BB-457C-A0F0-6D592E25BA5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332408501450443"/>
                  <c:y val="0.3901581722319859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2BB-457C-A0F0-6D592E25BA5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058991917434697"/>
                  <c:y val="0.293497363796133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2BB-457C-A0F0-6D592E25BA5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90423923824033"/>
                  <c:y val="5.0966608084358524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2BB-457C-A0F0-6D592E25BA5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19431635010828"/>
                  <c:y val="0.2741652021089631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2BB-457C-A0F0-6D592E25BA5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970167394796703"/>
                  <c:y val="0.2565905096660808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2BB-457C-A0F0-6D592E25BA57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329640782781865"/>
                  <c:y val="0.2899824253075571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2BB-457C-A0F0-6D592E25BA57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7758510446884233"/>
                  <c:y val="0.2724077328646748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2BB-457C-A0F0-6D592E25BA57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464965215455447"/>
                  <c:y val="0.3409490333919156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2BB-457C-A0F0-6D592E25BA57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0.1353251318101933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2BB-457C-A0F0-6D592E25BA57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SUMMARY!$C$8:$AU$8</c:f>
              <c:numCache>
                <c:formatCode>"$"#,##0_);[Red]\("$"#,##0\)</c:formatCode>
                <c:ptCount val="37"/>
                <c:pt idx="0">
                  <c:v>5553.4791231364006</c:v>
                </c:pt>
                <c:pt idx="1">
                  <c:v>-63.463956785771579</c:v>
                </c:pt>
                <c:pt idx="2">
                  <c:v>-6410.2495592249561</c:v>
                </c:pt>
                <c:pt idx="3">
                  <c:v>-9009.4401458677603</c:v>
                </c:pt>
                <c:pt idx="4">
                  <c:v>-5189.2912866027709</c:v>
                </c:pt>
                <c:pt idx="5">
                  <c:v>-2337.1398024294081</c:v>
                </c:pt>
                <c:pt idx="6">
                  <c:v>7040.254208142177</c:v>
                </c:pt>
                <c:pt idx="7">
                  <c:v>-1255.6235937101517</c:v>
                </c:pt>
                <c:pt idx="8">
                  <c:v>-197.27889184545791</c:v>
                </c:pt>
                <c:pt idx="9">
                  <c:v>-2004.8103058833917</c:v>
                </c:pt>
                <c:pt idx="10">
                  <c:v>-1179.4252492280032</c:v>
                </c:pt>
                <c:pt idx="11">
                  <c:v>-4024.0282091894805</c:v>
                </c:pt>
                <c:pt idx="12">
                  <c:v>3552.1981349565222</c:v>
                </c:pt>
                <c:pt idx="13">
                  <c:v>-15915.599108217642</c:v>
                </c:pt>
                <c:pt idx="14">
                  <c:v>1109.5741721171669</c:v>
                </c:pt>
                <c:pt idx="15">
                  <c:v>1918.5584928614226</c:v>
                </c:pt>
                <c:pt idx="16">
                  <c:v>3472.2835469391557</c:v>
                </c:pt>
                <c:pt idx="17">
                  <c:v>162.84424918401768</c:v>
                </c:pt>
                <c:pt idx="18">
                  <c:v>1781.9033343377612</c:v>
                </c:pt>
                <c:pt idx="19">
                  <c:v>-383.89572646612885</c:v>
                </c:pt>
                <c:pt idx="20">
                  <c:v>-2816.141724515865</c:v>
                </c:pt>
                <c:pt idx="21">
                  <c:v>3187.2119646509859</c:v>
                </c:pt>
                <c:pt idx="22">
                  <c:v>-1135.3850790016938</c:v>
                </c:pt>
                <c:pt idx="23">
                  <c:v>6553.1038182024286</c:v>
                </c:pt>
                <c:pt idx="24">
                  <c:v>-6995.2355992184248</c:v>
                </c:pt>
                <c:pt idx="25">
                  <c:v>-3856.4600079000365</c:v>
                </c:pt>
                <c:pt idx="26">
                  <c:v>4826.4785481000035</c:v>
                </c:pt>
                <c:pt idx="27">
                  <c:v>-25212.084838200029</c:v>
                </c:pt>
                <c:pt idx="28">
                  <c:v>6301.1958056999656</c:v>
                </c:pt>
                <c:pt idx="29">
                  <c:v>361.46969560000855</c:v>
                </c:pt>
                <c:pt idx="30">
                  <c:v>6476.0445651999535</c:v>
                </c:pt>
                <c:pt idx="31">
                  <c:v>-2585.9846160999964</c:v>
                </c:pt>
                <c:pt idx="32">
                  <c:v>-3378.5093705456511</c:v>
                </c:pt>
                <c:pt idx="33">
                  <c:v>-4843.4164727026146</c:v>
                </c:pt>
                <c:pt idx="34">
                  <c:v>32.1131810646487</c:v>
                </c:pt>
                <c:pt idx="35">
                  <c:v>-1464.3587490584227</c:v>
                </c:pt>
                <c:pt idx="36">
                  <c:v>-3386.3207182592437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2BB-457C-A0F0-6D592E25BA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32218896"/>
        <c:axId val="1"/>
      </c:barChart>
      <c:dateAx>
        <c:axId val="8322188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3221889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9E6A-4860-9542-53CEF999D161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9E6A-4860-9542-53CEF999D161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E6A-4860-9542-53CEF999D161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9E6A-4860-9542-53CEF999D161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9E6A-4860-9542-53CEF999D161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9E6A-4860-9542-53CEF999D161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9E6A-4860-9542-53CEF999D161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9E6A-4860-9542-53CEF999D161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9E6A-4860-9542-53CEF999D161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9E6A-4860-9542-53CEF999D161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9E6A-4860-9542-53CEF999D161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9E6A-4860-9542-53CEF999D161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9E6A-4860-9542-53CEF999D161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9E6A-4860-9542-53CEF999D161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9E6A-4860-9542-53CEF999D161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9E6A-4860-9542-53CEF999D161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9E6A-4860-9542-53CEF999D161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9E6A-4860-9542-53CEF999D161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9E6A-4860-9542-53CEF999D161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9E6A-4860-9542-53CEF999D161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3594733879851598E-2"/>
                  <c:y val="0.5764499121265377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E6A-4860-9542-53CEF999D16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3435132610252151E-2"/>
                  <c:y val="0.5272407732864674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E6A-4860-9542-53CEF999D16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9805717534792167E-2"/>
                  <c:y val="0.5202108963093146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E6A-4860-9542-53CEF999D16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7154786564094819E-2"/>
                  <c:y val="0.6379613356766256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E6A-4860-9542-53CEF999D16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768914805566747"/>
                  <c:y val="0.5043936731107205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E6A-4860-9542-53CEF999D16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336577021903539"/>
                  <c:y val="0.5834797891036906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E6A-4860-9542-53CEF999D161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90423923824033"/>
                  <c:y val="0.207381370826010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E6A-4860-9542-53CEF999D161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3331089023427"/>
                  <c:y val="0.4376098418277680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E6A-4860-9542-53CEF999D161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692582290327859"/>
                  <c:y val="0.7100175746924428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E6A-4860-9542-53CEF999D161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746018439485124"/>
                  <c:y val="0.4903339191564147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E6A-4860-9542-53CEF999D161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036095551353074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E6A-4860-9542-53CEF999D161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742550319924289"/>
                  <c:y val="0.578207381370826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E6A-4860-9542-53CEF999D161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31021253626108"/>
                  <c:y val="0.629173989455184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E6A-4860-9542-53CEF999D161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SUMMARY!$C$9:$AU$9</c:f>
              <c:numCache>
                <c:formatCode>"$"#,##0_);[Red]\("$"#,##0\)</c:formatCode>
                <c:ptCount val="37"/>
                <c:pt idx="0">
                  <c:v>-456.71300000000002</c:v>
                </c:pt>
                <c:pt idx="1">
                  <c:v>3.2559999999999998</c:v>
                </c:pt>
                <c:pt idx="2">
                  <c:v>0.45400000000000001</c:v>
                </c:pt>
                <c:pt idx="3">
                  <c:v>-2206.5159999999996</c:v>
                </c:pt>
                <c:pt idx="4">
                  <c:v>337.67399999999998</c:v>
                </c:pt>
                <c:pt idx="5">
                  <c:v>-982.47949000000017</c:v>
                </c:pt>
                <c:pt idx="6">
                  <c:v>8731.1568937000047</c:v>
                </c:pt>
                <c:pt idx="7">
                  <c:v>2317.3523599999994</c:v>
                </c:pt>
                <c:pt idx="8">
                  <c:v>-4279.3298127999988</c:v>
                </c:pt>
                <c:pt idx="9">
                  <c:v>747.19352249999997</c:v>
                </c:pt>
                <c:pt idx="10">
                  <c:v>-134.9031676999997</c:v>
                </c:pt>
                <c:pt idx="11">
                  <c:v>-538.94515669999987</c:v>
                </c:pt>
                <c:pt idx="12">
                  <c:v>-2163.4568756999997</c:v>
                </c:pt>
                <c:pt idx="13">
                  <c:v>1982.6566253999997</c:v>
                </c:pt>
                <c:pt idx="14">
                  <c:v>4696.869645800004</c:v>
                </c:pt>
                <c:pt idx="15">
                  <c:v>20.660788899999712</c:v>
                </c:pt>
                <c:pt idx="16">
                  <c:v>865.27428770000222</c:v>
                </c:pt>
                <c:pt idx="17">
                  <c:v>1.9992999998895452E-3</c:v>
                </c:pt>
                <c:pt idx="18">
                  <c:v>-7.0123090000000952</c:v>
                </c:pt>
                <c:pt idx="19">
                  <c:v>470.04294989999926</c:v>
                </c:pt>
                <c:pt idx="20">
                  <c:v>1930.4822106999993</c:v>
                </c:pt>
                <c:pt idx="21">
                  <c:v>1608.1312041999997</c:v>
                </c:pt>
                <c:pt idx="22">
                  <c:v>1568.4755875999995</c:v>
                </c:pt>
                <c:pt idx="23">
                  <c:v>-1894.3196335999996</c:v>
                </c:pt>
                <c:pt idx="24">
                  <c:v>-2376.9676663999999</c:v>
                </c:pt>
                <c:pt idx="25">
                  <c:v>-2936.9775261000013</c:v>
                </c:pt>
                <c:pt idx="26">
                  <c:v>7618.9269709000018</c:v>
                </c:pt>
                <c:pt idx="27">
                  <c:v>5380.1555343999999</c:v>
                </c:pt>
                <c:pt idx="28">
                  <c:v>-2734.0010385999999</c:v>
                </c:pt>
                <c:pt idx="29">
                  <c:v>-184.02397379999979</c:v>
                </c:pt>
                <c:pt idx="30">
                  <c:v>9309.8143779999973</c:v>
                </c:pt>
                <c:pt idx="31">
                  <c:v>-3154.1582412000012</c:v>
                </c:pt>
                <c:pt idx="32">
                  <c:v>8120.7168917999697</c:v>
                </c:pt>
                <c:pt idx="33">
                  <c:v>13389.596580872505</c:v>
                </c:pt>
                <c:pt idx="34">
                  <c:v>-1056.3724235131958</c:v>
                </c:pt>
                <c:pt idx="35">
                  <c:v>-3051.0821475129655</c:v>
                </c:pt>
                <c:pt idx="36">
                  <c:v>-6086.7534960185603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E6A-4860-9542-53CEF999D1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32221680"/>
        <c:axId val="1"/>
      </c:barChart>
      <c:dateAx>
        <c:axId val="8322216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322216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FD7E-4ADA-8393-3AD1D85C5614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FD7E-4ADA-8393-3AD1D85C5614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FD7E-4ADA-8393-3AD1D85C5614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FD7E-4ADA-8393-3AD1D85C5614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FD7E-4ADA-8393-3AD1D85C5614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FD7E-4ADA-8393-3AD1D85C5614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FD7E-4ADA-8393-3AD1D85C5614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FD7E-4ADA-8393-3AD1D85C5614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FD7E-4ADA-8393-3AD1D85C5614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FD7E-4ADA-8393-3AD1D85C5614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FD7E-4ADA-8393-3AD1D85C5614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FD7E-4ADA-8393-3AD1D85C5614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FD7E-4ADA-8393-3AD1D85C5614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FD7E-4ADA-8393-3AD1D85C5614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FD7E-4ADA-8393-3AD1D85C5614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FD7E-4ADA-8393-3AD1D85C5614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FD7E-4ADA-8393-3AD1D85C5614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FD7E-4ADA-8393-3AD1D85C5614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FD7E-4ADA-8393-3AD1D85C5614}"/>
              </c:ext>
            </c:extLst>
          </c:dPt>
          <c:dPt>
            <c:idx val="44"/>
            <c:invertIfNegative val="0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FD7E-4ADA-8393-3AD1D85C5614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4982659402195809E-2"/>
                  <c:y val="0.5079086115992970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7E-4ADA-8393-3AD1D85C561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4.7883430520875299E-2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E-4ADA-8393-3AD1D85C561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2866089923071115E-2"/>
                  <c:y val="0.4182776801405975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E-4ADA-8393-3AD1D85C561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6460823802922702E-2"/>
                  <c:y val="0.260105448154657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E-4ADA-8393-3AD1D85C561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699518529449536"/>
                  <c:y val="0.488576449912126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7E-4ADA-8393-3AD1D85C561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336577021903539"/>
                  <c:y val="0.5659050966608084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D7E-4ADA-8393-3AD1D85C561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90423923824033"/>
                  <c:y val="0.488576449912126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D7E-4ADA-8393-3AD1D85C5614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19431635010828"/>
                  <c:y val="0.5764499121265377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D7E-4ADA-8393-3AD1D85C5614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692582290327859"/>
                  <c:y val="0.6186291739894551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D7E-4ADA-8393-3AD1D85C5614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537829611133495"/>
                  <c:y val="0.4833040421792618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D7E-4ADA-8393-3AD1D85C5614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7689114170767021"/>
                  <c:y val="0.3093145869947275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D7E-4ADA-8393-3AD1D85C5614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603757767689865"/>
                  <c:y val="0.3760984182776801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D7E-4ADA-8393-3AD1D85C5614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31021253626108"/>
                  <c:y val="0.6309314586994727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D7E-4ADA-8393-3AD1D85C5614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SUMMARY!$C$10:$AU$10</c:f>
              <c:numCache>
                <c:formatCode>"$"#,##0_);[Red]\("$"#,##0\)</c:formatCode>
                <c:ptCount val="37"/>
                <c:pt idx="0">
                  <c:v>399.77700000000232</c:v>
                </c:pt>
                <c:pt idx="1">
                  <c:v>-654.86699999999985</c:v>
                </c:pt>
                <c:pt idx="2">
                  <c:v>5715.1049999999968</c:v>
                </c:pt>
                <c:pt idx="3">
                  <c:v>14451.622587538772</c:v>
                </c:pt>
                <c:pt idx="4">
                  <c:v>1340.8960000000004</c:v>
                </c:pt>
                <c:pt idx="5">
                  <c:v>-966.93950000000109</c:v>
                </c:pt>
                <c:pt idx="6">
                  <c:v>1447.2480109438407</c:v>
                </c:pt>
                <c:pt idx="7">
                  <c:v>-1281.4409352400789</c:v>
                </c:pt>
                <c:pt idx="8">
                  <c:v>-3289.5696269544915</c:v>
                </c:pt>
                <c:pt idx="9">
                  <c:v>1946.7140856999472</c:v>
                </c:pt>
                <c:pt idx="10">
                  <c:v>11981.748705200005</c:v>
                </c:pt>
                <c:pt idx="11">
                  <c:v>7843.1703081470405</c:v>
                </c:pt>
                <c:pt idx="12">
                  <c:v>-4454.1624807414883</c:v>
                </c:pt>
                <c:pt idx="13">
                  <c:v>-6509.0241969999961</c:v>
                </c:pt>
                <c:pt idx="14">
                  <c:v>11219.417454099977</c:v>
                </c:pt>
                <c:pt idx="15">
                  <c:v>9544.8992649000247</c:v>
                </c:pt>
                <c:pt idx="16">
                  <c:v>9210.5794799398991</c:v>
                </c:pt>
                <c:pt idx="17">
                  <c:v>-2420.8136649036983</c:v>
                </c:pt>
                <c:pt idx="18">
                  <c:v>528.47637564082379</c:v>
                </c:pt>
                <c:pt idx="19">
                  <c:v>-5154.0331776749745</c:v>
                </c:pt>
                <c:pt idx="20">
                  <c:v>-1577.1588716309057</c:v>
                </c:pt>
                <c:pt idx="21">
                  <c:v>5998.8605652988135</c:v>
                </c:pt>
                <c:pt idx="22">
                  <c:v>-9501.1823757023722</c:v>
                </c:pt>
                <c:pt idx="23">
                  <c:v>27494.80008979734</c:v>
                </c:pt>
                <c:pt idx="24">
                  <c:v>-8321.9666312889476</c:v>
                </c:pt>
                <c:pt idx="25">
                  <c:v>-13440.365979498267</c:v>
                </c:pt>
                <c:pt idx="26">
                  <c:v>-2131.820470405065</c:v>
                </c:pt>
                <c:pt idx="27">
                  <c:v>-14031.111941751089</c:v>
                </c:pt>
                <c:pt idx="28">
                  <c:v>-8715.9698094199848</c:v>
                </c:pt>
                <c:pt idx="29">
                  <c:v>3906.3980470999613</c:v>
                </c:pt>
                <c:pt idx="30">
                  <c:v>-3841.5607140000166</c:v>
                </c:pt>
                <c:pt idx="31">
                  <c:v>-2569.9723367000033</c:v>
                </c:pt>
                <c:pt idx="32">
                  <c:v>1537.5090633999844</c:v>
                </c:pt>
                <c:pt idx="33">
                  <c:v>-11485.870014780703</c:v>
                </c:pt>
                <c:pt idx="34">
                  <c:v>-4719.412868599994</c:v>
                </c:pt>
                <c:pt idx="35">
                  <c:v>-4342.71288309999</c:v>
                </c:pt>
                <c:pt idx="36">
                  <c:v>-2100.2640300000066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D7E-4ADA-8393-3AD1D85C56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32220288"/>
        <c:axId val="1"/>
      </c:barChart>
      <c:dateAx>
        <c:axId val="8322202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322202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D25E-4DCC-9C18-0FB3519E9E69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D25E-4DCC-9C18-0FB3519E9E69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D25E-4DCC-9C18-0FB3519E9E69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D25E-4DCC-9C18-0FB3519E9E69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D25E-4DCC-9C18-0FB3519E9E69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D25E-4DCC-9C18-0FB3519E9E69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D25E-4DCC-9C18-0FB3519E9E69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D25E-4DCC-9C18-0FB3519E9E69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D25E-4DCC-9C18-0FB3519E9E69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D25E-4DCC-9C18-0FB3519E9E69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D25E-4DCC-9C18-0FB3519E9E69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D25E-4DCC-9C18-0FB3519E9E69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D25E-4DCC-9C18-0FB3519E9E69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D25E-4DCC-9C18-0FB3519E9E69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D25E-4DCC-9C18-0FB3519E9E69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D25E-4DCC-9C18-0FB3519E9E69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D25E-4DCC-9C18-0FB3519E9E69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D25E-4DCC-9C18-0FB3519E9E69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D25E-4DCC-9C18-0FB3519E9E69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D25E-4DCC-9C18-0FB3519E9E69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2206808357507386E-2"/>
                  <c:y val="0.363796133567662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25E-4DCC-9C18-0FB3519E9E6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4.5107579476186876E-2"/>
                  <c:y val="0.4903339191564147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25E-4DCC-9C18-0FB3519E9E6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4254015445415322E-2"/>
                  <c:y val="0.493848857644991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25E-4DCC-9C18-0FB3519E9E69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7154786564094819E-2"/>
                  <c:y val="0.7557117750439367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25E-4DCC-9C18-0FB3519E9E69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3601670118973275"/>
                  <c:y val="0.5043936731107205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25E-4DCC-9C18-0FB3519E9E6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336577021903539"/>
                  <c:y val="0.469244288224956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25E-4DCC-9C18-0FB3519E9E6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043031790474751"/>
                  <c:y val="0.493848857644991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25E-4DCC-9C18-0FB3519E9E69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818882835163174"/>
                  <c:y val="0.4305799648506151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25E-4DCC-9C18-0FB3519E9E69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692582290327859"/>
                  <c:y val="0.5307557117750438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25E-4DCC-9C18-0FB3519E9E69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399037058899071"/>
                  <c:y val="0.6010544815465729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25E-4DCC-9C18-0FB3519E9E69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7758510446884233"/>
                  <c:y val="0.739894551845342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25E-4DCC-9C18-0FB3519E9E69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464965215455447"/>
                  <c:y val="0.5869947275922671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D25E-4DCC-9C18-0FB3519E9E69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0.3760984182776801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D25E-4DCC-9C18-0FB3519E9E69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SUMMARY!$C$11:$AU$11</c:f>
              <c:numCache>
                <c:formatCode>"$"#,##0_);[Red]\("$"#,##0\)</c:formatCode>
                <c:ptCount val="37"/>
                <c:pt idx="0">
                  <c:v>2109.5230499999961</c:v>
                </c:pt>
                <c:pt idx="1">
                  <c:v>-1032.893</c:v>
                </c:pt>
                <c:pt idx="2">
                  <c:v>-903.19799999999998</c:v>
                </c:pt>
                <c:pt idx="3">
                  <c:v>-9669.3580699999984</c:v>
                </c:pt>
                <c:pt idx="4">
                  <c:v>-260.47799999999995</c:v>
                </c:pt>
                <c:pt idx="5">
                  <c:v>-271.62318499999992</c:v>
                </c:pt>
                <c:pt idx="6">
                  <c:v>-743.78075409999701</c:v>
                </c:pt>
                <c:pt idx="7">
                  <c:v>26.97827420000192</c:v>
                </c:pt>
                <c:pt idx="8">
                  <c:v>-2016.3854119999919</c:v>
                </c:pt>
                <c:pt idx="9">
                  <c:v>-4718.8714724892188</c:v>
                </c:pt>
                <c:pt idx="10">
                  <c:v>-9281.6981728156243</c:v>
                </c:pt>
                <c:pt idx="11">
                  <c:v>-3915.5993238999936</c:v>
                </c:pt>
                <c:pt idx="12">
                  <c:v>1948.6277682340726</c:v>
                </c:pt>
                <c:pt idx="13">
                  <c:v>-2669.4444655594743</c:v>
                </c:pt>
                <c:pt idx="14">
                  <c:v>27.079814534605475</c:v>
                </c:pt>
                <c:pt idx="15">
                  <c:v>-466.10762124476065</c:v>
                </c:pt>
                <c:pt idx="16">
                  <c:v>4272.3698601429051</c:v>
                </c:pt>
                <c:pt idx="17">
                  <c:v>-3463.0143581345155</c:v>
                </c:pt>
                <c:pt idx="18">
                  <c:v>1065.5580093909923</c:v>
                </c:pt>
                <c:pt idx="19">
                  <c:v>-463.50358782989997</c:v>
                </c:pt>
                <c:pt idx="20">
                  <c:v>2134.3916452714084</c:v>
                </c:pt>
                <c:pt idx="21">
                  <c:v>667.87992765670049</c:v>
                </c:pt>
                <c:pt idx="22">
                  <c:v>-1477.7468512903656</c:v>
                </c:pt>
                <c:pt idx="23">
                  <c:v>1769.5248577652708</c:v>
                </c:pt>
                <c:pt idx="24">
                  <c:v>603.63657396089195</c:v>
                </c:pt>
                <c:pt idx="25">
                  <c:v>-3191.6178467444311</c:v>
                </c:pt>
                <c:pt idx="26">
                  <c:v>2166.2337314636202</c:v>
                </c:pt>
                <c:pt idx="27">
                  <c:v>-493.44609526493275</c:v>
                </c:pt>
                <c:pt idx="28">
                  <c:v>290.09600993572354</c:v>
                </c:pt>
                <c:pt idx="29">
                  <c:v>9847.8381050532644</c:v>
                </c:pt>
                <c:pt idx="30">
                  <c:v>1798.8164845175866</c:v>
                </c:pt>
                <c:pt idx="31">
                  <c:v>-710.41436534616093</c:v>
                </c:pt>
                <c:pt idx="32">
                  <c:v>2375.1986468019359</c:v>
                </c:pt>
                <c:pt idx="33">
                  <c:v>-1234.7603418460735</c:v>
                </c:pt>
                <c:pt idx="34">
                  <c:v>583.15837818150146</c:v>
                </c:pt>
                <c:pt idx="35">
                  <c:v>-411.87178438152955</c:v>
                </c:pt>
                <c:pt idx="36">
                  <c:v>-1174.2719542295499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25E-4DCC-9C18-0FB3519E9E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408672"/>
        <c:axId val="1"/>
      </c:barChart>
      <c:dateAx>
        <c:axId val="819408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4086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EECE-4525-8248-E264296A79A3}"/>
              </c:ext>
            </c:extLst>
          </c:dPt>
          <c:dPt>
            <c:idx val="1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EECE-4525-8248-E264296A79A3}"/>
              </c:ext>
            </c:extLst>
          </c:dPt>
          <c:dPt>
            <c:idx val="2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EECE-4525-8248-E264296A79A3}"/>
              </c:ext>
            </c:extLst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EECE-4525-8248-E264296A79A3}"/>
              </c:ext>
            </c:extLst>
          </c:dPt>
          <c:dPt>
            <c:idx val="4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EECE-4525-8248-E264296A79A3}"/>
              </c:ext>
            </c:extLst>
          </c:dPt>
          <c:dPt>
            <c:idx val="5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EECE-4525-8248-E264296A79A3}"/>
              </c:ext>
            </c:extLst>
          </c:dPt>
          <c:dPt>
            <c:idx val="6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EECE-4525-8248-E264296A79A3}"/>
              </c:ext>
            </c:extLst>
          </c:dPt>
          <c:dPt>
            <c:idx val="7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EECE-4525-8248-E264296A79A3}"/>
              </c:ext>
            </c:extLst>
          </c:dPt>
          <c:dPt>
            <c:idx val="8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EECE-4525-8248-E264296A79A3}"/>
              </c:ext>
            </c:extLst>
          </c:dPt>
          <c:dPt>
            <c:idx val="9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EECE-4525-8248-E264296A79A3}"/>
              </c:ext>
            </c:extLst>
          </c:dPt>
          <c:dPt>
            <c:idx val="10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EECE-4525-8248-E264296A79A3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3.1922287013916868E-2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CE-4525-8248-E264296A79A3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6210983654940573E-2"/>
                  <c:y val="0.571177504393673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CE-4525-8248-E264296A79A3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8.2581568579480596E-2"/>
                  <c:y val="0.5641476274165202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CE-4525-8248-E264296A79A3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825819074284851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CE-4525-8248-E264296A79A3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4434425432379802"/>
                  <c:y val="0.5342706502636204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ECE-4525-8248-E264296A79A3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6169332335310066"/>
                  <c:y val="0.5694200351493848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ECE-4525-8248-E264296A79A3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875787103881278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ECE-4525-8248-E264296A79A3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1304656767983648"/>
                  <c:y val="0.5641476274165202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ECE-4525-8248-E264296A79A3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802922708203231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ECE-4525-8248-E264296A79A3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6439981200657231"/>
                  <c:y val="0.4850615114235500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ECE-4525-8248-E264296A79A3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868850864759604"/>
                  <c:y val="0.5641476274165202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ECE-4525-8248-E264296A79A3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1575305633330814"/>
                  <c:y val="0.55887521968365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ECE-4525-8248-E264296A79A3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4420552954136446"/>
                  <c:y val="0.5659050966608084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ECE-4525-8248-E264296A79A3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SUMMARY!$C$12:$AU$12</c:f>
              <c:numCache>
                <c:formatCode>"$"#,##0_);[Red]\("$"#,##0\)</c:formatCode>
                <c:ptCount val="37"/>
                <c:pt idx="28">
                  <c:v>640.27562988008185</c:v>
                </c:pt>
                <c:pt idx="29">
                  <c:v>4763.9359342943781</c:v>
                </c:pt>
                <c:pt idx="30">
                  <c:v>-909.45937320005123</c:v>
                </c:pt>
                <c:pt idx="31">
                  <c:v>922.3563157999497</c:v>
                </c:pt>
                <c:pt idx="32">
                  <c:v>-7336.0420512999663</c:v>
                </c:pt>
                <c:pt idx="33">
                  <c:v>-4345.7910352999797</c:v>
                </c:pt>
                <c:pt idx="34">
                  <c:v>1256.2732150000052</c:v>
                </c:pt>
                <c:pt idx="35">
                  <c:v>4830.8772290999823</c:v>
                </c:pt>
                <c:pt idx="36">
                  <c:v>14041.781198599987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ECE-4525-8248-E264296A79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504224"/>
        <c:axId val="1"/>
      </c:barChart>
      <c:dateAx>
        <c:axId val="8195042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5042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450D-4F6A-AA52-F6F58CC02539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450D-4F6A-AA52-F6F58CC02539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450D-4F6A-AA52-F6F58CC02539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450D-4F6A-AA52-F6F58CC02539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450D-4F6A-AA52-F6F58CC02539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450D-4F6A-AA52-F6F58CC02539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450D-4F6A-AA52-F6F58CC02539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450D-4F6A-AA52-F6F58CC02539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450D-4F6A-AA52-F6F58CC02539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450D-4F6A-AA52-F6F58CC02539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450D-4F6A-AA52-F6F58CC02539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450D-4F6A-AA52-F6F58CC02539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450D-4F6A-AA52-F6F58CC02539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450D-4F6A-AA52-F6F58CC02539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450D-4F6A-AA52-F6F58CC02539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450D-4F6A-AA52-F6F58CC02539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450D-4F6A-AA52-F6F58CC02539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450D-4F6A-AA52-F6F58CC02539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450D-4F6A-AA52-F6F58CC02539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450D-4F6A-AA52-F6F58CC02539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2206808357507386E-2"/>
                  <c:y val="0.6678383128295254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50D-4F6A-AA52-F6F58CC0253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4.7883430520875299E-2"/>
                  <c:y val="0.7258347978910368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50D-4F6A-AA52-F6F58CC0253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7723829251275856E-2"/>
                  <c:y val="0.695957820738137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50D-4F6A-AA52-F6F58CC02539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8542712086439027E-2"/>
                  <c:y val="0.6432337434094903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50D-4F6A-AA52-F6F58CC02539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352537148863484"/>
                  <c:y val="0.785588752196836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50D-4F6A-AA52-F6F58CC0253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058991917434697"/>
                  <c:y val="0.7715289982425307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50D-4F6A-AA52-F6F58CC0253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181824342709171"/>
                  <c:y val="0.6871704745166959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50D-4F6A-AA52-F6F58CC02539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610694006811542"/>
                  <c:y val="0.6924428822495606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50D-4F6A-AA52-F6F58CC02539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692582290327859"/>
                  <c:y val="0.7539543057996485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50D-4F6A-AA52-F6F58CC02539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468433335016283"/>
                  <c:y val="0.5992970123022847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50D-4F6A-AA52-F6F58CC02539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7897302999118656"/>
                  <c:y val="0.5905096660808435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50D-4F6A-AA52-F6F58CC02539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603757767689865"/>
                  <c:y val="0.609841827768014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50D-4F6A-AA52-F6F58CC02539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726590192964345"/>
                  <c:y val="0.6942003514938488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50D-4F6A-AA52-F6F58CC02539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SUMMARY!$C$13:$AU$13</c:f>
              <c:numCache>
                <c:formatCode>"$"#,##0_);[Red]\("$"#,##0\)</c:formatCode>
                <c:ptCount val="37"/>
                <c:pt idx="0">
                  <c:v>1296.3002187861716</c:v>
                </c:pt>
                <c:pt idx="1">
                  <c:v>-114.35654701335474</c:v>
                </c:pt>
                <c:pt idx="2">
                  <c:v>19.522393919864953</c:v>
                </c:pt>
                <c:pt idx="3">
                  <c:v>2631.2449046312768</c:v>
                </c:pt>
                <c:pt idx="4">
                  <c:v>-3290.851512327622</c:v>
                </c:pt>
                <c:pt idx="5">
                  <c:v>-2594.0091813568142</c:v>
                </c:pt>
                <c:pt idx="6">
                  <c:v>148.32261087818864</c:v>
                </c:pt>
                <c:pt idx="7">
                  <c:v>211.22753403867114</c:v>
                </c:pt>
                <c:pt idx="8">
                  <c:v>-1036.7734095023875</c:v>
                </c:pt>
                <c:pt idx="9">
                  <c:v>5287.2537704007218</c:v>
                </c:pt>
                <c:pt idx="10">
                  <c:v>5921.6630490145972</c:v>
                </c:pt>
                <c:pt idx="11">
                  <c:v>4540.7039261729897</c:v>
                </c:pt>
                <c:pt idx="12">
                  <c:v>158.68354790000154</c:v>
                </c:pt>
                <c:pt idx="13">
                  <c:v>-1422.5194918917089</c:v>
                </c:pt>
                <c:pt idx="14">
                  <c:v>-2800.9891114999887</c:v>
                </c:pt>
                <c:pt idx="15">
                  <c:v>3234.2268890000059</c:v>
                </c:pt>
                <c:pt idx="16">
                  <c:v>13045.455983600013</c:v>
                </c:pt>
                <c:pt idx="17">
                  <c:v>4712.3967930000044</c:v>
                </c:pt>
                <c:pt idx="18">
                  <c:v>-3052.0100651209782</c:v>
                </c:pt>
                <c:pt idx="19">
                  <c:v>-1438.4378559000047</c:v>
                </c:pt>
                <c:pt idx="20">
                  <c:v>3624.573435399996</c:v>
                </c:pt>
                <c:pt idx="21">
                  <c:v>250.77848710001078</c:v>
                </c:pt>
                <c:pt idx="22">
                  <c:v>-4426.4346018000124</c:v>
                </c:pt>
                <c:pt idx="23">
                  <c:v>4690.2554126000014</c:v>
                </c:pt>
                <c:pt idx="24">
                  <c:v>2087.6088919000026</c:v>
                </c:pt>
                <c:pt idx="25">
                  <c:v>-218.55841610001949</c:v>
                </c:pt>
                <c:pt idx="26">
                  <c:v>-1123.4560814000047</c:v>
                </c:pt>
                <c:pt idx="27">
                  <c:v>35427.746507400014</c:v>
                </c:pt>
                <c:pt idx="28">
                  <c:v>-1071.9491344000035</c:v>
                </c:pt>
                <c:pt idx="29">
                  <c:v>-3021.4850114000087</c:v>
                </c:pt>
                <c:pt idx="30">
                  <c:v>305.87817500000813</c:v>
                </c:pt>
                <c:pt idx="31">
                  <c:v>-5979.7545822999773</c:v>
                </c:pt>
                <c:pt idx="32">
                  <c:v>3726.8844250999991</c:v>
                </c:pt>
                <c:pt idx="33">
                  <c:v>6972.3002379999953</c:v>
                </c:pt>
                <c:pt idx="34">
                  <c:v>-2715.0822348000102</c:v>
                </c:pt>
                <c:pt idx="35">
                  <c:v>-1040.8744552999983</c:v>
                </c:pt>
                <c:pt idx="36">
                  <c:v>-1999.174890299983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50D-4F6A-AA52-F6F58CC025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502368"/>
        <c:axId val="1"/>
      </c:barChart>
      <c:dateAx>
        <c:axId val="8195023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5023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C88B-4A06-8C04-B6D54A5C4F6A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C88B-4A06-8C04-B6D54A5C4F6A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88B-4A06-8C04-B6D54A5C4F6A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C88B-4A06-8C04-B6D54A5C4F6A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C88B-4A06-8C04-B6D54A5C4F6A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C88B-4A06-8C04-B6D54A5C4F6A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C88B-4A06-8C04-B6D54A5C4F6A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C88B-4A06-8C04-B6D54A5C4F6A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C88B-4A06-8C04-B6D54A5C4F6A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C88B-4A06-8C04-B6D54A5C4F6A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C88B-4A06-8C04-B6D54A5C4F6A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C88B-4A06-8C04-B6D54A5C4F6A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C88B-4A06-8C04-B6D54A5C4F6A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C88B-4A06-8C04-B6D54A5C4F6A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C88B-4A06-8C04-B6D54A5C4F6A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C88B-4A06-8C04-B6D54A5C4F6A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C88B-4A06-8C04-B6D54A5C4F6A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C88B-4A06-8C04-B6D54A5C4F6A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C88B-4A06-8C04-B6D54A5C4F6A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C88B-4A06-8C04-B6D54A5C4F6A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2206808357507386E-2"/>
                  <c:y val="0.3409490333919156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88B-4A06-8C04-B6D54A5C4F6A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4.9271356043219514E-2"/>
                  <c:y val="0.4710017574692442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88B-4A06-8C04-B6D54A5C4F6A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2866089923071115E-2"/>
                  <c:y val="0.1968365553602811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88B-4A06-8C04-B6D54A5C4F6A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131856313112744"/>
                  <c:y val="0.4305799648506151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88B-4A06-8C04-B6D54A5C4F6A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560725977215115"/>
                  <c:y val="0.3550087873462214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88B-4A06-8C04-B6D54A5C4F6A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475369574137959"/>
                  <c:y val="0.4516695957820738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88B-4A06-8C04-B6D54A5C4F6A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90423923824033"/>
                  <c:y val="8.2601054481546574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88B-4A06-8C04-B6D54A5C4F6A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3331089023427"/>
                  <c:y val="0.3479789103690685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88B-4A06-8C04-B6D54A5C4F6A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970167394796703"/>
                  <c:y val="0.5852372583479789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88B-4A06-8C04-B6D54A5C4F6A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537829611133495"/>
                  <c:y val="0.3620386643233743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88B-4A06-8C04-B6D54A5C4F6A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7897302999118656"/>
                  <c:y val="0.2214411247803163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C88B-4A06-8C04-B6D54A5C4F6A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742550319924289"/>
                  <c:y val="0.6010544815465729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88B-4A06-8C04-B6D54A5C4F6A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0.3198594024604569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88B-4A06-8C04-B6D54A5C4F6A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SUMMARY!$C$14:$AU$14</c:f>
              <c:numCache>
                <c:formatCode>"$"#,##0_);[Red]\("$"#,##0\)</c:formatCode>
                <c:ptCount val="37"/>
                <c:pt idx="0">
                  <c:v>1363.7820000000004</c:v>
                </c:pt>
                <c:pt idx="1">
                  <c:v>164.30599999999998</c:v>
                </c:pt>
                <c:pt idx="2">
                  <c:v>2894.973</c:v>
                </c:pt>
                <c:pt idx="3">
                  <c:v>456.65437999999972</c:v>
                </c:pt>
                <c:pt idx="4">
                  <c:v>1229.22633</c:v>
                </c:pt>
                <c:pt idx="5">
                  <c:v>338.99142999999964</c:v>
                </c:pt>
                <c:pt idx="6">
                  <c:v>4005.7549962578933</c:v>
                </c:pt>
                <c:pt idx="7">
                  <c:v>1358.5911966397209</c:v>
                </c:pt>
                <c:pt idx="8">
                  <c:v>-664.17548946434385</c:v>
                </c:pt>
                <c:pt idx="9">
                  <c:v>1157.8157838086706</c:v>
                </c:pt>
                <c:pt idx="10">
                  <c:v>2638.2969145211546</c:v>
                </c:pt>
                <c:pt idx="11">
                  <c:v>-828.69883375267545</c:v>
                </c:pt>
                <c:pt idx="12">
                  <c:v>1659.4313321906873</c:v>
                </c:pt>
                <c:pt idx="13">
                  <c:v>-2987.4554269506561</c:v>
                </c:pt>
                <c:pt idx="14">
                  <c:v>-939.18776655171825</c:v>
                </c:pt>
                <c:pt idx="15">
                  <c:v>243.90116162218703</c:v>
                </c:pt>
                <c:pt idx="16">
                  <c:v>3012.4221792936423</c:v>
                </c:pt>
                <c:pt idx="17">
                  <c:v>1671.6496090829496</c:v>
                </c:pt>
                <c:pt idx="18">
                  <c:v>3745.0973275514234</c:v>
                </c:pt>
                <c:pt idx="19">
                  <c:v>-935.55066896376002</c:v>
                </c:pt>
                <c:pt idx="20">
                  <c:v>399.18461753037303</c:v>
                </c:pt>
                <c:pt idx="21">
                  <c:v>3897.286054023728</c:v>
                </c:pt>
                <c:pt idx="22">
                  <c:v>-3156.4183858985502</c:v>
                </c:pt>
                <c:pt idx="23">
                  <c:v>-114.05304713218885</c:v>
                </c:pt>
                <c:pt idx="24">
                  <c:v>-2084.695354114117</c:v>
                </c:pt>
                <c:pt idx="25">
                  <c:v>-1074.932441323441</c:v>
                </c:pt>
                <c:pt idx="26">
                  <c:v>-1993.682813354892</c:v>
                </c:pt>
                <c:pt idx="27">
                  <c:v>1959.2441067327431</c:v>
                </c:pt>
                <c:pt idx="28">
                  <c:v>1553.0033376185827</c:v>
                </c:pt>
                <c:pt idx="29">
                  <c:v>-1652.3430461974719</c:v>
                </c:pt>
                <c:pt idx="30">
                  <c:v>-381.82804022338985</c:v>
                </c:pt>
                <c:pt idx="31">
                  <c:v>-1119.3260410394448</c:v>
                </c:pt>
                <c:pt idx="32">
                  <c:v>-766.44897896535997</c:v>
                </c:pt>
                <c:pt idx="33">
                  <c:v>-80.889392981416563</c:v>
                </c:pt>
                <c:pt idx="34">
                  <c:v>-982.89155680571662</c:v>
                </c:pt>
                <c:pt idx="35">
                  <c:v>-1111.7227948653617</c:v>
                </c:pt>
                <c:pt idx="36">
                  <c:v>-692.39535515550028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88B-4A06-8C04-B6D54A5C4F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962144"/>
        <c:axId val="1"/>
      </c:barChart>
      <c:dateAx>
        <c:axId val="8199621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96214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28A1-4890-BF73-C4B45B0E717E}"/>
              </c:ext>
            </c:extLst>
          </c:dPt>
          <c:dPt>
            <c:idx val="1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28A1-4890-BF73-C4B45B0E717E}"/>
              </c:ext>
            </c:extLst>
          </c:dPt>
          <c:dPt>
            <c:idx val="2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28A1-4890-BF73-C4B45B0E717E}"/>
              </c:ext>
            </c:extLst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28A1-4890-BF73-C4B45B0E717E}"/>
              </c:ext>
            </c:extLst>
          </c:dPt>
          <c:dPt>
            <c:idx val="4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28A1-4890-BF73-C4B45B0E717E}"/>
              </c:ext>
            </c:extLst>
          </c:dPt>
          <c:dPt>
            <c:idx val="5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28A1-4890-BF73-C4B45B0E717E}"/>
              </c:ext>
            </c:extLst>
          </c:dPt>
          <c:dPt>
            <c:idx val="6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28A1-4890-BF73-C4B45B0E717E}"/>
              </c:ext>
            </c:extLst>
          </c:dPt>
          <c:dPt>
            <c:idx val="7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28A1-4890-BF73-C4B45B0E717E}"/>
              </c:ext>
            </c:extLst>
          </c:dPt>
          <c:dPt>
            <c:idx val="8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28A1-4890-BF73-C4B45B0E717E}"/>
              </c:ext>
            </c:extLst>
          </c:dPt>
          <c:dPt>
            <c:idx val="9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28A1-4890-BF73-C4B45B0E717E}"/>
              </c:ext>
            </c:extLst>
          </c:dPt>
          <c:dPt>
            <c:idx val="10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28A1-4890-BF73-C4B45B0E717E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3.1922287013916868E-2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A1-4890-BF73-C4B45B0E717E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6210983654940573E-2"/>
                  <c:y val="0.2355008787346221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A1-4890-BF73-C4B45B0E717E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8.2581568579480596E-2"/>
                  <c:y val="0.228471001757469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A1-4890-BF73-C4B45B0E717E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825819074284851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A1-4890-BF73-C4B45B0E717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4434425432379802"/>
                  <c:y val="0.1985940246045694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A1-4890-BF73-C4B45B0E717E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6169332335310066"/>
                  <c:y val="0.2337434094903339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A1-4890-BF73-C4B45B0E717E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875787103881278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A1-4890-BF73-C4B45B0E717E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1304656767983648"/>
                  <c:y val="0.228471001757469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A1-4890-BF73-C4B45B0E717E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802922708203231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8A1-4890-BF73-C4B45B0E717E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6439981200657231"/>
                  <c:y val="0.1493848857644991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A1-4890-BF73-C4B45B0E717E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868850864759604"/>
                  <c:y val="0.228471001757469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8A1-4890-BF73-C4B45B0E717E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1575305633330814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A1-4890-BF73-C4B45B0E717E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4420552954136446"/>
                  <c:y val="0.2302284710017574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A1-4890-BF73-C4B45B0E717E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SUMMARY!$C$15:$AU$15</c:f>
              <c:numCache>
                <c:formatCode>"$"#,##0_);[Red]\("$"#,##0\)</c:formatCode>
                <c:ptCount val="37"/>
                <c:pt idx="28">
                  <c:v>-4110.5643802999803</c:v>
                </c:pt>
                <c:pt idx="29">
                  <c:v>424.6837384000184</c:v>
                </c:pt>
                <c:pt idx="30">
                  <c:v>-780.03781590002677</c:v>
                </c:pt>
                <c:pt idx="31">
                  <c:v>857.68110639999622</c:v>
                </c:pt>
                <c:pt idx="32">
                  <c:v>1345.1217129999948</c:v>
                </c:pt>
                <c:pt idx="33">
                  <c:v>-640.20262169999819</c:v>
                </c:pt>
                <c:pt idx="34">
                  <c:v>273.45967859999649</c:v>
                </c:pt>
                <c:pt idx="35">
                  <c:v>-254.76895769999922</c:v>
                </c:pt>
                <c:pt idx="36">
                  <c:v>-2427.3287182999829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8A1-4890-BF73-C4B45B0E71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651520"/>
        <c:axId val="1"/>
      </c:barChart>
      <c:dateAx>
        <c:axId val="8196515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65152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DF6E-4AF9-9E64-321816D49183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DF6E-4AF9-9E64-321816D49183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DF6E-4AF9-9E64-321816D49183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DF6E-4AF9-9E64-321816D49183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DF6E-4AF9-9E64-321816D49183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DF6E-4AF9-9E64-321816D49183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DF6E-4AF9-9E64-321816D49183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DF6E-4AF9-9E64-321816D49183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DF6E-4AF9-9E64-321816D49183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DF6E-4AF9-9E64-321816D49183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DF6E-4AF9-9E64-321816D49183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0818882835163175E-2"/>
                  <c:y val="0.8471001757469244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F6E-4AF9-9E64-321816D49183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3435132610252151E-2"/>
                  <c:y val="0.439367311072056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F6E-4AF9-9E64-321816D49183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2866089923071115E-2"/>
                  <c:y val="3.3391915641476276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F6E-4AF9-9E64-321816D49183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9930637608783235E-2"/>
                  <c:y val="0.4850615114235500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F6E-4AF9-9E64-321816D49183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768914805566747"/>
                  <c:y val="0.3901581722319859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F6E-4AF9-9E64-321816D49183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475369574137959"/>
                  <c:y val="0.4235500878734622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F6E-4AF9-9E64-321816D49183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90423923824033"/>
                  <c:y val="0.3356766256590509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F6E-4AF9-9E64-321816D49183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3331089023427"/>
                  <c:y val="0.3198594024604569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F6E-4AF9-9E64-321816D49183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970167394796703"/>
                  <c:y val="0.5553602811950790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F6E-4AF9-9E64-321816D49183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399037058899071"/>
                  <c:y val="0.3163444639718804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F6E-4AF9-9E64-321816D49183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174888103587498"/>
                  <c:y val="0.3497363796133567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F6E-4AF9-9E64-321816D49183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742550319924289"/>
                  <c:y val="0.4973637961335676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F6E-4AF9-9E64-321816D49183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795986469081551"/>
                  <c:y val="0.4727592267135324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F6E-4AF9-9E64-321816D49183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SUMMARY!$C$16:$AU$16</c:f>
              <c:numCache>
                <c:formatCode>"$"#,##0_);[Red]\("$"#,##0\)</c:formatCode>
                <c:ptCount val="37"/>
                <c:pt idx="0">
                  <c:v>-4257</c:v>
                </c:pt>
                <c:pt idx="1">
                  <c:v>0</c:v>
                </c:pt>
                <c:pt idx="2">
                  <c:v>4524</c:v>
                </c:pt>
                <c:pt idx="3">
                  <c:v>-148.69729999999998</c:v>
                </c:pt>
                <c:pt idx="4">
                  <c:v>424.75800000000004</c:v>
                </c:pt>
                <c:pt idx="5">
                  <c:v>154.15800000000002</c:v>
                </c:pt>
                <c:pt idx="6">
                  <c:v>1036.3509999999999</c:v>
                </c:pt>
                <c:pt idx="7">
                  <c:v>1260.326</c:v>
                </c:pt>
                <c:pt idx="8">
                  <c:v>-943.548</c:v>
                </c:pt>
                <c:pt idx="9">
                  <c:v>1258.8440000000005</c:v>
                </c:pt>
                <c:pt idx="10">
                  <c:v>926.02899999999977</c:v>
                </c:pt>
                <c:pt idx="11">
                  <c:v>-287.58200000000016</c:v>
                </c:pt>
                <c:pt idx="12">
                  <c:v>-82.915999999999926</c:v>
                </c:pt>
                <c:pt idx="13">
                  <c:v>-660.42879999999991</c:v>
                </c:pt>
                <c:pt idx="14">
                  <c:v>-2624.8850000000007</c:v>
                </c:pt>
                <c:pt idx="15">
                  <c:v>-2507.761</c:v>
                </c:pt>
                <c:pt idx="16">
                  <c:v>-886.90100000000007</c:v>
                </c:pt>
                <c:pt idx="17">
                  <c:v>-901.46500000000003</c:v>
                </c:pt>
                <c:pt idx="18">
                  <c:v>-1671.9180000000003</c:v>
                </c:pt>
                <c:pt idx="19">
                  <c:v>-914.73727999999983</c:v>
                </c:pt>
                <c:pt idx="20">
                  <c:v>4.6020000000000003</c:v>
                </c:pt>
                <c:pt idx="21">
                  <c:v>-273.44799999999998</c:v>
                </c:pt>
                <c:pt idx="22">
                  <c:v>30.770999999999983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6E-4AF9-9E64-321816D491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404032"/>
        <c:axId val="1"/>
      </c:barChart>
      <c:dateAx>
        <c:axId val="819404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40403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20FD-423B-87D9-C62E5BC61C15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20FD-423B-87D9-C62E5BC61C15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20FD-423B-87D9-C62E5BC61C15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20FD-423B-87D9-C62E5BC61C15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20FD-423B-87D9-C62E5BC61C15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20FD-423B-87D9-C62E5BC61C15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20FD-423B-87D9-C62E5BC61C15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20FD-423B-87D9-C62E5BC61C15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20FD-423B-87D9-C62E5BC61C15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20FD-423B-87D9-C62E5BC61C15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20FD-423B-87D9-C62E5BC61C15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20FD-423B-87D9-C62E5BC61C15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20FD-423B-87D9-C62E5BC61C15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20FD-423B-87D9-C62E5BC61C15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20FD-423B-87D9-C62E5BC61C15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20FD-423B-87D9-C62E5BC61C15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20FD-423B-87D9-C62E5BC61C15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20FD-423B-87D9-C62E5BC61C15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20FD-423B-87D9-C62E5BC61C15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20FD-423B-87D9-C62E5BC61C15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3.1922287013916868E-2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0FD-423B-87D9-C62E5BC61C1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6210983654940573E-2"/>
                  <c:y val="0.2355008787346221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0FD-423B-87D9-C62E5BC61C1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8.2581568579480596E-2"/>
                  <c:y val="0.228471001757469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0FD-423B-87D9-C62E5BC61C1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825819074284851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0FD-423B-87D9-C62E5BC61C1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4434425432379802"/>
                  <c:y val="0.1985940246045694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0FD-423B-87D9-C62E5BC61C1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6169332335310066"/>
                  <c:y val="0.2337434094903339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0FD-423B-87D9-C62E5BC61C1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875787103881278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0FD-423B-87D9-C62E5BC61C1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1304656767983648"/>
                  <c:y val="0.228471001757469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0FD-423B-87D9-C62E5BC61C15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802922708203231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0FD-423B-87D9-C62E5BC61C15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6439981200657231"/>
                  <c:y val="0.1493848857644991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0FD-423B-87D9-C62E5BC61C15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868850864759604"/>
                  <c:y val="0.2284710017574692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0FD-423B-87D9-C62E5BC61C15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1575305633330814"/>
                  <c:y val="0.2231985940246045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0FD-423B-87D9-C62E5BC61C15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4420552954136446"/>
                  <c:y val="0.2302284710017574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0FD-423B-87D9-C62E5BC61C15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SUMMARY!$C$17:$AU$17</c:f>
              <c:numCache>
                <c:formatCode>"$"#,##0_);[Red]\("$"#,##0\)</c:formatCode>
                <c:ptCount val="37"/>
                <c:pt idx="16">
                  <c:v>131.54</c:v>
                </c:pt>
                <c:pt idx="17">
                  <c:v>179.29300000000003</c:v>
                </c:pt>
                <c:pt idx="18">
                  <c:v>3946.0479999999998</c:v>
                </c:pt>
                <c:pt idx="19">
                  <c:v>196.97194762553696</c:v>
                </c:pt>
                <c:pt idx="20">
                  <c:v>-1521.0363700000009</c:v>
                </c:pt>
                <c:pt idx="21">
                  <c:v>-343.02597999999858</c:v>
                </c:pt>
                <c:pt idx="22">
                  <c:v>-3898.8462499999978</c:v>
                </c:pt>
                <c:pt idx="23">
                  <c:v>506.80341000000095</c:v>
                </c:pt>
                <c:pt idx="24">
                  <c:v>-1783.474989520701</c:v>
                </c:pt>
                <c:pt idx="25">
                  <c:v>1308.7548738864921</c:v>
                </c:pt>
                <c:pt idx="26">
                  <c:v>509.50696724698781</c:v>
                </c:pt>
                <c:pt idx="27">
                  <c:v>-668.60182711605125</c:v>
                </c:pt>
                <c:pt idx="28">
                  <c:v>457.70576315006173</c:v>
                </c:pt>
                <c:pt idx="29">
                  <c:v>331.94727787071088</c:v>
                </c:pt>
                <c:pt idx="30">
                  <c:v>-8356.6505637007958</c:v>
                </c:pt>
                <c:pt idx="31">
                  <c:v>79.782997627236881</c:v>
                </c:pt>
                <c:pt idx="32">
                  <c:v>394.92511102119005</c:v>
                </c:pt>
                <c:pt idx="33">
                  <c:v>-21587.824833866918</c:v>
                </c:pt>
                <c:pt idx="34">
                  <c:v>28.207740499999726</c:v>
                </c:pt>
                <c:pt idx="35">
                  <c:v>-3.3957999999528741E-3</c:v>
                </c:pt>
                <c:pt idx="36">
                  <c:v>-4.6081200999998213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0FD-423B-87D9-C62E5BC61C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408208"/>
        <c:axId val="1"/>
      </c:barChart>
      <c:dateAx>
        <c:axId val="8194082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4082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A5C4-4769-8B2D-B22F4AA11C46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A5C4-4769-8B2D-B22F4AA11C46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A5C4-4769-8B2D-B22F4AA11C46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A5C4-4769-8B2D-B22F4AA11C46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A5C4-4769-8B2D-B22F4AA11C46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A5C4-4769-8B2D-B22F4AA11C46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5C4-4769-8B2D-B22F4AA11C46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A5C4-4769-8B2D-B22F4AA11C46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A5C4-4769-8B2D-B22F4AA11C46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A5C4-4769-8B2D-B22F4AA11C46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A5C4-4769-8B2D-B22F4AA11C46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A5C4-4769-8B2D-B22F4AA11C46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4982659402195809E-2"/>
                  <c:y val="0.1933216168717047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5C4-4769-8B2D-B22F4AA11C46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3435132610252151E-2"/>
                  <c:y val="0.3866432337434094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5C4-4769-8B2D-B22F4AA11C46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564194096775953E-2"/>
                  <c:y val="0.2811950790861160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5C4-4769-8B2D-B22F4AA11C4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9930637608783235E-2"/>
                  <c:y val="0.5149384885764498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5C4-4769-8B2D-B22F4AA11C4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699518529449536"/>
                  <c:y val="0.2987697715289982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5C4-4769-8B2D-B22F4AA11C46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475369574137959"/>
                  <c:y val="0.1177504393673110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5C4-4769-8B2D-B22F4AA11C46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390013171060804"/>
                  <c:y val="0.3655536028119508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5C4-4769-8B2D-B22F4AA11C46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680090282928754"/>
                  <c:y val="0.3901581722319859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5C4-4769-8B2D-B22F4AA11C46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178356223148333"/>
                  <c:y val="0.428822495606326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5C4-4769-8B2D-B22F4AA11C46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746018439485124"/>
                  <c:y val="0.4376098418277680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5C4-4769-8B2D-B22F4AA11C46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383076931939127"/>
                  <c:y val="0.3743409490333919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5C4-4769-8B2D-B22F4AA11C46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1158927976627548"/>
                  <c:y val="0.3778558875219683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5C4-4769-8B2D-B22F4AA11C46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934779021315975"/>
                  <c:y val="0.3708260105448154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5C4-4769-8B2D-B22F4AA11C46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SUMMARY!$C$18:$AU$18</c:f>
              <c:numCache>
                <c:formatCode>"$"#,##0_);[Red]\("$"#,##0\)</c:formatCode>
                <c:ptCount val="37"/>
                <c:pt idx="0">
                  <c:v>375</c:v>
                </c:pt>
                <c:pt idx="1">
                  <c:v>5</c:v>
                </c:pt>
                <c:pt idx="2">
                  <c:v>208</c:v>
                </c:pt>
                <c:pt idx="3">
                  <c:v>-188</c:v>
                </c:pt>
                <c:pt idx="4">
                  <c:v>166</c:v>
                </c:pt>
                <c:pt idx="5">
                  <c:v>551</c:v>
                </c:pt>
                <c:pt idx="6">
                  <c:v>25</c:v>
                </c:pt>
                <c:pt idx="7">
                  <c:v>4</c:v>
                </c:pt>
                <c:pt idx="8">
                  <c:v>-12</c:v>
                </c:pt>
                <c:pt idx="9">
                  <c:v>-22</c:v>
                </c:pt>
                <c:pt idx="10">
                  <c:v>18</c:v>
                </c:pt>
                <c:pt idx="11">
                  <c:v>-1</c:v>
                </c:pt>
                <c:pt idx="12">
                  <c:v>29</c:v>
                </c:pt>
                <c:pt idx="13">
                  <c:v>20</c:v>
                </c:pt>
                <c:pt idx="14">
                  <c:v>-15</c:v>
                </c:pt>
                <c:pt idx="15">
                  <c:v>-771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5C4-4769-8B2D-B22F4AA11C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500976"/>
        <c:axId val="1"/>
      </c:barChart>
      <c:dateAx>
        <c:axId val="8195009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50097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C7E4-4708-9777-81B85CAB7C2E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C7E4-4708-9777-81B85CAB7C2E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C7E4-4708-9777-81B85CAB7C2E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C7E4-4708-9777-81B85CAB7C2E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C7E4-4708-9777-81B85CAB7C2E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C7E4-4708-9777-81B85CAB7C2E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7E4-4708-9777-81B85CAB7C2E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C7E4-4708-9777-81B85CAB7C2E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C7E4-4708-9777-81B85CAB7C2E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C7E4-4708-9777-81B85CAB7C2E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C7E4-4708-9777-81B85CAB7C2E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C7E4-4708-9777-81B85CAB7C2E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3594733879851598E-2"/>
                  <c:y val="0.8031634446397187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7E4-4708-9777-81B85CAB7C2E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1353244326735832E-2"/>
                  <c:y val="0.7521968365553602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7E4-4708-9777-81B85CAB7C2E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4254015445415322E-2"/>
                  <c:y val="0.785588752196836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7E4-4708-9777-81B85CAB7C2E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6460823802922702E-2"/>
                  <c:y val="7.5571177504393669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7E4-4708-9777-81B85CAB7C2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630122253332327"/>
                  <c:y val="0.7996485061511423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7E4-4708-9777-81B85CAB7C2E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544765850255171"/>
                  <c:y val="0.778558875219683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7E4-4708-9777-81B85CAB7C2E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696050409888697"/>
                  <c:y val="0.3708260105448154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7E4-4708-9777-81B85CAB7C2E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610694006811542"/>
                  <c:y val="0.7363796133567662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7E4-4708-9777-81B85CAB7C2E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970167394796703"/>
                  <c:y val="0.8031634446397187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7E4-4708-9777-81B85CAB7C2E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537829611133495"/>
                  <c:y val="0.6555360281195079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7E4-4708-9777-81B85CAB7C2E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174888103587498"/>
                  <c:y val="0.7240773286467486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7E4-4708-9777-81B85CAB7C2E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603757767689865"/>
                  <c:y val="0.6854130052724077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7E4-4708-9777-81B85CAB7C2E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0.6994727592267134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7E4-4708-9777-81B85CAB7C2E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SUMMARY!$C$19:$AU$19</c:f>
              <c:numCache>
                <c:formatCode>"$"#,##0_);[Red]\("$"#,##0\)</c:formatCode>
                <c:ptCount val="37"/>
                <c:pt idx="0">
                  <c:v>-675.12049999999999</c:v>
                </c:pt>
                <c:pt idx="1">
                  <c:v>48.756</c:v>
                </c:pt>
                <c:pt idx="2">
                  <c:v>-182.05650000000003</c:v>
                </c:pt>
                <c:pt idx="3">
                  <c:v>26417.018999999997</c:v>
                </c:pt>
                <c:pt idx="4">
                  <c:v>-735.05349999999999</c:v>
                </c:pt>
                <c:pt idx="5">
                  <c:v>-92.668268012142391</c:v>
                </c:pt>
                <c:pt idx="6">
                  <c:v>14681.640268522026</c:v>
                </c:pt>
                <c:pt idx="7">
                  <c:v>394.51596475091446</c:v>
                </c:pt>
                <c:pt idx="8">
                  <c:v>-689.90973022853473</c:v>
                </c:pt>
                <c:pt idx="9">
                  <c:v>3474.1442255542511</c:v>
                </c:pt>
                <c:pt idx="10">
                  <c:v>878.45600000000013</c:v>
                </c:pt>
                <c:pt idx="11">
                  <c:v>2198.7059999999992</c:v>
                </c:pt>
                <c:pt idx="12">
                  <c:v>1933.8039999999999</c:v>
                </c:pt>
                <c:pt idx="13">
                  <c:v>-1963.7980000000002</c:v>
                </c:pt>
                <c:pt idx="14">
                  <c:v>1637.3715000000002</c:v>
                </c:pt>
                <c:pt idx="15">
                  <c:v>586.21100000000001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E4-4708-9777-81B85CAB7C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964928"/>
        <c:axId val="1"/>
      </c:barChart>
      <c:dateAx>
        <c:axId val="8199649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96492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C4EC-4DE7-8C2A-88EFEFAC9411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C4EC-4DE7-8C2A-88EFEFAC9411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C4EC-4DE7-8C2A-88EFEFAC9411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C4EC-4DE7-8C2A-88EFEFAC9411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C4EC-4DE7-8C2A-88EFEFAC9411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C4EC-4DE7-8C2A-88EFEFAC9411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C4EC-4DE7-8C2A-88EFEFAC9411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C4EC-4DE7-8C2A-88EFEFAC9411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C4EC-4DE7-8C2A-88EFEFAC9411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C4EC-4DE7-8C2A-88EFEFAC9411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C4EC-4DE7-8C2A-88EFEFAC9411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C4EC-4DE7-8C2A-88EFEFAC9411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4EC-4DE7-8C2A-88EFEFAC9411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C4EC-4DE7-8C2A-88EFEFAC9411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C4EC-4DE7-8C2A-88EFEFAC9411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3.1922287013916868E-2"/>
                  <c:y val="0.3725834797891036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4EC-4DE7-8C2A-88EFEFAC941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6210983654940573E-2"/>
                  <c:y val="0.3848857644991212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4EC-4DE7-8C2A-88EFEFAC941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564194096775953E-2"/>
                  <c:y val="0.325131810193321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4EC-4DE7-8C2A-88EFEFAC941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9930637608783235E-2"/>
                  <c:y val="0.5430579964850614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4EC-4DE7-8C2A-88EFEFAC941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838311081683956"/>
                  <c:y val="0.2987697715289982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4EC-4DE7-8C2A-88EFEFAC941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475369574137959"/>
                  <c:y val="0.3532513181019332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4EC-4DE7-8C2A-88EFEFAC9411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181824342709171"/>
                  <c:y val="0.3620386643233743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4EC-4DE7-8C2A-88EFEFAC9411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471901454577121"/>
                  <c:y val="0.4639718804920913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4EC-4DE7-8C2A-88EFEFAC9411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2970167394796703"/>
                  <c:y val="0.5219683655536028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4EC-4DE7-8C2A-88EFEFAC9411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537829611133495"/>
                  <c:y val="9.4903339191564143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4EC-4DE7-8C2A-88EFEFAC9411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036095551353074"/>
                  <c:y val="0.4586994727592267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4EC-4DE7-8C2A-88EFEFAC9411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881342872158707"/>
                  <c:y val="0.23374340949033393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4EC-4DE7-8C2A-88EFEFAC9411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5.4481546572934976E-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4EC-4DE7-8C2A-88EFEFAC9411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SUMMARY!$C$20:$AU$20</c:f>
              <c:numCache>
                <c:formatCode>"$"#,##0_);[Red]\("$"#,##0\)</c:formatCode>
                <c:ptCount val="37"/>
                <c:pt idx="2">
                  <c:v>416.09700000000004</c:v>
                </c:pt>
                <c:pt idx="3">
                  <c:v>-696.22300000000007</c:v>
                </c:pt>
                <c:pt idx="4">
                  <c:v>539.86300000000006</c:v>
                </c:pt>
                <c:pt idx="5">
                  <c:v>267.83099999999996</c:v>
                </c:pt>
                <c:pt idx="6">
                  <c:v>153.93399999999986</c:v>
                </c:pt>
                <c:pt idx="7">
                  <c:v>-231.29400000000012</c:v>
                </c:pt>
                <c:pt idx="8">
                  <c:v>-559.96199999999976</c:v>
                </c:pt>
                <c:pt idx="9">
                  <c:v>1823.69</c:v>
                </c:pt>
                <c:pt idx="10">
                  <c:v>-201.46799999999999</c:v>
                </c:pt>
                <c:pt idx="11">
                  <c:v>951.94699999999989</c:v>
                </c:pt>
                <c:pt idx="12">
                  <c:v>2120.2451123000001</c:v>
                </c:pt>
                <c:pt idx="13">
                  <c:v>-440.17573279999999</c:v>
                </c:pt>
                <c:pt idx="14">
                  <c:v>333.77900000000005</c:v>
                </c:pt>
                <c:pt idx="15">
                  <c:v>108.26800000000014</c:v>
                </c:pt>
                <c:pt idx="16">
                  <c:v>656.55881899999997</c:v>
                </c:pt>
                <c:pt idx="17">
                  <c:v>-155.32965549999989</c:v>
                </c:pt>
                <c:pt idx="18">
                  <c:v>-599.86148750000041</c:v>
                </c:pt>
                <c:pt idx="19">
                  <c:v>-545.09774800000014</c:v>
                </c:pt>
                <c:pt idx="20">
                  <c:v>1575.9059338999998</c:v>
                </c:pt>
                <c:pt idx="21">
                  <c:v>96.959560699999756</c:v>
                </c:pt>
                <c:pt idx="22">
                  <c:v>-2328.0256849000007</c:v>
                </c:pt>
                <c:pt idx="23">
                  <c:v>-869.60657820000097</c:v>
                </c:pt>
                <c:pt idx="24">
                  <c:v>-1676.0192763999996</c:v>
                </c:pt>
                <c:pt idx="25">
                  <c:v>1016.0983755000029</c:v>
                </c:pt>
                <c:pt idx="26">
                  <c:v>-1335.308158399997</c:v>
                </c:pt>
                <c:pt idx="27">
                  <c:v>152.39563700000332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4EC-4DE7-8C2A-88EFEFAC94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017120"/>
        <c:axId val="1"/>
      </c:barChart>
      <c:dateAx>
        <c:axId val="8190171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01712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6AA9-4801-B5BD-10E538CE611F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6AA9-4801-B5BD-10E538CE611F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6AA9-4801-B5BD-10E538CE611F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6AA9-4801-B5BD-10E538CE611F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6AA9-4801-B5BD-10E538CE611F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6AA9-4801-B5BD-10E538CE611F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6AA9-4801-B5BD-10E538CE611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6AA9-4801-B5BD-10E538CE611F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6AA9-4801-B5BD-10E538CE611F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6AA9-4801-B5BD-10E538CE611F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6AA9-4801-B5BD-10E538CE611F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6AA9-4801-B5BD-10E538CE611F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6AA9-4801-B5BD-10E538CE611F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6AA9-4801-B5BD-10E538CE611F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6AA9-4801-B5BD-10E538CE611F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6AA9-4801-B5BD-10E538CE611F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6AA9-4801-B5BD-10E538CE611F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6AA9-4801-B5BD-10E538CE611F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6AA9-4801-B5BD-10E538CE611F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3-6AA9-4801-B5BD-10E538CE611F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7758510446884231E-2"/>
                  <c:y val="0.5729349736379613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AA9-4801-B5BD-10E538CE611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3435132610252151E-2"/>
                  <c:y val="0.5852372583479789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6AA9-4801-B5BD-10E538CE611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8417792012447959E-2"/>
                  <c:y val="0.578207381370826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AA9-4801-B5BD-10E538CE611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548233969816008"/>
                  <c:y val="0.5729349736379613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AA9-4801-B5BD-10E538CE611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838311081683956"/>
                  <c:y val="0.5430579964850614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6AA9-4801-B5BD-10E538CE611F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475369574137959"/>
                  <c:y val="0.5676625659050966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AA9-4801-B5BD-10E538CE611F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043031790474751"/>
                  <c:y val="0.6291739894551845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AA9-4801-B5BD-10E538CE611F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1027071663514807"/>
                  <c:y val="0.578207381370826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AA9-4801-B5BD-10E538CE611F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108959947031124"/>
                  <c:y val="0.5114235500878734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AA9-4801-B5BD-10E538CE611F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746018439485124"/>
                  <c:y val="0.5289982425307556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AA9-4801-B5BD-10E538CE611F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174888103587498"/>
                  <c:y val="0.5448154657293496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AA9-4801-B5BD-10E538CE611F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881342872158707"/>
                  <c:y val="0.5448154657293496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AA9-4801-B5BD-10E538CE611F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934779021315975"/>
                  <c:y val="0.5729349736379613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A9-4801-B5BD-10E538CE611F}"/>
                </c:ext>
              </c:extLst>
            </c:dLbl>
            <c:dLbl>
              <c:idx val="35"/>
              <c:layout>
                <c:manualLayout>
                  <c:xMode val="edge"/>
                  <c:yMode val="edge"/>
                  <c:x val="0.93476783929882656"/>
                  <c:y val="0.5834797891036906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A9-4801-B5BD-10E538CE611F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SUMMARY!$C$21:$AU$21</c:f>
              <c:numCache>
                <c:formatCode>"$"#,##0_);[Red]\("$"#,##0\)</c:formatCode>
                <c:ptCount val="37"/>
                <c:pt idx="0">
                  <c:v>-1.6560000000000006</c:v>
                </c:pt>
                <c:pt idx="1">
                  <c:v>7.0000000000000001E-3</c:v>
                </c:pt>
                <c:pt idx="2">
                  <c:v>-0.55000000000000004</c:v>
                </c:pt>
                <c:pt idx="3">
                  <c:v>3.0000000000000001E-3</c:v>
                </c:pt>
                <c:pt idx="4">
                  <c:v>317.947</c:v>
                </c:pt>
                <c:pt idx="5">
                  <c:v>154.542</c:v>
                </c:pt>
                <c:pt idx="6">
                  <c:v>-106.30800000000001</c:v>
                </c:pt>
                <c:pt idx="7">
                  <c:v>4.2819999999932639E-4</c:v>
                </c:pt>
                <c:pt idx="8">
                  <c:v>634.96176460000004</c:v>
                </c:pt>
                <c:pt idx="9">
                  <c:v>385.89600000000002</c:v>
                </c:pt>
                <c:pt idx="10">
                  <c:v>336.65300000000002</c:v>
                </c:pt>
                <c:pt idx="11">
                  <c:v>286.71499999999997</c:v>
                </c:pt>
                <c:pt idx="12">
                  <c:v>73.224999999999994</c:v>
                </c:pt>
                <c:pt idx="13">
                  <c:v>-76.566999999999993</c:v>
                </c:pt>
                <c:pt idx="14">
                  <c:v>-85.652000000000001</c:v>
                </c:pt>
                <c:pt idx="15">
                  <c:v>-10.272548699999987</c:v>
                </c:pt>
                <c:pt idx="16">
                  <c:v>4991.6539568999997</c:v>
                </c:pt>
                <c:pt idx="17">
                  <c:v>274.4860122</c:v>
                </c:pt>
                <c:pt idx="18">
                  <c:v>-2618.1052222999997</c:v>
                </c:pt>
                <c:pt idx="19">
                  <c:v>504.89656329999985</c:v>
                </c:pt>
                <c:pt idx="20">
                  <c:v>859.40730970000004</c:v>
                </c:pt>
                <c:pt idx="21">
                  <c:v>906.42804810000007</c:v>
                </c:pt>
                <c:pt idx="22">
                  <c:v>-52.336807099999973</c:v>
                </c:pt>
                <c:pt idx="23">
                  <c:v>185.52262279999997</c:v>
                </c:pt>
                <c:pt idx="24">
                  <c:v>1248.0187448000001</c:v>
                </c:pt>
                <c:pt idx="25">
                  <c:v>-21.96669069999998</c:v>
                </c:pt>
                <c:pt idx="26">
                  <c:v>263.51472929999966</c:v>
                </c:pt>
                <c:pt idx="27">
                  <c:v>1401.5706585</c:v>
                </c:pt>
                <c:pt idx="28">
                  <c:v>-1858.6633392000003</c:v>
                </c:pt>
                <c:pt idx="29">
                  <c:v>-1041.9500108000016</c:v>
                </c:pt>
                <c:pt idx="30">
                  <c:v>4169.832314199999</c:v>
                </c:pt>
                <c:pt idx="31">
                  <c:v>-730.81202099999871</c:v>
                </c:pt>
                <c:pt idx="32">
                  <c:v>-522.87639560000105</c:v>
                </c:pt>
                <c:pt idx="33">
                  <c:v>1562.159413300001</c:v>
                </c:pt>
                <c:pt idx="34">
                  <c:v>269.98162939999997</c:v>
                </c:pt>
                <c:pt idx="35">
                  <c:v>9.460675800000061</c:v>
                </c:pt>
                <c:pt idx="36">
                  <c:v>-180.62441460000002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AA9-4801-B5BD-10E538CE61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651984"/>
        <c:axId val="1"/>
      </c:barChart>
      <c:dateAx>
        <c:axId val="8196519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6519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Pt>
            <c:idx val="2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B4BC-4D39-8CB6-305AA1C2E5B1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B4BC-4D39-8CB6-305AA1C2E5B1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B4BC-4D39-8CB6-305AA1C2E5B1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B4BC-4D39-8CB6-305AA1C2E5B1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B4BC-4D39-8CB6-305AA1C2E5B1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B4BC-4D39-8CB6-305AA1C2E5B1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B4BC-4D39-8CB6-305AA1C2E5B1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B4BC-4D39-8CB6-305AA1C2E5B1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1-B4BC-4D39-8CB6-305AA1C2E5B1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B4BC-4D39-8CB6-305AA1C2E5B1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F-B4BC-4D39-8CB6-305AA1C2E5B1}"/>
              </c:ext>
            </c:extLst>
          </c:dPt>
          <c:dPt>
            <c:idx val="37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B4BC-4D39-8CB6-305AA1C2E5B1}"/>
              </c:ext>
            </c:extLst>
          </c:dPt>
          <c:dPt>
            <c:idx val="38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D-B4BC-4D39-8CB6-305AA1C2E5B1}"/>
              </c:ext>
            </c:extLst>
          </c:dPt>
          <c:dPt>
            <c:idx val="39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C-B4BC-4D39-8CB6-305AA1C2E5B1}"/>
              </c:ext>
            </c:extLst>
          </c:dPt>
          <c:dPt>
            <c:idx val="40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B4BC-4D39-8CB6-305AA1C2E5B1}"/>
              </c:ext>
            </c:extLst>
          </c:dPt>
          <c:dPt>
            <c:idx val="41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B4BC-4D39-8CB6-305AA1C2E5B1}"/>
              </c:ext>
            </c:extLst>
          </c:dPt>
          <c:dPt>
            <c:idx val="42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B4BC-4D39-8CB6-305AA1C2E5B1}"/>
              </c:ext>
            </c:extLst>
          </c:dPt>
          <c:dPt>
            <c:idx val="43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B4BC-4D39-8CB6-305AA1C2E5B1}"/>
              </c:ext>
            </c:extLst>
          </c:dPt>
          <c:dPt>
            <c:idx val="44"/>
            <c:invertIfNegative val="0"/>
            <c:bubble3D val="0"/>
            <c:spPr>
              <a:solidFill>
                <a:srgbClr val="0000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B4BC-4D39-8CB6-305AA1C2E5B1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2.7064547685712127E-2"/>
                  <c:y val="0.488576449912126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4BC-4D39-8CB6-305AA1C2E5B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3435132610252151E-2"/>
                  <c:y val="0.5008787346221441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4BC-4D39-8CB6-305AA1C2E5B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7.7723829251275856E-2"/>
                  <c:y val="0.4920913884007029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4BC-4D39-8CB6-305AA1C2E5B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8542712086439027E-2"/>
                  <c:y val="0.4042179261862917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4BC-4D39-8CB6-305AA1C2E5B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2838311081683956"/>
                  <c:y val="0.488576449912126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4BC-4D39-8CB6-305AA1C2E5B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197784469669118"/>
                  <c:y val="0.449912126537785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4BC-4D39-8CB6-305AA1C2E5B1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7765446686005909"/>
                  <c:y val="0.5905096660808435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4BC-4D39-8CB6-305AA1C2E5B1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610694006811542"/>
                  <c:y val="0.4903339191564147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4BC-4D39-8CB6-305AA1C2E5B1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525337603734386"/>
                  <c:y val="0.4885764499121265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4BC-4D39-8CB6-305AA1C2E5B1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5329640782781865"/>
                  <c:y val="0.7293497363796133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4BC-4D39-8CB6-305AA1C2E5B1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7758510446884233"/>
                  <c:y val="0.59578207381370829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4BC-4D39-8CB6-305AA1C2E5B1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0603757767689865"/>
                  <c:y val="0.37609841827768015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4BC-4D39-8CB6-305AA1C2E5B1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3449005088495498"/>
                  <c:y val="0.344463971880492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4BC-4D39-8CB6-305AA1C2E5B1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SUMMARY!$C$22:$AU$22</c:f>
              <c:numCache>
                <c:formatCode>"$"#,##0_);[Red]\("$"#,##0\)</c:formatCode>
                <c:ptCount val="37"/>
                <c:pt idx="0">
                  <c:v>43.948999999999998</c:v>
                </c:pt>
                <c:pt idx="1">
                  <c:v>7.3</c:v>
                </c:pt>
                <c:pt idx="2">
                  <c:v>72.481999999999999</c:v>
                </c:pt>
                <c:pt idx="3">
                  <c:v>3340.4829999999993</c:v>
                </c:pt>
                <c:pt idx="4">
                  <c:v>117.604</c:v>
                </c:pt>
                <c:pt idx="5">
                  <c:v>1967.9829999999999</c:v>
                </c:pt>
                <c:pt idx="6">
                  <c:v>-2184.1889999999999</c:v>
                </c:pt>
                <c:pt idx="7">
                  <c:v>156.36000000000001</c:v>
                </c:pt>
                <c:pt idx="8">
                  <c:v>0</c:v>
                </c:pt>
                <c:pt idx="9">
                  <c:v>-7992.1409999999996</c:v>
                </c:pt>
                <c:pt idx="10">
                  <c:v>-2650</c:v>
                </c:pt>
                <c:pt idx="11">
                  <c:v>4511.9399999999996</c:v>
                </c:pt>
                <c:pt idx="12">
                  <c:v>6004.9096305999983</c:v>
                </c:pt>
                <c:pt idx="13">
                  <c:v>3774.7190000000001</c:v>
                </c:pt>
                <c:pt idx="14">
                  <c:v>-1329.9575</c:v>
                </c:pt>
                <c:pt idx="15">
                  <c:v>5329.38166</c:v>
                </c:pt>
                <c:pt idx="16">
                  <c:v>-13439.088</c:v>
                </c:pt>
                <c:pt idx="17">
                  <c:v>-1311</c:v>
                </c:pt>
                <c:pt idx="18">
                  <c:v>-20</c:v>
                </c:pt>
                <c:pt idx="19">
                  <c:v>-20</c:v>
                </c:pt>
                <c:pt idx="20">
                  <c:v>-20</c:v>
                </c:pt>
                <c:pt idx="21">
                  <c:v>-1149.4581000000001</c:v>
                </c:pt>
                <c:pt idx="22">
                  <c:v>0</c:v>
                </c:pt>
                <c:pt idx="23">
                  <c:v>0</c:v>
                </c:pt>
                <c:pt idx="24">
                  <c:v>82</c:v>
                </c:pt>
                <c:pt idx="25">
                  <c:v>-88.107140000000001</c:v>
                </c:pt>
                <c:pt idx="26">
                  <c:v>-34.030250000000002</c:v>
                </c:pt>
                <c:pt idx="27">
                  <c:v>-1600</c:v>
                </c:pt>
                <c:pt idx="28">
                  <c:v>428</c:v>
                </c:pt>
                <c:pt idx="29">
                  <c:v>8123.5780000000004</c:v>
                </c:pt>
                <c:pt idx="30">
                  <c:v>5563.1540000000005</c:v>
                </c:pt>
                <c:pt idx="31">
                  <c:v>347.67649999999998</c:v>
                </c:pt>
                <c:pt idx="32">
                  <c:v>176.96598</c:v>
                </c:pt>
                <c:pt idx="33">
                  <c:v>5754.4436535999994</c:v>
                </c:pt>
                <c:pt idx="34">
                  <c:v>136.5082002</c:v>
                </c:pt>
                <c:pt idx="35">
                  <c:v>316.27550000000002</c:v>
                </c:pt>
                <c:pt idx="36">
                  <c:v>14540.778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4BC-4D39-8CB6-305AA1C2E5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501904"/>
        <c:axId val="1"/>
      </c:barChart>
      <c:dateAx>
        <c:axId val="8195019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5019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18882835163175E-2"/>
          <c:y val="2.6362038664323375E-2"/>
          <c:w val="0.95905653593985019"/>
          <c:h val="0.880492091388400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4384-4BB3-827F-5486E9F7F996}"/>
              </c:ext>
            </c:extLst>
          </c:dPt>
          <c:dPt>
            <c:idx val="1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4384-4BB3-827F-5486E9F7F996}"/>
              </c:ext>
            </c:extLst>
          </c:dPt>
          <c:dPt>
            <c:idx val="2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4384-4BB3-827F-5486E9F7F996}"/>
              </c:ext>
            </c:extLst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4384-4BB3-827F-5486E9F7F996}"/>
              </c:ext>
            </c:extLst>
          </c:dPt>
          <c:dPt>
            <c:idx val="4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4-4384-4BB3-827F-5486E9F7F996}"/>
              </c:ext>
            </c:extLst>
          </c:dPt>
          <c:dPt>
            <c:idx val="5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4384-4BB3-827F-5486E9F7F996}"/>
              </c:ext>
            </c:extLst>
          </c:dPt>
          <c:dPt>
            <c:idx val="6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4384-4BB3-827F-5486E9F7F996}"/>
              </c:ext>
            </c:extLst>
          </c:dPt>
          <c:dPt>
            <c:idx val="7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4384-4BB3-827F-5486E9F7F996}"/>
              </c:ext>
            </c:extLst>
          </c:dPt>
          <c:dPt>
            <c:idx val="8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8-4384-4BB3-827F-5486E9F7F996}"/>
              </c:ext>
            </c:extLst>
          </c:dPt>
          <c:dPt>
            <c:idx val="9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4384-4BB3-827F-5486E9F7F996}"/>
              </c:ext>
            </c:extLst>
          </c:dPt>
          <c:dPt>
            <c:idx val="10"/>
            <c:invertIfNegative val="0"/>
            <c:bubble3D val="0"/>
            <c:spPr>
              <a:solidFill>
                <a:srgbClr val="CCFF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A-4384-4BB3-827F-5486E9F7F996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3.1922287013916868E-2"/>
                  <c:y val="0.852372583479789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84-4BB3-827F-5486E9F7F996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5.6210983654940573E-2"/>
                  <c:y val="0.8646748681898066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84-4BB3-827F-5486E9F7F996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8.2581568579480596E-2"/>
                  <c:y val="0.8576449912126538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84-4BB3-827F-5486E9F7F99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0825819074284851"/>
                  <c:y val="0.852372583479789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84-4BB3-827F-5486E9F7F99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4434425432379802"/>
                  <c:y val="0.82776801405975398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84-4BB3-827F-5486E9F7F996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6169332335310066"/>
                  <c:y val="0.86291739894551844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84-4BB3-827F-5486E9F7F996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8875787103881278"/>
                  <c:y val="0.852372583479789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384-4BB3-827F-5486E9F7F996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1304656767983648"/>
                  <c:y val="0.8576449912126538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84-4BB3-827F-5486E9F7F996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23802922708203231"/>
                  <c:y val="0.852372583479789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384-4BB3-827F-5486E9F7F996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6439981200657231"/>
                  <c:y val="0.7785588752196837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384-4BB3-827F-5486E9F7F996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8868850864759604"/>
                  <c:y val="0.85764499121265381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384-4BB3-827F-5486E9F7F996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31575305633330814"/>
                  <c:y val="0.85237258347978906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384-4BB3-827F-5486E9F7F996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34420552954136446"/>
                  <c:y val="0.85940246045694202"/>
                </c:manualLayout>
              </c:layout>
              <c:numFmt formatCode="#,##0_);[Red]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384-4BB3-827F-5486E9F7F996}"/>
                </c:ext>
              </c:extLst>
            </c:dLbl>
            <c:numFmt formatCode="#,##0_);[Red]\(#,##0\)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SUMMARY!$C$5:$AU$5</c:f>
              <c:numCache>
                <c:formatCode>mmm\-yy</c:formatCode>
                <c:ptCount val="37"/>
                <c:pt idx="0">
                  <c:v>36039</c:v>
                </c:pt>
                <c:pt idx="1">
                  <c:v>36069</c:v>
                </c:pt>
                <c:pt idx="2">
                  <c:v>36100</c:v>
                </c:pt>
                <c:pt idx="3">
                  <c:v>36130</c:v>
                </c:pt>
                <c:pt idx="4">
                  <c:v>36161</c:v>
                </c:pt>
                <c:pt idx="5">
                  <c:v>36192</c:v>
                </c:pt>
                <c:pt idx="6">
                  <c:v>36220</c:v>
                </c:pt>
                <c:pt idx="7">
                  <c:v>36251</c:v>
                </c:pt>
                <c:pt idx="8">
                  <c:v>36281</c:v>
                </c:pt>
                <c:pt idx="9">
                  <c:v>36312</c:v>
                </c:pt>
                <c:pt idx="10">
                  <c:v>36342</c:v>
                </c:pt>
                <c:pt idx="11">
                  <c:v>36373</c:v>
                </c:pt>
                <c:pt idx="12">
                  <c:v>36404</c:v>
                </c:pt>
                <c:pt idx="13">
                  <c:v>36434</c:v>
                </c:pt>
                <c:pt idx="14">
                  <c:v>36465</c:v>
                </c:pt>
                <c:pt idx="15">
                  <c:v>36495</c:v>
                </c:pt>
                <c:pt idx="16">
                  <c:v>36526</c:v>
                </c:pt>
                <c:pt idx="17">
                  <c:v>36557</c:v>
                </c:pt>
                <c:pt idx="18">
                  <c:v>36586</c:v>
                </c:pt>
                <c:pt idx="19">
                  <c:v>36617</c:v>
                </c:pt>
                <c:pt idx="20">
                  <c:v>36647</c:v>
                </c:pt>
                <c:pt idx="21">
                  <c:v>36678</c:v>
                </c:pt>
                <c:pt idx="22">
                  <c:v>36708</c:v>
                </c:pt>
                <c:pt idx="23">
                  <c:v>36739</c:v>
                </c:pt>
                <c:pt idx="24">
                  <c:v>36770</c:v>
                </c:pt>
                <c:pt idx="25">
                  <c:v>36800</c:v>
                </c:pt>
                <c:pt idx="26">
                  <c:v>36831</c:v>
                </c:pt>
                <c:pt idx="27">
                  <c:v>36861</c:v>
                </c:pt>
                <c:pt idx="28">
                  <c:v>36892</c:v>
                </c:pt>
                <c:pt idx="29">
                  <c:v>36923</c:v>
                </c:pt>
                <c:pt idx="30">
                  <c:v>36951</c:v>
                </c:pt>
                <c:pt idx="31">
                  <c:v>36982</c:v>
                </c:pt>
                <c:pt idx="32">
                  <c:v>37012</c:v>
                </c:pt>
                <c:pt idx="33">
                  <c:v>37043</c:v>
                </c:pt>
                <c:pt idx="34">
                  <c:v>37073</c:v>
                </c:pt>
                <c:pt idx="35">
                  <c:v>37104</c:v>
                </c:pt>
                <c:pt idx="36">
                  <c:v>37135</c:v>
                </c:pt>
              </c:numCache>
            </c:numRef>
          </c:cat>
          <c:val>
            <c:numRef>
              <c:f>SUMMARY!$C$23:$AU$23</c:f>
              <c:numCache>
                <c:formatCode>"$"#,##0_);[Red]\("$"#,##0\)</c:formatCode>
                <c:ptCount val="37"/>
                <c:pt idx="33" formatCode="_(* #,##0_);_(* \(#,##0\);_(* &quot;-&quot;??_);_(@_)">
                  <c:v>125300</c:v>
                </c:pt>
                <c:pt idx="36" formatCode="_(* #,##0_);_(* \(#,##0\);_(* &quot;-&quot;??_);_(@_)">
                  <c:v>76667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84-4BB3-827F-5486E9F7F9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961680"/>
        <c:axId val="1"/>
      </c:barChart>
      <c:dateAx>
        <c:axId val="8199616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Offset val="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crossAx val="8199616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341050251225079E-2"/>
          <c:y val="3.8860103626943004E-2"/>
          <c:w val="0.9664745340016111"/>
          <c:h val="0.83937823834196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3.5838170519198499E-2"/>
                  <c:y val="0.7202072538860103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948-4B75-B27F-F21D4AE6C35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0520237152409881"/>
                  <c:y val="0.712435233160621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948-4B75-B27F-F21D4AE6C35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7919085259599249"/>
                  <c:y val="0.6036269430051813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948-4B75-B27F-F21D4AE6C35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5202326365113781"/>
                  <c:y val="0.564766839378238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948-4B75-B27F-F21D4AE6C35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2485567470628313"/>
                  <c:y val="0.575129533678756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948-4B75-B27F-F21D4AE6C35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046245058619185"/>
                  <c:y val="0.7020725388601036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948-4B75-B27F-F21D4AE6C35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7283263685007049"/>
                  <c:y val="0.53108808290155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948-4B75-B27F-F21D4AE6C35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682111792196419"/>
                  <c:y val="0.520725388601036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948-4B75-B27F-F21D4AE6C35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62658994907759946"/>
                  <c:y val="0.696891191709844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948-4B75-B27F-F21D4AE6C357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7017345001662415"/>
                  <c:y val="0.676165803108808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48-4B75-B27F-F21D4AE6C357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7341084120463854"/>
                  <c:y val="0.826424870466321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948-4B75-B27F-F21D4AE6C357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84508718224303547"/>
                  <c:y val="1.295336787564766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48-4B75-B27F-F21D4AE6C357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92254387336517418"/>
                  <c:y val="0.411917098445595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48-4B75-B27F-F21D4AE6C35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strRef>
              <c:f>Actuals!$B$5:$N$5</c:f>
              <c:strCache>
                <c:ptCount val="13"/>
                <c:pt idx="0">
                  <c:v>1998 Q1</c:v>
                </c:pt>
                <c:pt idx="1">
                  <c:v>1998 Q2</c:v>
                </c:pt>
                <c:pt idx="2">
                  <c:v>1998 Q3</c:v>
                </c:pt>
                <c:pt idx="3">
                  <c:v>1998 Q4</c:v>
                </c:pt>
                <c:pt idx="4">
                  <c:v>1999 Q1</c:v>
                </c:pt>
                <c:pt idx="5">
                  <c:v>1999 Q2</c:v>
                </c:pt>
                <c:pt idx="6">
                  <c:v>1999 Q3</c:v>
                </c:pt>
                <c:pt idx="7">
                  <c:v>1999 Q4</c:v>
                </c:pt>
                <c:pt idx="8">
                  <c:v>2000 Q1</c:v>
                </c:pt>
                <c:pt idx="9">
                  <c:v>2000 Q2</c:v>
                </c:pt>
                <c:pt idx="10">
                  <c:v>2000 Q3</c:v>
                </c:pt>
                <c:pt idx="11">
                  <c:v>2000 Q4</c:v>
                </c:pt>
                <c:pt idx="12">
                  <c:v>2001 Q1</c:v>
                </c:pt>
              </c:strCache>
            </c:strRef>
          </c:cat>
          <c:val>
            <c:numRef>
              <c:f>Actuals!$B$7:$N$7</c:f>
              <c:numCache>
                <c:formatCode>#,##0_);\(#,##0\)</c:formatCode>
                <c:ptCount val="13"/>
                <c:pt idx="0">
                  <c:v>606</c:v>
                </c:pt>
                <c:pt idx="1">
                  <c:v>1268</c:v>
                </c:pt>
                <c:pt idx="2">
                  <c:v>8326</c:v>
                </c:pt>
                <c:pt idx="3">
                  <c:v>10737</c:v>
                </c:pt>
                <c:pt idx="4">
                  <c:v>9436</c:v>
                </c:pt>
                <c:pt idx="5">
                  <c:v>2311</c:v>
                </c:pt>
                <c:pt idx="6">
                  <c:v>12475</c:v>
                </c:pt>
                <c:pt idx="7">
                  <c:v>13259</c:v>
                </c:pt>
                <c:pt idx="8">
                  <c:v>2359</c:v>
                </c:pt>
                <c:pt idx="9">
                  <c:v>4009</c:v>
                </c:pt>
                <c:pt idx="10">
                  <c:v>-1548</c:v>
                </c:pt>
                <c:pt idx="11">
                  <c:v>46518</c:v>
                </c:pt>
                <c:pt idx="12">
                  <c:v>20273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948-4B75-B27F-F21D4AE6C3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016192"/>
        <c:axId val="1"/>
      </c:barChart>
      <c:catAx>
        <c:axId val="81901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48000"/>
          <c:min val="-5000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crossAx val="8190161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341050251225079E-2"/>
          <c:y val="3.8860103626943004E-2"/>
          <c:w val="0.9664745340016111"/>
          <c:h val="0.83937823834196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3.0057820435456802E-2"/>
                  <c:y val="0.725388601036269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1C9-499D-9249-935975D003D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0751451155759549"/>
                  <c:y val="0.72797927461139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1C9-499D-9249-935975D003D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7687871256249579"/>
                  <c:y val="0.569948186528497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C9-499D-9249-935975D003D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5086719363438947"/>
                  <c:y val="0.572538860103626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1C9-499D-9249-935975D003D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2369960468953479"/>
                  <c:y val="0.544041450777202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1C9-499D-9249-935975D003D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9537594572793178"/>
                  <c:y val="0.7331606217616580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C9-499D-9249-935975D003D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7398870686681882"/>
                  <c:y val="0.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C9-499D-9249-935975D003D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913325795546086"/>
                  <c:y val="0.5284974093264248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C9-499D-9249-935975D003D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61965352897710946"/>
                  <c:y val="0.774611398963730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C9-499D-9249-935975D003D7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69711022009924817"/>
                  <c:y val="0.75906735751295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C9-499D-9249-935975D003D7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6647442110414843"/>
                  <c:y val="0.834196891191709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C9-499D-9249-935975D003D7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84508718224303547"/>
                  <c:y val="1.295336787564766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C9-499D-9249-935975D003D7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91791959329818085"/>
                  <c:y val="0.4222797927461139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C9-499D-9249-935975D003D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strRef>
              <c:f>Actuals!$B$5:$N$5</c:f>
              <c:strCache>
                <c:ptCount val="13"/>
                <c:pt idx="0">
                  <c:v>1998 Q1</c:v>
                </c:pt>
                <c:pt idx="1">
                  <c:v>1998 Q2</c:v>
                </c:pt>
                <c:pt idx="2">
                  <c:v>1998 Q3</c:v>
                </c:pt>
                <c:pt idx="3">
                  <c:v>1998 Q4</c:v>
                </c:pt>
                <c:pt idx="4">
                  <c:v>1999 Q1</c:v>
                </c:pt>
                <c:pt idx="5">
                  <c:v>1999 Q2</c:v>
                </c:pt>
                <c:pt idx="6">
                  <c:v>1999 Q3</c:v>
                </c:pt>
                <c:pt idx="7">
                  <c:v>1999 Q4</c:v>
                </c:pt>
                <c:pt idx="8">
                  <c:v>2000 Q1</c:v>
                </c:pt>
                <c:pt idx="9">
                  <c:v>2000 Q2</c:v>
                </c:pt>
                <c:pt idx="10">
                  <c:v>2000 Q3</c:v>
                </c:pt>
                <c:pt idx="11">
                  <c:v>2000 Q4</c:v>
                </c:pt>
                <c:pt idx="12">
                  <c:v>2001 Q1</c:v>
                </c:pt>
              </c:strCache>
            </c:strRef>
          </c:cat>
          <c:val>
            <c:numRef>
              <c:f>Actuals!$B$18:$N$18</c:f>
              <c:numCache>
                <c:formatCode>#,##0_);\(#,##0\)</c:formatCode>
                <c:ptCount val="13"/>
                <c:pt idx="0">
                  <c:v>-673.68600000000004</c:v>
                </c:pt>
                <c:pt idx="1">
                  <c:v>-544.5</c:v>
                </c:pt>
                <c:pt idx="2">
                  <c:v>4501.393</c:v>
                </c:pt>
                <c:pt idx="3">
                  <c:v>3878.0239999999999</c:v>
                </c:pt>
                <c:pt idx="4">
                  <c:v>6231.3040000000001</c:v>
                </c:pt>
                <c:pt idx="5">
                  <c:v>-1081.585</c:v>
                </c:pt>
                <c:pt idx="6">
                  <c:v>8935.1669999999995</c:v>
                </c:pt>
                <c:pt idx="7">
                  <c:v>5792.3890000000001</c:v>
                </c:pt>
                <c:pt idx="8">
                  <c:v>-3978.5790000000002</c:v>
                </c:pt>
                <c:pt idx="9">
                  <c:v>-1363.4549999999999</c:v>
                </c:pt>
                <c:pt idx="10">
                  <c:v>-7962.9790000000003</c:v>
                </c:pt>
                <c:pt idx="11">
                  <c:v>40036.241999999998</c:v>
                </c:pt>
                <c:pt idx="12">
                  <c:v>13511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C9-499D-9249-935975D003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012944"/>
        <c:axId val="1"/>
      </c:barChart>
      <c:catAx>
        <c:axId val="81901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42000"/>
          <c:min val="-10500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crossAx val="8190129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341050251225079E-2"/>
          <c:y val="3.8860103626943004E-2"/>
          <c:w val="0.9664745340016111"/>
          <c:h val="0.83937823834196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2.0809260301470095E-2"/>
                  <c:y val="0.569948186528497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181-46EC-9E60-93ACCFFEE15C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9.7109881406860443E-2"/>
                  <c:y val="0.7227979274611399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181-46EC-9E60-93ACCFFEE15C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7919085259599249"/>
                  <c:y val="0.448186528497409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181-46EC-9E60-93ACCFFEE15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5202326365113781"/>
                  <c:y val="0.3056994818652849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181-46EC-9E60-93ACCFFEE15C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179209480677319"/>
                  <c:y val="0.310880829015544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181-46EC-9E60-93ACCFFEE15C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0346843584517017"/>
                  <c:y val="0.443005181347150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181-46EC-9E60-93ACCFFEE15C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7052049681657382"/>
                  <c:y val="0.6269430051813471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181-46EC-9E60-93ACCFFEE15C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797718793871253"/>
                  <c:y val="0.6554404145077720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81-46EC-9E60-93ACCFFEE15C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62427780904410279"/>
                  <c:y val="0.158031088082901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181-46EC-9E60-93ACCFFEE15C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69595415008249983"/>
                  <c:y val="0.818652849740932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81-46EC-9E60-93ACCFFEE15C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6994263115439354"/>
                  <c:y val="0.202072538860103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81-46EC-9E60-93ACCFFEE15C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84624325225978381"/>
                  <c:y val="1.295336787564766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81-46EC-9E60-93ACCFFEE15C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91791959329818085"/>
                  <c:y val="0.779792746113989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81-46EC-9E60-93ACCFFEE15C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strRef>
              <c:f>Actuals!$B$5:$N$5</c:f>
              <c:strCache>
                <c:ptCount val="13"/>
                <c:pt idx="0">
                  <c:v>1998 Q1</c:v>
                </c:pt>
                <c:pt idx="1">
                  <c:v>1998 Q2</c:v>
                </c:pt>
                <c:pt idx="2">
                  <c:v>1998 Q3</c:v>
                </c:pt>
                <c:pt idx="3">
                  <c:v>1998 Q4</c:v>
                </c:pt>
                <c:pt idx="4">
                  <c:v>1999 Q1</c:v>
                </c:pt>
                <c:pt idx="5">
                  <c:v>1999 Q2</c:v>
                </c:pt>
                <c:pt idx="6">
                  <c:v>1999 Q3</c:v>
                </c:pt>
                <c:pt idx="7">
                  <c:v>1999 Q4</c:v>
                </c:pt>
                <c:pt idx="8">
                  <c:v>2000 Q1</c:v>
                </c:pt>
                <c:pt idx="9">
                  <c:v>2000 Q2</c:v>
                </c:pt>
                <c:pt idx="10">
                  <c:v>2000 Q3</c:v>
                </c:pt>
                <c:pt idx="11">
                  <c:v>2000 Q4</c:v>
                </c:pt>
                <c:pt idx="12">
                  <c:v>2001 Q1</c:v>
                </c:pt>
              </c:strCache>
            </c:strRef>
          </c:cat>
          <c:val>
            <c:numRef>
              <c:f>Actuals!$B$8:$N$8</c:f>
              <c:numCache>
                <c:formatCode>#,##0_);\(#,##0\)</c:formatCode>
                <c:ptCount val="13"/>
                <c:pt idx="0">
                  <c:v>-2602</c:v>
                </c:pt>
                <c:pt idx="1">
                  <c:v>-5203</c:v>
                </c:pt>
                <c:pt idx="2">
                  <c:v>-270</c:v>
                </c:pt>
                <c:pt idx="3">
                  <c:v>1082</c:v>
                </c:pt>
                <c:pt idx="4">
                  <c:v>849</c:v>
                </c:pt>
                <c:pt idx="5">
                  <c:v>-181</c:v>
                </c:pt>
                <c:pt idx="6">
                  <c:v>-3358</c:v>
                </c:pt>
                <c:pt idx="7">
                  <c:v>-3936</c:v>
                </c:pt>
                <c:pt idx="8">
                  <c:v>3674</c:v>
                </c:pt>
                <c:pt idx="9">
                  <c:v>-6918</c:v>
                </c:pt>
                <c:pt idx="10">
                  <c:v>2948</c:v>
                </c:pt>
                <c:pt idx="11">
                  <c:v>6453</c:v>
                </c:pt>
                <c:pt idx="12">
                  <c:v>-6238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181-46EC-9E60-93ACCFFEE1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32217968"/>
        <c:axId val="1"/>
      </c:barChart>
      <c:catAx>
        <c:axId val="83221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7000"/>
          <c:min val="-8000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crossAx val="8322179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341050251225079E-2"/>
          <c:y val="3.8860103626943004E-2"/>
          <c:w val="0.9664745340016111"/>
          <c:h val="0.83937823834196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2.4277470351715111E-2"/>
                  <c:y val="0.541450777202072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FF6-457B-8F8C-3D022E11267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9.9422021440357111E-2"/>
                  <c:y val="0.707253886010362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FF6-457B-8F8C-3D022E11267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8150299262948916"/>
                  <c:y val="0.391191709844559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F6-457B-8F8C-3D022E11267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5664754371813114"/>
                  <c:y val="0.253886010362694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FF6-457B-8F8C-3D022E11267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526030485701819"/>
                  <c:y val="0.2590673575129533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FF6-457B-8F8C-3D022E11267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0693664589541517"/>
                  <c:y val="0.40155440414507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F6-457B-8F8C-3D022E112671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682083567830771"/>
                  <c:y val="0.6088082901554404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FF6-457B-8F8C-3D022E112671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335290787171908"/>
                  <c:y val="0.647668393782383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F6-457B-8F8C-3D022E112671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62080959899385779"/>
                  <c:y val="8.808290155440413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F6-457B-8F8C-3D022E112671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6947980800657515"/>
                  <c:y val="0.816062176165803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F6-457B-8F8C-3D022E112671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7225477118789021"/>
                  <c:y val="0.132124352331606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F6-457B-8F8C-3D022E112671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84739932227653214"/>
                  <c:y val="1.295336787564766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F6-457B-8F8C-3D022E112671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91791959329818085"/>
                  <c:y val="0.844559585492227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FF6-457B-8F8C-3D022E11267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strRef>
              <c:f>Actuals!$B$5:$N$5</c:f>
              <c:strCache>
                <c:ptCount val="13"/>
                <c:pt idx="0">
                  <c:v>1998 Q1</c:v>
                </c:pt>
                <c:pt idx="1">
                  <c:v>1998 Q2</c:v>
                </c:pt>
                <c:pt idx="2">
                  <c:v>1998 Q3</c:v>
                </c:pt>
                <c:pt idx="3">
                  <c:v>1998 Q4</c:v>
                </c:pt>
                <c:pt idx="4">
                  <c:v>1999 Q1</c:v>
                </c:pt>
                <c:pt idx="5">
                  <c:v>1999 Q2</c:v>
                </c:pt>
                <c:pt idx="6">
                  <c:v>1999 Q3</c:v>
                </c:pt>
                <c:pt idx="7">
                  <c:v>1999 Q4</c:v>
                </c:pt>
                <c:pt idx="8">
                  <c:v>2000 Q1</c:v>
                </c:pt>
                <c:pt idx="9">
                  <c:v>2000 Q2</c:v>
                </c:pt>
                <c:pt idx="10">
                  <c:v>2000 Q3</c:v>
                </c:pt>
                <c:pt idx="11">
                  <c:v>2000 Q4</c:v>
                </c:pt>
                <c:pt idx="12">
                  <c:v>2001 Q1</c:v>
                </c:pt>
              </c:strCache>
            </c:strRef>
          </c:cat>
          <c:val>
            <c:numRef>
              <c:f>Actuals!$B$19:$N$19</c:f>
              <c:numCache>
                <c:formatCode>#,##0_);\(#,##0\)</c:formatCode>
                <c:ptCount val="13"/>
                <c:pt idx="0">
                  <c:v>-2749.127</c:v>
                </c:pt>
                <c:pt idx="1">
                  <c:v>-5388.6989999999996</c:v>
                </c:pt>
                <c:pt idx="2">
                  <c:v>-452.65300000000002</c:v>
                </c:pt>
                <c:pt idx="3">
                  <c:v>728.15800000000002</c:v>
                </c:pt>
                <c:pt idx="4">
                  <c:v>560.40800000000002</c:v>
                </c:pt>
                <c:pt idx="5">
                  <c:v>-549.53</c:v>
                </c:pt>
                <c:pt idx="6">
                  <c:v>-3738.7170000000001</c:v>
                </c:pt>
                <c:pt idx="7">
                  <c:v>-4369.7820000000002</c:v>
                </c:pt>
                <c:pt idx="8">
                  <c:v>3401.6840000000002</c:v>
                </c:pt>
                <c:pt idx="9">
                  <c:v>-7223.8969999999999</c:v>
                </c:pt>
                <c:pt idx="10">
                  <c:v>2555.1999999999998</c:v>
                </c:pt>
                <c:pt idx="11">
                  <c:v>4704.9030000000002</c:v>
                </c:pt>
                <c:pt idx="12">
                  <c:v>-7560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F6-457B-8F8C-3D022E1126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819403104"/>
        <c:axId val="1"/>
      </c:barChart>
      <c:catAx>
        <c:axId val="81940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"/>
        <c:scaling>
          <c:orientation val="minMax"/>
          <c:max val="5100"/>
          <c:min val="-8100"/>
        </c:scaling>
        <c:delete val="1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crossAx val="819403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44385" name="Rectangle 1">
          <a:extLst>
            <a:ext uri="{FF2B5EF4-FFF2-40B4-BE49-F238E27FC236}">
              <a16:creationId xmlns:a16="http://schemas.microsoft.com/office/drawing/2014/main" id="{05091751-C8C7-B66A-B875-59247396604F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44386" name="Rectangle 2">
          <a:extLst>
            <a:ext uri="{FF2B5EF4-FFF2-40B4-BE49-F238E27FC236}">
              <a16:creationId xmlns:a16="http://schemas.microsoft.com/office/drawing/2014/main" id="{88DFB2FA-442D-36C4-0D88-8DA38FBC1FD5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44387" name="Rectangle 3">
          <a:extLst>
            <a:ext uri="{FF2B5EF4-FFF2-40B4-BE49-F238E27FC236}">
              <a16:creationId xmlns:a16="http://schemas.microsoft.com/office/drawing/2014/main" id="{9E9EDCB1-7A71-F7B2-04F8-CDE874D68AD7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44388" name="Rectangle 4">
          <a:extLst>
            <a:ext uri="{FF2B5EF4-FFF2-40B4-BE49-F238E27FC236}">
              <a16:creationId xmlns:a16="http://schemas.microsoft.com/office/drawing/2014/main" id="{2F7B304A-7592-45B9-F80E-EBF1AD382F96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44389" name="Rectangle 5">
          <a:extLst>
            <a:ext uri="{FF2B5EF4-FFF2-40B4-BE49-F238E27FC236}">
              <a16:creationId xmlns:a16="http://schemas.microsoft.com/office/drawing/2014/main" id="{740691C8-25BE-D73C-BCAA-B5B12282312B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44390" name="Rectangle 6">
          <a:extLst>
            <a:ext uri="{FF2B5EF4-FFF2-40B4-BE49-F238E27FC236}">
              <a16:creationId xmlns:a16="http://schemas.microsoft.com/office/drawing/2014/main" id="{ACC7136F-6386-3968-A3C1-BA8EC0274C46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44391" name="Rectangle 7">
          <a:extLst>
            <a:ext uri="{FF2B5EF4-FFF2-40B4-BE49-F238E27FC236}">
              <a16:creationId xmlns:a16="http://schemas.microsoft.com/office/drawing/2014/main" id="{E6569257-D0E8-A172-E60D-BCA80A82618C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44392" name="Rectangle 8">
          <a:extLst>
            <a:ext uri="{FF2B5EF4-FFF2-40B4-BE49-F238E27FC236}">
              <a16:creationId xmlns:a16="http://schemas.microsoft.com/office/drawing/2014/main" id="{F60E1CFB-A918-D823-6C7B-764E3F0A4D94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44393" name="Text Box 9">
          <a:extLst>
            <a:ext uri="{FF2B5EF4-FFF2-40B4-BE49-F238E27FC236}">
              <a16:creationId xmlns:a16="http://schemas.microsoft.com/office/drawing/2014/main" id="{546B9952-AACB-5E56-577F-CCD7D70C9DD8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44394" name="Text Box 10">
          <a:extLst>
            <a:ext uri="{FF2B5EF4-FFF2-40B4-BE49-F238E27FC236}">
              <a16:creationId xmlns:a16="http://schemas.microsoft.com/office/drawing/2014/main" id="{EDA3E1D6-BBC8-05E4-510D-F469BB1467FB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44395" name="Text Box 11">
          <a:extLst>
            <a:ext uri="{FF2B5EF4-FFF2-40B4-BE49-F238E27FC236}">
              <a16:creationId xmlns:a16="http://schemas.microsoft.com/office/drawing/2014/main" id="{FCB4E1CC-DF18-F983-7D4E-D1541B878449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44396" name="Text Box 12">
          <a:extLst>
            <a:ext uri="{FF2B5EF4-FFF2-40B4-BE49-F238E27FC236}">
              <a16:creationId xmlns:a16="http://schemas.microsoft.com/office/drawing/2014/main" id="{BD11B1A0-99B8-C268-B154-5E4A6D79A5DA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44397" name="Text Box 13">
          <a:extLst>
            <a:ext uri="{FF2B5EF4-FFF2-40B4-BE49-F238E27FC236}">
              <a16:creationId xmlns:a16="http://schemas.microsoft.com/office/drawing/2014/main" id="{2B5FCB24-C0D3-1140-B1EF-A26E10CFD8B6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44398" name="Text Box 14">
          <a:extLst>
            <a:ext uri="{FF2B5EF4-FFF2-40B4-BE49-F238E27FC236}">
              <a16:creationId xmlns:a16="http://schemas.microsoft.com/office/drawing/2014/main" id="{5D008956-74A7-4838-0C25-4AA3C038B892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44399" name="Chart 15">
          <a:extLst>
            <a:ext uri="{FF2B5EF4-FFF2-40B4-BE49-F238E27FC236}">
              <a16:creationId xmlns:a16="http://schemas.microsoft.com/office/drawing/2014/main" id="{5C5B865B-927D-31E5-1207-8D69EAB2B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53601" name="Rectangle 1">
          <a:extLst>
            <a:ext uri="{FF2B5EF4-FFF2-40B4-BE49-F238E27FC236}">
              <a16:creationId xmlns:a16="http://schemas.microsoft.com/office/drawing/2014/main" id="{6190FE92-E5BC-6124-8A7A-11ECE2337832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53602" name="Rectangle 2">
          <a:extLst>
            <a:ext uri="{FF2B5EF4-FFF2-40B4-BE49-F238E27FC236}">
              <a16:creationId xmlns:a16="http://schemas.microsoft.com/office/drawing/2014/main" id="{FE6010D5-2742-92EF-FD02-D083254D917E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53603" name="Rectangle 3">
          <a:extLst>
            <a:ext uri="{FF2B5EF4-FFF2-40B4-BE49-F238E27FC236}">
              <a16:creationId xmlns:a16="http://schemas.microsoft.com/office/drawing/2014/main" id="{038AC60A-3E5B-90CB-D7C9-53F6726226A5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53604" name="Rectangle 4">
          <a:extLst>
            <a:ext uri="{FF2B5EF4-FFF2-40B4-BE49-F238E27FC236}">
              <a16:creationId xmlns:a16="http://schemas.microsoft.com/office/drawing/2014/main" id="{D88A3969-4817-B0C2-CB2D-A90B766CEEE1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53605" name="Rectangle 5">
          <a:extLst>
            <a:ext uri="{FF2B5EF4-FFF2-40B4-BE49-F238E27FC236}">
              <a16:creationId xmlns:a16="http://schemas.microsoft.com/office/drawing/2014/main" id="{BD7874C3-A8F4-12C4-8FB7-37492D00C2D4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53606" name="Rectangle 6">
          <a:extLst>
            <a:ext uri="{FF2B5EF4-FFF2-40B4-BE49-F238E27FC236}">
              <a16:creationId xmlns:a16="http://schemas.microsoft.com/office/drawing/2014/main" id="{51A9466E-69EF-6EA7-2D12-6C2F1013CAA2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53607" name="Rectangle 7">
          <a:extLst>
            <a:ext uri="{FF2B5EF4-FFF2-40B4-BE49-F238E27FC236}">
              <a16:creationId xmlns:a16="http://schemas.microsoft.com/office/drawing/2014/main" id="{206D19F1-DBEA-8764-44AF-FCD052AB4B1B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53608" name="Rectangle 8">
          <a:extLst>
            <a:ext uri="{FF2B5EF4-FFF2-40B4-BE49-F238E27FC236}">
              <a16:creationId xmlns:a16="http://schemas.microsoft.com/office/drawing/2014/main" id="{E48927E8-42B8-729D-8DEE-3F2C6230A047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53609" name="Text Box 9">
          <a:extLst>
            <a:ext uri="{FF2B5EF4-FFF2-40B4-BE49-F238E27FC236}">
              <a16:creationId xmlns:a16="http://schemas.microsoft.com/office/drawing/2014/main" id="{67255DBE-2EC9-CF72-ACF4-D0ECB8D58555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53610" name="Text Box 10">
          <a:extLst>
            <a:ext uri="{FF2B5EF4-FFF2-40B4-BE49-F238E27FC236}">
              <a16:creationId xmlns:a16="http://schemas.microsoft.com/office/drawing/2014/main" id="{7DACAB77-C874-F72E-252E-A3B5DABE6C83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53611" name="Text Box 11">
          <a:extLst>
            <a:ext uri="{FF2B5EF4-FFF2-40B4-BE49-F238E27FC236}">
              <a16:creationId xmlns:a16="http://schemas.microsoft.com/office/drawing/2014/main" id="{F94B29CD-AAB8-481A-BEAC-A2B7106500A1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53612" name="Text Box 12">
          <a:extLst>
            <a:ext uri="{FF2B5EF4-FFF2-40B4-BE49-F238E27FC236}">
              <a16:creationId xmlns:a16="http://schemas.microsoft.com/office/drawing/2014/main" id="{350F61E2-59C9-AC86-E656-E47305716C27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53613" name="Text Box 13">
          <a:extLst>
            <a:ext uri="{FF2B5EF4-FFF2-40B4-BE49-F238E27FC236}">
              <a16:creationId xmlns:a16="http://schemas.microsoft.com/office/drawing/2014/main" id="{CB36A097-CAF9-5E25-C008-EB04F0A362D4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53614" name="Text Box 14">
          <a:extLst>
            <a:ext uri="{FF2B5EF4-FFF2-40B4-BE49-F238E27FC236}">
              <a16:creationId xmlns:a16="http://schemas.microsoft.com/office/drawing/2014/main" id="{6C8F75B7-1C50-94C7-36AC-4638938CB6E8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3615" name="Chart 15">
          <a:extLst>
            <a:ext uri="{FF2B5EF4-FFF2-40B4-BE49-F238E27FC236}">
              <a16:creationId xmlns:a16="http://schemas.microsoft.com/office/drawing/2014/main" id="{531C1E91-6187-3A0B-7A61-DCBD472FD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54625" name="Rectangle 1">
          <a:extLst>
            <a:ext uri="{FF2B5EF4-FFF2-40B4-BE49-F238E27FC236}">
              <a16:creationId xmlns:a16="http://schemas.microsoft.com/office/drawing/2014/main" id="{A900B480-97FB-D397-A8F9-99E524E095B0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54626" name="Rectangle 2">
          <a:extLst>
            <a:ext uri="{FF2B5EF4-FFF2-40B4-BE49-F238E27FC236}">
              <a16:creationId xmlns:a16="http://schemas.microsoft.com/office/drawing/2014/main" id="{E00FFD90-665C-011D-7BED-7EA52EE75140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54627" name="Rectangle 3">
          <a:extLst>
            <a:ext uri="{FF2B5EF4-FFF2-40B4-BE49-F238E27FC236}">
              <a16:creationId xmlns:a16="http://schemas.microsoft.com/office/drawing/2014/main" id="{6A3B17E4-844B-04B9-4391-6F6471D2A104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54628" name="Rectangle 4">
          <a:extLst>
            <a:ext uri="{FF2B5EF4-FFF2-40B4-BE49-F238E27FC236}">
              <a16:creationId xmlns:a16="http://schemas.microsoft.com/office/drawing/2014/main" id="{2780A36B-BF08-B88F-84A4-4AEC89E9F9EB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54629" name="Rectangle 5">
          <a:extLst>
            <a:ext uri="{FF2B5EF4-FFF2-40B4-BE49-F238E27FC236}">
              <a16:creationId xmlns:a16="http://schemas.microsoft.com/office/drawing/2014/main" id="{12265C19-112E-1BAF-418B-3DB3111F7D9C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54630" name="Rectangle 6">
          <a:extLst>
            <a:ext uri="{FF2B5EF4-FFF2-40B4-BE49-F238E27FC236}">
              <a16:creationId xmlns:a16="http://schemas.microsoft.com/office/drawing/2014/main" id="{E5E3FF26-BF23-7C90-B30A-35433B640D9C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54631" name="Rectangle 7">
          <a:extLst>
            <a:ext uri="{FF2B5EF4-FFF2-40B4-BE49-F238E27FC236}">
              <a16:creationId xmlns:a16="http://schemas.microsoft.com/office/drawing/2014/main" id="{61501B4A-25AF-4A49-FA28-D25F6D5993B6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54632" name="Rectangle 8">
          <a:extLst>
            <a:ext uri="{FF2B5EF4-FFF2-40B4-BE49-F238E27FC236}">
              <a16:creationId xmlns:a16="http://schemas.microsoft.com/office/drawing/2014/main" id="{1A8E166F-FE8C-36A4-F770-C3BC1CAADBF0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54633" name="Text Box 9">
          <a:extLst>
            <a:ext uri="{FF2B5EF4-FFF2-40B4-BE49-F238E27FC236}">
              <a16:creationId xmlns:a16="http://schemas.microsoft.com/office/drawing/2014/main" id="{D0413FA2-7CAC-6080-0A12-58CC5BDB427C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54634" name="Text Box 10">
          <a:extLst>
            <a:ext uri="{FF2B5EF4-FFF2-40B4-BE49-F238E27FC236}">
              <a16:creationId xmlns:a16="http://schemas.microsoft.com/office/drawing/2014/main" id="{24088EC4-4A90-5AAE-1F89-9F7EB208B9E0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54635" name="Text Box 11">
          <a:extLst>
            <a:ext uri="{FF2B5EF4-FFF2-40B4-BE49-F238E27FC236}">
              <a16:creationId xmlns:a16="http://schemas.microsoft.com/office/drawing/2014/main" id="{AF3D1041-A846-B81C-D971-210006A433D7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54636" name="Text Box 12">
          <a:extLst>
            <a:ext uri="{FF2B5EF4-FFF2-40B4-BE49-F238E27FC236}">
              <a16:creationId xmlns:a16="http://schemas.microsoft.com/office/drawing/2014/main" id="{072F2EB5-BFF7-152E-132C-3F404862D1E7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54637" name="Text Box 13">
          <a:extLst>
            <a:ext uri="{FF2B5EF4-FFF2-40B4-BE49-F238E27FC236}">
              <a16:creationId xmlns:a16="http://schemas.microsoft.com/office/drawing/2014/main" id="{9F7DCC9F-F883-AE33-557B-757AA45CD366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54638" name="Text Box 14">
          <a:extLst>
            <a:ext uri="{FF2B5EF4-FFF2-40B4-BE49-F238E27FC236}">
              <a16:creationId xmlns:a16="http://schemas.microsoft.com/office/drawing/2014/main" id="{A568F528-089A-9204-5EB8-FA759044970C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4639" name="Chart 15">
          <a:extLst>
            <a:ext uri="{FF2B5EF4-FFF2-40B4-BE49-F238E27FC236}">
              <a16:creationId xmlns:a16="http://schemas.microsoft.com/office/drawing/2014/main" id="{0E25008F-AAC9-7376-774F-ACD7B2B93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5663" name="Chart 15">
          <a:extLst>
            <a:ext uri="{FF2B5EF4-FFF2-40B4-BE49-F238E27FC236}">
              <a16:creationId xmlns:a16="http://schemas.microsoft.com/office/drawing/2014/main" id="{073D49C7-408B-4CC3-37BE-6E8FD61E5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56673" name="Rectangle 1">
          <a:extLst>
            <a:ext uri="{FF2B5EF4-FFF2-40B4-BE49-F238E27FC236}">
              <a16:creationId xmlns:a16="http://schemas.microsoft.com/office/drawing/2014/main" id="{6D82DA7F-E6F2-1A67-1440-F0EF212A87B9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56674" name="Rectangle 2">
          <a:extLst>
            <a:ext uri="{FF2B5EF4-FFF2-40B4-BE49-F238E27FC236}">
              <a16:creationId xmlns:a16="http://schemas.microsoft.com/office/drawing/2014/main" id="{88A7A2C6-36AD-5324-0A9E-EE7F118960EB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56675" name="Rectangle 3">
          <a:extLst>
            <a:ext uri="{FF2B5EF4-FFF2-40B4-BE49-F238E27FC236}">
              <a16:creationId xmlns:a16="http://schemas.microsoft.com/office/drawing/2014/main" id="{F6D32992-83FD-CE23-FB3D-3532EE0E3371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56676" name="Rectangle 4">
          <a:extLst>
            <a:ext uri="{FF2B5EF4-FFF2-40B4-BE49-F238E27FC236}">
              <a16:creationId xmlns:a16="http://schemas.microsoft.com/office/drawing/2014/main" id="{325CD15C-692F-A906-34A7-91D51BF59FE1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56677" name="Rectangle 5">
          <a:extLst>
            <a:ext uri="{FF2B5EF4-FFF2-40B4-BE49-F238E27FC236}">
              <a16:creationId xmlns:a16="http://schemas.microsoft.com/office/drawing/2014/main" id="{1B393E5F-A52D-9331-3D50-6F6FB0F79D89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56678" name="Rectangle 6">
          <a:extLst>
            <a:ext uri="{FF2B5EF4-FFF2-40B4-BE49-F238E27FC236}">
              <a16:creationId xmlns:a16="http://schemas.microsoft.com/office/drawing/2014/main" id="{DBCB408D-91A8-78BE-C6E9-48C3626175F2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56679" name="Rectangle 7">
          <a:extLst>
            <a:ext uri="{FF2B5EF4-FFF2-40B4-BE49-F238E27FC236}">
              <a16:creationId xmlns:a16="http://schemas.microsoft.com/office/drawing/2014/main" id="{72121F45-0F58-CF6F-B767-BBB77F42B53C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56680" name="Rectangle 8">
          <a:extLst>
            <a:ext uri="{FF2B5EF4-FFF2-40B4-BE49-F238E27FC236}">
              <a16:creationId xmlns:a16="http://schemas.microsoft.com/office/drawing/2014/main" id="{C7DE516C-8C86-6441-B77A-1083C2A5B46F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56681" name="Text Box 9">
          <a:extLst>
            <a:ext uri="{FF2B5EF4-FFF2-40B4-BE49-F238E27FC236}">
              <a16:creationId xmlns:a16="http://schemas.microsoft.com/office/drawing/2014/main" id="{6C29D760-C204-074C-448F-AF717B31E035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56682" name="Text Box 10">
          <a:extLst>
            <a:ext uri="{FF2B5EF4-FFF2-40B4-BE49-F238E27FC236}">
              <a16:creationId xmlns:a16="http://schemas.microsoft.com/office/drawing/2014/main" id="{6FA351F2-70FD-004B-D271-9FE127CE0A20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56683" name="Text Box 11">
          <a:extLst>
            <a:ext uri="{FF2B5EF4-FFF2-40B4-BE49-F238E27FC236}">
              <a16:creationId xmlns:a16="http://schemas.microsoft.com/office/drawing/2014/main" id="{5B72D0FE-0383-9577-695F-76DF08A205C2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56684" name="Text Box 12">
          <a:extLst>
            <a:ext uri="{FF2B5EF4-FFF2-40B4-BE49-F238E27FC236}">
              <a16:creationId xmlns:a16="http://schemas.microsoft.com/office/drawing/2014/main" id="{C88421C0-0A33-C44C-2D26-D98A3AF26FFB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56685" name="Text Box 13">
          <a:extLst>
            <a:ext uri="{FF2B5EF4-FFF2-40B4-BE49-F238E27FC236}">
              <a16:creationId xmlns:a16="http://schemas.microsoft.com/office/drawing/2014/main" id="{9EF1C39F-5FDE-4C7B-6F31-1CCD92F8393C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56686" name="Text Box 14">
          <a:extLst>
            <a:ext uri="{FF2B5EF4-FFF2-40B4-BE49-F238E27FC236}">
              <a16:creationId xmlns:a16="http://schemas.microsoft.com/office/drawing/2014/main" id="{075028EF-C78B-BF08-E544-8472D5B3F8D3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6687" name="Chart 15">
          <a:extLst>
            <a:ext uri="{FF2B5EF4-FFF2-40B4-BE49-F238E27FC236}">
              <a16:creationId xmlns:a16="http://schemas.microsoft.com/office/drawing/2014/main" id="{AE7C485E-868D-2ABF-E28B-67AEBAB45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7711" name="Chart 15">
          <a:extLst>
            <a:ext uri="{FF2B5EF4-FFF2-40B4-BE49-F238E27FC236}">
              <a16:creationId xmlns:a16="http://schemas.microsoft.com/office/drawing/2014/main" id="{FAD87062-E170-234E-3033-0EA560248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58721" name="Rectangle 1">
          <a:extLst>
            <a:ext uri="{FF2B5EF4-FFF2-40B4-BE49-F238E27FC236}">
              <a16:creationId xmlns:a16="http://schemas.microsoft.com/office/drawing/2014/main" id="{F159C859-83E2-AEC6-9A6B-81C2A43A8451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58722" name="Rectangle 2">
          <a:extLst>
            <a:ext uri="{FF2B5EF4-FFF2-40B4-BE49-F238E27FC236}">
              <a16:creationId xmlns:a16="http://schemas.microsoft.com/office/drawing/2014/main" id="{DA7995A6-268A-A3F1-F24B-44FDBC30A803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58723" name="Rectangle 3">
          <a:extLst>
            <a:ext uri="{FF2B5EF4-FFF2-40B4-BE49-F238E27FC236}">
              <a16:creationId xmlns:a16="http://schemas.microsoft.com/office/drawing/2014/main" id="{80C09E0A-9B82-3875-E2E1-12FCC4C911D0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58724" name="Rectangle 4">
          <a:extLst>
            <a:ext uri="{FF2B5EF4-FFF2-40B4-BE49-F238E27FC236}">
              <a16:creationId xmlns:a16="http://schemas.microsoft.com/office/drawing/2014/main" id="{88D47121-5744-F8D5-DF2C-551510D33B89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58725" name="Rectangle 5">
          <a:extLst>
            <a:ext uri="{FF2B5EF4-FFF2-40B4-BE49-F238E27FC236}">
              <a16:creationId xmlns:a16="http://schemas.microsoft.com/office/drawing/2014/main" id="{60074168-28A0-FD1B-1180-5B6937EF4CEF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58726" name="Rectangle 6">
          <a:extLst>
            <a:ext uri="{FF2B5EF4-FFF2-40B4-BE49-F238E27FC236}">
              <a16:creationId xmlns:a16="http://schemas.microsoft.com/office/drawing/2014/main" id="{5DC9267C-D5C3-C67F-1BCE-CDCECFA8E081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58727" name="Rectangle 7">
          <a:extLst>
            <a:ext uri="{FF2B5EF4-FFF2-40B4-BE49-F238E27FC236}">
              <a16:creationId xmlns:a16="http://schemas.microsoft.com/office/drawing/2014/main" id="{D3C2AB5F-8832-22D0-98EA-C976163D482C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58728" name="Rectangle 8">
          <a:extLst>
            <a:ext uri="{FF2B5EF4-FFF2-40B4-BE49-F238E27FC236}">
              <a16:creationId xmlns:a16="http://schemas.microsoft.com/office/drawing/2014/main" id="{BA09529F-2615-E019-E653-59F9D09C55E2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58729" name="Text Box 9">
          <a:extLst>
            <a:ext uri="{FF2B5EF4-FFF2-40B4-BE49-F238E27FC236}">
              <a16:creationId xmlns:a16="http://schemas.microsoft.com/office/drawing/2014/main" id="{F13B4324-C126-3341-C1DB-CA95ADCCD64D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58730" name="Text Box 10">
          <a:extLst>
            <a:ext uri="{FF2B5EF4-FFF2-40B4-BE49-F238E27FC236}">
              <a16:creationId xmlns:a16="http://schemas.microsoft.com/office/drawing/2014/main" id="{4B8A0E78-8522-B659-8297-FB19E5DBEBCF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58731" name="Text Box 11">
          <a:extLst>
            <a:ext uri="{FF2B5EF4-FFF2-40B4-BE49-F238E27FC236}">
              <a16:creationId xmlns:a16="http://schemas.microsoft.com/office/drawing/2014/main" id="{32772C64-C80A-8421-AF41-D7011DE0CBD4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58732" name="Text Box 12">
          <a:extLst>
            <a:ext uri="{FF2B5EF4-FFF2-40B4-BE49-F238E27FC236}">
              <a16:creationId xmlns:a16="http://schemas.microsoft.com/office/drawing/2014/main" id="{E1D37C1A-7C66-ACAF-EF66-1351C2DB6374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58733" name="Text Box 13">
          <a:extLst>
            <a:ext uri="{FF2B5EF4-FFF2-40B4-BE49-F238E27FC236}">
              <a16:creationId xmlns:a16="http://schemas.microsoft.com/office/drawing/2014/main" id="{2A937C8D-FCBA-AAAA-77FA-07F169386813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58734" name="Text Box 14">
          <a:extLst>
            <a:ext uri="{FF2B5EF4-FFF2-40B4-BE49-F238E27FC236}">
              <a16:creationId xmlns:a16="http://schemas.microsoft.com/office/drawing/2014/main" id="{FF18EA61-5942-B29B-A4B6-C5B28D860ABA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8735" name="Chart 15">
          <a:extLst>
            <a:ext uri="{FF2B5EF4-FFF2-40B4-BE49-F238E27FC236}">
              <a16:creationId xmlns:a16="http://schemas.microsoft.com/office/drawing/2014/main" id="{1CAEA1C9-CF9F-F8D6-EAE7-A9FAA7C40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59745" name="Rectangle 1">
          <a:extLst>
            <a:ext uri="{FF2B5EF4-FFF2-40B4-BE49-F238E27FC236}">
              <a16:creationId xmlns:a16="http://schemas.microsoft.com/office/drawing/2014/main" id="{E1C681B0-2535-0240-81F9-EF793842C8E5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59746" name="Rectangle 2">
          <a:extLst>
            <a:ext uri="{FF2B5EF4-FFF2-40B4-BE49-F238E27FC236}">
              <a16:creationId xmlns:a16="http://schemas.microsoft.com/office/drawing/2014/main" id="{469723C6-7E5B-CDF3-4E81-2333A952B7AB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59747" name="Rectangle 3">
          <a:extLst>
            <a:ext uri="{FF2B5EF4-FFF2-40B4-BE49-F238E27FC236}">
              <a16:creationId xmlns:a16="http://schemas.microsoft.com/office/drawing/2014/main" id="{0739C079-11B4-1DF8-439E-42051CE3DC3B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59748" name="Rectangle 4">
          <a:extLst>
            <a:ext uri="{FF2B5EF4-FFF2-40B4-BE49-F238E27FC236}">
              <a16:creationId xmlns:a16="http://schemas.microsoft.com/office/drawing/2014/main" id="{D176B89A-F796-F0BA-F3C5-9E614F2A9359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59749" name="Rectangle 5">
          <a:extLst>
            <a:ext uri="{FF2B5EF4-FFF2-40B4-BE49-F238E27FC236}">
              <a16:creationId xmlns:a16="http://schemas.microsoft.com/office/drawing/2014/main" id="{1AEC5044-A904-5C7A-2DEA-CED5E1AB3566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59750" name="Rectangle 6">
          <a:extLst>
            <a:ext uri="{FF2B5EF4-FFF2-40B4-BE49-F238E27FC236}">
              <a16:creationId xmlns:a16="http://schemas.microsoft.com/office/drawing/2014/main" id="{C1947C34-94C0-1373-08B7-813249D6574D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59751" name="Rectangle 7">
          <a:extLst>
            <a:ext uri="{FF2B5EF4-FFF2-40B4-BE49-F238E27FC236}">
              <a16:creationId xmlns:a16="http://schemas.microsoft.com/office/drawing/2014/main" id="{0EE477EA-8544-75A2-EA73-F779843BD954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59752" name="Rectangle 8">
          <a:extLst>
            <a:ext uri="{FF2B5EF4-FFF2-40B4-BE49-F238E27FC236}">
              <a16:creationId xmlns:a16="http://schemas.microsoft.com/office/drawing/2014/main" id="{81B25E8E-8DED-AAF9-6358-55BBA0A0B62B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59753" name="Text Box 9">
          <a:extLst>
            <a:ext uri="{FF2B5EF4-FFF2-40B4-BE49-F238E27FC236}">
              <a16:creationId xmlns:a16="http://schemas.microsoft.com/office/drawing/2014/main" id="{A9A959AC-6CD6-C86D-0A93-E83DE6BA8678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59754" name="Text Box 10">
          <a:extLst>
            <a:ext uri="{FF2B5EF4-FFF2-40B4-BE49-F238E27FC236}">
              <a16:creationId xmlns:a16="http://schemas.microsoft.com/office/drawing/2014/main" id="{3D80DEB7-5C23-153A-A8E2-F2689D813EBC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59755" name="Text Box 11">
          <a:extLst>
            <a:ext uri="{FF2B5EF4-FFF2-40B4-BE49-F238E27FC236}">
              <a16:creationId xmlns:a16="http://schemas.microsoft.com/office/drawing/2014/main" id="{F18D370D-B90B-3326-5C5F-DB2F3A7ACC98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59756" name="Text Box 12">
          <a:extLst>
            <a:ext uri="{FF2B5EF4-FFF2-40B4-BE49-F238E27FC236}">
              <a16:creationId xmlns:a16="http://schemas.microsoft.com/office/drawing/2014/main" id="{CF2A387D-4A14-4BBA-1DF3-CF08513235AF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59757" name="Text Box 13">
          <a:extLst>
            <a:ext uri="{FF2B5EF4-FFF2-40B4-BE49-F238E27FC236}">
              <a16:creationId xmlns:a16="http://schemas.microsoft.com/office/drawing/2014/main" id="{0DF133F3-D123-1C2B-25CC-78FBFCF6FF4F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59758" name="Text Box 14">
          <a:extLst>
            <a:ext uri="{FF2B5EF4-FFF2-40B4-BE49-F238E27FC236}">
              <a16:creationId xmlns:a16="http://schemas.microsoft.com/office/drawing/2014/main" id="{93BE876F-1026-F09C-237A-8E72AFAA275E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59759" name="Chart 15">
          <a:extLst>
            <a:ext uri="{FF2B5EF4-FFF2-40B4-BE49-F238E27FC236}">
              <a16:creationId xmlns:a16="http://schemas.microsoft.com/office/drawing/2014/main" id="{E0F14F3D-BBBB-B894-684A-B23CF86A0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0783" name="Chart 15">
          <a:extLst>
            <a:ext uri="{FF2B5EF4-FFF2-40B4-BE49-F238E27FC236}">
              <a16:creationId xmlns:a16="http://schemas.microsoft.com/office/drawing/2014/main" id="{1D10CCA7-D06E-F300-068B-D6A56406A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1793" name="Rectangle 1">
          <a:extLst>
            <a:ext uri="{FF2B5EF4-FFF2-40B4-BE49-F238E27FC236}">
              <a16:creationId xmlns:a16="http://schemas.microsoft.com/office/drawing/2014/main" id="{0BEB4762-63C3-8FCD-4ED1-8D2F10E5E98D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1794" name="Rectangle 2">
          <a:extLst>
            <a:ext uri="{FF2B5EF4-FFF2-40B4-BE49-F238E27FC236}">
              <a16:creationId xmlns:a16="http://schemas.microsoft.com/office/drawing/2014/main" id="{8A706F9B-9388-95EF-5FB6-6271174228A3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1795" name="Rectangle 3">
          <a:extLst>
            <a:ext uri="{FF2B5EF4-FFF2-40B4-BE49-F238E27FC236}">
              <a16:creationId xmlns:a16="http://schemas.microsoft.com/office/drawing/2014/main" id="{C2699D86-44A5-E2B9-30D0-E66A28776CC8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1796" name="Rectangle 4">
          <a:extLst>
            <a:ext uri="{FF2B5EF4-FFF2-40B4-BE49-F238E27FC236}">
              <a16:creationId xmlns:a16="http://schemas.microsoft.com/office/drawing/2014/main" id="{A6974105-3C62-4CA8-E9CE-66A22640B2D4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1797" name="Rectangle 5">
          <a:extLst>
            <a:ext uri="{FF2B5EF4-FFF2-40B4-BE49-F238E27FC236}">
              <a16:creationId xmlns:a16="http://schemas.microsoft.com/office/drawing/2014/main" id="{2CC2CF1A-AF8D-EAEC-3154-BDDF586EC455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1798" name="Rectangle 6">
          <a:extLst>
            <a:ext uri="{FF2B5EF4-FFF2-40B4-BE49-F238E27FC236}">
              <a16:creationId xmlns:a16="http://schemas.microsoft.com/office/drawing/2014/main" id="{0106946C-5646-D6EF-8209-8F56A20D9624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1799" name="Rectangle 7">
          <a:extLst>
            <a:ext uri="{FF2B5EF4-FFF2-40B4-BE49-F238E27FC236}">
              <a16:creationId xmlns:a16="http://schemas.microsoft.com/office/drawing/2014/main" id="{546119A9-A7A8-B6D1-5DE2-6DADCD06D751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1800" name="Rectangle 8">
          <a:extLst>
            <a:ext uri="{FF2B5EF4-FFF2-40B4-BE49-F238E27FC236}">
              <a16:creationId xmlns:a16="http://schemas.microsoft.com/office/drawing/2014/main" id="{5F4D95F1-C212-A98C-C1C9-7C4181B35493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1801" name="Text Box 9">
          <a:extLst>
            <a:ext uri="{FF2B5EF4-FFF2-40B4-BE49-F238E27FC236}">
              <a16:creationId xmlns:a16="http://schemas.microsoft.com/office/drawing/2014/main" id="{3FBF3446-D307-B34E-EC58-ACB8493CB734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1802" name="Text Box 10">
          <a:extLst>
            <a:ext uri="{FF2B5EF4-FFF2-40B4-BE49-F238E27FC236}">
              <a16:creationId xmlns:a16="http://schemas.microsoft.com/office/drawing/2014/main" id="{BD6837F5-78F5-FE07-4947-98F055ECEA6B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1803" name="Text Box 11">
          <a:extLst>
            <a:ext uri="{FF2B5EF4-FFF2-40B4-BE49-F238E27FC236}">
              <a16:creationId xmlns:a16="http://schemas.microsoft.com/office/drawing/2014/main" id="{3405D83B-45B0-A289-36BD-3B8C7FDAEEB4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1804" name="Text Box 12">
          <a:extLst>
            <a:ext uri="{FF2B5EF4-FFF2-40B4-BE49-F238E27FC236}">
              <a16:creationId xmlns:a16="http://schemas.microsoft.com/office/drawing/2014/main" id="{7E205B7D-1B54-AC94-6057-E2A083708B35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1805" name="Text Box 13">
          <a:extLst>
            <a:ext uri="{FF2B5EF4-FFF2-40B4-BE49-F238E27FC236}">
              <a16:creationId xmlns:a16="http://schemas.microsoft.com/office/drawing/2014/main" id="{7848F3C8-7E20-78AD-EAB9-BD16882507FA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1806" name="Text Box 14">
          <a:extLst>
            <a:ext uri="{FF2B5EF4-FFF2-40B4-BE49-F238E27FC236}">
              <a16:creationId xmlns:a16="http://schemas.microsoft.com/office/drawing/2014/main" id="{8B451E54-B31E-8BC3-9952-D798343CF2BE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1807" name="Chart 15">
          <a:extLst>
            <a:ext uri="{FF2B5EF4-FFF2-40B4-BE49-F238E27FC236}">
              <a16:creationId xmlns:a16="http://schemas.microsoft.com/office/drawing/2014/main" id="{4546C09E-91E8-A14B-C3A5-7F5D17FF0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2817" name="Rectangle 1">
          <a:extLst>
            <a:ext uri="{FF2B5EF4-FFF2-40B4-BE49-F238E27FC236}">
              <a16:creationId xmlns:a16="http://schemas.microsoft.com/office/drawing/2014/main" id="{6ADE5117-BAB5-F0DE-B5D9-422F9BC9077F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2818" name="Rectangle 2">
          <a:extLst>
            <a:ext uri="{FF2B5EF4-FFF2-40B4-BE49-F238E27FC236}">
              <a16:creationId xmlns:a16="http://schemas.microsoft.com/office/drawing/2014/main" id="{9203533B-2224-E6E0-D42B-BAFCACBF0F2A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2819" name="Rectangle 3">
          <a:extLst>
            <a:ext uri="{FF2B5EF4-FFF2-40B4-BE49-F238E27FC236}">
              <a16:creationId xmlns:a16="http://schemas.microsoft.com/office/drawing/2014/main" id="{CFF2C09B-C203-3C8C-D149-36398244D88D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2820" name="Rectangle 4">
          <a:extLst>
            <a:ext uri="{FF2B5EF4-FFF2-40B4-BE49-F238E27FC236}">
              <a16:creationId xmlns:a16="http://schemas.microsoft.com/office/drawing/2014/main" id="{BF4C12EE-34D4-15E5-A3C4-2D854E19B495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2821" name="Rectangle 5">
          <a:extLst>
            <a:ext uri="{FF2B5EF4-FFF2-40B4-BE49-F238E27FC236}">
              <a16:creationId xmlns:a16="http://schemas.microsoft.com/office/drawing/2014/main" id="{7A733120-B968-0869-5310-88FBFC42120E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2822" name="Rectangle 6">
          <a:extLst>
            <a:ext uri="{FF2B5EF4-FFF2-40B4-BE49-F238E27FC236}">
              <a16:creationId xmlns:a16="http://schemas.microsoft.com/office/drawing/2014/main" id="{605998D2-4541-C1C3-0E49-499FF0019C82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2823" name="Rectangle 7">
          <a:extLst>
            <a:ext uri="{FF2B5EF4-FFF2-40B4-BE49-F238E27FC236}">
              <a16:creationId xmlns:a16="http://schemas.microsoft.com/office/drawing/2014/main" id="{8269DA16-5DF5-9937-5DDD-ACBB1CF87ECC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2824" name="Rectangle 8">
          <a:extLst>
            <a:ext uri="{FF2B5EF4-FFF2-40B4-BE49-F238E27FC236}">
              <a16:creationId xmlns:a16="http://schemas.microsoft.com/office/drawing/2014/main" id="{12106E82-F46F-12AF-9B04-0EF9A793508A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2825" name="Text Box 9">
          <a:extLst>
            <a:ext uri="{FF2B5EF4-FFF2-40B4-BE49-F238E27FC236}">
              <a16:creationId xmlns:a16="http://schemas.microsoft.com/office/drawing/2014/main" id="{B8877CE4-5067-777F-67DE-E1DDDA3D9B7D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2826" name="Text Box 10">
          <a:extLst>
            <a:ext uri="{FF2B5EF4-FFF2-40B4-BE49-F238E27FC236}">
              <a16:creationId xmlns:a16="http://schemas.microsoft.com/office/drawing/2014/main" id="{C39F40C6-82BD-CA8E-20ED-12D0CB03339E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2827" name="Text Box 11">
          <a:extLst>
            <a:ext uri="{FF2B5EF4-FFF2-40B4-BE49-F238E27FC236}">
              <a16:creationId xmlns:a16="http://schemas.microsoft.com/office/drawing/2014/main" id="{3C040E8E-741D-5214-6A57-BDEA29CECB1B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2828" name="Text Box 12">
          <a:extLst>
            <a:ext uri="{FF2B5EF4-FFF2-40B4-BE49-F238E27FC236}">
              <a16:creationId xmlns:a16="http://schemas.microsoft.com/office/drawing/2014/main" id="{C4994948-077B-0890-C196-AA4E54D7DD1A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2829" name="Text Box 13">
          <a:extLst>
            <a:ext uri="{FF2B5EF4-FFF2-40B4-BE49-F238E27FC236}">
              <a16:creationId xmlns:a16="http://schemas.microsoft.com/office/drawing/2014/main" id="{1743C283-36ED-925E-7F79-8277F5CCEC36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2830" name="Text Box 14">
          <a:extLst>
            <a:ext uri="{FF2B5EF4-FFF2-40B4-BE49-F238E27FC236}">
              <a16:creationId xmlns:a16="http://schemas.microsoft.com/office/drawing/2014/main" id="{31E02125-A6AF-9E70-83AF-3D57314532AB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2831" name="Chart 15">
          <a:extLst>
            <a:ext uri="{FF2B5EF4-FFF2-40B4-BE49-F238E27FC236}">
              <a16:creationId xmlns:a16="http://schemas.microsoft.com/office/drawing/2014/main" id="{813B0DFD-22BD-4C75-2520-B45A24F6C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7937" name="Rectangle 1">
          <a:extLst>
            <a:ext uri="{FF2B5EF4-FFF2-40B4-BE49-F238E27FC236}">
              <a16:creationId xmlns:a16="http://schemas.microsoft.com/office/drawing/2014/main" id="{2A05EC78-F3B6-076F-619B-325F8F8C84B4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7938" name="Rectangle 2">
          <a:extLst>
            <a:ext uri="{FF2B5EF4-FFF2-40B4-BE49-F238E27FC236}">
              <a16:creationId xmlns:a16="http://schemas.microsoft.com/office/drawing/2014/main" id="{BD8E5579-EB49-AA37-6B5C-B0B8AD575BC2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7939" name="Rectangle 3">
          <a:extLst>
            <a:ext uri="{FF2B5EF4-FFF2-40B4-BE49-F238E27FC236}">
              <a16:creationId xmlns:a16="http://schemas.microsoft.com/office/drawing/2014/main" id="{1A03E448-3105-FAAD-0D14-1E7B8E21C129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7940" name="Rectangle 4">
          <a:extLst>
            <a:ext uri="{FF2B5EF4-FFF2-40B4-BE49-F238E27FC236}">
              <a16:creationId xmlns:a16="http://schemas.microsoft.com/office/drawing/2014/main" id="{E6EBFF03-60EE-5B66-AC10-9A3965AC01DC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7941" name="Rectangle 5">
          <a:extLst>
            <a:ext uri="{FF2B5EF4-FFF2-40B4-BE49-F238E27FC236}">
              <a16:creationId xmlns:a16="http://schemas.microsoft.com/office/drawing/2014/main" id="{E059AE0C-16FD-CC6C-4C0D-44C77989466E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7942" name="Rectangle 6">
          <a:extLst>
            <a:ext uri="{FF2B5EF4-FFF2-40B4-BE49-F238E27FC236}">
              <a16:creationId xmlns:a16="http://schemas.microsoft.com/office/drawing/2014/main" id="{7446445A-602F-43E6-0A0B-7864E3923AEB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7943" name="Rectangle 7">
          <a:extLst>
            <a:ext uri="{FF2B5EF4-FFF2-40B4-BE49-F238E27FC236}">
              <a16:creationId xmlns:a16="http://schemas.microsoft.com/office/drawing/2014/main" id="{7360ADE4-B117-628C-0C42-032E8E720E92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7944" name="Rectangle 8">
          <a:extLst>
            <a:ext uri="{FF2B5EF4-FFF2-40B4-BE49-F238E27FC236}">
              <a16:creationId xmlns:a16="http://schemas.microsoft.com/office/drawing/2014/main" id="{7B1235EF-6C5D-93DC-A89F-F370CB259F64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7945" name="Text Box 9">
          <a:extLst>
            <a:ext uri="{FF2B5EF4-FFF2-40B4-BE49-F238E27FC236}">
              <a16:creationId xmlns:a16="http://schemas.microsoft.com/office/drawing/2014/main" id="{287529E9-F1F1-409F-6465-124FD9148FBD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7946" name="Text Box 10">
          <a:extLst>
            <a:ext uri="{FF2B5EF4-FFF2-40B4-BE49-F238E27FC236}">
              <a16:creationId xmlns:a16="http://schemas.microsoft.com/office/drawing/2014/main" id="{4F5A04F5-7B5A-415C-410C-77B412B54867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7947" name="Text Box 11">
          <a:extLst>
            <a:ext uri="{FF2B5EF4-FFF2-40B4-BE49-F238E27FC236}">
              <a16:creationId xmlns:a16="http://schemas.microsoft.com/office/drawing/2014/main" id="{D219EA36-C9CD-3545-888C-946FFB7F74FD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7948" name="Text Box 12">
          <a:extLst>
            <a:ext uri="{FF2B5EF4-FFF2-40B4-BE49-F238E27FC236}">
              <a16:creationId xmlns:a16="http://schemas.microsoft.com/office/drawing/2014/main" id="{EF4CF76D-893C-4E28-7161-89D55548D3D7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7949" name="Text Box 13">
          <a:extLst>
            <a:ext uri="{FF2B5EF4-FFF2-40B4-BE49-F238E27FC236}">
              <a16:creationId xmlns:a16="http://schemas.microsoft.com/office/drawing/2014/main" id="{4A026775-7798-4756-780C-3038AA122068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7950" name="Text Box 14">
          <a:extLst>
            <a:ext uri="{FF2B5EF4-FFF2-40B4-BE49-F238E27FC236}">
              <a16:creationId xmlns:a16="http://schemas.microsoft.com/office/drawing/2014/main" id="{31CFD126-CFAC-A79F-BAD8-ADBF21F61369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7951" name="Chart 15">
          <a:extLst>
            <a:ext uri="{FF2B5EF4-FFF2-40B4-BE49-F238E27FC236}">
              <a16:creationId xmlns:a16="http://schemas.microsoft.com/office/drawing/2014/main" id="{B1B64FAF-5324-A58F-D0EF-F1FA08ECC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8975" name="Chart 15">
          <a:extLst>
            <a:ext uri="{FF2B5EF4-FFF2-40B4-BE49-F238E27FC236}">
              <a16:creationId xmlns:a16="http://schemas.microsoft.com/office/drawing/2014/main" id="{CC6ADDCA-1C93-49DD-C55A-76D4C163D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9985" name="Rectangle 1">
          <a:extLst>
            <a:ext uri="{FF2B5EF4-FFF2-40B4-BE49-F238E27FC236}">
              <a16:creationId xmlns:a16="http://schemas.microsoft.com/office/drawing/2014/main" id="{10D22509-3C45-2B82-DCA3-ABAA90D68793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9986" name="Rectangle 2">
          <a:extLst>
            <a:ext uri="{FF2B5EF4-FFF2-40B4-BE49-F238E27FC236}">
              <a16:creationId xmlns:a16="http://schemas.microsoft.com/office/drawing/2014/main" id="{09E66C83-F576-1939-D83D-3EA162A95270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9987" name="Rectangle 3">
          <a:extLst>
            <a:ext uri="{FF2B5EF4-FFF2-40B4-BE49-F238E27FC236}">
              <a16:creationId xmlns:a16="http://schemas.microsoft.com/office/drawing/2014/main" id="{5A6128D0-E36E-857D-B2AD-D32C0732C008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9988" name="Rectangle 4">
          <a:extLst>
            <a:ext uri="{FF2B5EF4-FFF2-40B4-BE49-F238E27FC236}">
              <a16:creationId xmlns:a16="http://schemas.microsoft.com/office/drawing/2014/main" id="{4AD5F764-C328-7A9E-516C-7CE8383F2BC5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9989" name="Rectangle 5">
          <a:extLst>
            <a:ext uri="{FF2B5EF4-FFF2-40B4-BE49-F238E27FC236}">
              <a16:creationId xmlns:a16="http://schemas.microsoft.com/office/drawing/2014/main" id="{DEAD3015-63FF-0675-66DC-C898E81344EC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9990" name="Rectangle 6">
          <a:extLst>
            <a:ext uri="{FF2B5EF4-FFF2-40B4-BE49-F238E27FC236}">
              <a16:creationId xmlns:a16="http://schemas.microsoft.com/office/drawing/2014/main" id="{D6AB42B5-8466-5DBE-677D-512F97633FAC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9991" name="Rectangle 7">
          <a:extLst>
            <a:ext uri="{FF2B5EF4-FFF2-40B4-BE49-F238E27FC236}">
              <a16:creationId xmlns:a16="http://schemas.microsoft.com/office/drawing/2014/main" id="{CAF923BB-DA60-30FC-581A-0E177B11D6BB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9992" name="Rectangle 8">
          <a:extLst>
            <a:ext uri="{FF2B5EF4-FFF2-40B4-BE49-F238E27FC236}">
              <a16:creationId xmlns:a16="http://schemas.microsoft.com/office/drawing/2014/main" id="{54D2A3B7-D1B5-88CD-1D0A-0FD161027BA5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9993" name="Text Box 9">
          <a:extLst>
            <a:ext uri="{FF2B5EF4-FFF2-40B4-BE49-F238E27FC236}">
              <a16:creationId xmlns:a16="http://schemas.microsoft.com/office/drawing/2014/main" id="{BCEBEB75-35F7-8ECC-CBD9-6F29BE6069C4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9994" name="Text Box 10">
          <a:extLst>
            <a:ext uri="{FF2B5EF4-FFF2-40B4-BE49-F238E27FC236}">
              <a16:creationId xmlns:a16="http://schemas.microsoft.com/office/drawing/2014/main" id="{CB20E064-E886-B750-7520-37B0C88644AA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9995" name="Text Box 11">
          <a:extLst>
            <a:ext uri="{FF2B5EF4-FFF2-40B4-BE49-F238E27FC236}">
              <a16:creationId xmlns:a16="http://schemas.microsoft.com/office/drawing/2014/main" id="{9CBD2193-E5CE-30A7-8655-173AC9DCB3C7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9996" name="Text Box 12">
          <a:extLst>
            <a:ext uri="{FF2B5EF4-FFF2-40B4-BE49-F238E27FC236}">
              <a16:creationId xmlns:a16="http://schemas.microsoft.com/office/drawing/2014/main" id="{727EED23-20D7-78DB-472B-F333FE2BC13C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9997" name="Text Box 13">
          <a:extLst>
            <a:ext uri="{FF2B5EF4-FFF2-40B4-BE49-F238E27FC236}">
              <a16:creationId xmlns:a16="http://schemas.microsoft.com/office/drawing/2014/main" id="{4C76C094-A470-E80E-9F96-A2A9D73B8F6C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9998" name="Text Box 14">
          <a:extLst>
            <a:ext uri="{FF2B5EF4-FFF2-40B4-BE49-F238E27FC236}">
              <a16:creationId xmlns:a16="http://schemas.microsoft.com/office/drawing/2014/main" id="{07D03AE2-10B1-70E6-13B8-ED789E8BE7F5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9999" name="Chart 15">
          <a:extLst>
            <a:ext uri="{FF2B5EF4-FFF2-40B4-BE49-F238E27FC236}">
              <a16:creationId xmlns:a16="http://schemas.microsoft.com/office/drawing/2014/main" id="{2E0D5347-5E36-B278-42E5-88E334AC8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3841" name="Rectangle 1">
          <a:extLst>
            <a:ext uri="{FF2B5EF4-FFF2-40B4-BE49-F238E27FC236}">
              <a16:creationId xmlns:a16="http://schemas.microsoft.com/office/drawing/2014/main" id="{0C1C5AA4-596A-4AC3-3F7E-83D0B5BE20D3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3842" name="Rectangle 2">
          <a:extLst>
            <a:ext uri="{FF2B5EF4-FFF2-40B4-BE49-F238E27FC236}">
              <a16:creationId xmlns:a16="http://schemas.microsoft.com/office/drawing/2014/main" id="{6DE9F00E-CFE3-FADE-87CC-F770C5F759EF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3843" name="Rectangle 3">
          <a:extLst>
            <a:ext uri="{FF2B5EF4-FFF2-40B4-BE49-F238E27FC236}">
              <a16:creationId xmlns:a16="http://schemas.microsoft.com/office/drawing/2014/main" id="{1773AD5C-48DE-8D09-ECB8-2FA64CDE3F22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3844" name="Rectangle 4">
          <a:extLst>
            <a:ext uri="{FF2B5EF4-FFF2-40B4-BE49-F238E27FC236}">
              <a16:creationId xmlns:a16="http://schemas.microsoft.com/office/drawing/2014/main" id="{86F63F67-29A7-E27D-84C5-C2C29641B700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3845" name="Rectangle 5">
          <a:extLst>
            <a:ext uri="{FF2B5EF4-FFF2-40B4-BE49-F238E27FC236}">
              <a16:creationId xmlns:a16="http://schemas.microsoft.com/office/drawing/2014/main" id="{6B03DC3C-1327-9DB5-CA6D-C9C42E98E6A9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3846" name="Rectangle 6">
          <a:extLst>
            <a:ext uri="{FF2B5EF4-FFF2-40B4-BE49-F238E27FC236}">
              <a16:creationId xmlns:a16="http://schemas.microsoft.com/office/drawing/2014/main" id="{8147C064-6332-E5D8-9084-7DE36A2F2DBF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3847" name="Rectangle 7">
          <a:extLst>
            <a:ext uri="{FF2B5EF4-FFF2-40B4-BE49-F238E27FC236}">
              <a16:creationId xmlns:a16="http://schemas.microsoft.com/office/drawing/2014/main" id="{FBA3C01D-1A0F-C8E8-FE69-696E9FFADB14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3848" name="Rectangle 8">
          <a:extLst>
            <a:ext uri="{FF2B5EF4-FFF2-40B4-BE49-F238E27FC236}">
              <a16:creationId xmlns:a16="http://schemas.microsoft.com/office/drawing/2014/main" id="{B7E92908-D29A-853E-7B09-17F281AACF18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3849" name="Text Box 9">
          <a:extLst>
            <a:ext uri="{FF2B5EF4-FFF2-40B4-BE49-F238E27FC236}">
              <a16:creationId xmlns:a16="http://schemas.microsoft.com/office/drawing/2014/main" id="{0D0A3326-6892-973F-B161-F47F7757882E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3850" name="Text Box 10">
          <a:extLst>
            <a:ext uri="{FF2B5EF4-FFF2-40B4-BE49-F238E27FC236}">
              <a16:creationId xmlns:a16="http://schemas.microsoft.com/office/drawing/2014/main" id="{96C7EB34-69A0-E711-FA1D-726A08317028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3851" name="Text Box 11">
          <a:extLst>
            <a:ext uri="{FF2B5EF4-FFF2-40B4-BE49-F238E27FC236}">
              <a16:creationId xmlns:a16="http://schemas.microsoft.com/office/drawing/2014/main" id="{1CE62849-2AE8-6DA0-E162-C123E1D141EB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3852" name="Text Box 12">
          <a:extLst>
            <a:ext uri="{FF2B5EF4-FFF2-40B4-BE49-F238E27FC236}">
              <a16:creationId xmlns:a16="http://schemas.microsoft.com/office/drawing/2014/main" id="{AACC0B14-23E1-CB40-3089-F49EB4813A96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3853" name="Text Box 13">
          <a:extLst>
            <a:ext uri="{FF2B5EF4-FFF2-40B4-BE49-F238E27FC236}">
              <a16:creationId xmlns:a16="http://schemas.microsoft.com/office/drawing/2014/main" id="{37E0C127-0B31-67BB-AE3F-78070BD19C58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3854" name="Text Box 14">
          <a:extLst>
            <a:ext uri="{FF2B5EF4-FFF2-40B4-BE49-F238E27FC236}">
              <a16:creationId xmlns:a16="http://schemas.microsoft.com/office/drawing/2014/main" id="{22EF8E82-BEC8-04B9-BC84-88DB8FBFFC09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3855" name="Chart 15">
          <a:extLst>
            <a:ext uri="{FF2B5EF4-FFF2-40B4-BE49-F238E27FC236}">
              <a16:creationId xmlns:a16="http://schemas.microsoft.com/office/drawing/2014/main" id="{A50DB3B0-6667-F418-66E2-DC83B59BA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4865" name="Rectangle 1">
          <a:extLst>
            <a:ext uri="{FF2B5EF4-FFF2-40B4-BE49-F238E27FC236}">
              <a16:creationId xmlns:a16="http://schemas.microsoft.com/office/drawing/2014/main" id="{5773FBE7-11A1-1948-4911-0D5BB9C029E8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4866" name="Rectangle 2">
          <a:extLst>
            <a:ext uri="{FF2B5EF4-FFF2-40B4-BE49-F238E27FC236}">
              <a16:creationId xmlns:a16="http://schemas.microsoft.com/office/drawing/2014/main" id="{C980643F-558D-4EF6-3395-BC47D458C2DD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4867" name="Rectangle 3">
          <a:extLst>
            <a:ext uri="{FF2B5EF4-FFF2-40B4-BE49-F238E27FC236}">
              <a16:creationId xmlns:a16="http://schemas.microsoft.com/office/drawing/2014/main" id="{99739464-5510-99A8-631A-73561F362009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4868" name="Rectangle 4">
          <a:extLst>
            <a:ext uri="{FF2B5EF4-FFF2-40B4-BE49-F238E27FC236}">
              <a16:creationId xmlns:a16="http://schemas.microsoft.com/office/drawing/2014/main" id="{7281B420-952D-8983-46DF-BBB5EFF7772F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4869" name="Rectangle 5">
          <a:extLst>
            <a:ext uri="{FF2B5EF4-FFF2-40B4-BE49-F238E27FC236}">
              <a16:creationId xmlns:a16="http://schemas.microsoft.com/office/drawing/2014/main" id="{65DF984E-34F8-3C07-2876-C60404031E6C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4870" name="Rectangle 6">
          <a:extLst>
            <a:ext uri="{FF2B5EF4-FFF2-40B4-BE49-F238E27FC236}">
              <a16:creationId xmlns:a16="http://schemas.microsoft.com/office/drawing/2014/main" id="{58F969FD-6FFA-C265-14E6-DF297B28A621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4871" name="Rectangle 7">
          <a:extLst>
            <a:ext uri="{FF2B5EF4-FFF2-40B4-BE49-F238E27FC236}">
              <a16:creationId xmlns:a16="http://schemas.microsoft.com/office/drawing/2014/main" id="{47E5CF20-AC4A-95C1-9FEF-63DAC05F97F5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4872" name="Rectangle 8">
          <a:extLst>
            <a:ext uri="{FF2B5EF4-FFF2-40B4-BE49-F238E27FC236}">
              <a16:creationId xmlns:a16="http://schemas.microsoft.com/office/drawing/2014/main" id="{34224512-1918-0DC2-98D9-52F8175FAF6A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4873" name="Text Box 9">
          <a:extLst>
            <a:ext uri="{FF2B5EF4-FFF2-40B4-BE49-F238E27FC236}">
              <a16:creationId xmlns:a16="http://schemas.microsoft.com/office/drawing/2014/main" id="{13D48DC8-F155-4EA1-67B2-2C0C1D7E225B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4874" name="Text Box 10">
          <a:extLst>
            <a:ext uri="{FF2B5EF4-FFF2-40B4-BE49-F238E27FC236}">
              <a16:creationId xmlns:a16="http://schemas.microsoft.com/office/drawing/2014/main" id="{D0F0F76E-50A5-7F59-D11A-CB495FC7FC78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4875" name="Text Box 11">
          <a:extLst>
            <a:ext uri="{FF2B5EF4-FFF2-40B4-BE49-F238E27FC236}">
              <a16:creationId xmlns:a16="http://schemas.microsoft.com/office/drawing/2014/main" id="{51B533F2-277D-31E4-4351-C9F19B6C3FF9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4876" name="Text Box 12">
          <a:extLst>
            <a:ext uri="{FF2B5EF4-FFF2-40B4-BE49-F238E27FC236}">
              <a16:creationId xmlns:a16="http://schemas.microsoft.com/office/drawing/2014/main" id="{56255FD3-62AF-2C07-23B0-A2ADF9E7D60C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4877" name="Text Box 13">
          <a:extLst>
            <a:ext uri="{FF2B5EF4-FFF2-40B4-BE49-F238E27FC236}">
              <a16:creationId xmlns:a16="http://schemas.microsoft.com/office/drawing/2014/main" id="{E86387A4-5260-5C99-1A0C-0A34A4BF9B8D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4878" name="Text Box 14">
          <a:extLst>
            <a:ext uri="{FF2B5EF4-FFF2-40B4-BE49-F238E27FC236}">
              <a16:creationId xmlns:a16="http://schemas.microsoft.com/office/drawing/2014/main" id="{051A2BEB-606A-D112-7BD0-8C1405ACEA7C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4879" name="Chart 15">
          <a:extLst>
            <a:ext uri="{FF2B5EF4-FFF2-40B4-BE49-F238E27FC236}">
              <a16:creationId xmlns:a16="http://schemas.microsoft.com/office/drawing/2014/main" id="{D10F73C2-333A-8025-1F81-81AF31F1B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66913" name="Rectangle 1">
          <a:extLst>
            <a:ext uri="{FF2B5EF4-FFF2-40B4-BE49-F238E27FC236}">
              <a16:creationId xmlns:a16="http://schemas.microsoft.com/office/drawing/2014/main" id="{E9DAADA0-DE68-AF07-2898-5213E8611705}"/>
            </a:ext>
          </a:extLst>
        </xdr:cNvPr>
        <xdr:cNvSpPr>
          <a:spLocks noChangeArrowheads="1"/>
        </xdr:cNvSpPr>
      </xdr:nvSpPr>
      <xdr:spPr bwMode="auto">
        <a:xfrm>
          <a:off x="1905000" y="922020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66914" name="Rectangle 2">
          <a:extLst>
            <a:ext uri="{FF2B5EF4-FFF2-40B4-BE49-F238E27FC236}">
              <a16:creationId xmlns:a16="http://schemas.microsoft.com/office/drawing/2014/main" id="{01D8C2A6-EF32-A8E1-B16E-DC43CD84AE43}"/>
            </a:ext>
          </a:extLst>
        </xdr:cNvPr>
        <xdr:cNvSpPr>
          <a:spLocks noChangeArrowheads="1"/>
        </xdr:cNvSpPr>
      </xdr:nvSpPr>
      <xdr:spPr bwMode="auto">
        <a:xfrm>
          <a:off x="333375" y="88487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66915" name="Rectangle 3">
          <a:extLst>
            <a:ext uri="{FF2B5EF4-FFF2-40B4-BE49-F238E27FC236}">
              <a16:creationId xmlns:a16="http://schemas.microsoft.com/office/drawing/2014/main" id="{17A1FF7C-D5D8-AA3C-E247-CCF473AFDF3F}"/>
            </a:ext>
          </a:extLst>
        </xdr:cNvPr>
        <xdr:cNvSpPr>
          <a:spLocks noChangeArrowheads="1"/>
        </xdr:cNvSpPr>
      </xdr:nvSpPr>
      <xdr:spPr bwMode="auto">
        <a:xfrm>
          <a:off x="438150" y="91344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66916" name="Rectangle 4">
          <a:extLst>
            <a:ext uri="{FF2B5EF4-FFF2-40B4-BE49-F238E27FC236}">
              <a16:creationId xmlns:a16="http://schemas.microsoft.com/office/drawing/2014/main" id="{75F08C62-5FE2-0248-22FC-C97ACDCE2577}"/>
            </a:ext>
          </a:extLst>
        </xdr:cNvPr>
        <xdr:cNvSpPr>
          <a:spLocks noChangeArrowheads="1"/>
        </xdr:cNvSpPr>
      </xdr:nvSpPr>
      <xdr:spPr bwMode="auto">
        <a:xfrm>
          <a:off x="4657725" y="84296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66917" name="Rectangle 5">
          <a:extLst>
            <a:ext uri="{FF2B5EF4-FFF2-40B4-BE49-F238E27FC236}">
              <a16:creationId xmlns:a16="http://schemas.microsoft.com/office/drawing/2014/main" id="{48EC99E4-56B7-96A8-C9B3-594FFB84F4E4}"/>
            </a:ext>
          </a:extLst>
        </xdr:cNvPr>
        <xdr:cNvSpPr>
          <a:spLocks noChangeArrowheads="1"/>
        </xdr:cNvSpPr>
      </xdr:nvSpPr>
      <xdr:spPr bwMode="auto">
        <a:xfrm>
          <a:off x="2219325" y="922972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66918" name="Rectangle 6">
          <a:extLst>
            <a:ext uri="{FF2B5EF4-FFF2-40B4-BE49-F238E27FC236}">
              <a16:creationId xmlns:a16="http://schemas.microsoft.com/office/drawing/2014/main" id="{BEE8C45C-358E-1A19-0BDD-B750B405856F}"/>
            </a:ext>
          </a:extLst>
        </xdr:cNvPr>
        <xdr:cNvSpPr>
          <a:spLocks noChangeArrowheads="1"/>
        </xdr:cNvSpPr>
      </xdr:nvSpPr>
      <xdr:spPr bwMode="auto">
        <a:xfrm>
          <a:off x="1666875" y="821055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66919" name="Rectangle 7">
          <a:extLst>
            <a:ext uri="{FF2B5EF4-FFF2-40B4-BE49-F238E27FC236}">
              <a16:creationId xmlns:a16="http://schemas.microsoft.com/office/drawing/2014/main" id="{29CF3BDA-7E1E-76B2-414D-AAD9E5EB2493}"/>
            </a:ext>
          </a:extLst>
        </xdr:cNvPr>
        <xdr:cNvSpPr>
          <a:spLocks noChangeArrowheads="1"/>
        </xdr:cNvSpPr>
      </xdr:nvSpPr>
      <xdr:spPr bwMode="auto">
        <a:xfrm>
          <a:off x="1000125" y="902017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66920" name="Rectangle 8">
          <a:extLst>
            <a:ext uri="{FF2B5EF4-FFF2-40B4-BE49-F238E27FC236}">
              <a16:creationId xmlns:a16="http://schemas.microsoft.com/office/drawing/2014/main" id="{807D5CE6-622C-487D-E15C-7EC4F4530EC6}"/>
            </a:ext>
          </a:extLst>
        </xdr:cNvPr>
        <xdr:cNvSpPr>
          <a:spLocks noChangeArrowheads="1"/>
        </xdr:cNvSpPr>
      </xdr:nvSpPr>
      <xdr:spPr bwMode="auto">
        <a:xfrm>
          <a:off x="2200275" y="941070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66921" name="Text Box 9">
          <a:extLst>
            <a:ext uri="{FF2B5EF4-FFF2-40B4-BE49-F238E27FC236}">
              <a16:creationId xmlns:a16="http://schemas.microsoft.com/office/drawing/2014/main" id="{AD0F7459-5D90-785C-FEA2-6A8781F3F698}"/>
            </a:ext>
          </a:extLst>
        </xdr:cNvPr>
        <xdr:cNvSpPr txBox="1">
          <a:spLocks noChangeArrowheads="1"/>
        </xdr:cNvSpPr>
      </xdr:nvSpPr>
      <xdr:spPr bwMode="auto">
        <a:xfrm>
          <a:off x="104775" y="900112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66922" name="Text Box 10">
          <a:extLst>
            <a:ext uri="{FF2B5EF4-FFF2-40B4-BE49-F238E27FC236}">
              <a16:creationId xmlns:a16="http://schemas.microsoft.com/office/drawing/2014/main" id="{C3E2594D-736D-E872-104D-53A41735C4A0}"/>
            </a:ext>
          </a:extLst>
        </xdr:cNvPr>
        <xdr:cNvSpPr txBox="1">
          <a:spLocks noChangeArrowheads="1"/>
        </xdr:cNvSpPr>
      </xdr:nvSpPr>
      <xdr:spPr bwMode="auto">
        <a:xfrm>
          <a:off x="1619250" y="788670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66923" name="Text Box 11">
          <a:extLst>
            <a:ext uri="{FF2B5EF4-FFF2-40B4-BE49-F238E27FC236}">
              <a16:creationId xmlns:a16="http://schemas.microsoft.com/office/drawing/2014/main" id="{EF4EF770-9219-4541-68F1-F2D8E0A6BACE}"/>
            </a:ext>
          </a:extLst>
        </xdr:cNvPr>
        <xdr:cNvSpPr txBox="1">
          <a:spLocks noChangeArrowheads="1"/>
        </xdr:cNvSpPr>
      </xdr:nvSpPr>
      <xdr:spPr bwMode="auto">
        <a:xfrm>
          <a:off x="962025" y="923925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66924" name="Text Box 12">
          <a:extLst>
            <a:ext uri="{FF2B5EF4-FFF2-40B4-BE49-F238E27FC236}">
              <a16:creationId xmlns:a16="http://schemas.microsoft.com/office/drawing/2014/main" id="{CA7127A3-1AF7-DAB4-7ED6-293651D288E8}"/>
            </a:ext>
          </a:extLst>
        </xdr:cNvPr>
        <xdr:cNvSpPr txBox="1">
          <a:spLocks noChangeArrowheads="1"/>
        </xdr:cNvSpPr>
      </xdr:nvSpPr>
      <xdr:spPr bwMode="auto">
        <a:xfrm>
          <a:off x="0" y="845820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66925" name="Text Box 13">
          <a:extLst>
            <a:ext uri="{FF2B5EF4-FFF2-40B4-BE49-F238E27FC236}">
              <a16:creationId xmlns:a16="http://schemas.microsoft.com/office/drawing/2014/main" id="{693CF093-B868-FA08-73AF-3590E99A0724}"/>
            </a:ext>
          </a:extLst>
        </xdr:cNvPr>
        <xdr:cNvSpPr txBox="1">
          <a:spLocks noChangeArrowheads="1"/>
        </xdr:cNvSpPr>
      </xdr:nvSpPr>
      <xdr:spPr bwMode="auto">
        <a:xfrm>
          <a:off x="2771775" y="811530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66926" name="Text Box 14">
          <a:extLst>
            <a:ext uri="{FF2B5EF4-FFF2-40B4-BE49-F238E27FC236}">
              <a16:creationId xmlns:a16="http://schemas.microsoft.com/office/drawing/2014/main" id="{F795D129-1AFA-CED9-7A70-4A9583D7CED8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4392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17</xdr:col>
      <xdr:colOff>0</xdr:colOff>
      <xdr:row>38</xdr:row>
      <xdr:rowOff>57150</xdr:rowOff>
    </xdr:to>
    <xdr:graphicFrame macro="">
      <xdr:nvGraphicFramePr>
        <xdr:cNvPr id="166927" name="Chart 15">
          <a:extLst>
            <a:ext uri="{FF2B5EF4-FFF2-40B4-BE49-F238E27FC236}">
              <a16:creationId xmlns:a16="http://schemas.microsoft.com/office/drawing/2014/main" id="{6B77FAEE-09AD-778F-6466-1A2E7C576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26977" name="Rectangle 1">
          <a:extLst>
            <a:ext uri="{FF2B5EF4-FFF2-40B4-BE49-F238E27FC236}">
              <a16:creationId xmlns:a16="http://schemas.microsoft.com/office/drawing/2014/main" id="{3ADC04EF-0445-ABBF-AE8E-A3DB0642A387}"/>
            </a:ext>
          </a:extLst>
        </xdr:cNvPr>
        <xdr:cNvSpPr>
          <a:spLocks noChangeArrowheads="1"/>
        </xdr:cNvSpPr>
      </xdr:nvSpPr>
      <xdr:spPr bwMode="auto">
        <a:xfrm>
          <a:off x="1905000" y="920115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26981" name="Rectangle 5">
          <a:extLst>
            <a:ext uri="{FF2B5EF4-FFF2-40B4-BE49-F238E27FC236}">
              <a16:creationId xmlns:a16="http://schemas.microsoft.com/office/drawing/2014/main" id="{5DF121DD-636D-EE82-EF62-21FBBE73B1A7}"/>
            </a:ext>
          </a:extLst>
        </xdr:cNvPr>
        <xdr:cNvSpPr>
          <a:spLocks noChangeArrowheads="1"/>
        </xdr:cNvSpPr>
      </xdr:nvSpPr>
      <xdr:spPr bwMode="auto">
        <a:xfrm>
          <a:off x="2219325" y="921067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26983" name="Rectangle 7">
          <a:extLst>
            <a:ext uri="{FF2B5EF4-FFF2-40B4-BE49-F238E27FC236}">
              <a16:creationId xmlns:a16="http://schemas.microsoft.com/office/drawing/2014/main" id="{A4FA2D1C-D218-96D4-24AD-CA322DC960DC}"/>
            </a:ext>
          </a:extLst>
        </xdr:cNvPr>
        <xdr:cNvSpPr>
          <a:spLocks noChangeArrowheads="1"/>
        </xdr:cNvSpPr>
      </xdr:nvSpPr>
      <xdr:spPr bwMode="auto">
        <a:xfrm>
          <a:off x="1000125" y="900112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26984" name="Rectangle 8">
          <a:extLst>
            <a:ext uri="{FF2B5EF4-FFF2-40B4-BE49-F238E27FC236}">
              <a16:creationId xmlns:a16="http://schemas.microsoft.com/office/drawing/2014/main" id="{F8E25C40-9919-0D5C-4162-32D5469FBD89}"/>
            </a:ext>
          </a:extLst>
        </xdr:cNvPr>
        <xdr:cNvSpPr>
          <a:spLocks noChangeArrowheads="1"/>
        </xdr:cNvSpPr>
      </xdr:nvSpPr>
      <xdr:spPr bwMode="auto">
        <a:xfrm>
          <a:off x="2200275" y="939165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26987" name="Text Box 11">
          <a:extLst>
            <a:ext uri="{FF2B5EF4-FFF2-40B4-BE49-F238E27FC236}">
              <a16:creationId xmlns:a16="http://schemas.microsoft.com/office/drawing/2014/main" id="{070D0EB2-7F48-D066-8A78-0FFA63E604FD}"/>
            </a:ext>
          </a:extLst>
        </xdr:cNvPr>
        <xdr:cNvSpPr txBox="1">
          <a:spLocks noChangeArrowheads="1"/>
        </xdr:cNvSpPr>
      </xdr:nvSpPr>
      <xdr:spPr bwMode="auto">
        <a:xfrm>
          <a:off x="962025" y="922020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8</xdr:col>
      <xdr:colOff>0</xdr:colOff>
      <xdr:row>27</xdr:row>
      <xdr:rowOff>114300</xdr:rowOff>
    </xdr:to>
    <xdr:graphicFrame macro="">
      <xdr:nvGraphicFramePr>
        <xdr:cNvPr id="126991" name="Chart 15">
          <a:extLst>
            <a:ext uri="{FF2B5EF4-FFF2-40B4-BE49-F238E27FC236}">
              <a16:creationId xmlns:a16="http://schemas.microsoft.com/office/drawing/2014/main" id="{2751A2E9-61F0-7629-1B16-A93D3033B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28001" name="Rectangle 1">
          <a:extLst>
            <a:ext uri="{FF2B5EF4-FFF2-40B4-BE49-F238E27FC236}">
              <a16:creationId xmlns:a16="http://schemas.microsoft.com/office/drawing/2014/main" id="{4C6AB0CE-B095-6E88-EC5E-B3F5272ADCEA}"/>
            </a:ext>
          </a:extLst>
        </xdr:cNvPr>
        <xdr:cNvSpPr>
          <a:spLocks noChangeArrowheads="1"/>
        </xdr:cNvSpPr>
      </xdr:nvSpPr>
      <xdr:spPr bwMode="auto">
        <a:xfrm>
          <a:off x="1905000" y="920115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28002" name="Rectangle 2">
          <a:extLst>
            <a:ext uri="{FF2B5EF4-FFF2-40B4-BE49-F238E27FC236}">
              <a16:creationId xmlns:a16="http://schemas.microsoft.com/office/drawing/2014/main" id="{56651269-0981-10E2-B050-1D821BDFC1FE}"/>
            </a:ext>
          </a:extLst>
        </xdr:cNvPr>
        <xdr:cNvSpPr>
          <a:spLocks noChangeArrowheads="1"/>
        </xdr:cNvSpPr>
      </xdr:nvSpPr>
      <xdr:spPr bwMode="auto">
        <a:xfrm>
          <a:off x="333375" y="88296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28003" name="Rectangle 3">
          <a:extLst>
            <a:ext uri="{FF2B5EF4-FFF2-40B4-BE49-F238E27FC236}">
              <a16:creationId xmlns:a16="http://schemas.microsoft.com/office/drawing/2014/main" id="{C2EA9DDF-5D74-F3D2-22E7-3A353CAA31B9}"/>
            </a:ext>
          </a:extLst>
        </xdr:cNvPr>
        <xdr:cNvSpPr>
          <a:spLocks noChangeArrowheads="1"/>
        </xdr:cNvSpPr>
      </xdr:nvSpPr>
      <xdr:spPr bwMode="auto">
        <a:xfrm>
          <a:off x="438150" y="91154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28004" name="Rectangle 4">
          <a:extLst>
            <a:ext uri="{FF2B5EF4-FFF2-40B4-BE49-F238E27FC236}">
              <a16:creationId xmlns:a16="http://schemas.microsoft.com/office/drawing/2014/main" id="{8286A7BC-B244-CF9A-C8A5-E28F262159E6}"/>
            </a:ext>
          </a:extLst>
        </xdr:cNvPr>
        <xdr:cNvSpPr>
          <a:spLocks noChangeArrowheads="1"/>
        </xdr:cNvSpPr>
      </xdr:nvSpPr>
      <xdr:spPr bwMode="auto">
        <a:xfrm>
          <a:off x="4657725" y="84105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28005" name="Rectangle 5">
          <a:extLst>
            <a:ext uri="{FF2B5EF4-FFF2-40B4-BE49-F238E27FC236}">
              <a16:creationId xmlns:a16="http://schemas.microsoft.com/office/drawing/2014/main" id="{C47C9D9F-BE90-C301-3C5C-B8F4F160F147}"/>
            </a:ext>
          </a:extLst>
        </xdr:cNvPr>
        <xdr:cNvSpPr>
          <a:spLocks noChangeArrowheads="1"/>
        </xdr:cNvSpPr>
      </xdr:nvSpPr>
      <xdr:spPr bwMode="auto">
        <a:xfrm>
          <a:off x="2219325" y="921067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28006" name="Rectangle 6">
          <a:extLst>
            <a:ext uri="{FF2B5EF4-FFF2-40B4-BE49-F238E27FC236}">
              <a16:creationId xmlns:a16="http://schemas.microsoft.com/office/drawing/2014/main" id="{1A53260C-6749-1CDD-FC18-A41A122DE7F8}"/>
            </a:ext>
          </a:extLst>
        </xdr:cNvPr>
        <xdr:cNvSpPr>
          <a:spLocks noChangeArrowheads="1"/>
        </xdr:cNvSpPr>
      </xdr:nvSpPr>
      <xdr:spPr bwMode="auto">
        <a:xfrm>
          <a:off x="1666875" y="819150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28007" name="Rectangle 7">
          <a:extLst>
            <a:ext uri="{FF2B5EF4-FFF2-40B4-BE49-F238E27FC236}">
              <a16:creationId xmlns:a16="http://schemas.microsoft.com/office/drawing/2014/main" id="{87D996B7-5AF1-ECFD-7F4B-68C571576C29}"/>
            </a:ext>
          </a:extLst>
        </xdr:cNvPr>
        <xdr:cNvSpPr>
          <a:spLocks noChangeArrowheads="1"/>
        </xdr:cNvSpPr>
      </xdr:nvSpPr>
      <xdr:spPr bwMode="auto">
        <a:xfrm>
          <a:off x="1000125" y="900112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28008" name="Rectangle 8">
          <a:extLst>
            <a:ext uri="{FF2B5EF4-FFF2-40B4-BE49-F238E27FC236}">
              <a16:creationId xmlns:a16="http://schemas.microsoft.com/office/drawing/2014/main" id="{58589E95-46A2-FF8F-3AD5-EF9EC1195B44}"/>
            </a:ext>
          </a:extLst>
        </xdr:cNvPr>
        <xdr:cNvSpPr>
          <a:spLocks noChangeArrowheads="1"/>
        </xdr:cNvSpPr>
      </xdr:nvSpPr>
      <xdr:spPr bwMode="auto">
        <a:xfrm>
          <a:off x="2200275" y="939165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28009" name="Text Box 9">
          <a:extLst>
            <a:ext uri="{FF2B5EF4-FFF2-40B4-BE49-F238E27FC236}">
              <a16:creationId xmlns:a16="http://schemas.microsoft.com/office/drawing/2014/main" id="{CF325ACC-FA97-A3CF-67B2-2A0F101E83DA}"/>
            </a:ext>
          </a:extLst>
        </xdr:cNvPr>
        <xdr:cNvSpPr txBox="1">
          <a:spLocks noChangeArrowheads="1"/>
        </xdr:cNvSpPr>
      </xdr:nvSpPr>
      <xdr:spPr bwMode="auto">
        <a:xfrm>
          <a:off x="104775" y="898207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28010" name="Text Box 10">
          <a:extLst>
            <a:ext uri="{FF2B5EF4-FFF2-40B4-BE49-F238E27FC236}">
              <a16:creationId xmlns:a16="http://schemas.microsoft.com/office/drawing/2014/main" id="{C663A51B-B331-F5C4-04E1-AD7B97426DE1}"/>
            </a:ext>
          </a:extLst>
        </xdr:cNvPr>
        <xdr:cNvSpPr txBox="1">
          <a:spLocks noChangeArrowheads="1"/>
        </xdr:cNvSpPr>
      </xdr:nvSpPr>
      <xdr:spPr bwMode="auto">
        <a:xfrm>
          <a:off x="1619250" y="786765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28011" name="Text Box 11">
          <a:extLst>
            <a:ext uri="{FF2B5EF4-FFF2-40B4-BE49-F238E27FC236}">
              <a16:creationId xmlns:a16="http://schemas.microsoft.com/office/drawing/2014/main" id="{D4FBA392-110D-B9C3-F765-3C4AD5BCD879}"/>
            </a:ext>
          </a:extLst>
        </xdr:cNvPr>
        <xdr:cNvSpPr txBox="1">
          <a:spLocks noChangeArrowheads="1"/>
        </xdr:cNvSpPr>
      </xdr:nvSpPr>
      <xdr:spPr bwMode="auto">
        <a:xfrm>
          <a:off x="962025" y="922020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28012" name="Text Box 12">
          <a:extLst>
            <a:ext uri="{FF2B5EF4-FFF2-40B4-BE49-F238E27FC236}">
              <a16:creationId xmlns:a16="http://schemas.microsoft.com/office/drawing/2014/main" id="{8F088733-F805-D9E1-C70A-C6C2D9A2FB2E}"/>
            </a:ext>
          </a:extLst>
        </xdr:cNvPr>
        <xdr:cNvSpPr txBox="1">
          <a:spLocks noChangeArrowheads="1"/>
        </xdr:cNvSpPr>
      </xdr:nvSpPr>
      <xdr:spPr bwMode="auto">
        <a:xfrm>
          <a:off x="0" y="843915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28013" name="Text Box 13">
          <a:extLst>
            <a:ext uri="{FF2B5EF4-FFF2-40B4-BE49-F238E27FC236}">
              <a16:creationId xmlns:a16="http://schemas.microsoft.com/office/drawing/2014/main" id="{EFC6658F-5805-ECCB-176B-F344C3EABAD6}"/>
            </a:ext>
          </a:extLst>
        </xdr:cNvPr>
        <xdr:cNvSpPr txBox="1">
          <a:spLocks noChangeArrowheads="1"/>
        </xdr:cNvSpPr>
      </xdr:nvSpPr>
      <xdr:spPr bwMode="auto">
        <a:xfrm>
          <a:off x="2771775" y="809625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28014" name="Text Box 14">
          <a:extLst>
            <a:ext uri="{FF2B5EF4-FFF2-40B4-BE49-F238E27FC236}">
              <a16:creationId xmlns:a16="http://schemas.microsoft.com/office/drawing/2014/main" id="{F624F3AB-FDE7-A4A6-0FF0-B2649B01E790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2487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8</xdr:col>
      <xdr:colOff>0</xdr:colOff>
      <xdr:row>27</xdr:row>
      <xdr:rowOff>114300</xdr:rowOff>
    </xdr:to>
    <xdr:graphicFrame macro="">
      <xdr:nvGraphicFramePr>
        <xdr:cNvPr id="128015" name="Chart 15">
          <a:extLst>
            <a:ext uri="{FF2B5EF4-FFF2-40B4-BE49-F238E27FC236}">
              <a16:creationId xmlns:a16="http://schemas.microsoft.com/office/drawing/2014/main" id="{C7891ED6-1C61-1DC3-345A-A0D62C78C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29025" name="Rectangle 1">
          <a:extLst>
            <a:ext uri="{FF2B5EF4-FFF2-40B4-BE49-F238E27FC236}">
              <a16:creationId xmlns:a16="http://schemas.microsoft.com/office/drawing/2014/main" id="{1E3CD4FA-87C9-DA3F-E07C-E95156E5E911}"/>
            </a:ext>
          </a:extLst>
        </xdr:cNvPr>
        <xdr:cNvSpPr>
          <a:spLocks noChangeArrowheads="1"/>
        </xdr:cNvSpPr>
      </xdr:nvSpPr>
      <xdr:spPr bwMode="auto">
        <a:xfrm>
          <a:off x="1905000" y="920115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29026" name="Rectangle 2">
          <a:extLst>
            <a:ext uri="{FF2B5EF4-FFF2-40B4-BE49-F238E27FC236}">
              <a16:creationId xmlns:a16="http://schemas.microsoft.com/office/drawing/2014/main" id="{87F216BB-C0D7-E67A-9C14-6302EA08FDA5}"/>
            </a:ext>
          </a:extLst>
        </xdr:cNvPr>
        <xdr:cNvSpPr>
          <a:spLocks noChangeArrowheads="1"/>
        </xdr:cNvSpPr>
      </xdr:nvSpPr>
      <xdr:spPr bwMode="auto">
        <a:xfrm>
          <a:off x="333375" y="88296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29027" name="Rectangle 3">
          <a:extLst>
            <a:ext uri="{FF2B5EF4-FFF2-40B4-BE49-F238E27FC236}">
              <a16:creationId xmlns:a16="http://schemas.microsoft.com/office/drawing/2014/main" id="{F4501576-68B8-9674-BFE7-4DA1CF38ADB3}"/>
            </a:ext>
          </a:extLst>
        </xdr:cNvPr>
        <xdr:cNvSpPr>
          <a:spLocks noChangeArrowheads="1"/>
        </xdr:cNvSpPr>
      </xdr:nvSpPr>
      <xdr:spPr bwMode="auto">
        <a:xfrm>
          <a:off x="438150" y="91154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29028" name="Rectangle 4">
          <a:extLst>
            <a:ext uri="{FF2B5EF4-FFF2-40B4-BE49-F238E27FC236}">
              <a16:creationId xmlns:a16="http://schemas.microsoft.com/office/drawing/2014/main" id="{8FCDBDFF-DB8F-31E9-6FA1-BA47A3DA0324}"/>
            </a:ext>
          </a:extLst>
        </xdr:cNvPr>
        <xdr:cNvSpPr>
          <a:spLocks noChangeArrowheads="1"/>
        </xdr:cNvSpPr>
      </xdr:nvSpPr>
      <xdr:spPr bwMode="auto">
        <a:xfrm>
          <a:off x="4657725" y="84105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29029" name="Rectangle 5">
          <a:extLst>
            <a:ext uri="{FF2B5EF4-FFF2-40B4-BE49-F238E27FC236}">
              <a16:creationId xmlns:a16="http://schemas.microsoft.com/office/drawing/2014/main" id="{30AA48F7-94F9-5C8B-46D2-94D9FADB23DD}"/>
            </a:ext>
          </a:extLst>
        </xdr:cNvPr>
        <xdr:cNvSpPr>
          <a:spLocks noChangeArrowheads="1"/>
        </xdr:cNvSpPr>
      </xdr:nvSpPr>
      <xdr:spPr bwMode="auto">
        <a:xfrm>
          <a:off x="2219325" y="921067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29030" name="Rectangle 6">
          <a:extLst>
            <a:ext uri="{FF2B5EF4-FFF2-40B4-BE49-F238E27FC236}">
              <a16:creationId xmlns:a16="http://schemas.microsoft.com/office/drawing/2014/main" id="{BE6B1A0C-DFFC-FCD9-8774-9AAD7192F8FF}"/>
            </a:ext>
          </a:extLst>
        </xdr:cNvPr>
        <xdr:cNvSpPr>
          <a:spLocks noChangeArrowheads="1"/>
        </xdr:cNvSpPr>
      </xdr:nvSpPr>
      <xdr:spPr bwMode="auto">
        <a:xfrm>
          <a:off x="1666875" y="819150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29031" name="Rectangle 7">
          <a:extLst>
            <a:ext uri="{FF2B5EF4-FFF2-40B4-BE49-F238E27FC236}">
              <a16:creationId xmlns:a16="http://schemas.microsoft.com/office/drawing/2014/main" id="{011A76B3-D988-203E-0BC1-8A2CA0F92F40}"/>
            </a:ext>
          </a:extLst>
        </xdr:cNvPr>
        <xdr:cNvSpPr>
          <a:spLocks noChangeArrowheads="1"/>
        </xdr:cNvSpPr>
      </xdr:nvSpPr>
      <xdr:spPr bwMode="auto">
        <a:xfrm>
          <a:off x="1000125" y="900112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29032" name="Rectangle 8">
          <a:extLst>
            <a:ext uri="{FF2B5EF4-FFF2-40B4-BE49-F238E27FC236}">
              <a16:creationId xmlns:a16="http://schemas.microsoft.com/office/drawing/2014/main" id="{A947E893-BDC9-350A-A198-AAF2D4678CD4}"/>
            </a:ext>
          </a:extLst>
        </xdr:cNvPr>
        <xdr:cNvSpPr>
          <a:spLocks noChangeArrowheads="1"/>
        </xdr:cNvSpPr>
      </xdr:nvSpPr>
      <xdr:spPr bwMode="auto">
        <a:xfrm>
          <a:off x="2200275" y="939165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29033" name="Text Box 9">
          <a:extLst>
            <a:ext uri="{FF2B5EF4-FFF2-40B4-BE49-F238E27FC236}">
              <a16:creationId xmlns:a16="http://schemas.microsoft.com/office/drawing/2014/main" id="{1EEC1467-5DFD-BB16-63C9-FFD9727AD67C}"/>
            </a:ext>
          </a:extLst>
        </xdr:cNvPr>
        <xdr:cNvSpPr txBox="1">
          <a:spLocks noChangeArrowheads="1"/>
        </xdr:cNvSpPr>
      </xdr:nvSpPr>
      <xdr:spPr bwMode="auto">
        <a:xfrm>
          <a:off x="104775" y="898207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29034" name="Text Box 10">
          <a:extLst>
            <a:ext uri="{FF2B5EF4-FFF2-40B4-BE49-F238E27FC236}">
              <a16:creationId xmlns:a16="http://schemas.microsoft.com/office/drawing/2014/main" id="{37B43118-9692-0986-24D4-34B64379D348}"/>
            </a:ext>
          </a:extLst>
        </xdr:cNvPr>
        <xdr:cNvSpPr txBox="1">
          <a:spLocks noChangeArrowheads="1"/>
        </xdr:cNvSpPr>
      </xdr:nvSpPr>
      <xdr:spPr bwMode="auto">
        <a:xfrm>
          <a:off x="1619250" y="786765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29035" name="Text Box 11">
          <a:extLst>
            <a:ext uri="{FF2B5EF4-FFF2-40B4-BE49-F238E27FC236}">
              <a16:creationId xmlns:a16="http://schemas.microsoft.com/office/drawing/2014/main" id="{D016F839-4CE4-112C-9239-D6CDA828DFEC}"/>
            </a:ext>
          </a:extLst>
        </xdr:cNvPr>
        <xdr:cNvSpPr txBox="1">
          <a:spLocks noChangeArrowheads="1"/>
        </xdr:cNvSpPr>
      </xdr:nvSpPr>
      <xdr:spPr bwMode="auto">
        <a:xfrm>
          <a:off x="962025" y="922020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29036" name="Text Box 12">
          <a:extLst>
            <a:ext uri="{FF2B5EF4-FFF2-40B4-BE49-F238E27FC236}">
              <a16:creationId xmlns:a16="http://schemas.microsoft.com/office/drawing/2014/main" id="{550B4F30-7DF8-2109-8A3D-B4D6405F3E14}"/>
            </a:ext>
          </a:extLst>
        </xdr:cNvPr>
        <xdr:cNvSpPr txBox="1">
          <a:spLocks noChangeArrowheads="1"/>
        </xdr:cNvSpPr>
      </xdr:nvSpPr>
      <xdr:spPr bwMode="auto">
        <a:xfrm>
          <a:off x="0" y="843915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29037" name="Text Box 13">
          <a:extLst>
            <a:ext uri="{FF2B5EF4-FFF2-40B4-BE49-F238E27FC236}">
              <a16:creationId xmlns:a16="http://schemas.microsoft.com/office/drawing/2014/main" id="{C5EFD96F-B500-2AC3-271B-EE40A486BCB4}"/>
            </a:ext>
          </a:extLst>
        </xdr:cNvPr>
        <xdr:cNvSpPr txBox="1">
          <a:spLocks noChangeArrowheads="1"/>
        </xdr:cNvSpPr>
      </xdr:nvSpPr>
      <xdr:spPr bwMode="auto">
        <a:xfrm>
          <a:off x="2771775" y="809625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29038" name="Text Box 14">
          <a:extLst>
            <a:ext uri="{FF2B5EF4-FFF2-40B4-BE49-F238E27FC236}">
              <a16:creationId xmlns:a16="http://schemas.microsoft.com/office/drawing/2014/main" id="{E1432777-2545-B2F6-78A1-B086E41BA499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2487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8</xdr:col>
      <xdr:colOff>0</xdr:colOff>
      <xdr:row>27</xdr:row>
      <xdr:rowOff>114300</xdr:rowOff>
    </xdr:to>
    <xdr:graphicFrame macro="">
      <xdr:nvGraphicFramePr>
        <xdr:cNvPr id="129039" name="Chart 15">
          <a:extLst>
            <a:ext uri="{FF2B5EF4-FFF2-40B4-BE49-F238E27FC236}">
              <a16:creationId xmlns:a16="http://schemas.microsoft.com/office/drawing/2014/main" id="{726B3E11-1375-3398-7A54-5E499E044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51</xdr:row>
      <xdr:rowOff>104775</xdr:rowOff>
    </xdr:from>
    <xdr:to>
      <xdr:col>1</xdr:col>
      <xdr:colOff>1733550</xdr:colOff>
      <xdr:row>52</xdr:row>
      <xdr:rowOff>123825</xdr:rowOff>
    </xdr:to>
    <xdr:sp macro="" textlink="">
      <xdr:nvSpPr>
        <xdr:cNvPr id="130049" name="Rectangle 1">
          <a:extLst>
            <a:ext uri="{FF2B5EF4-FFF2-40B4-BE49-F238E27FC236}">
              <a16:creationId xmlns:a16="http://schemas.microsoft.com/office/drawing/2014/main" id="{2FA4AB12-51C0-F347-8D5E-A15E6E4B39DD}"/>
            </a:ext>
          </a:extLst>
        </xdr:cNvPr>
        <xdr:cNvSpPr>
          <a:spLocks noChangeArrowheads="1"/>
        </xdr:cNvSpPr>
      </xdr:nvSpPr>
      <xdr:spPr bwMode="auto">
        <a:xfrm>
          <a:off x="1905000" y="9201150"/>
          <a:ext cx="4381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+139%</a:t>
          </a:r>
        </a:p>
      </xdr:txBody>
    </xdr:sp>
    <xdr:clientData/>
  </xdr:twoCellAnchor>
  <xdr:twoCellAnchor>
    <xdr:from>
      <xdr:col>0</xdr:col>
      <xdr:colOff>333375</xdr:colOff>
      <xdr:row>49</xdr:row>
      <xdr:rowOff>57150</xdr:rowOff>
    </xdr:from>
    <xdr:to>
      <xdr:col>1</xdr:col>
      <xdr:colOff>114300</xdr:colOff>
      <xdr:row>50</xdr:row>
      <xdr:rowOff>76200</xdr:rowOff>
    </xdr:to>
    <xdr:sp macro="" textlink="">
      <xdr:nvSpPr>
        <xdr:cNvPr id="130050" name="Rectangle 2">
          <a:extLst>
            <a:ext uri="{FF2B5EF4-FFF2-40B4-BE49-F238E27FC236}">
              <a16:creationId xmlns:a16="http://schemas.microsoft.com/office/drawing/2014/main" id="{6E81D0BD-DF57-536B-F544-F974229E5E63}"/>
            </a:ext>
          </a:extLst>
        </xdr:cNvPr>
        <xdr:cNvSpPr>
          <a:spLocks noChangeArrowheads="1"/>
        </xdr:cNvSpPr>
      </xdr:nvSpPr>
      <xdr:spPr bwMode="auto">
        <a:xfrm>
          <a:off x="333375" y="88296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+75%</a:t>
          </a:r>
        </a:p>
      </xdr:txBody>
    </xdr:sp>
    <xdr:clientData/>
  </xdr:twoCellAnchor>
  <xdr:twoCellAnchor>
    <xdr:from>
      <xdr:col>0</xdr:col>
      <xdr:colOff>438150</xdr:colOff>
      <xdr:row>51</xdr:row>
      <xdr:rowOff>19050</xdr:rowOff>
    </xdr:from>
    <xdr:to>
      <xdr:col>1</xdr:col>
      <xdr:colOff>219075</xdr:colOff>
      <xdr:row>52</xdr:row>
      <xdr:rowOff>38100</xdr:rowOff>
    </xdr:to>
    <xdr:sp macro="" textlink="">
      <xdr:nvSpPr>
        <xdr:cNvPr id="130051" name="Rectangle 3">
          <a:extLst>
            <a:ext uri="{FF2B5EF4-FFF2-40B4-BE49-F238E27FC236}">
              <a16:creationId xmlns:a16="http://schemas.microsoft.com/office/drawing/2014/main" id="{CDBFCF81-24A0-D759-659B-BC574DB9A747}"/>
            </a:ext>
          </a:extLst>
        </xdr:cNvPr>
        <xdr:cNvSpPr>
          <a:spLocks noChangeArrowheads="1"/>
        </xdr:cNvSpPr>
      </xdr:nvSpPr>
      <xdr:spPr bwMode="auto">
        <a:xfrm>
          <a:off x="438150" y="911542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+90%</a:t>
          </a:r>
        </a:p>
      </xdr:txBody>
    </xdr:sp>
    <xdr:clientData/>
  </xdr:twoCellAnchor>
  <xdr:twoCellAnchor>
    <xdr:from>
      <xdr:col>4</xdr:col>
      <xdr:colOff>1190625</xdr:colOff>
      <xdr:row>46</xdr:row>
      <xdr:rowOff>123825</xdr:rowOff>
    </xdr:from>
    <xdr:to>
      <xdr:col>4</xdr:col>
      <xdr:colOff>1581150</xdr:colOff>
      <xdr:row>47</xdr:row>
      <xdr:rowOff>142875</xdr:rowOff>
    </xdr:to>
    <xdr:sp macro="" textlink="">
      <xdr:nvSpPr>
        <xdr:cNvPr id="130052" name="Rectangle 4">
          <a:extLst>
            <a:ext uri="{FF2B5EF4-FFF2-40B4-BE49-F238E27FC236}">
              <a16:creationId xmlns:a16="http://schemas.microsoft.com/office/drawing/2014/main" id="{06B1B1E5-514D-61F7-63F3-F825AEB53434}"/>
            </a:ext>
          </a:extLst>
        </xdr:cNvPr>
        <xdr:cNvSpPr>
          <a:spLocks noChangeArrowheads="1"/>
        </xdr:cNvSpPr>
      </xdr:nvSpPr>
      <xdr:spPr bwMode="auto">
        <a:xfrm>
          <a:off x="4657725" y="8410575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+61%</a:t>
          </a:r>
        </a:p>
      </xdr:txBody>
    </xdr:sp>
    <xdr:clientData/>
  </xdr:twoCellAnchor>
  <xdr:twoCellAnchor>
    <xdr:from>
      <xdr:col>1</xdr:col>
      <xdr:colOff>1609725</xdr:colOff>
      <xdr:row>51</xdr:row>
      <xdr:rowOff>114300</xdr:rowOff>
    </xdr:from>
    <xdr:to>
      <xdr:col>2</xdr:col>
      <xdr:colOff>133350</xdr:colOff>
      <xdr:row>52</xdr:row>
      <xdr:rowOff>123825</xdr:rowOff>
    </xdr:to>
    <xdr:sp macro="" textlink="">
      <xdr:nvSpPr>
        <xdr:cNvPr id="130053" name="Rectangle 5">
          <a:extLst>
            <a:ext uri="{FF2B5EF4-FFF2-40B4-BE49-F238E27FC236}">
              <a16:creationId xmlns:a16="http://schemas.microsoft.com/office/drawing/2014/main" id="{1CD40C21-556E-E532-FA2D-A75FB664569F}"/>
            </a:ext>
          </a:extLst>
        </xdr:cNvPr>
        <xdr:cNvSpPr>
          <a:spLocks noChangeArrowheads="1"/>
        </xdr:cNvSpPr>
      </xdr:nvSpPr>
      <xdr:spPr bwMode="auto">
        <a:xfrm>
          <a:off x="2219325" y="9210675"/>
          <a:ext cx="4381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-75%</a:t>
          </a:r>
        </a:p>
      </xdr:txBody>
    </xdr:sp>
    <xdr:clientData/>
  </xdr:twoCellAnchor>
  <xdr:twoCellAnchor>
    <xdr:from>
      <xdr:col>1</xdr:col>
      <xdr:colOff>1057275</xdr:colOff>
      <xdr:row>45</xdr:row>
      <xdr:rowOff>66675</xdr:rowOff>
    </xdr:from>
    <xdr:to>
      <xdr:col>1</xdr:col>
      <xdr:colOff>1552575</xdr:colOff>
      <xdr:row>46</xdr:row>
      <xdr:rowOff>57150</xdr:rowOff>
    </xdr:to>
    <xdr:sp macro="" textlink="">
      <xdr:nvSpPr>
        <xdr:cNvPr id="130054" name="Rectangle 6">
          <a:extLst>
            <a:ext uri="{FF2B5EF4-FFF2-40B4-BE49-F238E27FC236}">
              <a16:creationId xmlns:a16="http://schemas.microsoft.com/office/drawing/2014/main" id="{5EE09B26-D4D4-6465-36A5-2BCAC5CFCD61}"/>
            </a:ext>
          </a:extLst>
        </xdr:cNvPr>
        <xdr:cNvSpPr>
          <a:spLocks noChangeArrowheads="1"/>
        </xdr:cNvSpPr>
      </xdr:nvSpPr>
      <xdr:spPr bwMode="auto">
        <a:xfrm>
          <a:off x="1666875" y="8191500"/>
          <a:ext cx="495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+483%</a:t>
          </a:r>
        </a:p>
      </xdr:txBody>
    </xdr:sp>
    <xdr:clientData/>
  </xdr:twoCellAnchor>
  <xdr:twoCellAnchor>
    <xdr:from>
      <xdr:col>1</xdr:col>
      <xdr:colOff>390525</xdr:colOff>
      <xdr:row>50</xdr:row>
      <xdr:rowOff>66675</xdr:rowOff>
    </xdr:from>
    <xdr:to>
      <xdr:col>1</xdr:col>
      <xdr:colOff>714375</xdr:colOff>
      <xdr:row>51</xdr:row>
      <xdr:rowOff>85725</xdr:rowOff>
    </xdr:to>
    <xdr:sp macro="" textlink="">
      <xdr:nvSpPr>
        <xdr:cNvPr id="130055" name="Rectangle 7">
          <a:extLst>
            <a:ext uri="{FF2B5EF4-FFF2-40B4-BE49-F238E27FC236}">
              <a16:creationId xmlns:a16="http://schemas.microsoft.com/office/drawing/2014/main" id="{926B9396-415B-C52A-C315-91676D4A5B99}"/>
            </a:ext>
          </a:extLst>
        </xdr:cNvPr>
        <xdr:cNvSpPr>
          <a:spLocks noChangeArrowheads="1"/>
        </xdr:cNvSpPr>
      </xdr:nvSpPr>
      <xdr:spPr bwMode="auto">
        <a:xfrm>
          <a:off x="1000125" y="9001125"/>
          <a:ext cx="3238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+4%</a:t>
          </a:r>
        </a:p>
      </xdr:txBody>
    </xdr:sp>
    <xdr:clientData/>
  </xdr:twoCellAnchor>
  <xdr:twoCellAnchor>
    <xdr:from>
      <xdr:col>1</xdr:col>
      <xdr:colOff>1590675</xdr:colOff>
      <xdr:row>52</xdr:row>
      <xdr:rowOff>133350</xdr:rowOff>
    </xdr:from>
    <xdr:to>
      <xdr:col>2</xdr:col>
      <xdr:colOff>66675</xdr:colOff>
      <xdr:row>53</xdr:row>
      <xdr:rowOff>152400</xdr:rowOff>
    </xdr:to>
    <xdr:sp macro="" textlink="">
      <xdr:nvSpPr>
        <xdr:cNvPr id="130056" name="Rectangle 8">
          <a:extLst>
            <a:ext uri="{FF2B5EF4-FFF2-40B4-BE49-F238E27FC236}">
              <a16:creationId xmlns:a16="http://schemas.microsoft.com/office/drawing/2014/main" id="{5605F40E-DC21-E066-F945-EABDF58C8769}"/>
            </a:ext>
          </a:extLst>
        </xdr:cNvPr>
        <xdr:cNvSpPr>
          <a:spLocks noChangeArrowheads="1"/>
        </xdr:cNvSpPr>
      </xdr:nvSpPr>
      <xdr:spPr bwMode="auto">
        <a:xfrm>
          <a:off x="2200275" y="9391650"/>
          <a:ext cx="3905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+68%</a:t>
          </a:r>
        </a:p>
      </xdr:txBody>
    </xdr:sp>
    <xdr:clientData/>
  </xdr:twoCellAnchor>
  <xdr:twoCellAnchor>
    <xdr:from>
      <xdr:col>0</xdr:col>
      <xdr:colOff>104775</xdr:colOff>
      <xdr:row>50</xdr:row>
      <xdr:rowOff>47625</xdr:rowOff>
    </xdr:from>
    <xdr:to>
      <xdr:col>0</xdr:col>
      <xdr:colOff>504825</xdr:colOff>
      <xdr:row>51</xdr:row>
      <xdr:rowOff>66675</xdr:rowOff>
    </xdr:to>
    <xdr:sp macro="" textlink="">
      <xdr:nvSpPr>
        <xdr:cNvPr id="130057" name="Text Box 9">
          <a:extLst>
            <a:ext uri="{FF2B5EF4-FFF2-40B4-BE49-F238E27FC236}">
              <a16:creationId xmlns:a16="http://schemas.microsoft.com/office/drawing/2014/main" id="{E2B68019-60FD-F37B-0383-AE534E958F46}"/>
            </a:ext>
          </a:extLst>
        </xdr:cNvPr>
        <xdr:cNvSpPr txBox="1">
          <a:spLocks noChangeArrowheads="1"/>
        </xdr:cNvSpPr>
      </xdr:nvSpPr>
      <xdr:spPr bwMode="auto">
        <a:xfrm>
          <a:off x="104775" y="898207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+73%</a:t>
          </a:r>
        </a:p>
      </xdr:txBody>
    </xdr:sp>
    <xdr:clientData/>
  </xdr:twoCellAnchor>
  <xdr:twoCellAnchor>
    <xdr:from>
      <xdr:col>1</xdr:col>
      <xdr:colOff>1009650</xdr:colOff>
      <xdr:row>43</xdr:row>
      <xdr:rowOff>66675</xdr:rowOff>
    </xdr:from>
    <xdr:to>
      <xdr:col>1</xdr:col>
      <xdr:colOff>1543050</xdr:colOff>
      <xdr:row>44</xdr:row>
      <xdr:rowOff>85725</xdr:rowOff>
    </xdr:to>
    <xdr:sp macro="" textlink="">
      <xdr:nvSpPr>
        <xdr:cNvPr id="130058" name="Text Box 10">
          <a:extLst>
            <a:ext uri="{FF2B5EF4-FFF2-40B4-BE49-F238E27FC236}">
              <a16:creationId xmlns:a16="http://schemas.microsoft.com/office/drawing/2014/main" id="{EAC7005A-AA43-2225-2CD2-72FCB92CEBA1}"/>
            </a:ext>
          </a:extLst>
        </xdr:cNvPr>
        <xdr:cNvSpPr txBox="1">
          <a:spLocks noChangeArrowheads="1"/>
        </xdr:cNvSpPr>
      </xdr:nvSpPr>
      <xdr:spPr bwMode="auto">
        <a:xfrm>
          <a:off x="1619250" y="7867650"/>
          <a:ext cx="533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+243%</a:t>
          </a:r>
        </a:p>
      </xdr:txBody>
    </xdr:sp>
    <xdr:clientData/>
  </xdr:twoCellAnchor>
  <xdr:twoCellAnchor>
    <xdr:from>
      <xdr:col>1</xdr:col>
      <xdr:colOff>352425</xdr:colOff>
      <xdr:row>51</xdr:row>
      <xdr:rowOff>123825</xdr:rowOff>
    </xdr:from>
    <xdr:to>
      <xdr:col>1</xdr:col>
      <xdr:colOff>847725</xdr:colOff>
      <xdr:row>52</xdr:row>
      <xdr:rowOff>142875</xdr:rowOff>
    </xdr:to>
    <xdr:sp macro="" textlink="">
      <xdr:nvSpPr>
        <xdr:cNvPr id="130059" name="Text Box 11">
          <a:extLst>
            <a:ext uri="{FF2B5EF4-FFF2-40B4-BE49-F238E27FC236}">
              <a16:creationId xmlns:a16="http://schemas.microsoft.com/office/drawing/2014/main" id="{D2D016A2-0F1F-F0B5-3A63-1EC9352FBDB5}"/>
            </a:ext>
          </a:extLst>
        </xdr:cNvPr>
        <xdr:cNvSpPr txBox="1">
          <a:spLocks noChangeArrowheads="1"/>
        </xdr:cNvSpPr>
      </xdr:nvSpPr>
      <xdr:spPr bwMode="auto">
        <a:xfrm>
          <a:off x="962025" y="9220200"/>
          <a:ext cx="4953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+251%</a:t>
          </a:r>
        </a:p>
      </xdr:txBody>
    </xdr:sp>
    <xdr:clientData/>
  </xdr:twoCellAnchor>
  <xdr:twoCellAnchor>
    <xdr:from>
      <xdr:col>0</xdr:col>
      <xdr:colOff>0</xdr:colOff>
      <xdr:row>46</xdr:row>
      <xdr:rowOff>152400</xdr:rowOff>
    </xdr:from>
    <xdr:to>
      <xdr:col>0</xdr:col>
      <xdr:colOff>371475</xdr:colOff>
      <xdr:row>48</xdr:row>
      <xdr:rowOff>0</xdr:rowOff>
    </xdr:to>
    <xdr:sp macro="" textlink="">
      <xdr:nvSpPr>
        <xdr:cNvPr id="130060" name="Text Box 12">
          <a:extLst>
            <a:ext uri="{FF2B5EF4-FFF2-40B4-BE49-F238E27FC236}">
              <a16:creationId xmlns:a16="http://schemas.microsoft.com/office/drawing/2014/main" id="{664FDB07-4774-D475-4B3B-3C03490E1B7A}"/>
            </a:ext>
          </a:extLst>
        </xdr:cNvPr>
        <xdr:cNvSpPr txBox="1">
          <a:spLocks noChangeArrowheads="1"/>
        </xdr:cNvSpPr>
      </xdr:nvSpPr>
      <xdr:spPr bwMode="auto">
        <a:xfrm>
          <a:off x="0" y="8439150"/>
          <a:ext cx="371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+988</a:t>
          </a:r>
        </a:p>
      </xdr:txBody>
    </xdr:sp>
    <xdr:clientData/>
  </xdr:twoCellAnchor>
  <xdr:twoCellAnchor>
    <xdr:from>
      <xdr:col>2</xdr:col>
      <xdr:colOff>247650</xdr:colOff>
      <xdr:row>44</xdr:row>
      <xdr:rowOff>133350</xdr:rowOff>
    </xdr:from>
    <xdr:to>
      <xdr:col>3</xdr:col>
      <xdr:colOff>333375</xdr:colOff>
      <xdr:row>45</xdr:row>
      <xdr:rowOff>133350</xdr:rowOff>
    </xdr:to>
    <xdr:sp macro="" textlink="">
      <xdr:nvSpPr>
        <xdr:cNvPr id="130061" name="Text Box 13">
          <a:extLst>
            <a:ext uri="{FF2B5EF4-FFF2-40B4-BE49-F238E27FC236}">
              <a16:creationId xmlns:a16="http://schemas.microsoft.com/office/drawing/2014/main" id="{C25CD57A-2ECE-3F5F-DB03-001FA2B17CB7}"/>
            </a:ext>
          </a:extLst>
        </xdr:cNvPr>
        <xdr:cNvSpPr txBox="1">
          <a:spLocks noChangeArrowheads="1"/>
        </xdr:cNvSpPr>
      </xdr:nvSpPr>
      <xdr:spPr bwMode="auto">
        <a:xfrm>
          <a:off x="2771775" y="8096250"/>
          <a:ext cx="4191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-112%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1285875</xdr:colOff>
      <xdr:row>47</xdr:row>
      <xdr:rowOff>76200</xdr:rowOff>
    </xdr:from>
    <xdr:to>
      <xdr:col>1</xdr:col>
      <xdr:colOff>1714500</xdr:colOff>
      <xdr:row>48</xdr:row>
      <xdr:rowOff>66675</xdr:rowOff>
    </xdr:to>
    <xdr:sp macro="" textlink="">
      <xdr:nvSpPr>
        <xdr:cNvPr id="130062" name="Text Box 14">
          <a:extLst>
            <a:ext uri="{FF2B5EF4-FFF2-40B4-BE49-F238E27FC236}">
              <a16:creationId xmlns:a16="http://schemas.microsoft.com/office/drawing/2014/main" id="{1B406222-F93F-B849-21E0-98F5CE2BB312}"/>
            </a:ext>
          </a:extLst>
        </xdr:cNvPr>
        <xdr:cNvSpPr txBox="1">
          <a:spLocks noChangeArrowheads="1"/>
        </xdr:cNvSpPr>
      </xdr:nvSpPr>
      <xdr:spPr bwMode="auto">
        <a:xfrm flipV="1">
          <a:off x="1895475" y="8524875"/>
          <a:ext cx="4286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-70%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8</xdr:col>
      <xdr:colOff>0</xdr:colOff>
      <xdr:row>27</xdr:row>
      <xdr:rowOff>114300</xdr:rowOff>
    </xdr:to>
    <xdr:graphicFrame macro="">
      <xdr:nvGraphicFramePr>
        <xdr:cNvPr id="130063" name="Chart 15">
          <a:extLst>
            <a:ext uri="{FF2B5EF4-FFF2-40B4-BE49-F238E27FC236}">
              <a16:creationId xmlns:a16="http://schemas.microsoft.com/office/drawing/2014/main" id="{0B8BE97F-0137-3D17-BDF5-A0F3310B3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Global/Management%20Summaries/2000/3Q%202000/Management%20Summary/MgmtSum-Q3-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 Mgmt Summary"/>
      <sheetName val="QTD Mgmt Summary"/>
      <sheetName val="Mgmt Summary"/>
      <sheetName val="GM-WeeklyChnge"/>
      <sheetName val="GrossMargin"/>
      <sheetName val="Expenses"/>
      <sheetName val="Expense Weekly Change"/>
      <sheetName val="CapChrg-AllocExp"/>
      <sheetName val="Headcount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U36"/>
  <sheetViews>
    <sheetView topLeftCell="AA1" workbookViewId="0">
      <selection activeCell="AM26" sqref="AM26"/>
    </sheetView>
  </sheetViews>
  <sheetFormatPr defaultRowHeight="12.75"/>
  <cols>
    <col min="1" max="1" width="12" customWidth="1"/>
    <col min="2" max="2" width="19" customWidth="1"/>
    <col min="3" max="3" width="10.28515625" hidden="1" customWidth="1"/>
    <col min="4" max="10" width="9.140625" hidden="1" customWidth="1"/>
    <col min="44" max="44" width="11.28515625" bestFit="1" customWidth="1"/>
    <col min="47" max="47" width="10.28515625" bestFit="1" customWidth="1"/>
  </cols>
  <sheetData>
    <row r="2" spans="1:47">
      <c r="B2" s="29" t="s">
        <v>31</v>
      </c>
    </row>
    <row r="3" spans="1:47">
      <c r="B3" t="s">
        <v>32</v>
      </c>
    </row>
    <row r="5" spans="1:47">
      <c r="C5" s="8">
        <v>35796</v>
      </c>
      <c r="D5" s="8">
        <v>35827</v>
      </c>
      <c r="E5" s="8">
        <v>35855</v>
      </c>
      <c r="F5" s="8">
        <v>35886</v>
      </c>
      <c r="G5" s="8">
        <v>35916</v>
      </c>
      <c r="H5" s="8">
        <v>35947</v>
      </c>
      <c r="I5" s="8">
        <v>35977</v>
      </c>
      <c r="J5" s="8">
        <v>36008</v>
      </c>
      <c r="K5" s="8">
        <v>36039</v>
      </c>
      <c r="L5" s="8">
        <v>36069</v>
      </c>
      <c r="M5" s="8">
        <v>36100</v>
      </c>
      <c r="N5" s="8">
        <v>36130</v>
      </c>
      <c r="O5" s="8">
        <v>36161</v>
      </c>
      <c r="P5" s="8">
        <v>36192</v>
      </c>
      <c r="Q5" s="8">
        <v>36220</v>
      </c>
      <c r="R5" s="8">
        <v>36251</v>
      </c>
      <c r="S5" s="8">
        <v>36281</v>
      </c>
      <c r="T5" s="8">
        <v>36312</v>
      </c>
      <c r="U5" s="8">
        <v>36342</v>
      </c>
      <c r="V5" s="8">
        <v>36373</v>
      </c>
      <c r="W5" s="8">
        <v>36404</v>
      </c>
      <c r="X5" s="8">
        <v>36434</v>
      </c>
      <c r="Y5" s="8">
        <v>36465</v>
      </c>
      <c r="Z5" s="8">
        <v>36495</v>
      </c>
      <c r="AA5" s="8">
        <v>36526</v>
      </c>
      <c r="AB5" s="8">
        <v>36557</v>
      </c>
      <c r="AC5" s="8">
        <v>36586</v>
      </c>
      <c r="AD5" s="8">
        <v>36617</v>
      </c>
      <c r="AE5" s="8">
        <v>36647</v>
      </c>
      <c r="AF5" s="8">
        <v>36678</v>
      </c>
      <c r="AG5" s="8">
        <v>36708</v>
      </c>
      <c r="AH5" s="8">
        <v>36739</v>
      </c>
      <c r="AI5" s="8">
        <v>36770</v>
      </c>
      <c r="AJ5" s="8">
        <v>36800</v>
      </c>
      <c r="AK5" s="8">
        <v>36831</v>
      </c>
      <c r="AL5" s="8">
        <v>36861</v>
      </c>
      <c r="AM5" s="8">
        <v>36892</v>
      </c>
      <c r="AN5" s="8">
        <v>36923</v>
      </c>
      <c r="AO5" s="8">
        <v>36951</v>
      </c>
      <c r="AP5" s="8">
        <v>36982</v>
      </c>
      <c r="AQ5" s="8">
        <v>37012</v>
      </c>
      <c r="AR5" s="8">
        <v>37043</v>
      </c>
      <c r="AS5" s="8">
        <v>37073</v>
      </c>
      <c r="AT5" s="8">
        <v>37104</v>
      </c>
      <c r="AU5" s="8">
        <v>37135</v>
      </c>
    </row>
    <row r="6" spans="1:47">
      <c r="A6" s="32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47">
      <c r="B7" t="s">
        <v>33</v>
      </c>
      <c r="C7" s="9"/>
      <c r="D7" s="9"/>
      <c r="E7" s="9"/>
      <c r="F7" s="9"/>
      <c r="G7" s="9"/>
      <c r="H7" s="9"/>
      <c r="I7" s="9"/>
      <c r="J7" s="9"/>
      <c r="K7" s="34">
        <v>1455.9960000000005</v>
      </c>
      <c r="L7" s="40">
        <v>-125.34099999999992</v>
      </c>
      <c r="M7" s="40">
        <v>1830.5050572287594</v>
      </c>
      <c r="N7" s="40">
        <v>128.77098369594512</v>
      </c>
      <c r="O7" s="40">
        <v>1047.3111925898302</v>
      </c>
      <c r="P7" s="40">
        <v>-302.78687513531929</v>
      </c>
      <c r="Q7" s="40">
        <v>1110.6337407205524</v>
      </c>
      <c r="R7" s="40">
        <v>433.10342575033695</v>
      </c>
      <c r="S7" s="40">
        <v>524.08121029490189</v>
      </c>
      <c r="T7" s="40">
        <v>1222.6189841339647</v>
      </c>
      <c r="U7" s="40">
        <v>463.36324108943677</v>
      </c>
      <c r="V7" s="40">
        <v>1961.3021405668585</v>
      </c>
      <c r="W7" s="40">
        <v>1647.9031426699928</v>
      </c>
      <c r="X7" s="40">
        <v>69.259362026654685</v>
      </c>
      <c r="Y7" s="40">
        <v>-117.62420982514777</v>
      </c>
      <c r="Z7" s="40">
        <v>1230.8362918949801</v>
      </c>
      <c r="AA7" s="41">
        <v>1273.1661216618477</v>
      </c>
      <c r="AB7" s="34">
        <v>104.21296582888625</v>
      </c>
      <c r="AC7" s="34">
        <v>1774.9260084711709</v>
      </c>
      <c r="AD7" s="40">
        <v>-4540.3321356728438</v>
      </c>
      <c r="AE7" s="40">
        <v>682.70663568879183</v>
      </c>
      <c r="AF7" s="40">
        <v>6920.2188191043169</v>
      </c>
      <c r="AG7" s="40">
        <v>-5354.1008389819763</v>
      </c>
      <c r="AH7" s="40">
        <v>-3939.2412163847748</v>
      </c>
      <c r="AI7" s="40">
        <v>12203.895941706431</v>
      </c>
      <c r="AJ7" s="40">
        <v>-2189.6697765522908</v>
      </c>
      <c r="AK7" s="40">
        <v>5754.8280719251397</v>
      </c>
      <c r="AL7" s="40">
        <v>24919.476569613562</v>
      </c>
      <c r="AM7" s="42">
        <v>3111.5962946542459</v>
      </c>
      <c r="AN7" s="34">
        <v>-6933.2111832360324</v>
      </c>
      <c r="AO7" s="34">
        <v>38736.937828969028</v>
      </c>
      <c r="AP7" s="34">
        <v>-27819.113819602393</v>
      </c>
      <c r="AQ7" s="34">
        <v>-20720.002029356485</v>
      </c>
      <c r="AR7" s="34">
        <v>-18014.600217534138</v>
      </c>
      <c r="AS7" s="34">
        <v>-24366.776263514119</v>
      </c>
      <c r="AT7" s="34">
        <v>-12003.937437989216</v>
      </c>
      <c r="AU7" s="34">
        <v>-8136.1175877228879</v>
      </c>
    </row>
    <row r="8" spans="1:47">
      <c r="B8" t="s">
        <v>34</v>
      </c>
      <c r="C8" s="9"/>
      <c r="D8" s="9"/>
      <c r="E8" s="9"/>
      <c r="F8" s="9"/>
      <c r="G8" s="9"/>
      <c r="H8" s="9"/>
      <c r="I8" s="9"/>
      <c r="J8" s="9"/>
      <c r="K8" s="34">
        <v>5553.4791231364006</v>
      </c>
      <c r="L8" s="40">
        <v>-63.463956785771579</v>
      </c>
      <c r="M8" s="40">
        <v>-6410.2495592249561</v>
      </c>
      <c r="N8" s="40">
        <v>-9009.4401458677603</v>
      </c>
      <c r="O8" s="40">
        <v>-5189.2912866027709</v>
      </c>
      <c r="P8" s="40">
        <v>-2337.1398024294081</v>
      </c>
      <c r="Q8" s="40">
        <v>7040.254208142177</v>
      </c>
      <c r="R8" s="40">
        <v>-1255.6235937101517</v>
      </c>
      <c r="S8" s="40">
        <v>-197.27889184545791</v>
      </c>
      <c r="T8" s="40">
        <v>-2004.8103058833917</v>
      </c>
      <c r="U8" s="40">
        <v>-1179.4252492280032</v>
      </c>
      <c r="V8" s="40">
        <v>-4024.0282091894805</v>
      </c>
      <c r="W8" s="40">
        <v>3552.1981349565222</v>
      </c>
      <c r="X8" s="40">
        <v>-15915.599108217642</v>
      </c>
      <c r="Y8" s="40">
        <v>1109.5741721171669</v>
      </c>
      <c r="Z8" s="40">
        <v>1918.5584928614226</v>
      </c>
      <c r="AA8" s="41">
        <v>3472.2835469391557</v>
      </c>
      <c r="AB8" s="34">
        <v>162.84424918401768</v>
      </c>
      <c r="AC8" s="34">
        <v>1781.9033343377612</v>
      </c>
      <c r="AD8" s="40">
        <v>-383.89572646612885</v>
      </c>
      <c r="AE8" s="40">
        <v>-2816.141724515865</v>
      </c>
      <c r="AF8" s="40">
        <v>3187.2119646509859</v>
      </c>
      <c r="AG8" s="40">
        <v>-1135.3850790016938</v>
      </c>
      <c r="AH8" s="40">
        <v>6553.1038182024286</v>
      </c>
      <c r="AI8" s="40">
        <v>-6995.2355992184248</v>
      </c>
      <c r="AJ8" s="40">
        <v>-3856.4600079000365</v>
      </c>
      <c r="AK8" s="40">
        <v>4826.4785481000035</v>
      </c>
      <c r="AL8" s="40">
        <v>-25212.084838200029</v>
      </c>
      <c r="AM8" s="42">
        <v>6301.1958056999656</v>
      </c>
      <c r="AN8" s="34">
        <v>361.46969560000855</v>
      </c>
      <c r="AO8" s="34">
        <v>6476.0445651999535</v>
      </c>
      <c r="AP8" s="34">
        <v>-2585.9846160999964</v>
      </c>
      <c r="AQ8" s="34">
        <v>-3378.5093705456511</v>
      </c>
      <c r="AR8" s="34">
        <v>-4843.4164727026146</v>
      </c>
      <c r="AS8" s="34">
        <v>32.1131810646487</v>
      </c>
      <c r="AT8" s="34">
        <v>-1464.3587490584227</v>
      </c>
      <c r="AU8" s="34">
        <v>-3386.3207182592437</v>
      </c>
    </row>
    <row r="9" spans="1:47">
      <c r="B9" t="s">
        <v>35</v>
      </c>
      <c r="C9" s="9"/>
      <c r="D9" s="9"/>
      <c r="E9" s="9"/>
      <c r="F9" s="9"/>
      <c r="G9" s="9"/>
      <c r="H9" s="9"/>
      <c r="I9" s="9"/>
      <c r="J9" s="9"/>
      <c r="K9" s="34">
        <v>-456.71300000000002</v>
      </c>
      <c r="L9" s="40">
        <v>3.2559999999999998</v>
      </c>
      <c r="M9" s="40">
        <v>0.45400000000000001</v>
      </c>
      <c r="N9" s="40">
        <v>-2206.5159999999996</v>
      </c>
      <c r="O9" s="40">
        <v>337.67399999999998</v>
      </c>
      <c r="P9" s="40">
        <v>-982.47949000000017</v>
      </c>
      <c r="Q9" s="40">
        <v>8731.1568937000047</v>
      </c>
      <c r="R9" s="40">
        <v>2317.3523599999994</v>
      </c>
      <c r="S9" s="40">
        <v>-4279.3298127999988</v>
      </c>
      <c r="T9" s="40">
        <v>747.19352249999997</v>
      </c>
      <c r="U9" s="40">
        <v>-134.9031676999997</v>
      </c>
      <c r="V9" s="40">
        <v>-538.94515669999987</v>
      </c>
      <c r="W9" s="40">
        <v>-2163.4568756999997</v>
      </c>
      <c r="X9" s="40">
        <v>1982.6566253999997</v>
      </c>
      <c r="Y9" s="40">
        <v>4696.869645800004</v>
      </c>
      <c r="Z9" s="40">
        <v>20.660788899999712</v>
      </c>
      <c r="AA9" s="41">
        <v>865.27428770000222</v>
      </c>
      <c r="AB9" s="34">
        <v>1.9992999998895452E-3</v>
      </c>
      <c r="AC9" s="34">
        <v>-7.0123090000000952</v>
      </c>
      <c r="AD9" s="40">
        <v>470.04294989999926</v>
      </c>
      <c r="AE9" s="40">
        <v>1930.4822106999993</v>
      </c>
      <c r="AF9" s="40">
        <v>1608.1312041999997</v>
      </c>
      <c r="AG9" s="40">
        <v>1568.4755875999995</v>
      </c>
      <c r="AH9" s="40">
        <v>-1894.3196335999996</v>
      </c>
      <c r="AI9" s="40">
        <v>-2376.9676663999999</v>
      </c>
      <c r="AJ9" s="40">
        <v>-2936.9775261000013</v>
      </c>
      <c r="AK9" s="40">
        <v>7618.9269709000018</v>
      </c>
      <c r="AL9" s="40">
        <v>5380.1555343999999</v>
      </c>
      <c r="AM9" s="42">
        <v>-2734.0010385999999</v>
      </c>
      <c r="AN9" s="34">
        <v>-184.02397379999979</v>
      </c>
      <c r="AO9" s="34">
        <v>9309.8143779999973</v>
      </c>
      <c r="AP9" s="34">
        <v>-3154.1582412000012</v>
      </c>
      <c r="AQ9" s="34">
        <v>8120.7168917999697</v>
      </c>
      <c r="AR9" s="34">
        <v>13389.596580872505</v>
      </c>
      <c r="AS9" s="34">
        <v>-1056.3724235131958</v>
      </c>
      <c r="AT9" s="34">
        <v>-3051.0821475129655</v>
      </c>
      <c r="AU9" s="34">
        <v>-6086.7534960185603</v>
      </c>
    </row>
    <row r="10" spans="1:47">
      <c r="B10" t="s">
        <v>36</v>
      </c>
      <c r="C10" s="9"/>
      <c r="D10" s="9"/>
      <c r="E10" s="9"/>
      <c r="F10" s="9"/>
      <c r="G10" s="9"/>
      <c r="H10" s="9"/>
      <c r="I10" s="9"/>
      <c r="J10" s="9"/>
      <c r="K10" s="34">
        <v>399.77700000000232</v>
      </c>
      <c r="L10" s="40">
        <v>-654.86699999999985</v>
      </c>
      <c r="M10" s="40">
        <v>5715.1049999999968</v>
      </c>
      <c r="N10" s="40">
        <v>14451.622587538772</v>
      </c>
      <c r="O10" s="40">
        <v>1340.8960000000004</v>
      </c>
      <c r="P10" s="40">
        <v>-966.93950000000109</v>
      </c>
      <c r="Q10" s="40">
        <v>1447.2480109438407</v>
      </c>
      <c r="R10" s="40">
        <v>-1281.4409352400789</v>
      </c>
      <c r="S10" s="40">
        <v>-3289.5696269544915</v>
      </c>
      <c r="T10" s="40">
        <v>1946.7140856999472</v>
      </c>
      <c r="U10" s="40">
        <v>11981.748705200005</v>
      </c>
      <c r="V10" s="40">
        <v>7843.1703081470405</v>
      </c>
      <c r="W10" s="40">
        <v>-4454.1624807414883</v>
      </c>
      <c r="X10" s="40">
        <v>-6509.0241969999961</v>
      </c>
      <c r="Y10" s="40">
        <v>11219.417454099977</v>
      </c>
      <c r="Z10" s="40">
        <v>9544.8992649000247</v>
      </c>
      <c r="AA10" s="41">
        <v>9210.5794799398991</v>
      </c>
      <c r="AB10" s="34">
        <v>-2420.8136649036983</v>
      </c>
      <c r="AC10" s="34">
        <v>528.47637564082379</v>
      </c>
      <c r="AD10" s="40">
        <v>-5154.0331776749745</v>
      </c>
      <c r="AE10" s="40">
        <v>-1577.1588716309057</v>
      </c>
      <c r="AF10" s="40">
        <v>5998.8605652988135</v>
      </c>
      <c r="AG10" s="40">
        <v>-9501.1823757023722</v>
      </c>
      <c r="AH10" s="40">
        <v>27494.80008979734</v>
      </c>
      <c r="AI10" s="40">
        <v>-8321.9666312889476</v>
      </c>
      <c r="AJ10" s="40">
        <v>-13440.365979498267</v>
      </c>
      <c r="AK10" s="40">
        <v>-2131.820470405065</v>
      </c>
      <c r="AL10" s="40">
        <v>-14031.111941751089</v>
      </c>
      <c r="AM10" s="42">
        <v>-8715.9698094199848</v>
      </c>
      <c r="AN10" s="34">
        <v>3906.3980470999613</v>
      </c>
      <c r="AO10" s="34">
        <v>-3841.5607140000166</v>
      </c>
      <c r="AP10" s="34">
        <v>-2569.9723367000033</v>
      </c>
      <c r="AQ10" s="34">
        <v>1537.5090633999844</v>
      </c>
      <c r="AR10" s="34">
        <v>-11485.870014780703</v>
      </c>
      <c r="AS10" s="34">
        <v>-4719.412868599994</v>
      </c>
      <c r="AT10" s="34">
        <v>-4342.71288309999</v>
      </c>
      <c r="AU10" s="34">
        <v>-2100.2640300000066</v>
      </c>
    </row>
    <row r="11" spans="1:47">
      <c r="B11" t="s">
        <v>37</v>
      </c>
      <c r="C11" s="9"/>
      <c r="D11" s="9"/>
      <c r="E11" s="9"/>
      <c r="F11" s="9"/>
      <c r="G11" s="9"/>
      <c r="H11" s="9"/>
      <c r="I11" s="9"/>
      <c r="J11" s="9"/>
      <c r="K11" s="34">
        <v>2109.5230499999961</v>
      </c>
      <c r="L11" s="40">
        <v>-1032.893</v>
      </c>
      <c r="M11" s="40">
        <v>-903.19799999999998</v>
      </c>
      <c r="N11" s="40">
        <v>-9669.3580699999984</v>
      </c>
      <c r="O11" s="40">
        <v>-260.47799999999995</v>
      </c>
      <c r="P11" s="40">
        <v>-271.62318499999992</v>
      </c>
      <c r="Q11" s="40">
        <v>-743.78075409999701</v>
      </c>
      <c r="R11" s="40">
        <v>26.97827420000192</v>
      </c>
      <c r="S11" s="40">
        <v>-2016.3854119999919</v>
      </c>
      <c r="T11" s="40">
        <v>-4718.8714724892188</v>
      </c>
      <c r="U11" s="40">
        <v>-9281.6981728156243</v>
      </c>
      <c r="V11" s="40">
        <v>-3915.5993238999936</v>
      </c>
      <c r="W11" s="40">
        <v>1948.6277682340726</v>
      </c>
      <c r="X11" s="40">
        <v>-2669.4444655594743</v>
      </c>
      <c r="Y11" s="40">
        <v>27.079814534605475</v>
      </c>
      <c r="Z11" s="40">
        <v>-466.10762124476065</v>
      </c>
      <c r="AA11" s="41">
        <v>4272.3698601429051</v>
      </c>
      <c r="AB11" s="34">
        <v>-3463.0143581345155</v>
      </c>
      <c r="AC11" s="34">
        <v>1065.5580093909923</v>
      </c>
      <c r="AD11" s="40">
        <v>-463.50358782989997</v>
      </c>
      <c r="AE11" s="40">
        <v>2134.3916452714084</v>
      </c>
      <c r="AF11" s="40">
        <v>667.87992765670049</v>
      </c>
      <c r="AG11" s="40">
        <v>-1477.7468512903656</v>
      </c>
      <c r="AH11" s="40">
        <v>1769.5248577652708</v>
      </c>
      <c r="AI11" s="40">
        <v>603.63657396089195</v>
      </c>
      <c r="AJ11" s="40">
        <v>-3191.6178467444311</v>
      </c>
      <c r="AK11" s="40">
        <v>2166.2337314636202</v>
      </c>
      <c r="AL11" s="40">
        <v>-493.44609526493275</v>
      </c>
      <c r="AM11" s="42">
        <v>290.09600993572354</v>
      </c>
      <c r="AN11" s="34">
        <v>9847.8381050532644</v>
      </c>
      <c r="AO11" s="34">
        <v>1798.8164845175866</v>
      </c>
      <c r="AP11" s="34">
        <v>-710.41436534616093</v>
      </c>
      <c r="AQ11" s="34">
        <v>2375.1986468019359</v>
      </c>
      <c r="AR11" s="34">
        <v>-1234.7603418460735</v>
      </c>
      <c r="AS11" s="34">
        <v>583.15837818150146</v>
      </c>
      <c r="AT11" s="34">
        <v>-411.87178438152955</v>
      </c>
      <c r="AU11" s="34">
        <v>-1174.2719542295499</v>
      </c>
    </row>
    <row r="12" spans="1:47">
      <c r="B12" t="s">
        <v>38</v>
      </c>
      <c r="C12" s="9"/>
      <c r="D12" s="9"/>
      <c r="E12" s="9"/>
      <c r="F12" s="9"/>
      <c r="G12" s="9"/>
      <c r="H12" s="9"/>
      <c r="I12" s="9"/>
      <c r="J12" s="9"/>
      <c r="K12" s="34"/>
      <c r="L12" s="40"/>
      <c r="M12" s="40"/>
      <c r="N12" s="40"/>
      <c r="O12" s="40"/>
      <c r="P12" s="40"/>
      <c r="Q12" s="40"/>
      <c r="R12" s="43"/>
      <c r="S12" s="43"/>
      <c r="T12" s="43"/>
      <c r="U12" s="43"/>
      <c r="V12" s="43"/>
      <c r="W12" s="43"/>
      <c r="X12" s="43"/>
      <c r="Y12" s="43"/>
      <c r="Z12" s="43"/>
      <c r="AA12" s="44"/>
      <c r="AD12" s="43"/>
      <c r="AE12" s="43"/>
      <c r="AF12" s="43"/>
      <c r="AG12" s="43"/>
      <c r="AH12" s="43"/>
      <c r="AI12" s="43"/>
      <c r="AJ12" s="43"/>
      <c r="AK12" s="43"/>
      <c r="AL12" s="43"/>
      <c r="AM12" s="42">
        <v>640.27562988008185</v>
      </c>
      <c r="AN12" s="34">
        <v>4763.9359342943781</v>
      </c>
      <c r="AO12" s="34">
        <v>-909.45937320005123</v>
      </c>
      <c r="AP12" s="34">
        <v>922.3563157999497</v>
      </c>
      <c r="AQ12" s="34">
        <v>-7336.0420512999663</v>
      </c>
      <c r="AR12" s="34">
        <v>-4345.7910352999797</v>
      </c>
      <c r="AS12" s="34">
        <v>1256.2732150000052</v>
      </c>
      <c r="AT12" s="34">
        <v>4830.8772290999823</v>
      </c>
      <c r="AU12" s="34">
        <v>14041.781198599987</v>
      </c>
    </row>
    <row r="13" spans="1:47">
      <c r="B13" t="s">
        <v>39</v>
      </c>
      <c r="C13" s="9"/>
      <c r="D13" s="9"/>
      <c r="E13" s="9"/>
      <c r="F13" s="9"/>
      <c r="G13" s="9"/>
      <c r="H13" s="9"/>
      <c r="I13" s="9"/>
      <c r="J13" s="9"/>
      <c r="K13" s="34">
        <v>1296.3002187861716</v>
      </c>
      <c r="L13" s="40">
        <v>-114.35654701335474</v>
      </c>
      <c r="M13" s="40">
        <v>19.522393919864953</v>
      </c>
      <c r="N13" s="40">
        <v>2631.2449046312768</v>
      </c>
      <c r="O13" s="40">
        <v>-3290.851512327622</v>
      </c>
      <c r="P13" s="40">
        <v>-2594.0091813568142</v>
      </c>
      <c r="Q13" s="40">
        <v>148.32261087818864</v>
      </c>
      <c r="R13" s="40">
        <v>211.22753403867114</v>
      </c>
      <c r="S13" s="40">
        <v>-1036.7734095023875</v>
      </c>
      <c r="T13" s="40">
        <v>5287.2537704007218</v>
      </c>
      <c r="U13" s="40">
        <v>5921.6630490145972</v>
      </c>
      <c r="V13" s="40">
        <v>4540.7039261729897</v>
      </c>
      <c r="W13" s="40">
        <v>158.68354790000154</v>
      </c>
      <c r="X13" s="40">
        <v>-1422.5194918917089</v>
      </c>
      <c r="Y13" s="40">
        <v>-2800.9891114999887</v>
      </c>
      <c r="Z13" s="40">
        <v>3234.2268890000059</v>
      </c>
      <c r="AA13" s="41">
        <v>13045.455983600013</v>
      </c>
      <c r="AB13" s="34">
        <v>4712.3967930000044</v>
      </c>
      <c r="AC13" s="34">
        <v>-3052.0100651209782</v>
      </c>
      <c r="AD13" s="40">
        <v>-1438.4378559000047</v>
      </c>
      <c r="AE13" s="40">
        <v>3624.573435399996</v>
      </c>
      <c r="AF13" s="40">
        <v>250.77848710001078</v>
      </c>
      <c r="AG13" s="40">
        <v>-4426.4346018000124</v>
      </c>
      <c r="AH13" s="40">
        <v>4690.2554126000014</v>
      </c>
      <c r="AI13" s="40">
        <v>2087.6088919000026</v>
      </c>
      <c r="AJ13" s="40">
        <v>-218.55841610001949</v>
      </c>
      <c r="AK13" s="40">
        <v>-1123.4560814000047</v>
      </c>
      <c r="AL13" s="40">
        <v>35427.746507400014</v>
      </c>
      <c r="AM13" s="42">
        <v>-1071.9491344000035</v>
      </c>
      <c r="AN13" s="34">
        <v>-3021.4850114000087</v>
      </c>
      <c r="AO13" s="34">
        <v>305.87817500000813</v>
      </c>
      <c r="AP13" s="34">
        <v>-5979.7545822999773</v>
      </c>
      <c r="AQ13" s="34">
        <v>3726.8844250999991</v>
      </c>
      <c r="AR13" s="34">
        <v>6972.3002379999953</v>
      </c>
      <c r="AS13" s="34">
        <v>-2715.0822348000102</v>
      </c>
      <c r="AT13" s="34">
        <v>-1040.8744552999983</v>
      </c>
      <c r="AU13" s="34">
        <v>-1999.174890299983</v>
      </c>
    </row>
    <row r="14" spans="1:47">
      <c r="B14" t="s">
        <v>40</v>
      </c>
      <c r="C14" s="9"/>
      <c r="D14" s="9"/>
      <c r="E14" s="9"/>
      <c r="F14" s="9"/>
      <c r="G14" s="9"/>
      <c r="H14" s="9"/>
      <c r="I14" s="9"/>
      <c r="J14" s="9"/>
      <c r="K14" s="34">
        <v>1363.7820000000004</v>
      </c>
      <c r="L14" s="40">
        <v>164.30599999999998</v>
      </c>
      <c r="M14" s="40">
        <v>2894.973</v>
      </c>
      <c r="N14" s="40">
        <v>456.65437999999972</v>
      </c>
      <c r="O14" s="40">
        <v>1229.22633</v>
      </c>
      <c r="P14" s="40">
        <v>338.99142999999964</v>
      </c>
      <c r="Q14" s="40">
        <v>4005.7549962578933</v>
      </c>
      <c r="R14" s="40">
        <v>1358.5911966397209</v>
      </c>
      <c r="S14" s="40">
        <v>-664.17548946434385</v>
      </c>
      <c r="T14" s="40">
        <v>1157.8157838086706</v>
      </c>
      <c r="U14" s="40">
        <v>2638.2969145211546</v>
      </c>
      <c r="V14" s="40">
        <v>-828.69883375267545</v>
      </c>
      <c r="W14" s="40">
        <v>1659.4313321906873</v>
      </c>
      <c r="X14" s="40">
        <v>-2987.4554269506561</v>
      </c>
      <c r="Y14" s="40">
        <v>-939.18776655171825</v>
      </c>
      <c r="Z14" s="40">
        <v>243.90116162218703</v>
      </c>
      <c r="AA14" s="41">
        <v>3012.4221792936423</v>
      </c>
      <c r="AB14" s="34">
        <v>1671.6496090829496</v>
      </c>
      <c r="AC14" s="34">
        <v>3745.0973275514234</v>
      </c>
      <c r="AD14" s="40">
        <v>-935.55066896376002</v>
      </c>
      <c r="AE14" s="40">
        <v>399.18461753037303</v>
      </c>
      <c r="AF14" s="40">
        <v>3897.286054023728</v>
      </c>
      <c r="AG14" s="40">
        <v>-3156.4183858985502</v>
      </c>
      <c r="AH14" s="40">
        <v>-114.05304713218885</v>
      </c>
      <c r="AI14" s="40">
        <v>-2084.695354114117</v>
      </c>
      <c r="AJ14" s="40">
        <v>-1074.932441323441</v>
      </c>
      <c r="AK14" s="40">
        <v>-1993.682813354892</v>
      </c>
      <c r="AL14" s="40">
        <v>1959.2441067327431</v>
      </c>
      <c r="AM14" s="42">
        <v>1553.0033376185827</v>
      </c>
      <c r="AN14" s="34">
        <v>-1652.3430461974719</v>
      </c>
      <c r="AO14" s="34">
        <v>-381.82804022338985</v>
      </c>
      <c r="AP14" s="34">
        <v>-1119.3260410394448</v>
      </c>
      <c r="AQ14" s="34">
        <v>-766.44897896535997</v>
      </c>
      <c r="AR14" s="34">
        <v>-80.889392981416563</v>
      </c>
      <c r="AS14" s="34">
        <v>-982.89155680571662</v>
      </c>
      <c r="AT14" s="34">
        <v>-1111.7227948653617</v>
      </c>
      <c r="AU14" s="34">
        <v>-692.39535515550028</v>
      </c>
    </row>
    <row r="15" spans="1:47">
      <c r="B15" t="s">
        <v>41</v>
      </c>
      <c r="C15" s="9"/>
      <c r="D15" s="9"/>
      <c r="E15" s="9"/>
      <c r="F15" s="9"/>
      <c r="G15" s="9"/>
      <c r="H15" s="9"/>
      <c r="I15" s="9"/>
      <c r="J15" s="9"/>
      <c r="K15" s="34"/>
      <c r="L15" s="40"/>
      <c r="M15" s="40"/>
      <c r="N15" s="40"/>
      <c r="O15" s="40"/>
      <c r="P15" s="40"/>
      <c r="Q15" s="40"/>
      <c r="R15" s="43"/>
      <c r="S15" s="43"/>
      <c r="T15" s="43"/>
      <c r="U15" s="43"/>
      <c r="V15" s="43"/>
      <c r="W15" s="43"/>
      <c r="X15" s="43"/>
      <c r="Y15" s="43"/>
      <c r="Z15" s="43"/>
      <c r="AA15" s="44"/>
      <c r="AD15" s="43"/>
      <c r="AE15" s="43"/>
      <c r="AF15" s="43"/>
      <c r="AG15" s="43"/>
      <c r="AH15" s="43"/>
      <c r="AI15" s="43"/>
      <c r="AJ15" s="43"/>
      <c r="AK15" s="43"/>
      <c r="AL15" s="43"/>
      <c r="AM15" s="42">
        <v>-4110.5643802999803</v>
      </c>
      <c r="AN15" s="34">
        <v>424.6837384000184</v>
      </c>
      <c r="AO15" s="34">
        <v>-780.03781590002677</v>
      </c>
      <c r="AP15" s="34">
        <v>857.68110639999622</v>
      </c>
      <c r="AQ15" s="34">
        <v>1345.1217129999948</v>
      </c>
      <c r="AR15" s="34">
        <v>-640.20262169999819</v>
      </c>
      <c r="AS15" s="34">
        <v>273.45967859999649</v>
      </c>
      <c r="AT15" s="34">
        <v>-254.76895769999922</v>
      </c>
      <c r="AU15" s="34">
        <v>-2427.3287182999829</v>
      </c>
    </row>
    <row r="16" spans="1:47">
      <c r="B16" t="s">
        <v>42</v>
      </c>
      <c r="C16" s="9"/>
      <c r="D16" s="9"/>
      <c r="E16" s="9"/>
      <c r="F16" s="9"/>
      <c r="G16" s="9"/>
      <c r="H16" s="9"/>
      <c r="I16" s="9"/>
      <c r="J16" s="9"/>
      <c r="K16" s="34">
        <v>-4257</v>
      </c>
      <c r="L16" s="40">
        <v>0</v>
      </c>
      <c r="M16" s="40">
        <v>4524</v>
      </c>
      <c r="N16" s="40">
        <v>-148.69729999999998</v>
      </c>
      <c r="O16" s="40">
        <v>424.75800000000004</v>
      </c>
      <c r="P16" s="40">
        <v>154.15800000000002</v>
      </c>
      <c r="Q16" s="40">
        <v>1036.3509999999999</v>
      </c>
      <c r="R16" s="40">
        <v>1260.326</v>
      </c>
      <c r="S16" s="40">
        <v>-943.548</v>
      </c>
      <c r="T16" s="40">
        <v>1258.8440000000005</v>
      </c>
      <c r="U16" s="40">
        <v>926.02899999999977</v>
      </c>
      <c r="V16" s="40">
        <v>-287.58200000000016</v>
      </c>
      <c r="W16" s="40">
        <v>-82.915999999999926</v>
      </c>
      <c r="X16" s="40">
        <v>-660.42879999999991</v>
      </c>
      <c r="Y16" s="40">
        <v>-2624.8850000000007</v>
      </c>
      <c r="Z16" s="40">
        <v>-2507.761</v>
      </c>
      <c r="AA16" s="41">
        <v>-886.90100000000007</v>
      </c>
      <c r="AB16" s="34">
        <v>-901.46500000000003</v>
      </c>
      <c r="AC16" s="34">
        <v>-1671.9180000000003</v>
      </c>
      <c r="AD16" s="40">
        <v>-914.73727999999983</v>
      </c>
      <c r="AE16" s="40">
        <v>4.6020000000000003</v>
      </c>
      <c r="AF16" s="40">
        <v>-273.44799999999998</v>
      </c>
      <c r="AG16" s="40">
        <v>30.770999999999983</v>
      </c>
      <c r="AH16" s="40"/>
      <c r="AI16" s="40"/>
      <c r="AJ16" s="40"/>
      <c r="AK16" s="40"/>
      <c r="AL16" s="40"/>
      <c r="AM16" s="45"/>
      <c r="AP16" s="34"/>
      <c r="AQ16" s="34"/>
      <c r="AR16" s="34"/>
      <c r="AS16" s="34"/>
      <c r="AT16" s="34"/>
      <c r="AU16" s="34"/>
    </row>
    <row r="17" spans="1:47">
      <c r="B17" t="s">
        <v>43</v>
      </c>
      <c r="C17" s="9"/>
      <c r="D17" s="9"/>
      <c r="E17" s="9"/>
      <c r="F17" s="9"/>
      <c r="G17" s="9"/>
      <c r="H17" s="9"/>
      <c r="I17" s="9"/>
      <c r="J17" s="9"/>
      <c r="K17" s="34"/>
      <c r="L17" s="40"/>
      <c r="M17" s="40"/>
      <c r="N17" s="40"/>
      <c r="O17" s="40"/>
      <c r="P17" s="40"/>
      <c r="Q17" s="40"/>
      <c r="R17" s="43"/>
      <c r="S17" s="43"/>
      <c r="T17" s="43"/>
      <c r="U17" s="43"/>
      <c r="V17" s="43"/>
      <c r="W17" s="43"/>
      <c r="X17" s="43"/>
      <c r="Y17" s="43"/>
      <c r="Z17" s="43"/>
      <c r="AA17" s="41">
        <v>131.54</v>
      </c>
      <c r="AB17" s="34">
        <v>179.29300000000003</v>
      </c>
      <c r="AC17" s="34">
        <v>3946.0479999999998</v>
      </c>
      <c r="AD17" s="40">
        <v>196.97194762553696</v>
      </c>
      <c r="AE17" s="40">
        <v>-1521.0363700000009</v>
      </c>
      <c r="AF17" s="40">
        <v>-343.02597999999858</v>
      </c>
      <c r="AG17" s="40">
        <v>-3898.8462499999978</v>
      </c>
      <c r="AH17" s="40">
        <v>506.80341000000095</v>
      </c>
      <c r="AI17" s="40">
        <v>-1783.474989520701</v>
      </c>
      <c r="AJ17" s="40">
        <v>1308.7548738864921</v>
      </c>
      <c r="AK17" s="40">
        <v>509.50696724698781</v>
      </c>
      <c r="AL17" s="40">
        <v>-668.60182711605125</v>
      </c>
      <c r="AM17" s="42">
        <v>457.70576315006173</v>
      </c>
      <c r="AN17" s="34">
        <v>331.94727787071088</v>
      </c>
      <c r="AO17" s="34">
        <v>-8356.6505637007958</v>
      </c>
      <c r="AP17" s="34">
        <v>79.782997627236881</v>
      </c>
      <c r="AQ17" s="34">
        <v>394.92511102119005</v>
      </c>
      <c r="AR17" s="34">
        <v>-21587.824833866918</v>
      </c>
      <c r="AS17" s="34">
        <v>28.207740499999726</v>
      </c>
      <c r="AT17" s="34">
        <v>-3.3957999999528741E-3</v>
      </c>
      <c r="AU17" s="34">
        <v>-4.6081200999998213</v>
      </c>
    </row>
    <row r="18" spans="1:47">
      <c r="B18" t="s">
        <v>54</v>
      </c>
      <c r="C18" s="9"/>
      <c r="D18" s="9"/>
      <c r="E18" s="9"/>
      <c r="F18" s="9"/>
      <c r="G18" s="9"/>
      <c r="H18" s="9"/>
      <c r="I18" s="9"/>
      <c r="J18" s="9"/>
      <c r="K18" s="34">
        <v>375</v>
      </c>
      <c r="L18" s="40">
        <v>5</v>
      </c>
      <c r="M18" s="40">
        <v>208</v>
      </c>
      <c r="N18" s="40">
        <v>-188</v>
      </c>
      <c r="O18" s="40">
        <v>166</v>
      </c>
      <c r="P18" s="40">
        <v>551</v>
      </c>
      <c r="Q18" s="40">
        <v>25</v>
      </c>
      <c r="R18" s="40">
        <v>4</v>
      </c>
      <c r="S18" s="40">
        <v>-12</v>
      </c>
      <c r="T18" s="40">
        <v>-22</v>
      </c>
      <c r="U18" s="40">
        <v>18</v>
      </c>
      <c r="V18" s="40">
        <v>-1</v>
      </c>
      <c r="W18" s="40">
        <v>29</v>
      </c>
      <c r="X18" s="40">
        <v>20</v>
      </c>
      <c r="Y18" s="40">
        <v>-15</v>
      </c>
      <c r="Z18" s="40">
        <v>-771</v>
      </c>
      <c r="AA18" s="44"/>
      <c r="AD18" s="43"/>
      <c r="AE18" s="43"/>
      <c r="AF18" s="43"/>
      <c r="AG18" s="43"/>
      <c r="AH18" s="43"/>
      <c r="AI18" s="43"/>
      <c r="AJ18" s="43"/>
      <c r="AK18" s="43"/>
      <c r="AL18" s="43"/>
      <c r="AM18" s="45"/>
      <c r="AP18" s="34"/>
      <c r="AQ18" s="34"/>
      <c r="AR18" s="34"/>
      <c r="AS18" s="34"/>
      <c r="AT18" s="34"/>
      <c r="AU18" s="34"/>
    </row>
    <row r="19" spans="1:47">
      <c r="B19" t="s">
        <v>55</v>
      </c>
      <c r="C19" s="9"/>
      <c r="D19" s="9"/>
      <c r="E19" s="9"/>
      <c r="F19" s="9"/>
      <c r="G19" s="9"/>
      <c r="H19" s="9"/>
      <c r="I19" s="9"/>
      <c r="J19" s="9"/>
      <c r="K19" s="34">
        <v>-675.12049999999999</v>
      </c>
      <c r="L19" s="40">
        <v>48.756</v>
      </c>
      <c r="M19" s="40">
        <v>-182.05650000000003</v>
      </c>
      <c r="N19" s="40">
        <v>26417.018999999997</v>
      </c>
      <c r="O19" s="40">
        <v>-735.05349999999999</v>
      </c>
      <c r="P19" s="40">
        <v>-92.668268012142391</v>
      </c>
      <c r="Q19" s="40">
        <v>14681.640268522026</v>
      </c>
      <c r="R19" s="40">
        <v>394.51596475091446</v>
      </c>
      <c r="S19" s="40">
        <v>-689.90973022853473</v>
      </c>
      <c r="T19" s="40">
        <v>3474.1442255542511</v>
      </c>
      <c r="U19" s="40">
        <v>878.45600000000013</v>
      </c>
      <c r="V19" s="40">
        <v>2198.7059999999992</v>
      </c>
      <c r="W19" s="40">
        <v>1933.8039999999999</v>
      </c>
      <c r="X19" s="40">
        <v>-1963.7980000000002</v>
      </c>
      <c r="Y19" s="40">
        <v>1637.3715000000002</v>
      </c>
      <c r="Z19" s="40">
        <v>586.21100000000001</v>
      </c>
      <c r="AA19" s="44"/>
      <c r="AD19" s="43"/>
      <c r="AE19" s="43"/>
      <c r="AF19" s="43"/>
      <c r="AG19" s="43"/>
      <c r="AH19" s="43"/>
      <c r="AI19" s="43"/>
      <c r="AJ19" s="43"/>
      <c r="AK19" s="43"/>
      <c r="AL19" s="43"/>
      <c r="AM19" s="45"/>
      <c r="AP19" s="34"/>
      <c r="AQ19" s="34"/>
      <c r="AR19" s="34"/>
      <c r="AS19" s="34"/>
      <c r="AT19" s="34"/>
      <c r="AU19" s="34"/>
    </row>
    <row r="20" spans="1:47">
      <c r="B20" t="s">
        <v>56</v>
      </c>
      <c r="C20" s="9"/>
      <c r="D20" s="9"/>
      <c r="E20" s="9"/>
      <c r="F20" s="9"/>
      <c r="G20" s="9"/>
      <c r="H20" s="9"/>
      <c r="I20" s="9"/>
      <c r="J20" s="9"/>
      <c r="K20" s="34"/>
      <c r="L20" s="40"/>
      <c r="M20" s="40">
        <v>416.09700000000004</v>
      </c>
      <c r="N20" s="40">
        <v>-696.22300000000007</v>
      </c>
      <c r="O20" s="40">
        <v>539.86300000000006</v>
      </c>
      <c r="P20" s="40">
        <v>267.83099999999996</v>
      </c>
      <c r="Q20" s="40">
        <v>153.93399999999986</v>
      </c>
      <c r="R20" s="40">
        <v>-231.29400000000012</v>
      </c>
      <c r="S20" s="40">
        <v>-559.96199999999976</v>
      </c>
      <c r="T20" s="40">
        <v>1823.69</v>
      </c>
      <c r="U20" s="40">
        <v>-201.46799999999999</v>
      </c>
      <c r="V20" s="40">
        <v>951.94699999999989</v>
      </c>
      <c r="W20" s="40">
        <v>2120.2451123000001</v>
      </c>
      <c r="X20" s="40">
        <v>-440.17573279999999</v>
      </c>
      <c r="Y20" s="40">
        <v>333.77900000000005</v>
      </c>
      <c r="Z20" s="40">
        <v>108.26800000000014</v>
      </c>
      <c r="AA20" s="41">
        <v>656.55881899999997</v>
      </c>
      <c r="AB20" s="34">
        <v>-155.32965549999989</v>
      </c>
      <c r="AC20" s="34">
        <v>-599.86148750000041</v>
      </c>
      <c r="AD20" s="40">
        <v>-545.09774800000014</v>
      </c>
      <c r="AE20" s="40">
        <v>1575.9059338999998</v>
      </c>
      <c r="AF20" s="40">
        <v>96.959560699999756</v>
      </c>
      <c r="AG20" s="40">
        <v>-2328.0256849000007</v>
      </c>
      <c r="AH20" s="40">
        <v>-869.60657820000097</v>
      </c>
      <c r="AI20" s="40">
        <v>-1676.0192763999996</v>
      </c>
      <c r="AJ20" s="40">
        <v>1016.0983755000029</v>
      </c>
      <c r="AK20" s="40">
        <v>-1335.308158399997</v>
      </c>
      <c r="AL20" s="40">
        <v>152.39563700000332</v>
      </c>
      <c r="AM20" s="45"/>
      <c r="AP20" s="34"/>
      <c r="AQ20" s="34"/>
      <c r="AR20" s="34"/>
      <c r="AS20" s="34"/>
      <c r="AT20" s="34"/>
      <c r="AU20" s="34"/>
    </row>
    <row r="21" spans="1:47">
      <c r="B21" t="s">
        <v>44</v>
      </c>
      <c r="C21" s="9"/>
      <c r="D21" s="9"/>
      <c r="E21" s="9"/>
      <c r="F21" s="9"/>
      <c r="G21" s="9"/>
      <c r="H21" s="9"/>
      <c r="I21" s="9"/>
      <c r="J21" s="9"/>
      <c r="K21" s="34">
        <v>-1.6560000000000006</v>
      </c>
      <c r="L21" s="40">
        <v>7.0000000000000001E-3</v>
      </c>
      <c r="M21" s="40">
        <v>-0.55000000000000004</v>
      </c>
      <c r="N21" s="40">
        <v>3.0000000000000001E-3</v>
      </c>
      <c r="O21" s="40">
        <v>317.947</v>
      </c>
      <c r="P21" s="40">
        <v>154.542</v>
      </c>
      <c r="Q21" s="40">
        <v>-106.30800000000001</v>
      </c>
      <c r="R21" s="40">
        <v>4.2819999999932639E-4</v>
      </c>
      <c r="S21" s="40">
        <v>634.96176460000004</v>
      </c>
      <c r="T21" s="40">
        <v>385.89600000000002</v>
      </c>
      <c r="U21" s="40">
        <v>336.65300000000002</v>
      </c>
      <c r="V21" s="40">
        <v>286.71499999999997</v>
      </c>
      <c r="W21" s="40">
        <v>73.224999999999994</v>
      </c>
      <c r="X21" s="40">
        <v>-76.566999999999993</v>
      </c>
      <c r="Y21" s="40">
        <v>-85.652000000000001</v>
      </c>
      <c r="Z21" s="40">
        <v>-10.272548699999987</v>
      </c>
      <c r="AA21" s="41">
        <v>4991.6539568999997</v>
      </c>
      <c r="AB21" s="34">
        <v>274.4860122</v>
      </c>
      <c r="AC21" s="34">
        <v>-2618.1052222999997</v>
      </c>
      <c r="AD21" s="40">
        <v>504.89656329999985</v>
      </c>
      <c r="AE21" s="40">
        <v>859.40730970000004</v>
      </c>
      <c r="AF21" s="40">
        <v>906.42804810000007</v>
      </c>
      <c r="AG21" s="40">
        <v>-52.336807099999973</v>
      </c>
      <c r="AH21" s="40">
        <v>185.52262279999997</v>
      </c>
      <c r="AI21" s="40">
        <v>1248.0187448000001</v>
      </c>
      <c r="AJ21" s="40">
        <v>-21.96669069999998</v>
      </c>
      <c r="AK21" s="40">
        <v>263.51472929999966</v>
      </c>
      <c r="AL21" s="40">
        <v>1401.5706585</v>
      </c>
      <c r="AM21" s="42">
        <v>-1858.6633392000003</v>
      </c>
      <c r="AN21" s="34">
        <v>-1041.9500108000016</v>
      </c>
      <c r="AO21" s="34">
        <v>4169.832314199999</v>
      </c>
      <c r="AP21" s="34">
        <v>-730.81202099999871</v>
      </c>
      <c r="AQ21" s="34">
        <v>-522.87639560000105</v>
      </c>
      <c r="AR21" s="34">
        <v>1562.159413300001</v>
      </c>
      <c r="AS21" s="34">
        <v>269.98162939999997</v>
      </c>
      <c r="AT21" s="34">
        <v>9.460675800000061</v>
      </c>
      <c r="AU21" s="34">
        <v>-180.62441460000002</v>
      </c>
    </row>
    <row r="22" spans="1:47" ht="16.5" customHeight="1">
      <c r="B22" t="s">
        <v>49</v>
      </c>
      <c r="C22" s="9"/>
      <c r="D22" s="9"/>
      <c r="E22" s="9"/>
      <c r="F22" s="9"/>
      <c r="G22" s="9"/>
      <c r="H22" s="9"/>
      <c r="I22" s="9"/>
      <c r="J22" s="9"/>
      <c r="K22" s="34">
        <v>43.948999999999998</v>
      </c>
      <c r="L22" s="40">
        <v>7.3</v>
      </c>
      <c r="M22" s="40">
        <v>72.481999999999999</v>
      </c>
      <c r="N22" s="40">
        <v>3340.4829999999993</v>
      </c>
      <c r="O22" s="40">
        <v>117.604</v>
      </c>
      <c r="P22" s="40">
        <v>1967.9829999999999</v>
      </c>
      <c r="Q22" s="40">
        <v>-2184.1889999999999</v>
      </c>
      <c r="R22" s="40">
        <v>156.36000000000001</v>
      </c>
      <c r="S22" s="40">
        <v>0</v>
      </c>
      <c r="T22" s="40">
        <v>-7992.1409999999996</v>
      </c>
      <c r="U22" s="40">
        <v>-2650</v>
      </c>
      <c r="V22" s="40">
        <v>4511.9399999999996</v>
      </c>
      <c r="W22" s="40">
        <v>6004.9096305999983</v>
      </c>
      <c r="X22" s="40">
        <v>3774.7190000000001</v>
      </c>
      <c r="Y22" s="40">
        <v>-1329.9575</v>
      </c>
      <c r="Z22" s="40">
        <v>5329.38166</v>
      </c>
      <c r="AA22" s="41">
        <v>-13439.088</v>
      </c>
      <c r="AB22" s="34">
        <v>-1311</v>
      </c>
      <c r="AC22" s="34">
        <v>-20</v>
      </c>
      <c r="AD22" s="40">
        <v>-20</v>
      </c>
      <c r="AE22" s="40">
        <v>-20</v>
      </c>
      <c r="AF22" s="40">
        <v>-1149.4581000000001</v>
      </c>
      <c r="AG22" s="40">
        <v>0</v>
      </c>
      <c r="AH22" s="40">
        <v>0</v>
      </c>
      <c r="AI22" s="40">
        <v>82</v>
      </c>
      <c r="AJ22" s="40">
        <v>-88.107140000000001</v>
      </c>
      <c r="AK22" s="40">
        <v>-34.030250000000002</v>
      </c>
      <c r="AL22" s="40">
        <v>-1600</v>
      </c>
      <c r="AM22" s="42">
        <v>428</v>
      </c>
      <c r="AN22" s="34">
        <v>8123.5780000000004</v>
      </c>
      <c r="AO22" s="34">
        <v>5563.1540000000005</v>
      </c>
      <c r="AP22" s="34">
        <v>347.67649999999998</v>
      </c>
      <c r="AQ22" s="34">
        <v>176.96598</v>
      </c>
      <c r="AR22" s="34">
        <f>131054.4436536-125300</f>
        <v>5754.4436535999994</v>
      </c>
      <c r="AS22" s="34">
        <v>136.5082002</v>
      </c>
      <c r="AT22" s="34">
        <v>316.27550000000002</v>
      </c>
      <c r="AU22" s="34">
        <v>14540.778</v>
      </c>
    </row>
    <row r="23" spans="1:47" ht="16.5" customHeight="1">
      <c r="B23" t="s">
        <v>50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AR23" s="9">
        <v>125300</v>
      </c>
      <c r="AU23" s="9">
        <v>76667</v>
      </c>
    </row>
    <row r="24" spans="1:47">
      <c r="B24" s="30" t="s">
        <v>45</v>
      </c>
      <c r="C24" s="39">
        <f>SUM(C7:C23)</f>
        <v>0</v>
      </c>
      <c r="D24" s="39">
        <f t="shared" ref="D24:AU24" si="0">SUM(D7:D23)</f>
        <v>0</v>
      </c>
      <c r="E24" s="39">
        <f t="shared" si="0"/>
        <v>0</v>
      </c>
      <c r="F24" s="39">
        <f t="shared" si="0"/>
        <v>0</v>
      </c>
      <c r="G24" s="39">
        <f t="shared" si="0"/>
        <v>0</v>
      </c>
      <c r="H24" s="39">
        <f t="shared" si="0"/>
        <v>0</v>
      </c>
      <c r="I24" s="39">
        <f t="shared" si="0"/>
        <v>0</v>
      </c>
      <c r="J24" s="39">
        <f t="shared" si="0"/>
        <v>0</v>
      </c>
      <c r="K24" s="39">
        <f t="shared" si="0"/>
        <v>7207.3168919225709</v>
      </c>
      <c r="L24" s="39">
        <f t="shared" si="0"/>
        <v>-1762.296503799126</v>
      </c>
      <c r="M24" s="39">
        <f t="shared" si="0"/>
        <v>8185.084391923665</v>
      </c>
      <c r="N24" s="39">
        <f t="shared" si="0"/>
        <v>25507.563339998233</v>
      </c>
      <c r="O24" s="39">
        <f t="shared" si="0"/>
        <v>-3954.3947763405617</v>
      </c>
      <c r="P24" s="39">
        <f t="shared" si="0"/>
        <v>-4113.1408719336841</v>
      </c>
      <c r="Q24" s="39">
        <f t="shared" si="0"/>
        <v>35346.017975064686</v>
      </c>
      <c r="R24" s="39">
        <f t="shared" si="0"/>
        <v>3394.0966546294139</v>
      </c>
      <c r="S24" s="39">
        <f t="shared" si="0"/>
        <v>-12529.889397900304</v>
      </c>
      <c r="T24" s="39">
        <f t="shared" si="0"/>
        <v>2566.3475937249477</v>
      </c>
      <c r="U24" s="39">
        <f t="shared" si="0"/>
        <v>9716.7153200815665</v>
      </c>
      <c r="V24" s="39">
        <f t="shared" si="0"/>
        <v>12698.630851344738</v>
      </c>
      <c r="W24" s="39">
        <f t="shared" si="0"/>
        <v>12427.492312409788</v>
      </c>
      <c r="X24" s="39">
        <f t="shared" si="0"/>
        <v>-26798.377234992819</v>
      </c>
      <c r="Y24" s="39">
        <f t="shared" si="0"/>
        <v>11110.795998674901</v>
      </c>
      <c r="Z24" s="39">
        <f t="shared" si="0"/>
        <v>18461.802379233857</v>
      </c>
      <c r="AA24" s="39">
        <f t="shared" si="0"/>
        <v>26605.315235177473</v>
      </c>
      <c r="AB24" s="39">
        <f t="shared" si="0"/>
        <v>-1146.7380499423559</v>
      </c>
      <c r="AC24" s="39">
        <f t="shared" si="0"/>
        <v>4873.101971471192</v>
      </c>
      <c r="AD24" s="39">
        <f t="shared" si="0"/>
        <v>-13223.676719682075</v>
      </c>
      <c r="AE24" s="39">
        <f t="shared" si="0"/>
        <v>5276.9168220437959</v>
      </c>
      <c r="AF24" s="39">
        <f t="shared" si="0"/>
        <v>21767.822550834557</v>
      </c>
      <c r="AG24" s="39">
        <f t="shared" si="0"/>
        <v>-29731.230287074966</v>
      </c>
      <c r="AH24" s="39">
        <f t="shared" si="0"/>
        <v>34382.789735848077</v>
      </c>
      <c r="AI24" s="39">
        <f t="shared" si="0"/>
        <v>-7013.1993645748662</v>
      </c>
      <c r="AJ24" s="39">
        <f t="shared" si="0"/>
        <v>-24693.80257553199</v>
      </c>
      <c r="AK24" s="39">
        <f t="shared" si="0"/>
        <v>14521.191245375794</v>
      </c>
      <c r="AL24" s="39">
        <f t="shared" si="0"/>
        <v>27235.34431131422</v>
      </c>
      <c r="AM24" s="39">
        <f t="shared" si="0"/>
        <v>-5709.2748609813079</v>
      </c>
      <c r="AN24" s="39">
        <f t="shared" si="0"/>
        <v>14926.837572884826</v>
      </c>
      <c r="AO24" s="39">
        <f t="shared" si="0"/>
        <v>52090.941238862302</v>
      </c>
      <c r="AP24" s="39">
        <f t="shared" si="0"/>
        <v>-42462.039103460782</v>
      </c>
      <c r="AQ24" s="39">
        <f t="shared" si="0"/>
        <v>-15046.556994644387</v>
      </c>
      <c r="AR24" s="39">
        <f t="shared" si="0"/>
        <v>90745.144955060663</v>
      </c>
      <c r="AS24" s="39">
        <f t="shared" si="0"/>
        <v>-31260.833324286883</v>
      </c>
      <c r="AT24" s="39">
        <f t="shared" si="0"/>
        <v>-18524.719200807496</v>
      </c>
      <c r="AU24" s="39">
        <f t="shared" si="0"/>
        <v>79061.699913914272</v>
      </c>
    </row>
    <row r="25" spans="1:47">
      <c r="N25" s="23"/>
      <c r="O25" s="23"/>
      <c r="P25" s="23"/>
      <c r="Q25" s="23"/>
      <c r="R25" s="23"/>
    </row>
    <row r="26" spans="1:47">
      <c r="A26" s="35"/>
      <c r="B26" s="36"/>
      <c r="N26" s="37"/>
      <c r="O26" s="37"/>
      <c r="P26" s="37"/>
      <c r="Q26" s="37"/>
      <c r="R26" s="38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8" spans="1:47">
      <c r="B28" t="s">
        <v>51</v>
      </c>
      <c r="E28" s="34">
        <v>0</v>
      </c>
      <c r="H28" s="34">
        <v>-2672.1413035081514</v>
      </c>
      <c r="K28" s="34">
        <v>22998.09545804801</v>
      </c>
      <c r="N28" s="34">
        <v>31930.692040305617</v>
      </c>
      <c r="O28" s="34"/>
      <c r="P28" s="34"/>
      <c r="Q28" s="34">
        <v>27000.339309293631</v>
      </c>
      <c r="T28" s="34">
        <v>-6692.2528198107048</v>
      </c>
      <c r="W28" s="34">
        <v>34576.330621184818</v>
      </c>
      <c r="Z28" s="34">
        <v>2737.6660448667189</v>
      </c>
      <c r="AC28" s="34">
        <v>30292.099169007204</v>
      </c>
      <c r="AF28" s="34">
        <v>15665.412788598955</v>
      </c>
      <c r="AI28" s="34">
        <v>-3664.1694247983951</v>
      </c>
      <c r="AL28" s="34">
        <v>16570.152198655771</v>
      </c>
      <c r="AO28" s="34">
        <v>61392.829492807054</v>
      </c>
      <c r="AR28" s="34">
        <v>33236.692276450121</v>
      </c>
      <c r="AU28" s="34">
        <v>29306.424113020068</v>
      </c>
    </row>
    <row r="30" spans="1:47">
      <c r="K30" s="39"/>
      <c r="L30" s="39"/>
      <c r="M30" s="39"/>
      <c r="N30" s="39"/>
      <c r="O30" s="39"/>
      <c r="P30" s="39"/>
      <c r="Q30" s="39"/>
    </row>
    <row r="32" spans="1:47">
      <c r="K32" s="39"/>
      <c r="L32" s="39"/>
      <c r="M32" s="39"/>
      <c r="N32" s="39"/>
      <c r="O32" s="39"/>
      <c r="P32" s="39"/>
      <c r="Q32" s="39"/>
    </row>
    <row r="33" spans="1:19">
      <c r="B33" s="46"/>
      <c r="C33" t="s">
        <v>57</v>
      </c>
    </row>
    <row r="34" spans="1:19">
      <c r="A34" s="44" t="s">
        <v>58</v>
      </c>
      <c r="B34" s="4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>
      <c r="A35" t="s">
        <v>59</v>
      </c>
    </row>
    <row r="36" spans="1:19">
      <c r="A36" s="45" t="s">
        <v>60</v>
      </c>
      <c r="B36" s="48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phoneticPr fontId="0" type="noConversion"/>
  <pageMargins left="0.75" right="0.75" top="1" bottom="1" header="0.5" footer="0.5"/>
  <pageSetup scale="3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B68"/>
  <sheetViews>
    <sheetView zoomScale="80" workbookViewId="0">
      <pane xSplit="1" ySplit="5" topLeftCell="F6" activePane="bottomRight" state="frozen"/>
      <selection activeCell="N28" sqref="N28"/>
      <selection pane="topRight" activeCell="N28" sqref="N28"/>
      <selection pane="bottomLeft" activeCell="N28" sqref="N28"/>
      <selection pane="bottomRight" activeCell="P6" sqref="P6"/>
    </sheetView>
  </sheetViews>
  <sheetFormatPr defaultRowHeight="12.75"/>
  <cols>
    <col min="1" max="1" width="21.7109375" style="2" bestFit="1" customWidth="1"/>
    <col min="2" max="17" width="10.7109375" style="2" customWidth="1"/>
    <col min="18" max="18" width="9.140625" style="1"/>
    <col min="19" max="19" width="12.140625" style="1" bestFit="1" customWidth="1"/>
    <col min="20" max="20" width="9.140625" style="1"/>
    <col min="21" max="16384" width="9.140625" style="2"/>
  </cols>
  <sheetData>
    <row r="4" spans="1:28" ht="15.75">
      <c r="A4" s="13"/>
      <c r="B4" s="14" t="s">
        <v>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U4" s="1"/>
      <c r="V4" s="1"/>
      <c r="W4" s="1"/>
      <c r="X4" s="1"/>
      <c r="Y4" s="1"/>
      <c r="Z4" s="1"/>
      <c r="AA4" s="1"/>
      <c r="AB4" s="1"/>
    </row>
    <row r="5" spans="1:28" ht="15.75">
      <c r="A5" s="21"/>
      <c r="B5" s="21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21" t="s">
        <v>17</v>
      </c>
      <c r="K5" s="21" t="s">
        <v>18</v>
      </c>
      <c r="L5" s="21" t="s">
        <v>19</v>
      </c>
      <c r="M5" s="27" t="s">
        <v>20</v>
      </c>
      <c r="N5" s="22" t="s">
        <v>24</v>
      </c>
      <c r="O5" s="22" t="s">
        <v>26</v>
      </c>
      <c r="P5" s="25" t="s">
        <v>48</v>
      </c>
      <c r="Q5" s="22" t="s">
        <v>21</v>
      </c>
      <c r="U5" s="1"/>
      <c r="V5" s="1"/>
      <c r="W5" s="1"/>
      <c r="X5" s="1"/>
      <c r="Y5" s="1"/>
      <c r="Z5" s="1"/>
      <c r="AA5" s="1"/>
      <c r="AB5" s="1"/>
    </row>
    <row r="6" spans="1:28" ht="16.5">
      <c r="A6" s="16" t="s">
        <v>0</v>
      </c>
      <c r="B6" s="18">
        <v>18999</v>
      </c>
      <c r="C6" s="18">
        <v>-2602</v>
      </c>
      <c r="D6" s="18">
        <v>23121</v>
      </c>
      <c r="E6" s="18">
        <v>32067</v>
      </c>
      <c r="F6" s="18">
        <v>27000</v>
      </c>
      <c r="G6" s="18">
        <v>-6695</v>
      </c>
      <c r="H6" s="18">
        <v>35042</v>
      </c>
      <c r="I6" s="18">
        <v>2875</v>
      </c>
      <c r="J6" s="18">
        <v>27400</v>
      </c>
      <c r="K6" s="18">
        <v>14500</v>
      </c>
      <c r="L6" s="18">
        <v>-2909.078</v>
      </c>
      <c r="M6" s="18">
        <v>16412.451000000001</v>
      </c>
      <c r="N6" s="12">
        <v>61971</v>
      </c>
      <c r="O6" s="12">
        <v>32797</v>
      </c>
      <c r="P6" s="12">
        <v>28876</v>
      </c>
      <c r="Q6" s="12">
        <f t="shared" ref="Q6:Q11" si="0">SUM(B6:P6)</f>
        <v>308854.37300000002</v>
      </c>
      <c r="U6" s="4"/>
      <c r="V6" s="1"/>
      <c r="W6" s="1"/>
      <c r="X6" s="1"/>
      <c r="Y6" s="5"/>
      <c r="Z6" s="5"/>
      <c r="AA6" s="1"/>
      <c r="AB6" s="1"/>
    </row>
    <row r="7" spans="1:28" ht="16.5">
      <c r="A7" s="16" t="s">
        <v>1</v>
      </c>
      <c r="B7" s="18">
        <v>606</v>
      </c>
      <c r="C7" s="20">
        <v>1268</v>
      </c>
      <c r="D7" s="18">
        <v>8326</v>
      </c>
      <c r="E7" s="18">
        <v>10737</v>
      </c>
      <c r="F7" s="20">
        <v>9436</v>
      </c>
      <c r="G7" s="18">
        <v>2311</v>
      </c>
      <c r="H7" s="18">
        <v>12475</v>
      </c>
      <c r="I7" s="18">
        <v>13259</v>
      </c>
      <c r="J7" s="18">
        <v>2359</v>
      </c>
      <c r="K7" s="18">
        <v>4009</v>
      </c>
      <c r="L7" s="18">
        <v>-1548</v>
      </c>
      <c r="M7" s="18">
        <v>46518</v>
      </c>
      <c r="N7" s="12">
        <f>15692+4581</f>
        <v>20273</v>
      </c>
      <c r="O7" s="12">
        <f>23752+2463</f>
        <v>26215</v>
      </c>
      <c r="P7" s="12">
        <f>29079+3418</f>
        <v>32497</v>
      </c>
      <c r="Q7" s="12">
        <f t="shared" si="0"/>
        <v>188741</v>
      </c>
      <c r="S7" s="6"/>
      <c r="U7" s="4"/>
      <c r="V7" s="1"/>
      <c r="W7" s="1"/>
      <c r="X7" s="1"/>
      <c r="Y7" s="5"/>
      <c r="Z7" s="5"/>
      <c r="AA7" s="1"/>
      <c r="AB7" s="1"/>
    </row>
    <row r="8" spans="1:28" ht="16.5">
      <c r="A8" s="16" t="s">
        <v>3</v>
      </c>
      <c r="B8" s="18">
        <v>-2602</v>
      </c>
      <c r="C8" s="20">
        <v>-5203</v>
      </c>
      <c r="D8" s="18">
        <v>-270</v>
      </c>
      <c r="E8" s="18">
        <v>1082</v>
      </c>
      <c r="F8" s="20">
        <v>849</v>
      </c>
      <c r="G8" s="18">
        <v>-181</v>
      </c>
      <c r="H8" s="18">
        <v>-3358</v>
      </c>
      <c r="I8" s="18">
        <v>-3936</v>
      </c>
      <c r="J8" s="18">
        <v>3674</v>
      </c>
      <c r="K8" s="18">
        <v>-6918</v>
      </c>
      <c r="L8" s="18">
        <v>2948</v>
      </c>
      <c r="M8" s="18">
        <v>6453</v>
      </c>
      <c r="N8" s="12">
        <v>-6238</v>
      </c>
      <c r="O8" s="12"/>
      <c r="P8" s="12"/>
      <c r="Q8" s="12">
        <f t="shared" si="0"/>
        <v>-13700</v>
      </c>
      <c r="S8" s="6"/>
      <c r="U8" s="4"/>
      <c r="V8" s="7"/>
      <c r="W8" s="5"/>
      <c r="X8" s="5"/>
      <c r="Y8" s="5"/>
      <c r="Z8" s="5"/>
      <c r="AA8" s="1"/>
      <c r="AB8" s="1"/>
    </row>
    <row r="9" spans="1:28" ht="16.5">
      <c r="A9" s="16" t="s">
        <v>2</v>
      </c>
      <c r="B9" s="18">
        <v>1337</v>
      </c>
      <c r="C9" s="20">
        <v>3065</v>
      </c>
      <c r="D9" s="18">
        <v>254</v>
      </c>
      <c r="E9" s="18">
        <v>5458</v>
      </c>
      <c r="F9" s="20">
        <v>4715</v>
      </c>
      <c r="G9" s="18">
        <v>1518</v>
      </c>
      <c r="H9" s="18">
        <v>4617</v>
      </c>
      <c r="I9" s="18">
        <v>2626</v>
      </c>
      <c r="J9" s="18">
        <v>5666</v>
      </c>
      <c r="K9" s="18">
        <v>3794</v>
      </c>
      <c r="L9" s="18">
        <v>3436</v>
      </c>
      <c r="M9" s="18">
        <v>6215</v>
      </c>
      <c r="N9" s="12">
        <v>8725</v>
      </c>
      <c r="O9" s="12">
        <v>8858</v>
      </c>
      <c r="P9" s="12">
        <v>8926</v>
      </c>
      <c r="Q9" s="12">
        <f t="shared" si="0"/>
        <v>69210</v>
      </c>
      <c r="S9" s="6"/>
      <c r="U9" s="4"/>
      <c r="V9" s="1"/>
      <c r="W9" s="1"/>
      <c r="X9" s="1"/>
      <c r="Y9" s="5"/>
      <c r="Z9" s="5"/>
      <c r="AA9" s="1"/>
      <c r="AB9" s="1"/>
    </row>
    <row r="10" spans="1:28" ht="17.25" customHeight="1">
      <c r="A10" s="16" t="s">
        <v>6</v>
      </c>
      <c r="B10" s="18">
        <v>739.75</v>
      </c>
      <c r="C10" s="20">
        <v>2448.75</v>
      </c>
      <c r="D10" s="18">
        <v>3300.75</v>
      </c>
      <c r="E10" s="18">
        <v>13810.75</v>
      </c>
      <c r="F10" s="20">
        <v>12057.5</v>
      </c>
      <c r="G10" s="18">
        <v>28189.5</v>
      </c>
      <c r="H10" s="18">
        <v>13870.5</v>
      </c>
      <c r="I10" s="18">
        <v>17382.5</v>
      </c>
      <c r="J10" s="18">
        <v>34723.035000000003</v>
      </c>
      <c r="K10" s="18">
        <v>14584.726000000001</v>
      </c>
      <c r="L10" s="18">
        <v>18681.462</v>
      </c>
      <c r="M10" s="18">
        <v>4110.7740000000003</v>
      </c>
      <c r="N10" s="12">
        <v>13282</v>
      </c>
      <c r="O10" s="12">
        <v>17176</v>
      </c>
      <c r="P10" s="12">
        <v>5503</v>
      </c>
      <c r="Q10" s="12">
        <f t="shared" si="0"/>
        <v>199860.997</v>
      </c>
      <c r="S10" s="6"/>
      <c r="U10" s="4"/>
      <c r="V10" s="1"/>
      <c r="W10" s="1"/>
      <c r="X10" s="1"/>
      <c r="Y10" s="5"/>
      <c r="Z10" s="5"/>
      <c r="AA10" s="1"/>
      <c r="AB10" s="1"/>
    </row>
    <row r="11" spans="1:28" ht="2.25" customHeight="1">
      <c r="A11" s="16" t="s">
        <v>8</v>
      </c>
      <c r="B11" s="18">
        <f t="shared" ref="B11:I11" si="1">+B8+B7</f>
        <v>-1996</v>
      </c>
      <c r="C11" s="18">
        <f t="shared" si="1"/>
        <v>-3935</v>
      </c>
      <c r="D11" s="18">
        <f t="shared" si="1"/>
        <v>8056</v>
      </c>
      <c r="E11" s="18">
        <f t="shared" si="1"/>
        <v>11819</v>
      </c>
      <c r="F11" s="18">
        <f t="shared" si="1"/>
        <v>10285</v>
      </c>
      <c r="G11" s="18">
        <f t="shared" si="1"/>
        <v>2130</v>
      </c>
      <c r="H11" s="18">
        <f t="shared" si="1"/>
        <v>9117</v>
      </c>
      <c r="I11" s="18">
        <f t="shared" si="1"/>
        <v>9323</v>
      </c>
      <c r="J11" s="18">
        <f t="shared" ref="J11:P11" si="2">+J8+J7</f>
        <v>6033</v>
      </c>
      <c r="K11" s="18">
        <f t="shared" si="2"/>
        <v>-2909</v>
      </c>
      <c r="L11" s="18">
        <f t="shared" si="2"/>
        <v>1400</v>
      </c>
      <c r="M11" s="18">
        <f t="shared" si="2"/>
        <v>52971</v>
      </c>
      <c r="N11" s="12">
        <f t="shared" si="2"/>
        <v>14035</v>
      </c>
      <c r="O11" s="12">
        <f t="shared" si="2"/>
        <v>26215</v>
      </c>
      <c r="P11" s="12">
        <f t="shared" si="2"/>
        <v>32497</v>
      </c>
      <c r="Q11" s="12">
        <f t="shared" si="0"/>
        <v>175041</v>
      </c>
      <c r="S11" s="6"/>
      <c r="U11" s="4"/>
      <c r="V11" s="1"/>
      <c r="W11" s="1"/>
      <c r="X11" s="1"/>
      <c r="Y11" s="5"/>
      <c r="Z11" s="5"/>
      <c r="AA11" s="1"/>
      <c r="AB11" s="1"/>
    </row>
    <row r="12" spans="1:28" ht="15.75">
      <c r="A12" s="17" t="s">
        <v>22</v>
      </c>
      <c r="B12" s="19">
        <f>SUM(B4:B10)</f>
        <v>19079.75</v>
      </c>
      <c r="C12" s="19">
        <f t="shared" ref="C12:Q12" si="3">SUM(C4:C10)</f>
        <v>-1023.25</v>
      </c>
      <c r="D12" s="19">
        <f t="shared" si="3"/>
        <v>34731.75</v>
      </c>
      <c r="E12" s="19">
        <f t="shared" si="3"/>
        <v>63154.75</v>
      </c>
      <c r="F12" s="19">
        <f t="shared" si="3"/>
        <v>54057.5</v>
      </c>
      <c r="G12" s="19">
        <f t="shared" si="3"/>
        <v>25142.5</v>
      </c>
      <c r="H12" s="19">
        <f t="shared" si="3"/>
        <v>62646.5</v>
      </c>
      <c r="I12" s="19">
        <f t="shared" si="3"/>
        <v>32206.5</v>
      </c>
      <c r="J12" s="19">
        <v>71026</v>
      </c>
      <c r="K12" s="19">
        <v>29585</v>
      </c>
      <c r="L12" s="19">
        <v>20110</v>
      </c>
      <c r="M12" s="19">
        <v>83477</v>
      </c>
      <c r="N12" s="19">
        <v>100662</v>
      </c>
      <c r="O12" s="19">
        <v>94209</v>
      </c>
      <c r="P12" s="19">
        <v>82333</v>
      </c>
      <c r="Q12" s="19">
        <f t="shared" si="3"/>
        <v>752966.37</v>
      </c>
      <c r="U12" s="1"/>
      <c r="V12" s="1"/>
      <c r="W12" s="1"/>
      <c r="X12" s="1"/>
      <c r="Y12" s="1"/>
      <c r="Z12" s="1"/>
      <c r="AA12" s="1"/>
      <c r="AB12" s="1"/>
    </row>
    <row r="13" spans="1:28" ht="15.75">
      <c r="A13" s="3" t="s">
        <v>30</v>
      </c>
      <c r="B13" s="28">
        <f>+B6</f>
        <v>18999</v>
      </c>
      <c r="C13" s="28">
        <f t="shared" ref="C13:N13" si="4">+C6</f>
        <v>-2602</v>
      </c>
      <c r="D13" s="28">
        <f t="shared" si="4"/>
        <v>23121</v>
      </c>
      <c r="E13" s="28">
        <f t="shared" si="4"/>
        <v>32067</v>
      </c>
      <c r="F13" s="28">
        <f t="shared" si="4"/>
        <v>27000</v>
      </c>
      <c r="G13" s="28">
        <f t="shared" si="4"/>
        <v>-6695</v>
      </c>
      <c r="H13" s="28">
        <f t="shared" si="4"/>
        <v>35042</v>
      </c>
      <c r="I13" s="28">
        <f t="shared" si="4"/>
        <v>2875</v>
      </c>
      <c r="J13" s="28">
        <f t="shared" si="4"/>
        <v>27400</v>
      </c>
      <c r="K13" s="28">
        <f t="shared" si="4"/>
        <v>14500</v>
      </c>
      <c r="L13" s="28">
        <f t="shared" si="4"/>
        <v>-2909.078</v>
      </c>
      <c r="M13" s="28">
        <f t="shared" si="4"/>
        <v>16412.451000000001</v>
      </c>
      <c r="N13" s="28">
        <f t="shared" si="4"/>
        <v>61971</v>
      </c>
      <c r="O13" s="28">
        <f>+O6-125300</f>
        <v>-92503</v>
      </c>
      <c r="P13" s="28">
        <f>+P6-70000</f>
        <v>-41124</v>
      </c>
      <c r="Q13" s="12">
        <f>SUM(B13:P13)</f>
        <v>113554.37299999999</v>
      </c>
      <c r="U13" s="1"/>
      <c r="V13" s="1"/>
      <c r="W13" s="1"/>
      <c r="X13" s="1"/>
      <c r="Y13" s="1"/>
      <c r="Z13" s="1"/>
      <c r="AA13" s="1"/>
      <c r="AB13" s="1"/>
    </row>
    <row r="14" spans="1:28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"/>
      <c r="V14" s="1"/>
      <c r="W14" s="1"/>
      <c r="X14" s="1"/>
      <c r="Y14" s="1"/>
      <c r="Z14" s="1"/>
      <c r="AA14" s="1"/>
      <c r="AB14" s="1"/>
    </row>
    <row r="15" spans="1:28" ht="15.75">
      <c r="A15" s="13"/>
      <c r="B15" s="14" t="s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1:28" ht="15.75">
      <c r="A16" s="21"/>
      <c r="B16" s="21" t="s">
        <v>9</v>
      </c>
      <c r="C16" s="21" t="s">
        <v>10</v>
      </c>
      <c r="D16" s="21" t="s">
        <v>11</v>
      </c>
      <c r="E16" s="21" t="s">
        <v>12</v>
      </c>
      <c r="F16" s="21" t="s">
        <v>13</v>
      </c>
      <c r="G16" s="21" t="s">
        <v>14</v>
      </c>
      <c r="H16" s="21" t="s">
        <v>15</v>
      </c>
      <c r="I16" s="21" t="s">
        <v>16</v>
      </c>
      <c r="J16" s="21" t="s">
        <v>17</v>
      </c>
      <c r="K16" s="21" t="s">
        <v>18</v>
      </c>
      <c r="L16" s="21" t="s">
        <v>19</v>
      </c>
      <c r="M16" s="21" t="s">
        <v>20</v>
      </c>
      <c r="N16" s="22" t="s">
        <v>24</v>
      </c>
      <c r="O16" s="22" t="s">
        <v>26</v>
      </c>
      <c r="P16" s="25" t="s">
        <v>28</v>
      </c>
      <c r="Q16" s="22" t="s">
        <v>21</v>
      </c>
    </row>
    <row r="17" spans="1:19" ht="15.75">
      <c r="A17" s="16" t="s">
        <v>0</v>
      </c>
      <c r="B17" s="18">
        <f>+B6-7137.383</f>
        <v>11861.617</v>
      </c>
      <c r="C17" s="18">
        <f>+C6-20115.133</f>
        <v>-22717.133000000002</v>
      </c>
      <c r="D17" s="18">
        <f>+D6-18167.884</f>
        <v>4953.1160000000018</v>
      </c>
      <c r="E17" s="18">
        <f>+E6-13364.6</f>
        <v>18702.400000000001</v>
      </c>
      <c r="F17" s="18">
        <f>+F6-7603.252</f>
        <v>19396.748</v>
      </c>
      <c r="G17" s="18">
        <f>+G6-21428.083</f>
        <v>-28123.082999999999</v>
      </c>
      <c r="H17" s="18">
        <f>+H6-19353.734</f>
        <v>15688.266</v>
      </c>
      <c r="I17" s="18">
        <f>+I6-14236.931</f>
        <v>-11361.931</v>
      </c>
      <c r="J17" s="18">
        <v>19700</v>
      </c>
      <c r="K17" s="18">
        <v>-7200.7439999999997</v>
      </c>
      <c r="L17" s="18">
        <v>-22509.078000000001</v>
      </c>
      <c r="M17" s="18">
        <v>1994.3620000000001</v>
      </c>
      <c r="N17" s="12">
        <v>46307</v>
      </c>
      <c r="O17" s="12">
        <v>17789</v>
      </c>
      <c r="P17" s="12">
        <v>10833</v>
      </c>
      <c r="Q17" s="12">
        <f>SUM(B17:P17)</f>
        <v>75313.540000000008</v>
      </c>
    </row>
    <row r="18" spans="1:19" ht="15.75">
      <c r="A18" s="16" t="s">
        <v>1</v>
      </c>
      <c r="B18" s="18">
        <v>-673.68600000000004</v>
      </c>
      <c r="C18" s="18">
        <v>-544.5</v>
      </c>
      <c r="D18" s="18">
        <v>4501.393</v>
      </c>
      <c r="E18" s="18">
        <v>3878.0239999999999</v>
      </c>
      <c r="F18" s="18">
        <v>6231.3040000000001</v>
      </c>
      <c r="G18" s="18">
        <v>-1081.585</v>
      </c>
      <c r="H18" s="18">
        <v>8935.1669999999995</v>
      </c>
      <c r="I18" s="18">
        <v>5792.3890000000001</v>
      </c>
      <c r="J18" s="18">
        <v>-3978.5790000000002</v>
      </c>
      <c r="K18" s="18">
        <v>-1363.4549999999999</v>
      </c>
      <c r="L18" s="18">
        <v>-7962.9790000000003</v>
      </c>
      <c r="M18" s="18">
        <v>40036.241999999998</v>
      </c>
      <c r="N18" s="12">
        <f>8930+4581</f>
        <v>13511</v>
      </c>
      <c r="O18" s="12">
        <f>16123+1844</f>
        <v>17967</v>
      </c>
      <c r="P18" s="12">
        <f>20179+2695</f>
        <v>22874</v>
      </c>
      <c r="Q18" s="12">
        <f t="shared" ref="Q18:Q24" si="5">SUM(B18:P18)</f>
        <v>108121.73499999999</v>
      </c>
      <c r="S18" s="6"/>
    </row>
    <row r="19" spans="1:19" ht="15.75">
      <c r="A19" s="16" t="s">
        <v>3</v>
      </c>
      <c r="B19" s="18">
        <v>-2749.127</v>
      </c>
      <c r="C19" s="18">
        <v>-5388.6989999999996</v>
      </c>
      <c r="D19" s="18">
        <v>-452.65300000000002</v>
      </c>
      <c r="E19" s="18">
        <v>728.15800000000002</v>
      </c>
      <c r="F19" s="18">
        <v>560.40800000000002</v>
      </c>
      <c r="G19" s="18">
        <v>-549.53</v>
      </c>
      <c r="H19" s="18">
        <v>-3738.7170000000001</v>
      </c>
      <c r="I19" s="18">
        <v>-4369.7820000000002</v>
      </c>
      <c r="J19" s="18">
        <v>3401.6840000000002</v>
      </c>
      <c r="K19" s="18">
        <v>-7223.8969999999999</v>
      </c>
      <c r="L19" s="18">
        <v>2555.1999999999998</v>
      </c>
      <c r="M19" s="18">
        <v>4704.9030000000002</v>
      </c>
      <c r="N19" s="12">
        <v>-7560</v>
      </c>
      <c r="O19" s="12"/>
      <c r="P19" s="12"/>
      <c r="Q19" s="12">
        <f t="shared" si="5"/>
        <v>-20082.051999999996</v>
      </c>
      <c r="S19" s="6"/>
    </row>
    <row r="20" spans="1:19" ht="15.75">
      <c r="A20" s="16" t="s">
        <v>2</v>
      </c>
      <c r="B20" s="18">
        <v>1134.049</v>
      </c>
      <c r="C20" s="18">
        <v>2786.4119999999998</v>
      </c>
      <c r="D20" s="18">
        <v>-103.08</v>
      </c>
      <c r="E20" s="18">
        <v>4425.951</v>
      </c>
      <c r="F20" s="18">
        <v>4002.0520000000001</v>
      </c>
      <c r="G20" s="18">
        <v>694.01700000000005</v>
      </c>
      <c r="H20" s="18">
        <v>3018.4659999999999</v>
      </c>
      <c r="I20" s="18">
        <v>110.59699999999999</v>
      </c>
      <c r="J20" s="18">
        <v>3056.52</v>
      </c>
      <c r="K20" s="18">
        <v>2396.5590000000002</v>
      </c>
      <c r="L20" s="18">
        <v>2234.5039999999999</v>
      </c>
      <c r="M20" s="18">
        <v>4242.6949999999997</v>
      </c>
      <c r="N20" s="12">
        <v>5839</v>
      </c>
      <c r="O20" s="12">
        <v>6647</v>
      </c>
      <c r="P20" s="12">
        <v>4850</v>
      </c>
      <c r="Q20" s="12">
        <f t="shared" si="5"/>
        <v>45334.741999999998</v>
      </c>
      <c r="S20" s="6"/>
    </row>
    <row r="21" spans="1:19" ht="15.75">
      <c r="A21" s="16" t="s">
        <v>6</v>
      </c>
      <c r="B21" s="18">
        <v>623.35</v>
      </c>
      <c r="C21" s="18">
        <v>2302.9949999999999</v>
      </c>
      <c r="D21" s="18">
        <v>3159.1120000000001</v>
      </c>
      <c r="E21" s="18">
        <v>12475.945</v>
      </c>
      <c r="F21" s="18">
        <v>10863.893</v>
      </c>
      <c r="G21" s="18">
        <v>26686.241000000002</v>
      </c>
      <c r="H21" s="18">
        <v>12024.887000000001</v>
      </c>
      <c r="I21" s="18">
        <v>13524.98</v>
      </c>
      <c r="J21" s="18">
        <v>33302.822999999997</v>
      </c>
      <c r="K21" s="18">
        <v>12905.371999999999</v>
      </c>
      <c r="L21" s="18">
        <v>16887.309000000001</v>
      </c>
      <c r="M21" s="18">
        <v>1634.7470000000001</v>
      </c>
      <c r="N21" s="12">
        <v>9464</v>
      </c>
      <c r="O21" s="12">
        <v>13173</v>
      </c>
      <c r="P21" s="12">
        <v>-30</v>
      </c>
      <c r="Q21" s="12">
        <f t="shared" si="5"/>
        <v>168998.65400000001</v>
      </c>
      <c r="S21" s="6"/>
    </row>
    <row r="22" spans="1:19" ht="0.75" customHeight="1">
      <c r="A22" s="16" t="s">
        <v>8</v>
      </c>
      <c r="B22" s="18">
        <f t="shared" ref="B22:I22" si="6">+B19+B18</f>
        <v>-3422.8130000000001</v>
      </c>
      <c r="C22" s="18">
        <f t="shared" si="6"/>
        <v>-5933.1989999999996</v>
      </c>
      <c r="D22" s="18">
        <f t="shared" si="6"/>
        <v>4048.74</v>
      </c>
      <c r="E22" s="18">
        <f t="shared" si="6"/>
        <v>4606.1819999999998</v>
      </c>
      <c r="F22" s="18">
        <f t="shared" si="6"/>
        <v>6791.7120000000004</v>
      </c>
      <c r="G22" s="18">
        <f t="shared" si="6"/>
        <v>-1631.115</v>
      </c>
      <c r="H22" s="18">
        <f t="shared" si="6"/>
        <v>5196.4499999999989</v>
      </c>
      <c r="I22" s="18">
        <f t="shared" si="6"/>
        <v>1422.607</v>
      </c>
      <c r="J22" s="18">
        <f>+J19+J18</f>
        <v>-576.89499999999998</v>
      </c>
      <c r="K22" s="18">
        <f>+K19+K18</f>
        <v>-8587.351999999999</v>
      </c>
      <c r="L22" s="18">
        <f>+L19+L18</f>
        <v>-5407.7790000000005</v>
      </c>
      <c r="M22" s="18">
        <f>+M19+M18</f>
        <v>44741.144999999997</v>
      </c>
      <c r="N22" s="12">
        <f>+N18+N19</f>
        <v>5951</v>
      </c>
      <c r="O22" s="12">
        <f>+O18+O19</f>
        <v>17967</v>
      </c>
      <c r="P22" s="12">
        <f>+P18+P19</f>
        <v>22874</v>
      </c>
      <c r="Q22" s="12">
        <f t="shared" si="5"/>
        <v>88039.68299999999</v>
      </c>
      <c r="S22" s="6"/>
    </row>
    <row r="23" spans="1:19" ht="15.75">
      <c r="A23" s="17" t="s">
        <v>22</v>
      </c>
      <c r="B23" s="19">
        <f>SUM(B17:B21)</f>
        <v>10196.203</v>
      </c>
      <c r="C23" s="19">
        <f t="shared" ref="C23:Q23" si="7">SUM(C17:C21)</f>
        <v>-23560.925000000003</v>
      </c>
      <c r="D23" s="19">
        <f t="shared" si="7"/>
        <v>12057.888000000003</v>
      </c>
      <c r="E23" s="19">
        <f t="shared" si="7"/>
        <v>40210.478000000003</v>
      </c>
      <c r="F23" s="19">
        <f t="shared" si="7"/>
        <v>41054.404999999999</v>
      </c>
      <c r="G23" s="19">
        <f t="shared" si="7"/>
        <v>-2373.9399999999951</v>
      </c>
      <c r="H23" s="19">
        <f t="shared" si="7"/>
        <v>35928.068999999996</v>
      </c>
      <c r="I23" s="19">
        <f t="shared" si="7"/>
        <v>3696.2529999999988</v>
      </c>
      <c r="J23" s="19">
        <v>50057</v>
      </c>
      <c r="K23" s="19">
        <v>-3497</v>
      </c>
      <c r="L23" s="19">
        <v>-11745</v>
      </c>
      <c r="M23" s="19">
        <v>32405</v>
      </c>
      <c r="N23" s="19">
        <v>46316</v>
      </c>
      <c r="O23" s="19">
        <v>34130</v>
      </c>
      <c r="P23" s="19">
        <v>20395</v>
      </c>
      <c r="Q23" s="19">
        <f t="shared" si="7"/>
        <v>377686.61900000001</v>
      </c>
    </row>
    <row r="24" spans="1:19" ht="15.75">
      <c r="A24" s="3" t="s">
        <v>30</v>
      </c>
      <c r="B24" s="24">
        <f>+B17</f>
        <v>11861.617</v>
      </c>
      <c r="C24" s="24">
        <f t="shared" ref="C24:N24" si="8">+C17</f>
        <v>-22717.133000000002</v>
      </c>
      <c r="D24" s="24">
        <f t="shared" si="8"/>
        <v>4953.1160000000018</v>
      </c>
      <c r="E24" s="24">
        <f t="shared" si="8"/>
        <v>18702.400000000001</v>
      </c>
      <c r="F24" s="24">
        <f t="shared" si="8"/>
        <v>19396.748</v>
      </c>
      <c r="G24" s="24">
        <f t="shared" si="8"/>
        <v>-28123.082999999999</v>
      </c>
      <c r="H24" s="24">
        <f t="shared" si="8"/>
        <v>15688.266</v>
      </c>
      <c r="I24" s="24">
        <f t="shared" si="8"/>
        <v>-11361.931</v>
      </c>
      <c r="J24" s="24">
        <f t="shared" si="8"/>
        <v>19700</v>
      </c>
      <c r="K24" s="24">
        <f t="shared" si="8"/>
        <v>-7200.7439999999997</v>
      </c>
      <c r="L24" s="24">
        <f t="shared" si="8"/>
        <v>-22509.078000000001</v>
      </c>
      <c r="M24" s="24">
        <f t="shared" si="8"/>
        <v>1994.3620000000001</v>
      </c>
      <c r="N24" s="24">
        <f t="shared" si="8"/>
        <v>46307</v>
      </c>
      <c r="O24" s="24">
        <f>+O17-125300</f>
        <v>-107511</v>
      </c>
      <c r="P24" s="24">
        <f>+P17-70000</f>
        <v>-59167</v>
      </c>
      <c r="Q24" s="12">
        <f t="shared" si="5"/>
        <v>-119986.45999999999</v>
      </c>
    </row>
    <row r="27" spans="1:19" ht="15.75">
      <c r="A27" s="13"/>
      <c r="B27" s="14" t="s">
        <v>25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  <row r="28" spans="1:19" ht="15.75">
      <c r="A28" s="21"/>
      <c r="B28" s="21" t="s">
        <v>9</v>
      </c>
      <c r="C28" s="21" t="s">
        <v>10</v>
      </c>
      <c r="D28" s="21" t="s">
        <v>11</v>
      </c>
      <c r="E28" s="21" t="s">
        <v>12</v>
      </c>
      <c r="F28" s="21" t="s">
        <v>13</v>
      </c>
      <c r="G28" s="21" t="s">
        <v>14</v>
      </c>
      <c r="H28" s="21" t="s">
        <v>15</v>
      </c>
      <c r="I28" s="21" t="s">
        <v>16</v>
      </c>
      <c r="J28" s="21" t="s">
        <v>17</v>
      </c>
      <c r="K28" s="21" t="s">
        <v>18</v>
      </c>
      <c r="L28" s="21" t="s">
        <v>19</v>
      </c>
      <c r="M28" s="27" t="s">
        <v>29</v>
      </c>
      <c r="N28" s="22" t="s">
        <v>24</v>
      </c>
      <c r="O28" s="22" t="s">
        <v>26</v>
      </c>
      <c r="P28" s="25" t="s">
        <v>27</v>
      </c>
      <c r="Q28" s="22" t="s">
        <v>21</v>
      </c>
    </row>
    <row r="29" spans="1:19" ht="15.75">
      <c r="A29" s="16" t="s">
        <v>0</v>
      </c>
      <c r="B29" s="18">
        <v>1861</v>
      </c>
      <c r="C29" s="18">
        <v>1669</v>
      </c>
      <c r="D29" s="18">
        <v>1758</v>
      </c>
      <c r="E29" s="18">
        <v>2147</v>
      </c>
      <c r="F29" s="18">
        <v>2157</v>
      </c>
      <c r="G29" s="18">
        <v>2205</v>
      </c>
      <c r="H29" s="18">
        <v>1933</v>
      </c>
      <c r="I29" s="18">
        <v>2034</v>
      </c>
      <c r="J29" s="18">
        <v>2361</v>
      </c>
      <c r="K29" s="18">
        <v>2045</v>
      </c>
      <c r="L29" s="18">
        <v>2338</v>
      </c>
      <c r="M29" s="18">
        <v>2532</v>
      </c>
      <c r="N29" s="12">
        <v>2671</v>
      </c>
      <c r="O29" s="12"/>
      <c r="P29" s="12"/>
      <c r="Q29" s="12">
        <f t="shared" ref="Q29:Q34" si="9">SUM(B29:N29)</f>
        <v>27711</v>
      </c>
    </row>
    <row r="30" spans="1:19" ht="15.75">
      <c r="A30" s="16" t="s">
        <v>1</v>
      </c>
      <c r="B30" s="18">
        <v>21</v>
      </c>
      <c r="C30" s="18">
        <v>71</v>
      </c>
      <c r="D30" s="18">
        <v>53</v>
      </c>
      <c r="E30" s="18">
        <v>105</v>
      </c>
      <c r="F30" s="18">
        <v>170</v>
      </c>
      <c r="G30" s="18">
        <v>159</v>
      </c>
      <c r="H30" s="18">
        <v>170</v>
      </c>
      <c r="I30" s="18">
        <v>209</v>
      </c>
      <c r="J30" s="18">
        <v>259</v>
      </c>
      <c r="K30" s="18">
        <v>257</v>
      </c>
      <c r="L30" s="18">
        <v>1052</v>
      </c>
      <c r="M30" s="18">
        <v>1708</v>
      </c>
      <c r="N30" s="12">
        <v>906</v>
      </c>
      <c r="O30" s="12"/>
      <c r="P30" s="12"/>
      <c r="Q30" s="12">
        <f t="shared" si="9"/>
        <v>5140</v>
      </c>
      <c r="S30" s="6"/>
    </row>
    <row r="31" spans="1:19" ht="15.75">
      <c r="A31" s="16" t="s">
        <v>3</v>
      </c>
      <c r="B31" s="18">
        <v>9</v>
      </c>
      <c r="C31" s="18">
        <v>9</v>
      </c>
      <c r="D31" s="18">
        <v>11</v>
      </c>
      <c r="E31" s="18">
        <v>16</v>
      </c>
      <c r="F31" s="18">
        <v>21</v>
      </c>
      <c r="G31" s="18">
        <v>36</v>
      </c>
      <c r="H31" s="18">
        <v>88</v>
      </c>
      <c r="I31" s="18">
        <v>423</v>
      </c>
      <c r="J31" s="18">
        <v>489</v>
      </c>
      <c r="K31" s="18">
        <v>273</v>
      </c>
      <c r="L31" s="18">
        <v>326</v>
      </c>
      <c r="M31" s="18">
        <v>259</v>
      </c>
      <c r="N31" s="12">
        <v>177</v>
      </c>
      <c r="O31" s="12"/>
      <c r="P31" s="12"/>
      <c r="Q31" s="12">
        <f t="shared" si="9"/>
        <v>2137</v>
      </c>
      <c r="S31" s="6"/>
    </row>
    <row r="32" spans="1:19" ht="15.75">
      <c r="A32" s="16" t="s">
        <v>2</v>
      </c>
      <c r="B32" s="18">
        <v>46</v>
      </c>
      <c r="C32" s="18">
        <v>60</v>
      </c>
      <c r="D32" s="18">
        <v>68</v>
      </c>
      <c r="E32" s="18">
        <v>96</v>
      </c>
      <c r="F32" s="18">
        <v>90</v>
      </c>
      <c r="G32" s="18">
        <v>105</v>
      </c>
      <c r="H32" s="18">
        <v>108</v>
      </c>
      <c r="I32" s="18">
        <v>116</v>
      </c>
      <c r="J32" s="18">
        <v>250</v>
      </c>
      <c r="K32" s="18">
        <v>371</v>
      </c>
      <c r="L32" s="18">
        <v>487</v>
      </c>
      <c r="M32" s="18">
        <v>521</v>
      </c>
      <c r="N32" s="12">
        <v>378</v>
      </c>
      <c r="O32" s="12"/>
      <c r="P32" s="12"/>
      <c r="Q32" s="12">
        <f t="shared" si="9"/>
        <v>2696</v>
      </c>
      <c r="S32" s="6"/>
    </row>
    <row r="33" spans="1:19" ht="15.75">
      <c r="A33" s="16" t="s">
        <v>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2"/>
      <c r="O33" s="12"/>
      <c r="P33" s="12"/>
      <c r="Q33" s="12">
        <f t="shared" si="9"/>
        <v>0</v>
      </c>
      <c r="S33" s="6"/>
    </row>
    <row r="34" spans="1:19" ht="0.95" customHeight="1">
      <c r="A34" s="16" t="s">
        <v>8</v>
      </c>
      <c r="B34" s="18">
        <f t="shared" ref="B34:I34" si="10">+B31+B30</f>
        <v>30</v>
      </c>
      <c r="C34" s="18">
        <f t="shared" si="10"/>
        <v>80</v>
      </c>
      <c r="D34" s="18">
        <f t="shared" si="10"/>
        <v>64</v>
      </c>
      <c r="E34" s="18">
        <f t="shared" si="10"/>
        <v>121</v>
      </c>
      <c r="F34" s="18">
        <f t="shared" si="10"/>
        <v>191</v>
      </c>
      <c r="G34" s="18">
        <f t="shared" si="10"/>
        <v>195</v>
      </c>
      <c r="H34" s="18">
        <f t="shared" si="10"/>
        <v>258</v>
      </c>
      <c r="I34" s="18">
        <f t="shared" si="10"/>
        <v>632</v>
      </c>
      <c r="J34" s="18">
        <f>+J31+J30</f>
        <v>748</v>
      </c>
      <c r="K34" s="18">
        <f>+K31+K30</f>
        <v>530</v>
      </c>
      <c r="L34" s="18">
        <f>+L31+L30</f>
        <v>1378</v>
      </c>
      <c r="M34" s="18">
        <f>+M31+M30</f>
        <v>1967</v>
      </c>
      <c r="N34" s="12">
        <f>+N30+N31</f>
        <v>1083</v>
      </c>
      <c r="O34" s="12">
        <f>+O30+O31</f>
        <v>0</v>
      </c>
      <c r="P34" s="12"/>
      <c r="Q34" s="12">
        <f t="shared" si="9"/>
        <v>7277</v>
      </c>
      <c r="S34" s="6"/>
    </row>
    <row r="35" spans="1:19" ht="15.75">
      <c r="A35" s="17" t="s">
        <v>22</v>
      </c>
      <c r="B35" s="19">
        <f>SUM(B29:B33)</f>
        <v>1937</v>
      </c>
      <c r="C35" s="19">
        <f t="shared" ref="C35:Q35" si="11">SUM(C29:C33)</f>
        <v>1809</v>
      </c>
      <c r="D35" s="19">
        <f t="shared" si="11"/>
        <v>1890</v>
      </c>
      <c r="E35" s="19">
        <f t="shared" si="11"/>
        <v>2364</v>
      </c>
      <c r="F35" s="19">
        <f t="shared" si="11"/>
        <v>2438</v>
      </c>
      <c r="G35" s="19">
        <f t="shared" si="11"/>
        <v>2505</v>
      </c>
      <c r="H35" s="19">
        <f t="shared" si="11"/>
        <v>2299</v>
      </c>
      <c r="I35" s="19">
        <f t="shared" si="11"/>
        <v>2782</v>
      </c>
      <c r="J35" s="19">
        <f t="shared" si="11"/>
        <v>3359</v>
      </c>
      <c r="K35" s="19">
        <f t="shared" si="11"/>
        <v>2946</v>
      </c>
      <c r="L35" s="19">
        <f t="shared" si="11"/>
        <v>4203</v>
      </c>
      <c r="M35" s="19">
        <f t="shared" si="11"/>
        <v>5020</v>
      </c>
      <c r="N35" s="19">
        <f t="shared" si="11"/>
        <v>4132</v>
      </c>
      <c r="O35" s="19">
        <f>SUM(O29:O33)</f>
        <v>0</v>
      </c>
      <c r="P35" s="19"/>
      <c r="Q35" s="19">
        <f t="shared" si="11"/>
        <v>37684</v>
      </c>
    </row>
    <row r="37" spans="1:19">
      <c r="A37" s="8"/>
      <c r="B37" s="9"/>
      <c r="C37" s="9"/>
      <c r="D37" s="9"/>
    </row>
    <row r="38" spans="1:19">
      <c r="A38" s="8"/>
      <c r="B38" s="9"/>
      <c r="C38" s="9"/>
      <c r="D38" s="9"/>
    </row>
    <row r="39" spans="1:19">
      <c r="A39" s="8"/>
      <c r="B39" s="9"/>
      <c r="C39" s="9"/>
      <c r="D39" s="9"/>
    </row>
    <row r="40" spans="1:19">
      <c r="A40" s="8"/>
      <c r="B40" s="9"/>
      <c r="C40" s="9"/>
      <c r="D40" s="9"/>
    </row>
    <row r="41" spans="1:19">
      <c r="A41" s="8"/>
      <c r="B41" s="9"/>
      <c r="C41" s="9"/>
      <c r="D41" s="9"/>
      <c r="H41" s="24"/>
    </row>
    <row r="42" spans="1:19">
      <c r="A42" s="8"/>
      <c r="B42" s="9"/>
      <c r="C42" s="9"/>
      <c r="D42" s="9"/>
      <c r="H42" s="24"/>
    </row>
    <row r="43" spans="1:19">
      <c r="A43" s="8"/>
      <c r="B43" s="9"/>
      <c r="C43" s="9"/>
      <c r="D43" s="9"/>
    </row>
    <row r="44" spans="1:19">
      <c r="A44" s="8"/>
      <c r="B44" s="9"/>
      <c r="C44" s="9"/>
      <c r="D44" s="9"/>
    </row>
    <row r="45" spans="1:19">
      <c r="A45" s="8"/>
      <c r="B45" s="9"/>
      <c r="C45" s="9"/>
      <c r="D45" s="9"/>
    </row>
    <row r="46" spans="1:19">
      <c r="A46" s="8"/>
      <c r="B46" s="9"/>
      <c r="C46" s="9"/>
      <c r="D46" s="9"/>
    </row>
    <row r="47" spans="1:19">
      <c r="A47" s="8"/>
      <c r="B47" s="9"/>
      <c r="C47" s="9"/>
      <c r="D47" s="9"/>
    </row>
    <row r="48" spans="1:19">
      <c r="A48" s="8"/>
      <c r="B48" s="9"/>
      <c r="C48" s="9"/>
      <c r="D48" s="9"/>
    </row>
    <row r="49" spans="1:4">
      <c r="A49" s="8"/>
      <c r="B49" s="9"/>
      <c r="C49" s="9"/>
      <c r="D49" s="9"/>
    </row>
    <row r="50" spans="1:4">
      <c r="A50" s="8"/>
      <c r="B50" s="9"/>
      <c r="C50" s="9"/>
      <c r="D50" s="9"/>
    </row>
    <row r="51" spans="1:4">
      <c r="A51" s="8"/>
      <c r="B51" s="9"/>
      <c r="C51" s="9"/>
      <c r="D51" s="9"/>
    </row>
    <row r="52" spans="1:4">
      <c r="A52" s="8"/>
      <c r="B52" s="9"/>
      <c r="C52" s="9"/>
      <c r="D52" s="9"/>
    </row>
    <row r="53" spans="1:4">
      <c r="A53" s="8"/>
      <c r="B53" s="9"/>
      <c r="C53" s="9"/>
      <c r="D53" s="9"/>
    </row>
    <row r="54" spans="1:4">
      <c r="A54" s="8"/>
      <c r="B54" s="9"/>
      <c r="C54" s="9"/>
      <c r="D54" s="9"/>
    </row>
    <row r="55" spans="1:4">
      <c r="A55" s="8"/>
      <c r="B55" s="9"/>
      <c r="C55" s="9"/>
      <c r="D55" s="9"/>
    </row>
    <row r="56" spans="1:4">
      <c r="A56" s="8"/>
      <c r="B56" s="9"/>
      <c r="C56" s="9"/>
      <c r="D56" s="9"/>
    </row>
    <row r="57" spans="1:4">
      <c r="A57" s="8"/>
      <c r="B57" s="9"/>
      <c r="C57" s="9"/>
      <c r="D57" s="9"/>
    </row>
    <row r="58" spans="1:4">
      <c r="A58" s="8"/>
      <c r="B58" s="9"/>
      <c r="C58" s="9"/>
      <c r="D58" s="9"/>
    </row>
    <row r="59" spans="1:4">
      <c r="A59" s="8"/>
      <c r="B59" s="9"/>
      <c r="C59" s="9"/>
      <c r="D59" s="9"/>
    </row>
    <row r="60" spans="1:4">
      <c r="A60" s="8"/>
      <c r="B60" s="9"/>
      <c r="C60" s="9"/>
      <c r="D60" s="9"/>
    </row>
    <row r="61" spans="1:4">
      <c r="A61" s="8"/>
      <c r="B61" s="9"/>
      <c r="C61" s="9"/>
      <c r="D61" s="9"/>
    </row>
    <row r="62" spans="1:4">
      <c r="A62" s="8"/>
      <c r="B62" s="9"/>
      <c r="C62" s="9"/>
      <c r="D62" s="9"/>
    </row>
    <row r="63" spans="1:4">
      <c r="A63" s="8"/>
      <c r="B63" s="9"/>
      <c r="C63" s="9"/>
      <c r="D63" s="9"/>
    </row>
    <row r="64" spans="1:4">
      <c r="A64" s="8"/>
      <c r="B64" s="10"/>
      <c r="C64" s="9"/>
      <c r="D64" s="9"/>
    </row>
    <row r="65" spans="1:4">
      <c r="A65" s="8"/>
      <c r="B65" s="9"/>
      <c r="C65" s="9"/>
      <c r="D65" s="9"/>
    </row>
    <row r="66" spans="1:4">
      <c r="A66" s="8"/>
      <c r="B66" s="9"/>
      <c r="C66" s="9"/>
      <c r="D66" s="9"/>
    </row>
    <row r="67" spans="1:4">
      <c r="A67" s="8"/>
      <c r="B67" s="9"/>
      <c r="C67" s="9"/>
      <c r="D67" s="9"/>
    </row>
    <row r="68" spans="1:4">
      <c r="A68" s="8"/>
      <c r="B68" s="9"/>
      <c r="C68" s="9"/>
      <c r="D68" s="9"/>
    </row>
  </sheetData>
  <phoneticPr fontId="14" type="noConversion"/>
  <pageMargins left="0.25" right="0.25" top="1" bottom="1" header="0.5" footer="0.5"/>
  <pageSetup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2">
    <pageSetUpPr fitToPage="1"/>
  </sheetPr>
  <dimension ref="A1:Q36"/>
  <sheetViews>
    <sheetView tabSelected="1" topLeftCell="G11" workbookViewId="0">
      <selection activeCell="R33" sqref="R33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4" t="s">
        <v>33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3">
    <pageSetUpPr fitToPage="1"/>
  </sheetPr>
  <dimension ref="A1:Q36"/>
  <sheetViews>
    <sheetView topLeftCell="G7" workbookViewId="0">
      <selection activeCell="R25" sqref="R25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4" t="s">
        <v>34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4">
    <pageSetUpPr fitToPage="1"/>
  </sheetPr>
  <dimension ref="A1:Q36"/>
  <sheetViews>
    <sheetView topLeftCell="F8" workbookViewId="0">
      <selection activeCell="R32" sqref="R32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4" t="s">
        <v>46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5">
    <pageSetUpPr fitToPage="1"/>
  </sheetPr>
  <dimension ref="A1:Q42"/>
  <sheetViews>
    <sheetView topLeftCell="G15" workbookViewId="0">
      <selection activeCell="R33" sqref="R33"/>
    </sheetView>
  </sheetViews>
  <sheetFormatPr defaultRowHeight="12.75"/>
  <cols>
    <col min="2" max="2" width="28.7109375" customWidth="1"/>
    <col min="3" max="3" width="5" customWidth="1"/>
    <col min="5" max="5" width="28.7109375" style="23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36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2" ht="14.25">
      <c r="A36" s="26"/>
    </row>
    <row r="40" spans="1:2">
      <c r="A40" s="11"/>
      <c r="B40" s="11"/>
    </row>
    <row r="41" spans="1:2">
      <c r="A41" s="49" t="s">
        <v>62</v>
      </c>
      <c r="B41" s="11"/>
    </row>
    <row r="42" spans="1:2">
      <c r="A42" s="49"/>
      <c r="B42" s="11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1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6">
    <pageSetUpPr fitToPage="1"/>
  </sheetPr>
  <dimension ref="A1:Q36"/>
  <sheetViews>
    <sheetView topLeftCell="F11" workbookViewId="0">
      <selection activeCell="R29" sqref="R29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52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7">
    <pageSetUpPr fitToPage="1"/>
  </sheetPr>
  <dimension ref="A1:Q43"/>
  <sheetViews>
    <sheetView topLeftCell="A28" workbookViewId="0">
      <selection activeCell="E41" sqref="E4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38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3" ht="14.25">
      <c r="A36" s="26"/>
    </row>
    <row r="40" spans="1:3">
      <c r="A40" s="11"/>
      <c r="B40" s="11"/>
      <c r="C40" s="11"/>
    </row>
    <row r="41" spans="1:3">
      <c r="A41" s="49" t="s">
        <v>62</v>
      </c>
      <c r="B41" s="11"/>
      <c r="C41" s="11"/>
    </row>
    <row r="42" spans="1:3">
      <c r="A42" s="11"/>
      <c r="B42" s="11"/>
      <c r="C42" s="11"/>
    </row>
    <row r="43" spans="1:3">
      <c r="A43" s="11"/>
      <c r="B43" s="11"/>
      <c r="C43" s="11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1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8">
    <pageSetUpPr fitToPage="1"/>
  </sheetPr>
  <dimension ref="A1:Q36"/>
  <sheetViews>
    <sheetView topLeftCell="G10" workbookViewId="0">
      <selection activeCell="R35" sqref="R35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39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39">
    <pageSetUpPr fitToPage="1"/>
  </sheetPr>
  <dimension ref="A1:Q36"/>
  <sheetViews>
    <sheetView topLeftCell="G7" workbookViewId="0">
      <selection activeCell="S32" sqref="S32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4" t="s">
        <v>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0">
    <pageSetUpPr fitToPage="1"/>
  </sheetPr>
  <dimension ref="A1:Q42"/>
  <sheetViews>
    <sheetView topLeftCell="A28" workbookViewId="0">
      <selection activeCell="D41" sqref="D4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41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2" ht="14.25">
      <c r="A36" s="26"/>
    </row>
    <row r="40" spans="1:2">
      <c r="A40" s="11"/>
      <c r="B40" s="11"/>
    </row>
    <row r="41" spans="1:2">
      <c r="A41" s="11" t="s">
        <v>63</v>
      </c>
      <c r="B41" s="11"/>
    </row>
    <row r="42" spans="1:2">
      <c r="A42" s="11"/>
      <c r="B42" s="11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1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1">
    <pageSetUpPr fitToPage="1"/>
  </sheetPr>
  <dimension ref="A1:Q36"/>
  <sheetViews>
    <sheetView workbookViewId="0">
      <selection activeCell="C4" sqref="C4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42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2">
    <pageSetUpPr fitToPage="1"/>
  </sheetPr>
  <dimension ref="A1:Q36"/>
  <sheetViews>
    <sheetView topLeftCell="F6" workbookViewId="0">
      <selection activeCell="R25" sqref="R25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43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6">
    <pageSetUpPr fitToPage="1"/>
  </sheetPr>
  <dimension ref="A1:Q36"/>
  <sheetViews>
    <sheetView workbookViewId="0">
      <selection activeCell="B4" sqref="B4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54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7">
    <pageSetUpPr fitToPage="1"/>
  </sheetPr>
  <dimension ref="A1:Q43"/>
  <sheetViews>
    <sheetView topLeftCell="A28" workbookViewId="0">
      <selection activeCell="E42" sqref="E42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55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2" ht="14.25">
      <c r="A36" s="26"/>
    </row>
    <row r="40" spans="1:2">
      <c r="A40" s="11"/>
      <c r="B40" s="11"/>
    </row>
    <row r="41" spans="1:2">
      <c r="A41" s="11" t="s">
        <v>64</v>
      </c>
      <c r="B41" s="11"/>
    </row>
    <row r="42" spans="1:2">
      <c r="A42" s="11"/>
      <c r="B42" s="11"/>
    </row>
    <row r="43" spans="1:2">
      <c r="B43" s="11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1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8">
    <pageSetUpPr fitToPage="1"/>
  </sheetPr>
  <dimension ref="A1:Q36"/>
  <sheetViews>
    <sheetView topLeftCell="G9" workbookViewId="0">
      <selection activeCell="R29" sqref="R29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61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3">
    <pageSetUpPr fitToPage="1"/>
  </sheetPr>
  <dimension ref="A1:Q36"/>
  <sheetViews>
    <sheetView topLeftCell="G7" workbookViewId="0">
      <selection activeCell="R31" sqref="R3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44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4">
    <pageSetUpPr fitToPage="1"/>
  </sheetPr>
  <dimension ref="A1:Q36"/>
  <sheetViews>
    <sheetView topLeftCell="F9" workbookViewId="0">
      <selection activeCell="R25" sqref="R25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47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45">
    <pageSetUpPr fitToPage="1"/>
  </sheetPr>
  <dimension ref="A1:Q36"/>
  <sheetViews>
    <sheetView workbookViewId="0">
      <selection activeCell="B4" sqref="B4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17" ht="33.7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30" customHeight="1">
      <c r="A2" s="55" t="s">
        <v>53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30" customHeight="1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3" customFormat="1">
      <c r="D4" s="11"/>
      <c r="E4" s="11"/>
      <c r="F4" s="11"/>
      <c r="G4" s="11"/>
      <c r="H4" s="11"/>
    </row>
    <row r="5" spans="1:17" ht="23.25">
      <c r="A5" s="50" t="s">
        <v>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>
      <c r="D6" s="11"/>
      <c r="E6" s="11"/>
      <c r="F6" s="11"/>
      <c r="G6" s="11"/>
      <c r="H6" s="11"/>
    </row>
    <row r="7" spans="1:17">
      <c r="D7" s="11"/>
      <c r="E7" s="11"/>
      <c r="F7" s="11"/>
      <c r="G7" s="11"/>
      <c r="H7" s="11"/>
    </row>
    <row r="36" spans="1:1" ht="14.25">
      <c r="A36" s="26"/>
    </row>
  </sheetData>
  <mergeCells count="4">
    <mergeCell ref="A5:Q5"/>
    <mergeCell ref="A1:Q1"/>
    <mergeCell ref="A2:Q2"/>
    <mergeCell ref="A3:Q3"/>
  </mergeCells>
  <phoneticPr fontId="14" type="noConversion"/>
  <printOptions horizontalCentered="1"/>
  <pageMargins left="0" right="0" top="1" bottom="1" header="0.5" footer="0.5"/>
  <pageSetup paperSize="5" scale="85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7">
    <pageSetUpPr fitToPage="1"/>
  </sheetPr>
  <dimension ref="A1:H7"/>
  <sheetViews>
    <sheetView workbookViewId="0">
      <selection sqref="A1:H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8" ht="33.75">
      <c r="A1" s="53" t="s">
        <v>4</v>
      </c>
      <c r="B1" s="53"/>
      <c r="C1" s="53"/>
      <c r="D1" s="53"/>
      <c r="E1" s="53"/>
      <c r="F1" s="53"/>
      <c r="G1" s="53"/>
      <c r="H1" s="53"/>
    </row>
    <row r="2" spans="1:8" ht="30" customHeight="1">
      <c r="A2" s="55" t="s">
        <v>1</v>
      </c>
      <c r="B2" s="55"/>
      <c r="C2" s="55"/>
      <c r="D2" s="55"/>
      <c r="E2" s="55"/>
      <c r="F2" s="55"/>
      <c r="G2" s="55"/>
      <c r="H2" s="55"/>
    </row>
    <row r="3" spans="1:8" ht="30" customHeight="1">
      <c r="A3" s="55" t="s">
        <v>23</v>
      </c>
      <c r="B3" s="55"/>
      <c r="C3" s="55"/>
      <c r="D3" s="55"/>
      <c r="E3" s="55"/>
      <c r="F3" s="55"/>
      <c r="G3" s="55"/>
      <c r="H3" s="55"/>
    </row>
    <row r="4" spans="1:8">
      <c r="D4" s="11"/>
      <c r="E4" s="11"/>
      <c r="F4" s="11"/>
      <c r="G4" s="11"/>
      <c r="H4" s="11"/>
    </row>
    <row r="5" spans="1:8" ht="23.25">
      <c r="A5" s="50" t="s">
        <v>7</v>
      </c>
      <c r="B5" s="51"/>
      <c r="C5" s="51"/>
      <c r="D5" s="51"/>
      <c r="E5" s="51"/>
      <c r="F5" s="51"/>
      <c r="G5" s="51"/>
      <c r="H5" s="52"/>
    </row>
    <row r="6" spans="1:8">
      <c r="D6" s="11"/>
      <c r="E6" s="11"/>
      <c r="F6" s="11"/>
      <c r="G6" s="11"/>
      <c r="H6" s="11"/>
    </row>
    <row r="7" spans="1:8">
      <c r="D7" s="11"/>
      <c r="E7" s="11"/>
      <c r="F7" s="11"/>
      <c r="G7" s="11"/>
      <c r="H7" s="11"/>
    </row>
  </sheetData>
  <mergeCells count="4">
    <mergeCell ref="A5:H5"/>
    <mergeCell ref="A1:H1"/>
    <mergeCell ref="A2:H2"/>
    <mergeCell ref="A3:H3"/>
  </mergeCells>
  <phoneticPr fontId="14" type="noConversion"/>
  <printOptions horizontalCentered="1"/>
  <pageMargins left="0" right="0" top="1" bottom="1" header="0.5" footer="0.5"/>
  <pageSetup scale="86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8">
    <pageSetUpPr fitToPage="1"/>
  </sheetPr>
  <dimension ref="A1:H7"/>
  <sheetViews>
    <sheetView workbookViewId="0">
      <selection sqref="A1:H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8" ht="33.75">
      <c r="A1" s="53" t="s">
        <v>4</v>
      </c>
      <c r="B1" s="53"/>
      <c r="C1" s="53"/>
      <c r="D1" s="53"/>
      <c r="E1" s="53"/>
      <c r="F1" s="53"/>
      <c r="G1" s="53"/>
      <c r="H1" s="53"/>
    </row>
    <row r="2" spans="1:8" ht="30" customHeight="1">
      <c r="A2" s="55" t="s">
        <v>1</v>
      </c>
      <c r="B2" s="55"/>
      <c r="C2" s="55"/>
      <c r="D2" s="55"/>
      <c r="E2" s="55"/>
      <c r="F2" s="55"/>
      <c r="G2" s="55"/>
      <c r="H2" s="55"/>
    </row>
    <row r="3" spans="1:8" ht="30" customHeight="1">
      <c r="A3" s="55" t="s">
        <v>23</v>
      </c>
      <c r="B3" s="55"/>
      <c r="C3" s="55"/>
      <c r="D3" s="55"/>
      <c r="E3" s="55"/>
      <c r="F3" s="55"/>
      <c r="G3" s="55"/>
      <c r="H3" s="55"/>
    </row>
    <row r="4" spans="1:8">
      <c r="D4" s="11"/>
      <c r="E4" s="11"/>
      <c r="F4" s="11"/>
      <c r="G4" s="11"/>
      <c r="H4" s="11"/>
    </row>
    <row r="5" spans="1:8" ht="23.25">
      <c r="A5" s="50" t="s">
        <v>5</v>
      </c>
      <c r="B5" s="51"/>
      <c r="C5" s="51"/>
      <c r="D5" s="51"/>
      <c r="E5" s="51"/>
      <c r="F5" s="51"/>
      <c r="G5" s="51"/>
      <c r="H5" s="52"/>
    </row>
    <row r="6" spans="1:8">
      <c r="D6" s="11"/>
      <c r="E6" s="11"/>
      <c r="F6" s="11"/>
      <c r="G6" s="11"/>
      <c r="H6" s="11"/>
    </row>
    <row r="7" spans="1:8">
      <c r="D7" s="11"/>
      <c r="E7" s="11"/>
      <c r="F7" s="11"/>
      <c r="G7" s="11"/>
      <c r="H7" s="11"/>
    </row>
  </sheetData>
  <mergeCells count="4">
    <mergeCell ref="A5:H5"/>
    <mergeCell ref="A1:H1"/>
    <mergeCell ref="A2:H2"/>
    <mergeCell ref="A3:H3"/>
  </mergeCells>
  <phoneticPr fontId="14" type="noConversion"/>
  <printOptions horizontalCentered="1"/>
  <pageMargins left="0" right="0" top="1" bottom="1" header="0.5" footer="0.5"/>
  <pageSetup scale="86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9">
    <pageSetUpPr fitToPage="1"/>
  </sheetPr>
  <dimension ref="A1:H7"/>
  <sheetViews>
    <sheetView workbookViewId="0">
      <selection sqref="A1:H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8" ht="33.75">
      <c r="A1" s="53" t="s">
        <v>4</v>
      </c>
      <c r="B1" s="53"/>
      <c r="C1" s="53"/>
      <c r="D1" s="53"/>
      <c r="E1" s="53"/>
      <c r="F1" s="53"/>
      <c r="G1" s="53"/>
      <c r="H1" s="53"/>
    </row>
    <row r="2" spans="1:8" ht="30" customHeight="1">
      <c r="A2" s="55" t="s">
        <v>3</v>
      </c>
      <c r="B2" s="55"/>
      <c r="C2" s="55"/>
      <c r="D2" s="55"/>
      <c r="E2" s="55"/>
      <c r="F2" s="55"/>
      <c r="G2" s="55"/>
      <c r="H2" s="55"/>
    </row>
    <row r="3" spans="1:8" ht="30" customHeight="1">
      <c r="A3" s="55" t="s">
        <v>23</v>
      </c>
      <c r="B3" s="55"/>
      <c r="C3" s="55"/>
      <c r="D3" s="55"/>
      <c r="E3" s="55"/>
      <c r="F3" s="55"/>
      <c r="G3" s="55"/>
      <c r="H3" s="55"/>
    </row>
    <row r="4" spans="1:8">
      <c r="D4" s="11"/>
      <c r="E4" s="11"/>
      <c r="F4" s="11"/>
      <c r="G4" s="11"/>
      <c r="H4" s="11"/>
    </row>
    <row r="5" spans="1:8" ht="23.25">
      <c r="A5" s="50" t="s">
        <v>7</v>
      </c>
      <c r="B5" s="51"/>
      <c r="C5" s="51"/>
      <c r="D5" s="51"/>
      <c r="E5" s="51"/>
      <c r="F5" s="51"/>
      <c r="G5" s="51"/>
      <c r="H5" s="52"/>
    </row>
    <row r="6" spans="1:8">
      <c r="D6" s="11"/>
      <c r="E6" s="11"/>
      <c r="F6" s="11"/>
      <c r="G6" s="11"/>
      <c r="H6" s="11"/>
    </row>
    <row r="7" spans="1:8">
      <c r="D7" s="11"/>
      <c r="E7" s="11"/>
      <c r="F7" s="11"/>
      <c r="G7" s="11"/>
      <c r="H7" s="11"/>
    </row>
  </sheetData>
  <mergeCells count="4">
    <mergeCell ref="A5:H5"/>
    <mergeCell ref="A1:H1"/>
    <mergeCell ref="A2:H2"/>
    <mergeCell ref="A3:H3"/>
  </mergeCells>
  <phoneticPr fontId="14" type="noConversion"/>
  <printOptions horizontalCentered="1"/>
  <pageMargins left="0" right="0" top="1" bottom="1" header="0.5" footer="0.5"/>
  <pageSetup scale="86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20">
    <pageSetUpPr fitToPage="1"/>
  </sheetPr>
  <dimension ref="A1:H7"/>
  <sheetViews>
    <sheetView workbookViewId="0">
      <selection sqref="A1:H1"/>
    </sheetView>
  </sheetViews>
  <sheetFormatPr defaultRowHeight="12.75"/>
  <cols>
    <col min="2" max="2" width="28.7109375" customWidth="1"/>
    <col min="3" max="3" width="5" customWidth="1"/>
    <col min="5" max="5" width="28.7109375" customWidth="1"/>
    <col min="6" max="6" width="5" customWidth="1"/>
    <col min="8" max="8" width="28.7109375" customWidth="1"/>
  </cols>
  <sheetData>
    <row r="1" spans="1:8" ht="33.75">
      <c r="A1" s="53" t="s">
        <v>4</v>
      </c>
      <c r="B1" s="53"/>
      <c r="C1" s="53"/>
      <c r="D1" s="53"/>
      <c r="E1" s="53"/>
      <c r="F1" s="53"/>
      <c r="G1" s="53"/>
      <c r="H1" s="53"/>
    </row>
    <row r="2" spans="1:8" ht="30" customHeight="1">
      <c r="A2" s="55" t="s">
        <v>3</v>
      </c>
      <c r="B2" s="55"/>
      <c r="C2" s="55"/>
      <c r="D2" s="55"/>
      <c r="E2" s="55"/>
      <c r="F2" s="55"/>
      <c r="G2" s="55"/>
      <c r="H2" s="55"/>
    </row>
    <row r="3" spans="1:8" ht="30" customHeight="1">
      <c r="A3" s="55" t="s">
        <v>23</v>
      </c>
      <c r="B3" s="55"/>
      <c r="C3" s="55"/>
      <c r="D3" s="55"/>
      <c r="E3" s="55"/>
      <c r="F3" s="55"/>
      <c r="G3" s="55"/>
      <c r="H3" s="55"/>
    </row>
    <row r="4" spans="1:8">
      <c r="D4" s="11"/>
      <c r="E4" s="11"/>
      <c r="F4" s="11"/>
      <c r="G4" s="11"/>
      <c r="H4" s="11"/>
    </row>
    <row r="5" spans="1:8" ht="23.25">
      <c r="A5" s="50" t="s">
        <v>5</v>
      </c>
      <c r="B5" s="51"/>
      <c r="C5" s="51"/>
      <c r="D5" s="51"/>
      <c r="E5" s="51"/>
      <c r="F5" s="51"/>
      <c r="G5" s="51"/>
      <c r="H5" s="52"/>
    </row>
    <row r="6" spans="1:8">
      <c r="D6" s="11"/>
      <c r="E6" s="11"/>
      <c r="F6" s="11"/>
      <c r="G6" s="11"/>
      <c r="H6" s="11"/>
    </row>
    <row r="7" spans="1:8">
      <c r="D7" s="11"/>
      <c r="E7" s="11"/>
      <c r="F7" s="11"/>
      <c r="G7" s="11"/>
      <c r="H7" s="11"/>
    </row>
  </sheetData>
  <mergeCells count="4">
    <mergeCell ref="A5:H5"/>
    <mergeCell ref="A1:H1"/>
    <mergeCell ref="A2:H2"/>
    <mergeCell ref="A3:H3"/>
  </mergeCells>
  <phoneticPr fontId="14" type="noConversion"/>
  <printOptions horizontalCentered="1"/>
  <pageMargins left="0" right="0" top="1" bottom="1" header="0.5" footer="0.5"/>
  <pageSetup scale="8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22</vt:i4>
      </vt:variant>
    </vt:vector>
  </HeadingPairs>
  <TitlesOfParts>
    <vt:vector size="45" baseType="lpstr">
      <vt:lpstr>SUMMARY</vt:lpstr>
      <vt:lpstr>Actuals</vt:lpstr>
      <vt:lpstr>Crude - Physical</vt:lpstr>
      <vt:lpstr>Crude - Financial</vt:lpstr>
      <vt:lpstr>Crude - Mgmt</vt:lpstr>
      <vt:lpstr>Distillates</vt:lpstr>
      <vt:lpstr>Fuel Oil</vt:lpstr>
      <vt:lpstr>Gasoline</vt:lpstr>
      <vt:lpstr>LPG's</vt:lpstr>
      <vt:lpstr>Petchems</vt:lpstr>
      <vt:lpstr>Pan Nat</vt:lpstr>
      <vt:lpstr>Finland</vt:lpstr>
      <vt:lpstr>FGH</vt:lpstr>
      <vt:lpstr>Jblock</vt:lpstr>
      <vt:lpstr>Spore</vt:lpstr>
      <vt:lpstr>ARB</vt:lpstr>
      <vt:lpstr>Other</vt:lpstr>
      <vt:lpstr>Orig</vt:lpstr>
      <vt:lpstr>Timber</vt:lpstr>
      <vt:lpstr>Coal</vt:lpstr>
      <vt:lpstr>Coal2</vt:lpstr>
      <vt:lpstr>Emissions</vt:lpstr>
      <vt:lpstr>Emissions2</vt:lpstr>
      <vt:lpstr>Actuals!Print_Area</vt:lpstr>
      <vt:lpstr>ARB!Print_Area</vt:lpstr>
      <vt:lpstr>Coal!Print_Area</vt:lpstr>
      <vt:lpstr>Coal2!Print_Area</vt:lpstr>
      <vt:lpstr>'Crude - Financial'!Print_Area</vt:lpstr>
      <vt:lpstr>'Crude - Mgmt'!Print_Area</vt:lpstr>
      <vt:lpstr>'Crude - Physical'!Print_Area</vt:lpstr>
      <vt:lpstr>Distillates!Print_Area</vt:lpstr>
      <vt:lpstr>Emissions!Print_Area</vt:lpstr>
      <vt:lpstr>Emissions2!Print_Area</vt:lpstr>
      <vt:lpstr>FGH!Print_Area</vt:lpstr>
      <vt:lpstr>Finland!Print_Area</vt:lpstr>
      <vt:lpstr>'Fuel Oil'!Print_Area</vt:lpstr>
      <vt:lpstr>Gasoline!Print_Area</vt:lpstr>
      <vt:lpstr>Jblock!Print_Area</vt:lpstr>
      <vt:lpstr>'LPG''s'!Print_Area</vt:lpstr>
      <vt:lpstr>Orig!Print_Area</vt:lpstr>
      <vt:lpstr>Other!Print_Area</vt:lpstr>
      <vt:lpstr>'Pan Nat'!Print_Area</vt:lpstr>
      <vt:lpstr>Petchems!Print_Area</vt:lpstr>
      <vt:lpstr>Spore!Print_Area</vt:lpstr>
      <vt:lpstr>Timber!Print_Area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2001-10-18T15:26:35Z</cp:lastPrinted>
  <dcterms:created xsi:type="dcterms:W3CDTF">1996-10-14T23:33:28Z</dcterms:created>
  <dcterms:modified xsi:type="dcterms:W3CDTF">2023-09-10T15:14:43Z</dcterms:modified>
</cp:coreProperties>
</file>