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72C60E-F80C-4006-9772-5B8A6060F856}" xr6:coauthVersionLast="47" xr6:coauthVersionMax="47" xr10:uidLastSave="{00000000-0000-0000-0000-000000000000}"/>
  <bookViews>
    <workbookView xWindow="-120" yWindow="-120" windowWidth="38640" windowHeight="15720" tabRatio="568"/>
  </bookViews>
  <sheets>
    <sheet name="Book Of Business" sheetId="57" r:id="rId1"/>
    <sheet name="COB -- MC 1-day" sheetId="56" r:id="rId2"/>
    <sheet name="NW REGION" sheetId="26" r:id="rId3"/>
    <sheet name="PGEAC-THUR" sheetId="55" r:id="rId4"/>
    <sheet name="INPUT" sheetId="10" r:id="rId5"/>
    <sheet name="DJ FAX" sheetId="11" r:id="rId6"/>
  </sheets>
  <definedNames>
    <definedName name="_xlnm._FilterDatabase" localSheetId="0" hidden="1">'Book Of Business'!$A$2:$G$44</definedName>
    <definedName name="_xlnm._FilterDatabase" localSheetId="1" hidden="1">'COB -- MC 1-day'!$A$20:$E$28</definedName>
    <definedName name="Choices_Wrapper" localSheetId="0">'Book Of Business'!Choices_Wrapper</definedName>
    <definedName name="Choices_Wrapper" localSheetId="1">'COB -- MC 1-day'!Choices_Wrapper</definedName>
    <definedName name="Choices_Wrapper" localSheetId="5">'DJ FAX'!Choices_Wrapper</definedName>
    <definedName name="Choices_Wrapper" localSheetId="4">INPUT!Choices_Wrapper</definedName>
    <definedName name="Choices_Wrapper" localSheetId="2">'NW REGION'!Choices_Wrapper</definedName>
    <definedName name="Choices_Wrapper" localSheetId="3">'PGEAC-THUR'!Choices_Wrapper</definedName>
    <definedName name="Choices_Wrapper">[0]!Choices_Wrapper</definedName>
    <definedName name="_xlnm.Print_Area" localSheetId="1">'COB -- MC 1-day'!$A$1:$O$30</definedName>
    <definedName name="_xlnm.Print_Area" localSheetId="5">'DJ FAX'!$B$4:$E$36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57" l="1"/>
  <c r="E11" i="57"/>
  <c r="D15" i="57"/>
  <c r="E15" i="57"/>
  <c r="D38" i="57"/>
  <c r="E38" i="57"/>
  <c r="D43" i="57"/>
  <c r="E43" i="57"/>
  <c r="D45" i="57"/>
  <c r="E45" i="57"/>
  <c r="D46" i="57"/>
  <c r="E46" i="57"/>
  <c r="D48" i="57"/>
  <c r="E48" i="57"/>
  <c r="D49" i="57"/>
  <c r="E49" i="57"/>
  <c r="D51" i="57"/>
  <c r="E51" i="57"/>
  <c r="F56" i="57"/>
  <c r="I57" i="57"/>
  <c r="F58" i="57"/>
  <c r="F59" i="57"/>
  <c r="F61" i="57"/>
  <c r="F64" i="57"/>
  <c r="F65" i="57"/>
  <c r="F67" i="57"/>
  <c r="F70" i="57"/>
  <c r="G2" i="56"/>
  <c r="G3" i="56"/>
  <c r="H3" i="56"/>
  <c r="D4" i="56"/>
  <c r="E4" i="56"/>
  <c r="K4" i="56"/>
  <c r="L4" i="56"/>
  <c r="D5" i="56"/>
  <c r="E5" i="56"/>
  <c r="K5" i="56"/>
  <c r="L5" i="56"/>
  <c r="E13" i="56"/>
  <c r="D19" i="11"/>
  <c r="B39" i="10"/>
  <c r="C39" i="10"/>
  <c r="D39" i="10"/>
  <c r="E39" i="10"/>
  <c r="F39" i="10"/>
  <c r="G39" i="10"/>
  <c r="H39" i="10"/>
  <c r="I39" i="10"/>
  <c r="J39" i="10"/>
  <c r="K39" i="10"/>
  <c r="L39" i="10"/>
  <c r="M39" i="10"/>
  <c r="O39" i="10"/>
  <c r="P39" i="10"/>
  <c r="R39" i="10"/>
  <c r="B40" i="10"/>
  <c r="C40" i="10"/>
  <c r="H40" i="10"/>
  <c r="I40" i="10"/>
  <c r="J40" i="10"/>
  <c r="K40" i="10"/>
  <c r="L40" i="10"/>
  <c r="M40" i="10"/>
  <c r="N40" i="10"/>
  <c r="R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G3" i="26"/>
  <c r="D4" i="26"/>
  <c r="E4" i="26"/>
  <c r="G4" i="26"/>
  <c r="J4" i="26"/>
  <c r="K4" i="26"/>
  <c r="D5" i="26"/>
  <c r="E5" i="26"/>
  <c r="J5" i="26"/>
  <c r="K5" i="26"/>
  <c r="D10" i="55"/>
  <c r="E10" i="55"/>
  <c r="F10" i="55"/>
  <c r="H10" i="55"/>
  <c r="L10" i="55"/>
  <c r="Q10" i="55"/>
  <c r="W10" i="55"/>
  <c r="Y10" i="55"/>
  <c r="AC10" i="55"/>
  <c r="AI10" i="55"/>
  <c r="AN10" i="55"/>
  <c r="AR10" i="55"/>
  <c r="D11" i="55"/>
  <c r="E11" i="55"/>
  <c r="F11" i="55"/>
  <c r="H11" i="55"/>
  <c r="L11" i="55"/>
  <c r="Q11" i="55"/>
  <c r="W11" i="55"/>
  <c r="Y11" i="55"/>
  <c r="AC11" i="55"/>
  <c r="AI11" i="55"/>
  <c r="AN11" i="55"/>
  <c r="AR11" i="55"/>
  <c r="D12" i="55"/>
  <c r="E12" i="55"/>
  <c r="F12" i="55"/>
  <c r="H12" i="55"/>
  <c r="L12" i="55"/>
  <c r="Q12" i="55"/>
  <c r="W12" i="55"/>
  <c r="Y12" i="55"/>
  <c r="AC12" i="55"/>
  <c r="AI12" i="55"/>
  <c r="AN12" i="55"/>
  <c r="AR12" i="55"/>
  <c r="D13" i="55"/>
  <c r="E13" i="55"/>
  <c r="F13" i="55"/>
  <c r="H13" i="55"/>
  <c r="L13" i="55"/>
  <c r="Q13" i="55"/>
  <c r="W13" i="55"/>
  <c r="Y13" i="55"/>
  <c r="AC13" i="55"/>
  <c r="AI13" i="55"/>
  <c r="AN13" i="55"/>
  <c r="AR13" i="55"/>
  <c r="D14" i="55"/>
  <c r="E14" i="55"/>
  <c r="F14" i="55"/>
  <c r="H14" i="55"/>
  <c r="L14" i="55"/>
  <c r="Q14" i="55"/>
  <c r="W14" i="55"/>
  <c r="Y14" i="55"/>
  <c r="AC14" i="55"/>
  <c r="AI14" i="55"/>
  <c r="AN14" i="55"/>
  <c r="AR14" i="55"/>
  <c r="D15" i="55"/>
  <c r="E15" i="55"/>
  <c r="F15" i="55"/>
  <c r="H15" i="55"/>
  <c r="L15" i="55"/>
  <c r="Q15" i="55"/>
  <c r="W15" i="55"/>
  <c r="Y15" i="55"/>
  <c r="AC15" i="55"/>
  <c r="AI15" i="55"/>
  <c r="AN15" i="55"/>
  <c r="AR15" i="55"/>
  <c r="D16" i="55"/>
  <c r="E16" i="55"/>
  <c r="F16" i="55"/>
  <c r="H16" i="55"/>
  <c r="L16" i="55"/>
  <c r="Q16" i="55"/>
  <c r="W16" i="55"/>
  <c r="Y16" i="55"/>
  <c r="AC16" i="55"/>
  <c r="AI16" i="55"/>
  <c r="AN16" i="55"/>
  <c r="AR16" i="55"/>
  <c r="AS16" i="55"/>
  <c r="D17" i="55"/>
  <c r="E17" i="55"/>
  <c r="F17" i="55"/>
  <c r="H17" i="55"/>
  <c r="L17" i="55"/>
  <c r="Q17" i="55"/>
  <c r="W17" i="55"/>
  <c r="Y17" i="55"/>
  <c r="AC17" i="55"/>
  <c r="AI17" i="55"/>
  <c r="AN17" i="55"/>
  <c r="AR17" i="55"/>
  <c r="AS17" i="55"/>
  <c r="D18" i="55"/>
  <c r="E18" i="55"/>
  <c r="F18" i="55"/>
  <c r="H18" i="55"/>
  <c r="L18" i="55"/>
  <c r="Q18" i="55"/>
  <c r="W18" i="55"/>
  <c r="Y18" i="55"/>
  <c r="AC18" i="55"/>
  <c r="AI18" i="55"/>
  <c r="AN18" i="55"/>
  <c r="AR18" i="55"/>
  <c r="AS18" i="55"/>
  <c r="D19" i="55"/>
  <c r="E19" i="55"/>
  <c r="F19" i="55"/>
  <c r="H19" i="55"/>
  <c r="L19" i="55"/>
  <c r="Q19" i="55"/>
  <c r="W19" i="55"/>
  <c r="Y19" i="55"/>
  <c r="AC19" i="55"/>
  <c r="AI19" i="55"/>
  <c r="AN19" i="55"/>
  <c r="AR19" i="55"/>
  <c r="AS19" i="55"/>
  <c r="D20" i="55"/>
  <c r="E20" i="55"/>
  <c r="F20" i="55"/>
  <c r="H20" i="55"/>
  <c r="L20" i="55"/>
  <c r="Q20" i="55"/>
  <c r="W20" i="55"/>
  <c r="Y20" i="55"/>
  <c r="AC20" i="55"/>
  <c r="AI20" i="55"/>
  <c r="AN20" i="55"/>
  <c r="AR20" i="55"/>
  <c r="AS20" i="55"/>
  <c r="D21" i="55"/>
  <c r="E21" i="55"/>
  <c r="F21" i="55"/>
  <c r="H21" i="55"/>
  <c r="L21" i="55"/>
  <c r="Q21" i="55"/>
  <c r="W21" i="55"/>
  <c r="Y21" i="55"/>
  <c r="AC21" i="55"/>
  <c r="AI21" i="55"/>
  <c r="AN21" i="55"/>
  <c r="AR21" i="55"/>
  <c r="AS21" i="55"/>
  <c r="D22" i="55"/>
  <c r="E22" i="55"/>
  <c r="F22" i="55"/>
  <c r="H22" i="55"/>
  <c r="L22" i="55"/>
  <c r="Q22" i="55"/>
  <c r="W22" i="55"/>
  <c r="Y22" i="55"/>
  <c r="AC22" i="55"/>
  <c r="AI22" i="55"/>
  <c r="AN22" i="55"/>
  <c r="AR22" i="55"/>
  <c r="AS22" i="55"/>
  <c r="D23" i="55"/>
  <c r="E23" i="55"/>
  <c r="F23" i="55"/>
  <c r="H23" i="55"/>
  <c r="L23" i="55"/>
  <c r="Q23" i="55"/>
  <c r="W23" i="55"/>
  <c r="Y23" i="55"/>
  <c r="AC23" i="55"/>
  <c r="AI23" i="55"/>
  <c r="AN23" i="55"/>
  <c r="AR23" i="55"/>
  <c r="AS23" i="55"/>
  <c r="D24" i="55"/>
  <c r="E24" i="55"/>
  <c r="F24" i="55"/>
  <c r="H24" i="55"/>
  <c r="L24" i="55"/>
  <c r="Q24" i="55"/>
  <c r="W24" i="55"/>
  <c r="Y24" i="55"/>
  <c r="AC24" i="55"/>
  <c r="AI24" i="55"/>
  <c r="AN24" i="55"/>
  <c r="AR24" i="55"/>
  <c r="AS24" i="55"/>
  <c r="D25" i="55"/>
  <c r="E25" i="55"/>
  <c r="F25" i="55"/>
  <c r="H25" i="55"/>
  <c r="L25" i="55"/>
  <c r="Q25" i="55"/>
  <c r="W25" i="55"/>
  <c r="Y25" i="55"/>
  <c r="AC25" i="55"/>
  <c r="AI25" i="55"/>
  <c r="AN25" i="55"/>
  <c r="AR25" i="55"/>
  <c r="AS25" i="55"/>
  <c r="D26" i="55"/>
  <c r="E26" i="55"/>
  <c r="F26" i="55"/>
  <c r="H26" i="55"/>
  <c r="L26" i="55"/>
  <c r="Q26" i="55"/>
  <c r="W26" i="55"/>
  <c r="Y26" i="55"/>
  <c r="AC26" i="55"/>
  <c r="AI26" i="55"/>
  <c r="AN26" i="55"/>
  <c r="AR26" i="55"/>
  <c r="AS26" i="55"/>
  <c r="D27" i="55"/>
  <c r="E27" i="55"/>
  <c r="F27" i="55"/>
  <c r="H27" i="55"/>
  <c r="L27" i="55"/>
  <c r="Q27" i="55"/>
  <c r="W27" i="55"/>
  <c r="Y27" i="55"/>
  <c r="AC27" i="55"/>
  <c r="AI27" i="55"/>
  <c r="AN27" i="55"/>
  <c r="AR27" i="55"/>
  <c r="AS27" i="55"/>
  <c r="D28" i="55"/>
  <c r="E28" i="55"/>
  <c r="F28" i="55"/>
  <c r="H28" i="55"/>
  <c r="L28" i="55"/>
  <c r="Q28" i="55"/>
  <c r="W28" i="55"/>
  <c r="Y28" i="55"/>
  <c r="AC28" i="55"/>
  <c r="AI28" i="55"/>
  <c r="AN28" i="55"/>
  <c r="AR28" i="55"/>
  <c r="AS28" i="55"/>
  <c r="D29" i="55"/>
  <c r="E29" i="55"/>
  <c r="F29" i="55"/>
  <c r="H29" i="55"/>
  <c r="L29" i="55"/>
  <c r="Q29" i="55"/>
  <c r="W29" i="55"/>
  <c r="Y29" i="55"/>
  <c r="AC29" i="55"/>
  <c r="AI29" i="55"/>
  <c r="AN29" i="55"/>
  <c r="AR29" i="55"/>
  <c r="AS29" i="55"/>
  <c r="D30" i="55"/>
  <c r="E30" i="55"/>
  <c r="F30" i="55"/>
  <c r="H30" i="55"/>
  <c r="L30" i="55"/>
  <c r="Q30" i="55"/>
  <c r="W30" i="55"/>
  <c r="Y30" i="55"/>
  <c r="AC30" i="55"/>
  <c r="AI30" i="55"/>
  <c r="AN30" i="55"/>
  <c r="AR30" i="55"/>
  <c r="AS30" i="55"/>
  <c r="D31" i="55"/>
  <c r="E31" i="55"/>
  <c r="F31" i="55"/>
  <c r="H31" i="55"/>
  <c r="L31" i="55"/>
  <c r="Q31" i="55"/>
  <c r="W31" i="55"/>
  <c r="Y31" i="55"/>
  <c r="AC31" i="55"/>
  <c r="AI31" i="55"/>
  <c r="AN31" i="55"/>
  <c r="AR31" i="55"/>
  <c r="AS31" i="55"/>
  <c r="D32" i="55"/>
  <c r="E32" i="55"/>
  <c r="F32" i="55"/>
  <c r="H32" i="55"/>
  <c r="L32" i="55"/>
  <c r="Q32" i="55"/>
  <c r="W32" i="55"/>
  <c r="Y32" i="55"/>
  <c r="AC32" i="55"/>
  <c r="AI32" i="55"/>
  <c r="AN32" i="55"/>
  <c r="AR32" i="55"/>
  <c r="D33" i="55"/>
  <c r="E33" i="55"/>
  <c r="F33" i="55"/>
  <c r="H33" i="55"/>
  <c r="L33" i="55"/>
  <c r="Q33" i="55"/>
  <c r="W33" i="55"/>
  <c r="Y33" i="55"/>
  <c r="AC33" i="55"/>
  <c r="AI33" i="55"/>
  <c r="AN33" i="55"/>
  <c r="AR33" i="55"/>
  <c r="B35" i="55"/>
  <c r="D35" i="55"/>
  <c r="E35" i="55"/>
  <c r="F35" i="55"/>
  <c r="H35" i="55"/>
  <c r="I35" i="55"/>
  <c r="J35" i="55"/>
  <c r="K35" i="55"/>
  <c r="L35" i="55"/>
  <c r="O35" i="55"/>
  <c r="P35" i="55"/>
  <c r="Q35" i="55"/>
  <c r="U35" i="55"/>
  <c r="V35" i="55"/>
  <c r="W35" i="55"/>
  <c r="Y35" i="55"/>
  <c r="AB35" i="55"/>
  <c r="AC35" i="55"/>
  <c r="AF35" i="55"/>
  <c r="AG35" i="55"/>
  <c r="AH35" i="55"/>
  <c r="AI35" i="55"/>
  <c r="AL35" i="55"/>
  <c r="AM35" i="55"/>
  <c r="AN35" i="55"/>
  <c r="AQ35" i="55"/>
  <c r="AR35" i="55"/>
  <c r="AS35" i="55"/>
</calcChain>
</file>

<file path=xl/sharedStrings.xml><?xml version="1.0" encoding="utf-8"?>
<sst xmlns="http://schemas.openxmlformats.org/spreadsheetml/2006/main" count="448" uniqueCount="195">
  <si>
    <t>Position</t>
  </si>
  <si>
    <t>Phys</t>
  </si>
  <si>
    <t>Net</t>
  </si>
  <si>
    <t>Price</t>
  </si>
  <si>
    <t>PGE</t>
  </si>
  <si>
    <t>ATC (Input)</t>
  </si>
  <si>
    <t>BALANCER (Calculated)</t>
  </si>
  <si>
    <t>SUPPLY @ PGE SYSTEM (Input)</t>
  </si>
  <si>
    <t>Sales at COB via John Day</t>
  </si>
  <si>
    <t>LOSSES @ PGE SYS</t>
  </si>
  <si>
    <t>Date:</t>
  </si>
  <si>
    <t>PGE Buy Resale</t>
  </si>
  <si>
    <t>PGE Supply Going to COB</t>
  </si>
  <si>
    <t>via PGE's System (Grizzly)</t>
  </si>
  <si>
    <t>LOSS RTN</t>
  </si>
  <si>
    <t>COB S-N</t>
  </si>
  <si>
    <t>HOUR</t>
  </si>
  <si>
    <t>ENDING</t>
  </si>
  <si>
    <t>Total</t>
  </si>
  <si>
    <t>Pacific</t>
  </si>
  <si>
    <t>Trans.</t>
  </si>
  <si>
    <t>Supply @ PGE SYSTEM</t>
  </si>
  <si>
    <t>Supply @ John Day</t>
  </si>
  <si>
    <t>Standard</t>
  </si>
  <si>
    <t>Total COB</t>
  </si>
  <si>
    <t>Total Grizzly</t>
  </si>
  <si>
    <t>Length in PGE</t>
  </si>
  <si>
    <t>COB ATC</t>
  </si>
  <si>
    <t>NW</t>
  </si>
  <si>
    <t/>
  </si>
  <si>
    <t>COB (via Grizzly)</t>
  </si>
  <si>
    <t>To COB</t>
  </si>
  <si>
    <t>via JD</t>
  </si>
  <si>
    <t>(PST)</t>
  </si>
  <si>
    <t>TO PGE</t>
  </si>
  <si>
    <t>ATC</t>
  </si>
  <si>
    <t>(must be 0)</t>
  </si>
  <si>
    <t>COB ATC via JD</t>
  </si>
  <si>
    <t>via Griz</t>
  </si>
  <si>
    <t xml:space="preserve">Total AT </t>
  </si>
  <si>
    <t>PGE to JD</t>
  </si>
  <si>
    <t>Total @</t>
  </si>
  <si>
    <t>John Day</t>
  </si>
  <si>
    <t>Length in John Day</t>
  </si>
  <si>
    <t>(must be zero)</t>
  </si>
  <si>
    <t>Losses</t>
  </si>
  <si>
    <t>PGE to Grizz</t>
  </si>
  <si>
    <t>Avg Peak</t>
  </si>
  <si>
    <t>COB N/S</t>
  </si>
  <si>
    <t>NOB</t>
  </si>
  <si>
    <t>COB S/N</t>
  </si>
  <si>
    <t>Emerald People's Utility Dist</t>
  </si>
  <si>
    <t>Financial Deal - COB</t>
  </si>
  <si>
    <t>Financial Deal - NW</t>
  </si>
  <si>
    <t>Hot Springs</t>
  </si>
  <si>
    <t>PGE System Brd</t>
  </si>
  <si>
    <t>MID COLUMBIA</t>
  </si>
  <si>
    <t>MPC System</t>
  </si>
  <si>
    <t>BIG EDDY</t>
  </si>
  <si>
    <t>BPA Busbar</t>
  </si>
  <si>
    <t>NW Delivered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</si>
  <si>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</si>
  <si>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PWX</t>
  </si>
  <si>
    <t>FIRM</t>
  </si>
  <si>
    <t>DJ-COB</t>
  </si>
  <si>
    <t>DJ-MC Index</t>
  </si>
  <si>
    <t>SHAPED</t>
  </si>
  <si>
    <t>Physical</t>
  </si>
  <si>
    <t>Financial</t>
  </si>
  <si>
    <t>Tacoma System</t>
  </si>
  <si>
    <t>Border</t>
  </si>
  <si>
    <t>Ave off Peak</t>
  </si>
  <si>
    <t xml:space="preserve"> </t>
  </si>
  <si>
    <t>Electricity Price Index Report</t>
  </si>
  <si>
    <t>Rep. Date:</t>
  </si>
  <si>
    <t>Flow Date:</t>
  </si>
  <si>
    <t>From:</t>
  </si>
  <si>
    <t>Enron Power Marketing Inc.</t>
  </si>
  <si>
    <t>Phone:</t>
  </si>
  <si>
    <t>(800) 684-1336</t>
  </si>
  <si>
    <t>Fax:</t>
  </si>
  <si>
    <t>(503) 464-3740</t>
  </si>
  <si>
    <t>To:</t>
  </si>
  <si>
    <t>Jennifer</t>
  </si>
  <si>
    <t>(609) 520-4452 (Jennifer)</t>
  </si>
  <si>
    <t>(609) 520-4663 (Earnest Onukogu)</t>
  </si>
  <si>
    <t>(609) 452-3531</t>
  </si>
  <si>
    <t>Type</t>
  </si>
  <si>
    <t>Weighted Avg. Price</t>
  </si>
  <si>
    <t>MWH Vol.</t>
  </si>
  <si>
    <t>Firm Trades Sales</t>
  </si>
  <si>
    <t>Firm Trades Purchases</t>
  </si>
  <si>
    <t>COB</t>
  </si>
  <si>
    <t>Designation</t>
  </si>
  <si>
    <t>On Peak</t>
  </si>
  <si>
    <t>Off Peak</t>
  </si>
  <si>
    <t>PALO VERDE</t>
  </si>
  <si>
    <t>MEAD</t>
  </si>
  <si>
    <t>OVER RETURNED!</t>
  </si>
  <si>
    <t>To COB N-S</t>
  </si>
  <si>
    <t>Information</t>
  </si>
  <si>
    <t>VIA PGE TRANS</t>
  </si>
  <si>
    <t>180 max combined</t>
  </si>
  <si>
    <t>Broker</t>
  </si>
  <si>
    <t>CP</t>
  </si>
  <si>
    <t>Peak</t>
  </si>
  <si>
    <t>Transmission</t>
  </si>
  <si>
    <t>EOL</t>
  </si>
  <si>
    <t>Average Price</t>
  </si>
  <si>
    <t xml:space="preserve">Net </t>
  </si>
  <si>
    <t>NW DELIVERED</t>
  </si>
  <si>
    <t>MONTANA SYSTEM</t>
  </si>
  <si>
    <t xml:space="preserve">PGE </t>
  </si>
  <si>
    <t>PRICE</t>
  </si>
  <si>
    <t>MC DJ ON/0FF</t>
  </si>
  <si>
    <t>MID -C</t>
  </si>
  <si>
    <t>PGE SYS</t>
  </si>
  <si>
    <t>BIG EDDY/NOB</t>
  </si>
  <si>
    <t>OPTIONS</t>
  </si>
  <si>
    <t xml:space="preserve">NW DELIVERED </t>
  </si>
  <si>
    <t>NET POS</t>
  </si>
  <si>
    <t>PGE SYS/PGE SYS</t>
  </si>
  <si>
    <t>Linked</t>
  </si>
  <si>
    <t>Sales AT PGE SYSTEM</t>
  </si>
  <si>
    <t>To PWX</t>
  </si>
  <si>
    <t>LAYOFF</t>
  </si>
  <si>
    <t>NOTE:  AIR PRODUCTS LOAD THURSDAY - MONDAY  6 MW FLAT</t>
  </si>
  <si>
    <t>HLH IS SYS/MIDC B/R</t>
  </si>
  <si>
    <t>PGE LENDING</t>
  </si>
  <si>
    <t xml:space="preserve">FOR </t>
  </si>
  <si>
    <t>REAL-TIME</t>
  </si>
  <si>
    <t>PGE PARKING</t>
  </si>
  <si>
    <t>TRANSMISSION</t>
  </si>
  <si>
    <t>Off peak</t>
  </si>
  <si>
    <t>FROM COB</t>
  </si>
  <si>
    <t>Montana Sys</t>
  </si>
  <si>
    <t>COB S&gt;N to SYS</t>
  </si>
  <si>
    <t>PGE LENDING @ MID-C</t>
  </si>
  <si>
    <t>NOT LINKED</t>
  </si>
  <si>
    <t>TO CISO(EPMI_CISO_3000)</t>
  </si>
  <si>
    <t>SNOH (T) MID-C TO JOHN DAY</t>
  </si>
  <si>
    <t>PGE(T) JohnDay</t>
  </si>
  <si>
    <t>PGE(T) GRIZZ</t>
  </si>
  <si>
    <t xml:space="preserve">DJ-INDEX </t>
  </si>
  <si>
    <t>DJ-MC-O  -.25</t>
  </si>
  <si>
    <t>TO CISO(EPMI_CISO_3001)</t>
  </si>
  <si>
    <t>SNOH (T) MID-C TO MPC SYS</t>
  </si>
  <si>
    <t xml:space="preserve">SNOH (T) MID-C TO MONTANA </t>
  </si>
  <si>
    <t>To MID-C</t>
  </si>
  <si>
    <t>JOHN DAY</t>
  </si>
  <si>
    <t>SNOH</t>
  </si>
  <si>
    <t>Tran</t>
  </si>
  <si>
    <t>Counterparty</t>
  </si>
  <si>
    <t>Point</t>
  </si>
  <si>
    <t>On</t>
  </si>
  <si>
    <t>Off</t>
  </si>
  <si>
    <t>Deal #</t>
  </si>
  <si>
    <t>BPA</t>
  </si>
  <si>
    <t>MIDESTO</t>
  </si>
  <si>
    <t>SPP</t>
  </si>
  <si>
    <t>BUSBAR</t>
  </si>
  <si>
    <t>MCMINN</t>
  </si>
  <si>
    <t>MC</t>
  </si>
  <si>
    <t>DOUGLAS</t>
  </si>
  <si>
    <t>GRAYS</t>
  </si>
  <si>
    <t>INTEL</t>
  </si>
  <si>
    <t>Montana</t>
  </si>
  <si>
    <t>LOUISIANA PAC</t>
  </si>
  <si>
    <t>LUZENACA</t>
  </si>
  <si>
    <t>NW DEL</t>
  </si>
  <si>
    <t>CLATSKAN</t>
  </si>
  <si>
    <t>COB N/S Total</t>
  </si>
  <si>
    <t>BUSBAR Total</t>
  </si>
  <si>
    <t>MC Total</t>
  </si>
  <si>
    <t>Montana Total</t>
  </si>
  <si>
    <t>NW DEL Total</t>
  </si>
  <si>
    <t>Grand Total</t>
  </si>
  <si>
    <t>Buy/Sale</t>
  </si>
  <si>
    <t>B</t>
  </si>
  <si>
    <t>S</t>
  </si>
  <si>
    <t>Avista</t>
  </si>
  <si>
    <t>Total MC</t>
  </si>
  <si>
    <t>Air Products</t>
  </si>
  <si>
    <t>To Avista</t>
  </si>
  <si>
    <t>CRC</t>
  </si>
  <si>
    <t>Total NW</t>
  </si>
  <si>
    <t>x</t>
  </si>
  <si>
    <t>ASH GROVE</t>
  </si>
  <si>
    <t>Might be out.</t>
  </si>
  <si>
    <t>BP Cont #</t>
  </si>
  <si>
    <t>Onpeak</t>
  </si>
  <si>
    <t>Offpeak</t>
  </si>
  <si>
    <t>MW</t>
  </si>
  <si>
    <t>Total $</t>
  </si>
  <si>
    <t>AEP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</si>
</sst>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8" formatCode="mm/dd/yy"/>
    <numFmt numFmtId="169" formatCode="0_);[Red]\(0\)"/>
    <numFmt numFmtId="171" formatCode="&quot;$&quot;#,##0.00"/>
    <numFmt numFmtId="178" formatCode="m/d/yy"/>
    <numFmt numFmtId="179" formatCode="0_);\(0\)"/>
    <numFmt numFmtId="181" formatCode="_(&quot;$&quot;* #,##0_);_(&quot;$&quot;* \(#,##0\);_(&quot;$&quot;* &quot;-&quot;??_);_(@_)"/>
  </numFmts>
  <fonts count="32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0"/>
      <color indexed="8"/>
      <name val="Arial"/>
    </font>
    <font>
      <b/>
      <sz val="8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sz val="8"/>
      <color indexed="57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b/>
      <sz val="8"/>
      <color indexed="48"/>
      <name val="Arial"/>
      <family val="2"/>
    </font>
    <font>
      <sz val="10"/>
      <color indexed="12"/>
      <name val="Arial"/>
      <family val="2"/>
    </font>
    <font>
      <b/>
      <sz val="8"/>
      <color indexed="20"/>
      <name val="Arial"/>
      <family val="2"/>
    </font>
    <font>
      <b/>
      <sz val="8"/>
      <color indexed="57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</cellStyleXfs>
  <cellXfs count="444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0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4" borderId="2" xfId="0" applyFill="1" applyBorder="1"/>
    <xf numFmtId="0" fontId="4" fillId="0" borderId="1" xfId="0" applyFont="1" applyBorder="1"/>
    <xf numFmtId="0" fontId="0" fillId="0" borderId="3" xfId="0" applyBorder="1"/>
    <xf numFmtId="0" fontId="0" fillId="5" borderId="2" xfId="0" applyFill="1" applyBorder="1"/>
    <xf numFmtId="0" fontId="0" fillId="5" borderId="0" xfId="0" applyFill="1"/>
    <xf numFmtId="0" fontId="0" fillId="6" borderId="0" xfId="0" applyFill="1"/>
    <xf numFmtId="0" fontId="4" fillId="7" borderId="0" xfId="0" applyFont="1" applyFill="1"/>
    <xf numFmtId="0" fontId="6" fillId="7" borderId="0" xfId="0" applyFont="1" applyFill="1" applyBorder="1" applyAlignment="1">
      <alignment horizontal="left"/>
    </xf>
    <xf numFmtId="0" fontId="0" fillId="7" borderId="0" xfId="0" applyFill="1"/>
    <xf numFmtId="0" fontId="0" fillId="0" borderId="0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3" fillId="3" borderId="4" xfId="0" applyFont="1" applyFill="1" applyBorder="1"/>
    <xf numFmtId="0" fontId="3" fillId="3" borderId="0" xfId="0" applyFont="1" applyFill="1" applyBorder="1"/>
    <xf numFmtId="0" fontId="3" fillId="3" borderId="5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4" fillId="0" borderId="4" xfId="0" applyFont="1" applyBorder="1"/>
    <xf numFmtId="0" fontId="0" fillId="0" borderId="5" xfId="0" applyBorder="1"/>
    <xf numFmtId="0" fontId="0" fillId="5" borderId="0" xfId="0" applyFill="1" applyBorder="1"/>
    <xf numFmtId="0" fontId="0" fillId="7" borderId="0" xfId="0" applyFill="1" applyBorder="1" applyAlignment="1">
      <alignment horizontal="left"/>
    </xf>
    <xf numFmtId="0" fontId="0" fillId="2" borderId="4" xfId="0" applyFill="1" applyBorder="1"/>
    <xf numFmtId="0" fontId="0" fillId="2" borderId="0" xfId="0" applyFill="1" applyBorder="1"/>
    <xf numFmtId="0" fontId="0" fillId="0" borderId="4" xfId="0" applyBorder="1"/>
    <xf numFmtId="168" fontId="0" fillId="7" borderId="0" xfId="0" applyNumberFormat="1" applyFill="1" applyAlignment="1">
      <alignment horizontal="left"/>
    </xf>
    <xf numFmtId="168" fontId="8" fillId="7" borderId="0" xfId="0" quotePrefix="1" applyNumberFormat="1" applyFont="1" applyFill="1" applyBorder="1" applyAlignment="1">
      <alignment horizontal="left"/>
    </xf>
    <xf numFmtId="0" fontId="8" fillId="4" borderId="0" xfId="0" applyFont="1" applyFill="1" applyBorder="1"/>
    <xf numFmtId="0" fontId="0" fillId="2" borderId="4" xfId="0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6" xfId="0" applyBorder="1"/>
    <xf numFmtId="0" fontId="0" fillId="0" borderId="8" xfId="0" applyBorder="1"/>
    <xf numFmtId="0" fontId="0" fillId="5" borderId="7" xfId="0" applyFill="1" applyBorder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right"/>
    </xf>
    <xf numFmtId="0" fontId="0" fillId="2" borderId="9" xfId="0" applyFill="1" applyBorder="1" applyAlignment="1">
      <alignment horizontal="center"/>
    </xf>
    <xf numFmtId="0" fontId="1" fillId="2" borderId="10" xfId="0" applyFont="1" applyFill="1" applyBorder="1"/>
    <xf numFmtId="0" fontId="0" fillId="2" borderId="11" xfId="0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1" fillId="4" borderId="11" xfId="0" applyFont="1" applyFill="1" applyBorder="1"/>
    <xf numFmtId="0" fontId="0" fillId="4" borderId="13" xfId="0" applyFill="1" applyBorder="1"/>
    <xf numFmtId="0" fontId="1" fillId="5" borderId="14" xfId="0" applyFont="1" applyFill="1" applyBorder="1"/>
    <xf numFmtId="0" fontId="1" fillId="5" borderId="11" xfId="0" applyFont="1" applyFill="1" applyBorder="1"/>
    <xf numFmtId="0" fontId="0" fillId="5" borderId="13" xfId="0" applyFill="1" applyBorder="1"/>
    <xf numFmtId="0" fontId="0" fillId="6" borderId="0" xfId="0" applyFill="1" applyBorder="1"/>
    <xf numFmtId="0" fontId="0" fillId="7" borderId="9" xfId="0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7" borderId="15" xfId="0" applyFill="1" applyBorder="1"/>
    <xf numFmtId="0" fontId="4" fillId="8" borderId="9" xfId="0" applyFont="1" applyFill="1" applyBorder="1"/>
    <xf numFmtId="0" fontId="1" fillId="7" borderId="9" xfId="0" applyFont="1" applyFill="1" applyBorder="1" applyAlignment="1">
      <alignment horizontal="center"/>
    </xf>
    <xf numFmtId="0" fontId="0" fillId="7" borderId="9" xfId="0" applyFill="1" applyBorder="1"/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0" fillId="4" borderId="3" xfId="0" applyFill="1" applyBorder="1" applyAlignment="1">
      <alignment horizontal="left"/>
    </xf>
    <xf numFmtId="0" fontId="4" fillId="4" borderId="18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5" borderId="9" xfId="0" applyFont="1" applyFill="1" applyBorder="1" applyAlignment="1">
      <alignment horizontal="left"/>
    </xf>
    <xf numFmtId="0" fontId="4" fillId="5" borderId="19" xfId="0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7" borderId="20" xfId="0" applyFill="1" applyBorder="1"/>
    <xf numFmtId="0" fontId="4" fillId="8" borderId="16" xfId="0" applyFont="1" applyFill="1" applyBorder="1"/>
    <xf numFmtId="0" fontId="4" fillId="7" borderId="16" xfId="0" applyFont="1" applyFill="1" applyBorder="1" applyAlignment="1">
      <alignment horizontal="center"/>
    </xf>
    <xf numFmtId="0" fontId="0" fillId="7" borderId="16" xfId="0" applyFill="1" applyBorder="1"/>
    <xf numFmtId="0" fontId="0" fillId="7" borderId="5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6" xfId="0" applyFill="1" applyBorder="1" applyAlignment="1">
      <alignment horizontal="right"/>
    </xf>
    <xf numFmtId="0" fontId="10" fillId="3" borderId="6" xfId="0" applyFont="1" applyFill="1" applyBorder="1" applyAlignment="1">
      <alignment horizontal="right"/>
    </xf>
    <xf numFmtId="0" fontId="10" fillId="3" borderId="21" xfId="0" applyFont="1" applyFill="1" applyBorder="1" applyAlignment="1">
      <alignment horizontal="right"/>
    </xf>
    <xf numFmtId="0" fontId="3" fillId="3" borderId="21" xfId="0" applyFont="1" applyFill="1" applyBorder="1" applyAlignment="1">
      <alignment horizontal="right"/>
    </xf>
    <xf numFmtId="0" fontId="4" fillId="4" borderId="22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4" fillId="7" borderId="24" xfId="0" applyFont="1" applyFill="1" applyBorder="1" applyAlignment="1">
      <alignment horizontal="right"/>
    </xf>
    <xf numFmtId="0" fontId="4" fillId="8" borderId="21" xfId="0" applyFont="1" applyFill="1" applyBorder="1"/>
    <xf numFmtId="0" fontId="4" fillId="7" borderId="21" xfId="0" applyFont="1" applyFill="1" applyBorder="1" applyAlignment="1">
      <alignment horizontal="center"/>
    </xf>
    <xf numFmtId="0" fontId="0" fillId="7" borderId="21" xfId="0" applyFill="1" applyBorder="1"/>
    <xf numFmtId="0" fontId="0" fillId="2" borderId="25" xfId="0" applyFill="1" applyBorder="1"/>
    <xf numFmtId="0" fontId="0" fillId="2" borderId="1" xfId="0" applyFill="1" applyBorder="1"/>
    <xf numFmtId="0" fontId="0" fillId="2" borderId="9" xfId="0" applyFill="1" applyBorder="1"/>
    <xf numFmtId="1" fontId="3" fillId="3" borderId="0" xfId="0" applyNumberFormat="1" applyFont="1" applyFill="1" applyBorder="1"/>
    <xf numFmtId="0" fontId="6" fillId="4" borderId="9" xfId="0" applyFont="1" applyFill="1" applyBorder="1"/>
    <xf numFmtId="0" fontId="0" fillId="4" borderId="17" xfId="0" applyFill="1" applyBorder="1"/>
    <xf numFmtId="0" fontId="0" fillId="0" borderId="9" xfId="0" applyBorder="1"/>
    <xf numFmtId="0" fontId="0" fillId="5" borderId="5" xfId="0" applyFill="1" applyBorder="1"/>
    <xf numFmtId="0" fontId="0" fillId="5" borderId="19" xfId="0" applyFill="1" applyBorder="1"/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1" fontId="0" fillId="7" borderId="9" xfId="0" applyNumberFormat="1" applyFill="1" applyBorder="1"/>
    <xf numFmtId="0" fontId="0" fillId="2" borderId="26" xfId="0" applyFill="1" applyBorder="1"/>
    <xf numFmtId="0" fontId="0" fillId="2" borderId="16" xfId="0" applyFill="1" applyBorder="1"/>
    <xf numFmtId="0" fontId="6" fillId="4" borderId="16" xfId="0" applyFont="1" applyFill="1" applyBorder="1"/>
    <xf numFmtId="0" fontId="0" fillId="0" borderId="16" xfId="0" applyBorder="1"/>
    <xf numFmtId="0" fontId="0" fillId="5" borderId="17" xfId="0" applyFill="1" applyBorder="1"/>
    <xf numFmtId="0" fontId="0" fillId="7" borderId="5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1" xfId="0" applyFill="1" applyBorder="1"/>
    <xf numFmtId="0" fontId="6" fillId="4" borderId="21" xfId="0" applyFont="1" applyFill="1" applyBorder="1"/>
    <xf numFmtId="0" fontId="0" fillId="4" borderId="22" xfId="0" applyFill="1" applyBorder="1"/>
    <xf numFmtId="0" fontId="0" fillId="0" borderId="21" xfId="0" applyBorder="1"/>
    <xf numFmtId="0" fontId="0" fillId="5" borderId="22" xfId="0" applyFill="1" applyBorder="1"/>
    <xf numFmtId="0" fontId="0" fillId="7" borderId="8" xfId="0" applyFill="1" applyBorder="1"/>
    <xf numFmtId="0" fontId="4" fillId="8" borderId="29" xfId="0" applyFont="1" applyFill="1" applyBorder="1"/>
    <xf numFmtId="0" fontId="0" fillId="7" borderId="0" xfId="0" applyFill="1" applyAlignment="1">
      <alignment horizontal="center"/>
    </xf>
    <xf numFmtId="0" fontId="0" fillId="7" borderId="7" xfId="0" applyFill="1" applyBorder="1"/>
    <xf numFmtId="0" fontId="0" fillId="7" borderId="10" xfId="0" applyFill="1" applyBorder="1" applyAlignment="1">
      <alignment horizontal="right"/>
    </xf>
    <xf numFmtId="0" fontId="0" fillId="7" borderId="11" xfId="0" applyFill="1" applyBorder="1"/>
    <xf numFmtId="0" fontId="0" fillId="7" borderId="12" xfId="0" applyFill="1" applyBorder="1"/>
    <xf numFmtId="0" fontId="0" fillId="7" borderId="29" xfId="0" applyFill="1" applyBorder="1"/>
    <xf numFmtId="0" fontId="0" fillId="7" borderId="29" xfId="0" applyFill="1" applyBorder="1" applyAlignment="1">
      <alignment horizontal="right"/>
    </xf>
    <xf numFmtId="0" fontId="0" fillId="0" borderId="0" xfId="0" applyFill="1"/>
    <xf numFmtId="0" fontId="4" fillId="0" borderId="0" xfId="0" applyFont="1"/>
    <xf numFmtId="0" fontId="1" fillId="0" borderId="0" xfId="4" applyFont="1" applyBorder="1"/>
    <xf numFmtId="0" fontId="2" fillId="0" borderId="0" xfId="4" applyBorder="1"/>
    <xf numFmtId="0" fontId="2" fillId="0" borderId="0" xfId="4"/>
    <xf numFmtId="0" fontId="2" fillId="0" borderId="9" xfId="4" applyBorder="1" applyAlignment="1">
      <alignment horizontal="center"/>
    </xf>
    <xf numFmtId="0" fontId="2" fillId="0" borderId="3" xfId="4" applyFont="1" applyBorder="1" applyAlignment="1">
      <alignment horizontal="center"/>
    </xf>
    <xf numFmtId="0" fontId="2" fillId="0" borderId="3" xfId="4" applyBorder="1" applyAlignment="1">
      <alignment horizontal="center"/>
    </xf>
    <xf numFmtId="0" fontId="2" fillId="0" borderId="3" xfId="4" applyFont="1" applyBorder="1" applyAlignment="1">
      <alignment horizontal="center" wrapText="1"/>
    </xf>
    <xf numFmtId="0" fontId="2" fillId="0" borderId="9" xfId="4" applyFont="1" applyBorder="1"/>
    <xf numFmtId="0" fontId="7" fillId="0" borderId="0" xfId="5"/>
    <xf numFmtId="14" fontId="2" fillId="0" borderId="0" xfId="4" applyNumberFormat="1" applyFont="1"/>
    <xf numFmtId="14" fontId="2" fillId="0" borderId="0" xfId="4" applyNumberFormat="1"/>
    <xf numFmtId="0" fontId="2" fillId="0" borderId="16" xfId="4" applyBorder="1" applyAlignment="1">
      <alignment horizontal="center"/>
    </xf>
    <xf numFmtId="0" fontId="2" fillId="0" borderId="5" xfId="4" applyFont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2" fillId="0" borderId="5" xfId="4" applyBorder="1" applyAlignment="1">
      <alignment horizontal="center"/>
    </xf>
    <xf numFmtId="0" fontId="2" fillId="0" borderId="16" xfId="4" applyBorder="1"/>
    <xf numFmtId="0" fontId="2" fillId="0" borderId="16" xfId="4" applyFont="1" applyBorder="1"/>
    <xf numFmtId="0" fontId="2" fillId="0" borderId="21" xfId="4" applyBorder="1" applyAlignment="1">
      <alignment horizontal="center"/>
    </xf>
    <xf numFmtId="0" fontId="2" fillId="0" borderId="8" xfId="4" applyBorder="1" applyAlignment="1">
      <alignment horizontal="center"/>
    </xf>
    <xf numFmtId="0" fontId="2" fillId="0" borderId="8" xfId="4" applyFont="1" applyBorder="1" applyAlignment="1">
      <alignment horizontal="center"/>
    </xf>
    <xf numFmtId="0" fontId="2" fillId="0" borderId="21" xfId="4" applyBorder="1"/>
    <xf numFmtId="3" fontId="2" fillId="0" borderId="0" xfId="4" applyNumberFormat="1"/>
    <xf numFmtId="168" fontId="9" fillId="0" borderId="0" xfId="5" applyNumberFormat="1" applyFont="1"/>
    <xf numFmtId="1" fontId="2" fillId="0" borderId="0" xfId="1" applyNumberFormat="1"/>
    <xf numFmtId="1" fontId="7" fillId="0" borderId="0" xfId="5" applyNumberFormat="1"/>
    <xf numFmtId="1" fontId="2" fillId="0" borderId="0" xfId="4" applyNumberFormat="1"/>
    <xf numFmtId="168" fontId="7" fillId="0" borderId="0" xfId="5" applyNumberFormat="1"/>
    <xf numFmtId="1" fontId="7" fillId="0" borderId="0" xfId="5" applyNumberFormat="1" applyFont="1" applyAlignment="1">
      <alignment horizontal="center"/>
    </xf>
    <xf numFmtId="164" fontId="2" fillId="0" borderId="9" xfId="1" applyNumberFormat="1" applyBorder="1"/>
    <xf numFmtId="0" fontId="2" fillId="0" borderId="9" xfId="4" applyBorder="1" applyAlignment="1">
      <alignment horizontal="center" wrapText="1"/>
    </xf>
    <xf numFmtId="0" fontId="2" fillId="0" borderId="9" xfId="4" applyFont="1" applyBorder="1" applyAlignment="1">
      <alignment horizontal="center"/>
    </xf>
    <xf numFmtId="0" fontId="2" fillId="0" borderId="9" xfId="4" applyBorder="1"/>
    <xf numFmtId="164" fontId="2" fillId="0" borderId="16" xfId="1" applyNumberFormat="1" applyBorder="1"/>
    <xf numFmtId="164" fontId="2" fillId="0" borderId="21" xfId="1" applyNumberFormat="1" applyBorder="1"/>
    <xf numFmtId="164" fontId="2" fillId="0" borderId="0" xfId="1" applyNumberFormat="1"/>
    <xf numFmtId="168" fontId="7" fillId="0" borderId="0" xfId="5" applyNumberFormat="1" applyFont="1"/>
    <xf numFmtId="0" fontId="2" fillId="0" borderId="0" xfId="3"/>
    <xf numFmtId="0" fontId="12" fillId="0" borderId="10" xfId="3" applyFont="1" applyFill="1" applyBorder="1" applyAlignment="1">
      <alignment horizontal="centerContinuous"/>
    </xf>
    <xf numFmtId="0" fontId="12" fillId="0" borderId="11" xfId="3" applyFont="1" applyBorder="1" applyAlignment="1">
      <alignment horizontal="centerContinuous"/>
    </xf>
    <xf numFmtId="0" fontId="12" fillId="0" borderId="11" xfId="3" applyFont="1" applyFill="1" applyBorder="1" applyAlignment="1">
      <alignment horizontal="centerContinuous"/>
    </xf>
    <xf numFmtId="0" fontId="12" fillId="0" borderId="12" xfId="3" applyFont="1" applyFill="1" applyBorder="1" applyAlignment="1">
      <alignment horizontal="centerContinuous"/>
    </xf>
    <xf numFmtId="0" fontId="13" fillId="0" borderId="0" xfId="3" applyFont="1" applyFill="1" applyBorder="1" applyAlignment="1">
      <alignment horizontal="left"/>
    </xf>
    <xf numFmtId="14" fontId="14" fillId="0" borderId="0" xfId="3" applyNumberFormat="1" applyFont="1" applyFill="1" applyBorder="1" applyAlignment="1">
      <alignment horizontal="left"/>
    </xf>
    <xf numFmtId="0" fontId="14" fillId="0" borderId="0" xfId="3" applyFont="1" applyFill="1" applyBorder="1"/>
    <xf numFmtId="0" fontId="14" fillId="0" borderId="0" xfId="3" quotePrefix="1" applyFont="1" applyFill="1" applyBorder="1"/>
    <xf numFmtId="164" fontId="13" fillId="0" borderId="0" xfId="1" applyNumberFormat="1" applyFont="1" applyFill="1" applyBorder="1"/>
    <xf numFmtId="0" fontId="13" fillId="0" borderId="0" xfId="3" applyFont="1" applyFill="1" applyBorder="1"/>
    <xf numFmtId="16" fontId="15" fillId="9" borderId="10" xfId="3" applyNumberFormat="1" applyFont="1" applyFill="1" applyBorder="1" applyAlignment="1">
      <alignment horizontal="centerContinuous"/>
    </xf>
    <xf numFmtId="0" fontId="16" fillId="9" borderId="11" xfId="3" applyFont="1" applyFill="1" applyBorder="1" applyAlignment="1">
      <alignment horizontal="centerContinuous"/>
    </xf>
    <xf numFmtId="0" fontId="16" fillId="9" borderId="12" xfId="3" applyFont="1" applyFill="1" applyBorder="1" applyAlignment="1">
      <alignment horizontal="centerContinuous"/>
    </xf>
    <xf numFmtId="16" fontId="17" fillId="0" borderId="29" xfId="3" applyNumberFormat="1" applyFont="1" applyFill="1" applyBorder="1" applyAlignment="1">
      <alignment horizontal="center"/>
    </xf>
    <xf numFmtId="0" fontId="13" fillId="0" borderId="29" xfId="3" applyFont="1" applyFill="1" applyBorder="1" applyAlignment="1">
      <alignment horizontal="center"/>
    </xf>
    <xf numFmtId="16" fontId="13" fillId="0" borderId="9" xfId="3" applyNumberFormat="1" applyFont="1" applyFill="1" applyBorder="1"/>
    <xf numFmtId="0" fontId="14" fillId="0" borderId="10" xfId="3" applyFont="1" applyFill="1" applyBorder="1"/>
    <xf numFmtId="44" fontId="14" fillId="0" borderId="29" xfId="2" applyFont="1" applyFill="1" applyBorder="1"/>
    <xf numFmtId="164" fontId="14" fillId="0" borderId="12" xfId="1" applyNumberFormat="1" applyFont="1" applyFill="1" applyBorder="1"/>
    <xf numFmtId="16" fontId="13" fillId="0" borderId="16" xfId="3" applyNumberFormat="1" applyFont="1" applyFill="1" applyBorder="1"/>
    <xf numFmtId="44" fontId="14" fillId="0" borderId="21" xfId="2" applyFont="1" applyBorder="1"/>
    <xf numFmtId="164" fontId="14" fillId="0" borderId="8" xfId="1" applyNumberFormat="1" applyFont="1" applyFill="1" applyBorder="1"/>
    <xf numFmtId="0" fontId="14" fillId="0" borderId="6" xfId="3" applyFont="1" applyFill="1" applyBorder="1"/>
    <xf numFmtId="44" fontId="14" fillId="0" borderId="21" xfId="2" applyFont="1" applyFill="1" applyBorder="1"/>
    <xf numFmtId="16" fontId="13" fillId="0" borderId="21" xfId="3" applyNumberFormat="1" applyFont="1" applyFill="1" applyBorder="1"/>
    <xf numFmtId="16" fontId="13" fillId="0" borderId="0" xfId="3" applyNumberFormat="1" applyFont="1" applyFill="1" applyBorder="1"/>
    <xf numFmtId="44" fontId="14" fillId="0" borderId="0" xfId="2" applyFont="1" applyFill="1" applyBorder="1"/>
    <xf numFmtId="164" fontId="14" fillId="0" borderId="0" xfId="1" applyNumberFormat="1" applyFont="1" applyFill="1" applyBorder="1"/>
    <xf numFmtId="44" fontId="16" fillId="9" borderId="11" xfId="2" applyFont="1" applyFill="1" applyBorder="1" applyAlignment="1">
      <alignment horizontal="centerContinuous"/>
    </xf>
    <xf numFmtId="164" fontId="16" fillId="9" borderId="12" xfId="1" applyNumberFormat="1" applyFont="1" applyFill="1" applyBorder="1" applyAlignment="1">
      <alignment horizontal="centerContinuous"/>
    </xf>
    <xf numFmtId="2" fontId="14" fillId="0" borderId="29" xfId="3" applyNumberFormat="1" applyFont="1" applyBorder="1"/>
    <xf numFmtId="0" fontId="14" fillId="0" borderId="29" xfId="3" applyFont="1" applyBorder="1"/>
    <xf numFmtId="44" fontId="14" fillId="0" borderId="29" xfId="3" applyNumberFormat="1" applyFont="1" applyBorder="1"/>
    <xf numFmtId="0" fontId="9" fillId="0" borderId="0" xfId="0" applyFont="1"/>
    <xf numFmtId="0" fontId="5" fillId="5" borderId="21" xfId="0" applyFont="1" applyFill="1" applyBorder="1" applyAlignment="1">
      <alignment horizontal="center"/>
    </xf>
    <xf numFmtId="1" fontId="3" fillId="3" borderId="6" xfId="0" applyNumberFormat="1" applyFont="1" applyFill="1" applyBorder="1"/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1" xfId="0" applyFill="1" applyBorder="1" applyAlignment="1">
      <alignment horizontal="right"/>
    </xf>
    <xf numFmtId="0" fontId="8" fillId="7" borderId="1" xfId="0" applyFont="1" applyFill="1" applyBorder="1" applyAlignment="1">
      <alignment horizontal="center"/>
    </xf>
    <xf numFmtId="44" fontId="4" fillId="0" borderId="16" xfId="2" applyFont="1" applyBorder="1" applyAlignment="1">
      <alignment horizontal="center"/>
    </xf>
    <xf numFmtId="0" fontId="5" fillId="0" borderId="0" xfId="0" applyFont="1"/>
    <xf numFmtId="0" fontId="11" fillId="10" borderId="29" xfId="0" applyFont="1" applyFill="1" applyBorder="1" applyAlignment="1">
      <alignment horizontal="center"/>
    </xf>
    <xf numFmtId="0" fontId="9" fillId="11" borderId="9" xfId="0" applyFont="1" applyFill="1" applyBorder="1"/>
    <xf numFmtId="0" fontId="9" fillId="11" borderId="16" xfId="0" applyFont="1" applyFill="1" applyBorder="1"/>
    <xf numFmtId="169" fontId="9" fillId="0" borderId="9" xfId="0" applyNumberFormat="1" applyFont="1" applyBorder="1"/>
    <xf numFmtId="169" fontId="9" fillId="0" borderId="16" xfId="0" applyNumberFormat="1" applyFont="1" applyBorder="1"/>
    <xf numFmtId="0" fontId="9" fillId="12" borderId="11" xfId="0" applyFont="1" applyFill="1" applyBorder="1"/>
    <xf numFmtId="0" fontId="21" fillId="12" borderId="11" xfId="0" applyFont="1" applyFill="1" applyBorder="1"/>
    <xf numFmtId="0" fontId="9" fillId="13" borderId="11" xfId="0" applyFont="1" applyFill="1" applyBorder="1"/>
    <xf numFmtId="0" fontId="22" fillId="12" borderId="11" xfId="0" applyFont="1" applyFill="1" applyBorder="1" applyAlignment="1">
      <alignment horizontal="center"/>
    </xf>
    <xf numFmtId="0" fontId="22" fillId="12" borderId="12" xfId="0" applyFont="1" applyFill="1" applyBorder="1" applyAlignment="1">
      <alignment horizontal="center"/>
    </xf>
    <xf numFmtId="1" fontId="9" fillId="12" borderId="29" xfId="0" applyNumberFormat="1" applyFont="1" applyFill="1" applyBorder="1"/>
    <xf numFmtId="1" fontId="9" fillId="13" borderId="29" xfId="0" applyNumberFormat="1" applyFont="1" applyFill="1" applyBorder="1"/>
    <xf numFmtId="0" fontId="22" fillId="12" borderId="29" xfId="0" applyFont="1" applyFill="1" applyBorder="1" applyAlignment="1">
      <alignment horizontal="center"/>
    </xf>
    <xf numFmtId="0" fontId="9" fillId="0" borderId="0" xfId="0" applyFont="1" applyBorder="1"/>
    <xf numFmtId="16" fontId="9" fillId="0" borderId="30" xfId="0" applyNumberFormat="1" applyFont="1" applyBorder="1"/>
    <xf numFmtId="0" fontId="9" fillId="0" borderId="30" xfId="0" applyFont="1" applyBorder="1"/>
    <xf numFmtId="0" fontId="9" fillId="13" borderId="14" xfId="0" applyFont="1" applyFill="1" applyBorder="1"/>
    <xf numFmtId="0" fontId="22" fillId="12" borderId="31" xfId="0" applyFont="1" applyFill="1" applyBorder="1" applyAlignment="1">
      <alignment horizontal="center"/>
    </xf>
    <xf numFmtId="0" fontId="9" fillId="12" borderId="14" xfId="0" applyFont="1" applyFill="1" applyBorder="1"/>
    <xf numFmtId="1" fontId="9" fillId="12" borderId="32" xfId="0" applyNumberFormat="1" applyFont="1" applyFill="1" applyBorder="1"/>
    <xf numFmtId="0" fontId="11" fillId="10" borderId="33" xfId="0" applyFont="1" applyFill="1" applyBorder="1" applyAlignment="1">
      <alignment horizontal="center"/>
    </xf>
    <xf numFmtId="0" fontId="11" fillId="10" borderId="32" xfId="0" applyFont="1" applyFill="1" applyBorder="1" applyAlignment="1">
      <alignment horizontal="center"/>
    </xf>
    <xf numFmtId="0" fontId="9" fillId="11" borderId="34" xfId="0" applyFont="1" applyFill="1" applyBorder="1"/>
    <xf numFmtId="169" fontId="9" fillId="0" borderId="25" xfId="0" applyNumberFormat="1" applyFont="1" applyBorder="1"/>
    <xf numFmtId="0" fontId="9" fillId="11" borderId="35" xfId="0" applyFont="1" applyFill="1" applyBorder="1"/>
    <xf numFmtId="169" fontId="9" fillId="0" borderId="26" xfId="0" applyNumberFormat="1" applyFont="1" applyBorder="1"/>
    <xf numFmtId="0" fontId="9" fillId="11" borderId="36" xfId="0" applyFont="1" applyFill="1" applyBorder="1"/>
    <xf numFmtId="0" fontId="9" fillId="11" borderId="37" xfId="0" applyFont="1" applyFill="1" applyBorder="1"/>
    <xf numFmtId="169" fontId="9" fillId="0" borderId="37" xfId="0" applyNumberFormat="1" applyFont="1" applyBorder="1"/>
    <xf numFmtId="169" fontId="9" fillId="0" borderId="38" xfId="0" applyNumberFormat="1" applyFont="1" applyBorder="1"/>
    <xf numFmtId="0" fontId="20" fillId="0" borderId="39" xfId="0" applyFont="1" applyBorder="1"/>
    <xf numFmtId="0" fontId="9" fillId="0" borderId="40" xfId="0" applyFont="1" applyBorder="1"/>
    <xf numFmtId="0" fontId="23" fillId="0" borderId="40" xfId="0" applyFont="1" applyBorder="1"/>
    <xf numFmtId="169" fontId="23" fillId="0" borderId="40" xfId="0" applyNumberFormat="1" applyFont="1" applyBorder="1"/>
    <xf numFmtId="169" fontId="23" fillId="0" borderId="41" xfId="0" applyNumberFormat="1" applyFont="1" applyBorder="1"/>
    <xf numFmtId="0" fontId="22" fillId="0" borderId="0" xfId="0" applyFont="1" applyBorder="1"/>
    <xf numFmtId="0" fontId="11" fillId="0" borderId="0" xfId="0" applyFont="1" applyBorder="1"/>
    <xf numFmtId="1" fontId="11" fillId="0" borderId="0" xfId="0" applyNumberFormat="1" applyFont="1" applyBorder="1"/>
    <xf numFmtId="0" fontId="19" fillId="0" borderId="0" xfId="0" applyFont="1" applyBorder="1"/>
    <xf numFmtId="0" fontId="11" fillId="0" borderId="42" xfId="0" applyFont="1" applyBorder="1"/>
    <xf numFmtId="1" fontId="11" fillId="0" borderId="42" xfId="0" applyNumberFormat="1" applyFont="1" applyBorder="1"/>
    <xf numFmtId="0" fontId="9" fillId="13" borderId="43" xfId="0" applyFont="1" applyFill="1" applyBorder="1"/>
    <xf numFmtId="0" fontId="9" fillId="13" borderId="7" xfId="0" applyFont="1" applyFill="1" applyBorder="1"/>
    <xf numFmtId="0" fontId="21" fillId="13" borderId="7" xfId="0" applyFont="1" applyFill="1" applyBorder="1"/>
    <xf numFmtId="1" fontId="9" fillId="13" borderId="21" xfId="0" applyNumberFormat="1" applyFont="1" applyFill="1" applyBorder="1"/>
    <xf numFmtId="0" fontId="9" fillId="13" borderId="44" xfId="0" applyFont="1" applyFill="1" applyBorder="1"/>
    <xf numFmtId="0" fontId="9" fillId="13" borderId="2" xfId="0" applyFont="1" applyFill="1" applyBorder="1"/>
    <xf numFmtId="0" fontId="21" fillId="13" borderId="2" xfId="0" applyFont="1" applyFill="1" applyBorder="1"/>
    <xf numFmtId="1" fontId="9" fillId="13" borderId="9" xfId="0" applyNumberFormat="1" applyFont="1" applyFill="1" applyBorder="1"/>
    <xf numFmtId="0" fontId="9" fillId="12" borderId="43" xfId="0" applyFont="1" applyFill="1" applyBorder="1"/>
    <xf numFmtId="0" fontId="22" fillId="12" borderId="7" xfId="0" applyFont="1" applyFill="1" applyBorder="1" applyAlignment="1">
      <alignment horizontal="center"/>
    </xf>
    <xf numFmtId="0" fontId="22" fillId="12" borderId="21" xfId="0" applyFont="1" applyFill="1" applyBorder="1" applyAlignment="1">
      <alignment horizontal="center"/>
    </xf>
    <xf numFmtId="0" fontId="9" fillId="0" borderId="41" xfId="0" applyFont="1" applyFill="1" applyBorder="1"/>
    <xf numFmtId="0" fontId="9" fillId="0" borderId="42" xfId="0" applyFont="1" applyFill="1" applyBorder="1"/>
    <xf numFmtId="0" fontId="9" fillId="10" borderId="42" xfId="0" applyFont="1" applyFill="1" applyBorder="1"/>
    <xf numFmtId="0" fontId="11" fillId="10" borderId="42" xfId="0" applyFont="1" applyFill="1" applyBorder="1" applyAlignment="1">
      <alignment horizontal="center"/>
    </xf>
    <xf numFmtId="0" fontId="8" fillId="12" borderId="14" xfId="0" applyFont="1" applyFill="1" applyBorder="1"/>
    <xf numFmtId="1" fontId="9" fillId="13" borderId="27" xfId="0" applyNumberFormat="1" applyFont="1" applyFill="1" applyBorder="1"/>
    <xf numFmtId="1" fontId="9" fillId="13" borderId="25" xfId="0" applyNumberFormat="1" applyFont="1" applyFill="1" applyBorder="1"/>
    <xf numFmtId="0" fontId="22" fillId="12" borderId="27" xfId="0" applyFont="1" applyFill="1" applyBorder="1" applyAlignment="1">
      <alignment horizontal="center"/>
    </xf>
    <xf numFmtId="6" fontId="0" fillId="4" borderId="5" xfId="0" quotePrefix="1" applyNumberFormat="1" applyFill="1" applyBorder="1" applyAlignment="1">
      <alignment horizontal="left"/>
    </xf>
    <xf numFmtId="0" fontId="9" fillId="13" borderId="0" xfId="0" applyFont="1" applyFill="1" applyBorder="1"/>
    <xf numFmtId="0" fontId="21" fillId="12" borderId="12" xfId="0" applyFont="1" applyFill="1" applyBorder="1"/>
    <xf numFmtId="169" fontId="9" fillId="11" borderId="16" xfId="0" applyNumberFormat="1" applyFont="1" applyFill="1" applyBorder="1"/>
    <xf numFmtId="169" fontId="9" fillId="11" borderId="37" xfId="0" applyNumberFormat="1" applyFont="1" applyFill="1" applyBorder="1"/>
    <xf numFmtId="169" fontId="9" fillId="5" borderId="0" xfId="0" applyNumberFormat="1" applyFont="1" applyFill="1" applyBorder="1"/>
    <xf numFmtId="169" fontId="9" fillId="5" borderId="45" xfId="0" applyNumberFormat="1" applyFont="1" applyFill="1" applyBorder="1"/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21" fillId="13" borderId="12" xfId="0" applyFont="1" applyFill="1" applyBorder="1"/>
    <xf numFmtId="0" fontId="9" fillId="12" borderId="44" xfId="0" applyFont="1" applyFill="1" applyBorder="1"/>
    <xf numFmtId="0" fontId="11" fillId="10" borderId="43" xfId="0" applyFont="1" applyFill="1" applyBorder="1" applyAlignment="1">
      <alignment horizontal="center"/>
    </xf>
    <xf numFmtId="0" fontId="0" fillId="0" borderId="0" xfId="0" applyAlignment="1"/>
    <xf numFmtId="1" fontId="11" fillId="13" borderId="29" xfId="0" applyNumberFormat="1" applyFont="1" applyFill="1" applyBorder="1"/>
    <xf numFmtId="169" fontId="18" fillId="0" borderId="46" xfId="0" applyNumberFormat="1" applyFont="1" applyBorder="1"/>
    <xf numFmtId="0" fontId="22" fillId="13" borderId="8" xfId="0" applyFont="1" applyFill="1" applyBorder="1" applyAlignment="1">
      <alignment horizontal="center"/>
    </xf>
    <xf numFmtId="0" fontId="22" fillId="13" borderId="47" xfId="0" applyFont="1" applyFill="1" applyBorder="1" applyAlignment="1">
      <alignment horizontal="center"/>
    </xf>
    <xf numFmtId="169" fontId="22" fillId="12" borderId="21" xfId="0" applyNumberFormat="1" applyFont="1" applyFill="1" applyBorder="1" applyAlignment="1">
      <alignment horizontal="center"/>
    </xf>
    <xf numFmtId="169" fontId="22" fillId="12" borderId="27" xfId="0" applyNumberFormat="1" applyFont="1" applyFill="1" applyBorder="1" applyAlignment="1">
      <alignment horizontal="center"/>
    </xf>
    <xf numFmtId="169" fontId="11" fillId="0" borderId="0" xfId="0" applyNumberFormat="1" applyFont="1" applyBorder="1"/>
    <xf numFmtId="169" fontId="11" fillId="0" borderId="42" xfId="0" applyNumberFormat="1" applyFont="1" applyBorder="1"/>
    <xf numFmtId="0" fontId="22" fillId="12" borderId="47" xfId="0" applyFont="1" applyFill="1" applyBorder="1" applyAlignment="1">
      <alignment horizontal="center"/>
    </xf>
    <xf numFmtId="169" fontId="11" fillId="12" borderId="29" xfId="0" applyNumberFormat="1" applyFont="1" applyFill="1" applyBorder="1" applyAlignment="1">
      <alignment horizontal="center"/>
    </xf>
    <xf numFmtId="169" fontId="11" fillId="12" borderId="32" xfId="0" applyNumberFormat="1" applyFont="1" applyFill="1" applyBorder="1" applyAlignment="1">
      <alignment horizontal="center"/>
    </xf>
    <xf numFmtId="0" fontId="24" fillId="10" borderId="42" xfId="0" applyFont="1" applyFill="1" applyBorder="1"/>
    <xf numFmtId="16" fontId="0" fillId="2" borderId="0" xfId="0" applyNumberFormat="1" applyFill="1" applyBorder="1"/>
    <xf numFmtId="0" fontId="11" fillId="10" borderId="9" xfId="0" applyFont="1" applyFill="1" applyBorder="1" applyAlignment="1">
      <alignment horizontal="center"/>
    </xf>
    <xf numFmtId="0" fontId="25" fillId="0" borderId="0" xfId="0" applyFont="1"/>
    <xf numFmtId="178" fontId="0" fillId="2" borderId="0" xfId="0" applyNumberFormat="1" applyFill="1" applyBorder="1"/>
    <xf numFmtId="0" fontId="4" fillId="0" borderId="0" xfId="0" applyFont="1" applyFill="1"/>
    <xf numFmtId="0" fontId="11" fillId="10" borderId="34" xfId="0" applyFont="1" applyFill="1" applyBorder="1" applyAlignment="1">
      <alignment horizontal="center"/>
    </xf>
    <xf numFmtId="16" fontId="20" fillId="0" borderId="39" xfId="0" applyNumberFormat="1" applyFont="1" applyBorder="1"/>
    <xf numFmtId="0" fontId="8" fillId="0" borderId="0" xfId="0" applyFont="1"/>
    <xf numFmtId="0" fontId="6" fillId="7" borderId="3" xfId="0" applyFont="1" applyFill="1" applyBorder="1" applyAlignment="1">
      <alignment horizontal="center"/>
    </xf>
    <xf numFmtId="171" fontId="9" fillId="11" borderId="9" xfId="0" applyNumberFormat="1" applyFont="1" applyFill="1" applyBorder="1"/>
    <xf numFmtId="171" fontId="9" fillId="11" borderId="16" xfId="0" applyNumberFormat="1" applyFont="1" applyFill="1" applyBorder="1"/>
    <xf numFmtId="171" fontId="9" fillId="11" borderId="37" xfId="0" applyNumberFormat="1" applyFont="1" applyFill="1" applyBorder="1"/>
    <xf numFmtId="169" fontId="24" fillId="10" borderId="48" xfId="0" applyNumberFormat="1" applyFont="1" applyFill="1" applyBorder="1"/>
    <xf numFmtId="0" fontId="22" fillId="11" borderId="35" xfId="0" applyFont="1" applyFill="1" applyBorder="1"/>
    <xf numFmtId="0" fontId="11" fillId="11" borderId="35" xfId="0" applyFont="1" applyFill="1" applyBorder="1"/>
    <xf numFmtId="0" fontId="4" fillId="4" borderId="0" xfId="0" applyFont="1" applyFill="1" applyAlignment="1">
      <alignment horizontal="center"/>
    </xf>
    <xf numFmtId="169" fontId="4" fillId="5" borderId="0" xfId="0" applyNumberFormat="1" applyFont="1" applyFill="1" applyAlignment="1">
      <alignment horizontal="center"/>
    </xf>
    <xf numFmtId="169" fontId="4" fillId="11" borderId="0" xfId="0" applyNumberFormat="1" applyFont="1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6" xfId="0" applyFill="1" applyBorder="1" applyProtection="1"/>
    <xf numFmtId="0" fontId="0" fillId="4" borderId="21" xfId="0" applyFill="1" applyBorder="1" applyProtection="1"/>
    <xf numFmtId="0" fontId="4" fillId="0" borderId="0" xfId="4" applyFont="1"/>
    <xf numFmtId="0" fontId="4" fillId="0" borderId="9" xfId="0" applyFont="1" applyBorder="1"/>
    <xf numFmtId="0" fontId="0" fillId="0" borderId="29" xfId="0" applyBorder="1"/>
    <xf numFmtId="44" fontId="0" fillId="0" borderId="0" xfId="0" applyNumberFormat="1"/>
    <xf numFmtId="1" fontId="0" fillId="0" borderId="0" xfId="0" applyNumberFormat="1"/>
    <xf numFmtId="179" fontId="0" fillId="0" borderId="9" xfId="0" applyNumberFormat="1" applyBorder="1"/>
    <xf numFmtId="179" fontId="0" fillId="0" borderId="16" xfId="0" applyNumberFormat="1" applyBorder="1"/>
    <xf numFmtId="179" fontId="0" fillId="0" borderId="21" xfId="0" applyNumberFormat="1" applyBorder="1"/>
    <xf numFmtId="0" fontId="8" fillId="0" borderId="16" xfId="0" applyFont="1" applyBorder="1" applyAlignment="1">
      <alignment horizontal="center"/>
    </xf>
    <xf numFmtId="0" fontId="0" fillId="4" borderId="21" xfId="0" applyFill="1" applyBorder="1" applyAlignment="1">
      <alignment horizontal="center" wrapText="1"/>
    </xf>
    <xf numFmtId="0" fontId="18" fillId="0" borderId="0" xfId="0" applyFont="1"/>
    <xf numFmtId="44" fontId="4" fillId="0" borderId="4" xfId="2" applyFont="1" applyBorder="1" applyAlignment="1">
      <alignment horizontal="center"/>
    </xf>
    <xf numFmtId="0" fontId="11" fillId="11" borderId="9" xfId="0" applyFont="1" applyFill="1" applyBorder="1"/>
    <xf numFmtId="169" fontId="11" fillId="0" borderId="9" xfId="0" applyNumberFormat="1" applyFont="1" applyBorder="1"/>
    <xf numFmtId="169" fontId="11" fillId="0" borderId="25" xfId="0" applyNumberFormat="1" applyFont="1" applyBorder="1"/>
    <xf numFmtId="0" fontId="23" fillId="0" borderId="0" xfId="0" applyFont="1"/>
    <xf numFmtId="0" fontId="24" fillId="0" borderId="0" xfId="0" applyFont="1"/>
    <xf numFmtId="0" fontId="0" fillId="7" borderId="5" xfId="0" applyFill="1" applyBorder="1" applyAlignment="1">
      <alignment horizontal="center" wrapText="1"/>
    </xf>
    <xf numFmtId="0" fontId="22" fillId="0" borderId="0" xfId="0" applyFont="1" applyFill="1" applyAlignment="1">
      <alignment horizontal="center"/>
    </xf>
    <xf numFmtId="165" fontId="24" fillId="10" borderId="42" xfId="0" applyNumberFormat="1" applyFont="1" applyFill="1" applyBorder="1" applyAlignment="1">
      <alignment horizontal="left"/>
    </xf>
    <xf numFmtId="165" fontId="5" fillId="7" borderId="8" xfId="0" applyNumberFormat="1" applyFont="1" applyFill="1" applyBorder="1" applyAlignment="1">
      <alignment horizontal="center"/>
    </xf>
    <xf numFmtId="0" fontId="28" fillId="12" borderId="12" xfId="0" applyFont="1" applyFill="1" applyBorder="1" applyAlignment="1">
      <alignment horizontal="center"/>
    </xf>
    <xf numFmtId="0" fontId="28" fillId="12" borderId="29" xfId="0" applyFont="1" applyFill="1" applyBorder="1" applyAlignment="1">
      <alignment horizontal="center"/>
    </xf>
    <xf numFmtId="1" fontId="4" fillId="0" borderId="0" xfId="1" applyNumberFormat="1" applyFont="1" applyFill="1"/>
    <xf numFmtId="0" fontId="4" fillId="0" borderId="0" xfId="4" applyFont="1" applyFill="1"/>
    <xf numFmtId="1" fontId="11" fillId="0" borderId="0" xfId="5" applyNumberFormat="1" applyFont="1" applyFill="1"/>
    <xf numFmtId="1" fontId="4" fillId="0" borderId="0" xfId="4" applyNumberFormat="1" applyFont="1" applyFill="1"/>
    <xf numFmtId="0" fontId="22" fillId="0" borderId="0" xfId="0" applyFont="1"/>
    <xf numFmtId="0" fontId="26" fillId="0" borderId="0" xfId="0" applyFont="1" applyFill="1"/>
    <xf numFmtId="16" fontId="9" fillId="0" borderId="30" xfId="0" applyNumberFormat="1" applyFont="1" applyBorder="1" applyAlignment="1">
      <alignment horizontal="right"/>
    </xf>
    <xf numFmtId="0" fontId="11" fillId="0" borderId="0" xfId="0" applyFont="1" applyFill="1"/>
    <xf numFmtId="0" fontId="9" fillId="0" borderId="0" xfId="0" applyFont="1" applyFill="1"/>
    <xf numFmtId="0" fontId="4" fillId="5" borderId="0" xfId="0" applyFont="1" applyFill="1" applyAlignment="1">
      <alignment horizontal="center"/>
    </xf>
    <xf numFmtId="16" fontId="21" fillId="0" borderId="30" xfId="0" applyNumberFormat="1" applyFont="1" applyBorder="1" applyAlignment="1">
      <alignment horizontal="right"/>
    </xf>
    <xf numFmtId="0" fontId="1" fillId="14" borderId="2" xfId="0" applyFont="1" applyFill="1" applyBorder="1"/>
    <xf numFmtId="0" fontId="0" fillId="14" borderId="0" xfId="0" applyFill="1" applyBorder="1"/>
    <xf numFmtId="0" fontId="26" fillId="14" borderId="0" xfId="0" applyFont="1" applyFill="1" applyBorder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1" fillId="14" borderId="11" xfId="0" applyFont="1" applyFill="1" applyBorder="1"/>
    <xf numFmtId="0" fontId="29" fillId="14" borderId="3" xfId="0" applyFont="1" applyFill="1" applyBorder="1" applyAlignment="1">
      <alignment horizontal="center"/>
    </xf>
    <xf numFmtId="0" fontId="29" fillId="14" borderId="7" xfId="0" quotePrefix="1" applyFont="1" applyFill="1" applyBorder="1" applyAlignment="1">
      <alignment horizontal="center"/>
    </xf>
    <xf numFmtId="0" fontId="0" fillId="14" borderId="0" xfId="0" applyFill="1" applyBorder="1" applyProtection="1"/>
    <xf numFmtId="0" fontId="0" fillId="14" borderId="8" xfId="0" applyFill="1" applyBorder="1" applyProtection="1"/>
    <xf numFmtId="0" fontId="0" fillId="14" borderId="9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26" fillId="7" borderId="0" xfId="0" applyFont="1" applyFill="1" applyBorder="1" applyAlignment="1">
      <alignment horizontal="center"/>
    </xf>
    <xf numFmtId="168" fontId="11" fillId="0" borderId="0" xfId="5" applyNumberFormat="1" applyFont="1" applyFill="1"/>
    <xf numFmtId="0" fontId="2" fillId="0" borderId="0" xfId="4" applyFill="1"/>
    <xf numFmtId="1" fontId="6" fillId="0" borderId="0" xfId="1" applyNumberFormat="1" applyFont="1" applyFill="1"/>
    <xf numFmtId="1" fontId="2" fillId="0" borderId="0" xfId="4" applyNumberFormat="1" applyFill="1"/>
    <xf numFmtId="0" fontId="27" fillId="13" borderId="14" xfId="0" applyFont="1" applyFill="1" applyBorder="1"/>
    <xf numFmtId="0" fontId="27" fillId="13" borderId="11" xfId="0" applyFont="1" applyFill="1" applyBorder="1"/>
    <xf numFmtId="0" fontId="27" fillId="13" borderId="10" xfId="0" applyFont="1" applyFill="1" applyBorder="1"/>
    <xf numFmtId="0" fontId="21" fillId="13" borderId="3" xfId="0" applyFont="1" applyFill="1" applyBorder="1"/>
    <xf numFmtId="1" fontId="22" fillId="13" borderId="29" xfId="0" applyNumberFormat="1" applyFont="1" applyFill="1" applyBorder="1"/>
    <xf numFmtId="165" fontId="27" fillId="13" borderId="29" xfId="0" applyNumberFormat="1" applyFont="1" applyFill="1" applyBorder="1"/>
    <xf numFmtId="0" fontId="27" fillId="13" borderId="29" xfId="0" applyFont="1" applyFill="1" applyBorder="1"/>
    <xf numFmtId="169" fontId="11" fillId="5" borderId="29" xfId="0" applyNumberFormat="1" applyFont="1" applyFill="1" applyBorder="1"/>
    <xf numFmtId="169" fontId="20" fillId="5" borderId="0" xfId="0" applyNumberFormat="1" applyFont="1" applyFill="1" applyBorder="1"/>
    <xf numFmtId="0" fontId="6" fillId="5" borderId="30" xfId="0" applyFont="1" applyFill="1" applyBorder="1" applyAlignment="1">
      <alignment horizontal="center"/>
    </xf>
    <xf numFmtId="0" fontId="27" fillId="13" borderId="30" xfId="0" applyFont="1" applyFill="1" applyBorder="1"/>
    <xf numFmtId="0" fontId="0" fillId="0" borderId="10" xfId="0" applyBorder="1"/>
    <xf numFmtId="1" fontId="22" fillId="13" borderId="12" xfId="0" applyNumberFormat="1" applyFont="1" applyFill="1" applyBorder="1"/>
    <xf numFmtId="168" fontId="11" fillId="0" borderId="0" xfId="5" applyNumberFormat="1" applyFont="1"/>
    <xf numFmtId="0" fontId="11" fillId="12" borderId="14" xfId="0" applyFont="1" applyFill="1" applyBorder="1"/>
    <xf numFmtId="0" fontId="28" fillId="13" borderId="14" xfId="0" applyFont="1" applyFill="1" applyBorder="1"/>
    <xf numFmtId="0" fontId="30" fillId="12" borderId="10" xfId="0" applyFont="1" applyFill="1" applyBorder="1"/>
    <xf numFmtId="2" fontId="21" fillId="12" borderId="12" xfId="0" applyNumberFormat="1" applyFont="1" applyFill="1" applyBorder="1"/>
    <xf numFmtId="0" fontId="0" fillId="0" borderId="12" xfId="0" applyBorder="1"/>
    <xf numFmtId="0" fontId="0" fillId="4" borderId="5" xfId="0" applyFill="1" applyBorder="1"/>
    <xf numFmtId="0" fontId="0" fillId="11" borderId="5" xfId="0" applyFill="1" applyBorder="1"/>
    <xf numFmtId="0" fontId="0" fillId="11" borderId="8" xfId="0" applyFill="1" applyBorder="1"/>
    <xf numFmtId="0" fontId="0" fillId="4" borderId="8" xfId="0" applyFill="1" applyBorder="1"/>
    <xf numFmtId="0" fontId="0" fillId="0" borderId="11" xfId="0" applyBorder="1"/>
    <xf numFmtId="0" fontId="0" fillId="4" borderId="9" xfId="0" applyFill="1" applyBorder="1"/>
    <xf numFmtId="0" fontId="0" fillId="4" borderId="16" xfId="0" applyFill="1" applyBorder="1"/>
    <xf numFmtId="0" fontId="0" fillId="4" borderId="21" xfId="0" applyFill="1" applyBorder="1"/>
    <xf numFmtId="0" fontId="0" fillId="11" borderId="9" xfId="0" applyFill="1" applyBorder="1"/>
    <xf numFmtId="0" fontId="0" fillId="11" borderId="16" xfId="0" applyFill="1" applyBorder="1"/>
    <xf numFmtId="0" fontId="0" fillId="11" borderId="21" xfId="0" applyFill="1" applyBorder="1"/>
    <xf numFmtId="0" fontId="31" fillId="12" borderId="44" xfId="0" applyFont="1" applyFill="1" applyBorder="1"/>
    <xf numFmtId="0" fontId="9" fillId="4" borderId="0" xfId="0" applyFont="1" applyFill="1" applyBorder="1" applyAlignment="1">
      <alignment horizontal="center"/>
    </xf>
    <xf numFmtId="2" fontId="9" fillId="4" borderId="16" xfId="0" applyNumberFormat="1" applyFont="1" applyFill="1" applyBorder="1"/>
    <xf numFmtId="0" fontId="20" fillId="4" borderId="35" xfId="0" applyFont="1" applyFill="1" applyBorder="1"/>
    <xf numFmtId="2" fontId="20" fillId="4" borderId="16" xfId="0" applyNumberFormat="1" applyFont="1" applyFill="1" applyBorder="1"/>
    <xf numFmtId="0" fontId="9" fillId="4" borderId="36" xfId="0" applyFont="1" applyFill="1" applyBorder="1"/>
    <xf numFmtId="0" fontId="9" fillId="4" borderId="37" xfId="0" applyFont="1" applyFill="1" applyBorder="1"/>
    <xf numFmtId="0" fontId="9" fillId="4" borderId="45" xfId="0" applyFont="1" applyFill="1" applyBorder="1" applyAlignment="1">
      <alignment horizontal="center"/>
    </xf>
    <xf numFmtId="2" fontId="9" fillId="4" borderId="37" xfId="0" applyNumberFormat="1" applyFont="1" applyFill="1" applyBorder="1"/>
    <xf numFmtId="169" fontId="20" fillId="11" borderId="26" xfId="0" applyNumberFormat="1" applyFont="1" applyFill="1" applyBorder="1"/>
    <xf numFmtId="165" fontId="4" fillId="5" borderId="21" xfId="0" applyNumberFormat="1" applyFont="1" applyFill="1" applyBorder="1" applyAlignment="1">
      <alignment horizontal="center"/>
    </xf>
    <xf numFmtId="0" fontId="22" fillId="4" borderId="35" xfId="0" applyFont="1" applyFill="1" applyBorder="1"/>
    <xf numFmtId="0" fontId="0" fillId="0" borderId="0" xfId="0" applyAlignment="1">
      <alignment horizontal="left"/>
    </xf>
    <xf numFmtId="169" fontId="9" fillId="11" borderId="38" xfId="0" applyNumberFormat="1" applyFont="1" applyFill="1" applyBorder="1"/>
    <xf numFmtId="0" fontId="0" fillId="5" borderId="21" xfId="0" applyFill="1" applyBorder="1"/>
    <xf numFmtId="0" fontId="1" fillId="0" borderId="0" xfId="0" applyNumberFormat="1" applyFont="1"/>
    <xf numFmtId="0" fontId="1" fillId="0" borderId="0" xfId="0" applyFont="1"/>
    <xf numFmtId="0" fontId="0" fillId="5" borderId="9" xfId="0" applyFill="1" applyBorder="1"/>
    <xf numFmtId="0" fontId="0" fillId="5" borderId="16" xfId="0" applyFill="1" applyBorder="1"/>
    <xf numFmtId="44" fontId="2" fillId="0" borderId="0" xfId="2"/>
    <xf numFmtId="0" fontId="0" fillId="0" borderId="0" xfId="0" applyAlignment="1">
      <alignment horizontal="center"/>
    </xf>
    <xf numFmtId="181" fontId="0" fillId="0" borderId="0" xfId="2" applyNumberFormat="1" applyFont="1"/>
    <xf numFmtId="181" fontId="0" fillId="0" borderId="0" xfId="0" applyNumberFormat="1"/>
    <xf numFmtId="0" fontId="26" fillId="0" borderId="0" xfId="0" applyFont="1"/>
    <xf numFmtId="164" fontId="2" fillId="0" borderId="0" xfId="1" applyNumberFormat="1" applyAlignment="1">
      <alignment horizontal="right"/>
    </xf>
    <xf numFmtId="0" fontId="0" fillId="5" borderId="8" xfId="0" applyFill="1" applyBorder="1"/>
    <xf numFmtId="165" fontId="0" fillId="5" borderId="30" xfId="0" applyNumberFormat="1" applyFill="1" applyBorder="1" applyAlignment="1">
      <alignment horizontal="center"/>
    </xf>
    <xf numFmtId="0" fontId="11" fillId="0" borderId="49" xfId="0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10" borderId="7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22" fillId="13" borderId="14" xfId="0" applyFont="1" applyFill="1" applyBorder="1" applyAlignment="1">
      <alignment horizontal="center"/>
    </xf>
    <xf numFmtId="0" fontId="22" fillId="13" borderId="11" xfId="0" applyFont="1" applyFill="1" applyBorder="1" applyAlignment="1">
      <alignment horizontal="center"/>
    </xf>
    <xf numFmtId="0" fontId="22" fillId="13" borderId="7" xfId="0" applyFont="1" applyFill="1" applyBorder="1" applyAlignment="1">
      <alignment horizontal="center"/>
    </xf>
    <xf numFmtId="0" fontId="22" fillId="12" borderId="14" xfId="0" applyFont="1" applyFill="1" applyBorder="1" applyAlignment="1">
      <alignment horizontal="center"/>
    </xf>
    <xf numFmtId="0" fontId="22" fillId="12" borderId="11" xfId="0" applyFont="1" applyFill="1" applyBorder="1" applyAlignment="1">
      <alignment horizontal="center"/>
    </xf>
    <xf numFmtId="0" fontId="22" fillId="12" borderId="7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DJ FAX" xfId="3"/>
    <cellStyle name="Normal_INPUT" xfId="4"/>
    <cellStyle name="Normal_INPUT_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17</xdr:row>
      <xdr:rowOff>38100</xdr:rowOff>
    </xdr:from>
    <xdr:to>
      <xdr:col>3</xdr:col>
      <xdr:colOff>581025</xdr:colOff>
      <xdr:row>17</xdr:row>
      <xdr:rowOff>123825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79CD8E2F-B733-7AEF-CDAC-8463D464654F}"/>
            </a:ext>
          </a:extLst>
        </xdr:cNvPr>
        <xdr:cNvSpPr>
          <a:spLocks noChangeArrowheads="1"/>
        </xdr:cNvSpPr>
      </xdr:nvSpPr>
      <xdr:spPr bwMode="auto">
        <a:xfrm>
          <a:off x="3086100" y="2962275"/>
          <a:ext cx="114300" cy="857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17</xdr:row>
      <xdr:rowOff>38100</xdr:rowOff>
    </xdr:from>
    <xdr:to>
      <xdr:col>4</xdr:col>
      <xdr:colOff>533400</xdr:colOff>
      <xdr:row>17</xdr:row>
      <xdr:rowOff>123825</xdr:rowOff>
    </xdr:to>
    <xdr:sp macro="" textlink="">
      <xdr:nvSpPr>
        <xdr:cNvPr id="9218" name="AutoShape 2">
          <a:extLst>
            <a:ext uri="{FF2B5EF4-FFF2-40B4-BE49-F238E27FC236}">
              <a16:creationId xmlns:a16="http://schemas.microsoft.com/office/drawing/2014/main" id="{F3E69D68-8E48-A1C0-2C5B-A7C27B3E35B1}"/>
            </a:ext>
          </a:extLst>
        </xdr:cNvPr>
        <xdr:cNvSpPr>
          <a:spLocks noChangeArrowheads="1"/>
        </xdr:cNvSpPr>
      </xdr:nvSpPr>
      <xdr:spPr bwMode="auto">
        <a:xfrm>
          <a:off x="3686175" y="2962275"/>
          <a:ext cx="114300" cy="857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17</xdr:row>
      <xdr:rowOff>38100</xdr:rowOff>
    </xdr:from>
    <xdr:to>
      <xdr:col>6</xdr:col>
      <xdr:colOff>0</xdr:colOff>
      <xdr:row>17</xdr:row>
      <xdr:rowOff>123825</xdr:rowOff>
    </xdr:to>
    <xdr:sp macro="" textlink="">
      <xdr:nvSpPr>
        <xdr:cNvPr id="9219" name="AutoShape 3">
          <a:extLst>
            <a:ext uri="{FF2B5EF4-FFF2-40B4-BE49-F238E27FC236}">
              <a16:creationId xmlns:a16="http://schemas.microsoft.com/office/drawing/2014/main" id="{B24A1FE7-A84E-D7BB-71CB-AB4E25A4E816}"/>
            </a:ext>
          </a:extLst>
        </xdr:cNvPr>
        <xdr:cNvSpPr>
          <a:spLocks noChangeArrowheads="1"/>
        </xdr:cNvSpPr>
      </xdr:nvSpPr>
      <xdr:spPr bwMode="auto">
        <a:xfrm>
          <a:off x="4305300" y="2962275"/>
          <a:ext cx="0" cy="857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17</xdr:row>
      <xdr:rowOff>38100</xdr:rowOff>
    </xdr:from>
    <xdr:to>
      <xdr:col>6</xdr:col>
      <xdr:colOff>0</xdr:colOff>
      <xdr:row>17</xdr:row>
      <xdr:rowOff>123825</xdr:rowOff>
    </xdr:to>
    <xdr:sp macro="" textlink="">
      <xdr:nvSpPr>
        <xdr:cNvPr id="9220" name="AutoShape 4">
          <a:extLst>
            <a:ext uri="{FF2B5EF4-FFF2-40B4-BE49-F238E27FC236}">
              <a16:creationId xmlns:a16="http://schemas.microsoft.com/office/drawing/2014/main" id="{281B0635-36FA-10B9-48A5-20D022A90742}"/>
            </a:ext>
          </a:extLst>
        </xdr:cNvPr>
        <xdr:cNvSpPr>
          <a:spLocks noChangeArrowheads="1"/>
        </xdr:cNvSpPr>
      </xdr:nvSpPr>
      <xdr:spPr bwMode="auto">
        <a:xfrm>
          <a:off x="4305300" y="2962275"/>
          <a:ext cx="0" cy="857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342900</xdr:colOff>
      <xdr:row>17</xdr:row>
      <xdr:rowOff>47625</xdr:rowOff>
    </xdr:from>
    <xdr:to>
      <xdr:col>10</xdr:col>
      <xdr:colOff>457200</xdr:colOff>
      <xdr:row>17</xdr:row>
      <xdr:rowOff>133350</xdr:rowOff>
    </xdr:to>
    <xdr:sp macro="" textlink="">
      <xdr:nvSpPr>
        <xdr:cNvPr id="9221" name="AutoShape 5">
          <a:extLst>
            <a:ext uri="{FF2B5EF4-FFF2-40B4-BE49-F238E27FC236}">
              <a16:creationId xmlns:a16="http://schemas.microsoft.com/office/drawing/2014/main" id="{ECB179AD-7AEE-93C0-9C67-E1FFAF8F9B78}"/>
            </a:ext>
          </a:extLst>
        </xdr:cNvPr>
        <xdr:cNvSpPr>
          <a:spLocks noChangeArrowheads="1"/>
        </xdr:cNvSpPr>
      </xdr:nvSpPr>
      <xdr:spPr bwMode="auto">
        <a:xfrm>
          <a:off x="7848600" y="2971800"/>
          <a:ext cx="114300" cy="857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419100</xdr:colOff>
      <xdr:row>17</xdr:row>
      <xdr:rowOff>38100</xdr:rowOff>
    </xdr:from>
    <xdr:to>
      <xdr:col>11</xdr:col>
      <xdr:colOff>533400</xdr:colOff>
      <xdr:row>17</xdr:row>
      <xdr:rowOff>123825</xdr:rowOff>
    </xdr:to>
    <xdr:sp macro="" textlink="">
      <xdr:nvSpPr>
        <xdr:cNvPr id="9222" name="AutoShape 6">
          <a:extLst>
            <a:ext uri="{FF2B5EF4-FFF2-40B4-BE49-F238E27FC236}">
              <a16:creationId xmlns:a16="http://schemas.microsoft.com/office/drawing/2014/main" id="{DCC4C337-73AB-B251-42D3-52253FE98E03}"/>
            </a:ext>
          </a:extLst>
        </xdr:cNvPr>
        <xdr:cNvSpPr>
          <a:spLocks noChangeArrowheads="1"/>
        </xdr:cNvSpPr>
      </xdr:nvSpPr>
      <xdr:spPr bwMode="auto">
        <a:xfrm>
          <a:off x="8477250" y="2962275"/>
          <a:ext cx="114300" cy="857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17</xdr:row>
      <xdr:rowOff>38100</xdr:rowOff>
    </xdr:from>
    <xdr:to>
      <xdr:col>13</xdr:col>
      <xdr:colOff>0</xdr:colOff>
      <xdr:row>17</xdr:row>
      <xdr:rowOff>123825</xdr:rowOff>
    </xdr:to>
    <xdr:sp macro="" textlink="">
      <xdr:nvSpPr>
        <xdr:cNvPr id="9223" name="AutoShape 7">
          <a:extLst>
            <a:ext uri="{FF2B5EF4-FFF2-40B4-BE49-F238E27FC236}">
              <a16:creationId xmlns:a16="http://schemas.microsoft.com/office/drawing/2014/main" id="{126322AE-4279-375D-E58F-ED0545E09332}"/>
            </a:ext>
          </a:extLst>
        </xdr:cNvPr>
        <xdr:cNvSpPr>
          <a:spLocks noChangeArrowheads="1"/>
        </xdr:cNvSpPr>
      </xdr:nvSpPr>
      <xdr:spPr bwMode="auto">
        <a:xfrm>
          <a:off x="9163050" y="2962275"/>
          <a:ext cx="0" cy="857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17</xdr:row>
      <xdr:rowOff>38100</xdr:rowOff>
    </xdr:from>
    <xdr:to>
      <xdr:col>13</xdr:col>
      <xdr:colOff>0</xdr:colOff>
      <xdr:row>17</xdr:row>
      <xdr:rowOff>123825</xdr:rowOff>
    </xdr:to>
    <xdr:sp macro="" textlink="">
      <xdr:nvSpPr>
        <xdr:cNvPr id="9224" name="AutoShape 8">
          <a:extLst>
            <a:ext uri="{FF2B5EF4-FFF2-40B4-BE49-F238E27FC236}">
              <a16:creationId xmlns:a16="http://schemas.microsoft.com/office/drawing/2014/main" id="{4D5477BD-D743-D6C3-E763-75A21E270E62}"/>
            </a:ext>
          </a:extLst>
        </xdr:cNvPr>
        <xdr:cNvSpPr>
          <a:spLocks noChangeArrowheads="1"/>
        </xdr:cNvSpPr>
      </xdr:nvSpPr>
      <xdr:spPr bwMode="auto">
        <a:xfrm>
          <a:off x="9163050" y="2962275"/>
          <a:ext cx="0" cy="857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0</xdr:rowOff>
    </xdr:from>
    <xdr:to>
      <xdr:col>3</xdr:col>
      <xdr:colOff>390525</xdr:colOff>
      <xdr:row>0</xdr:row>
      <xdr:rowOff>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69A1706C-865C-A429-DE78-53BDCD980DCB}"/>
            </a:ext>
          </a:extLst>
        </xdr:cNvPr>
        <xdr:cNvSpPr>
          <a:spLocks noChangeArrowheads="1"/>
        </xdr:cNvSpPr>
      </xdr:nvSpPr>
      <xdr:spPr bwMode="auto">
        <a:xfrm>
          <a:off x="2428875" y="0"/>
          <a:ext cx="7620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AC1B3003-D43B-FB9B-D6B0-01E9593BB56F}"/>
            </a:ext>
          </a:extLst>
        </xdr:cNvPr>
        <xdr:cNvSpPr>
          <a:spLocks noChangeArrowheads="1"/>
        </xdr:cNvSpPr>
      </xdr:nvSpPr>
      <xdr:spPr bwMode="auto">
        <a:xfrm>
          <a:off x="304800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438150</xdr:colOff>
      <xdr:row>0</xdr:row>
      <xdr:rowOff>0</xdr:rowOff>
    </xdr:from>
    <xdr:to>
      <xdr:col>4</xdr:col>
      <xdr:colOff>542925</xdr:colOff>
      <xdr:row>0</xdr:row>
      <xdr:rowOff>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E4F90C9F-D9DD-03EE-1E3B-AADC1787B6F0}"/>
            </a:ext>
          </a:extLst>
        </xdr:cNvPr>
        <xdr:cNvSpPr>
          <a:spLocks noChangeArrowheads="1"/>
        </xdr:cNvSpPr>
      </xdr:nvSpPr>
      <xdr:spPr bwMode="auto">
        <a:xfrm>
          <a:off x="2943225" y="0"/>
          <a:ext cx="10477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A90427C1-A58B-5C2A-B6D6-236BC4C4CA15}"/>
            </a:ext>
          </a:extLst>
        </xdr:cNvPr>
        <xdr:cNvSpPr>
          <a:spLocks noChangeArrowheads="1"/>
        </xdr:cNvSpPr>
      </xdr:nvSpPr>
      <xdr:spPr bwMode="auto">
        <a:xfrm>
          <a:off x="35623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053" name="AutoShape 5">
          <a:extLst>
            <a:ext uri="{FF2B5EF4-FFF2-40B4-BE49-F238E27FC236}">
              <a16:creationId xmlns:a16="http://schemas.microsoft.com/office/drawing/2014/main" id="{3F8BD3AE-11F6-599B-46E5-4348FD4274B0}"/>
            </a:ext>
          </a:extLst>
        </xdr:cNvPr>
        <xdr:cNvSpPr>
          <a:spLocks noChangeArrowheads="1"/>
        </xdr:cNvSpPr>
      </xdr:nvSpPr>
      <xdr:spPr bwMode="auto">
        <a:xfrm>
          <a:off x="35623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333375</xdr:colOff>
      <xdr:row>11</xdr:row>
      <xdr:rowOff>38100</xdr:rowOff>
    </xdr:from>
    <xdr:to>
      <xdr:col>3</xdr:col>
      <xdr:colOff>390525</xdr:colOff>
      <xdr:row>11</xdr:row>
      <xdr:rowOff>104775</xdr:rowOff>
    </xdr:to>
    <xdr:sp macro="" textlink="">
      <xdr:nvSpPr>
        <xdr:cNvPr id="2056" name="AutoShape 8">
          <a:extLst>
            <a:ext uri="{FF2B5EF4-FFF2-40B4-BE49-F238E27FC236}">
              <a16:creationId xmlns:a16="http://schemas.microsoft.com/office/drawing/2014/main" id="{104107F2-98D0-F9D3-8FA7-2980954B6CC2}"/>
            </a:ext>
          </a:extLst>
        </xdr:cNvPr>
        <xdr:cNvSpPr>
          <a:spLocks noChangeArrowheads="1"/>
        </xdr:cNvSpPr>
      </xdr:nvSpPr>
      <xdr:spPr bwMode="auto">
        <a:xfrm>
          <a:off x="2447925" y="1828800"/>
          <a:ext cx="57150" cy="666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11</xdr:row>
      <xdr:rowOff>76200</xdr:rowOff>
    </xdr:from>
    <xdr:to>
      <xdr:col>6</xdr:col>
      <xdr:colOff>0</xdr:colOff>
      <xdr:row>11</xdr:row>
      <xdr:rowOff>180975</xdr:rowOff>
    </xdr:to>
    <xdr:sp macro="" textlink="">
      <xdr:nvSpPr>
        <xdr:cNvPr id="2058" name="AutoShape 10">
          <a:extLst>
            <a:ext uri="{FF2B5EF4-FFF2-40B4-BE49-F238E27FC236}">
              <a16:creationId xmlns:a16="http://schemas.microsoft.com/office/drawing/2014/main" id="{6DB03191-F79A-6456-AB33-68E4C2915B9C}"/>
            </a:ext>
          </a:extLst>
        </xdr:cNvPr>
        <xdr:cNvSpPr>
          <a:spLocks noChangeArrowheads="1"/>
        </xdr:cNvSpPr>
      </xdr:nvSpPr>
      <xdr:spPr bwMode="auto">
        <a:xfrm>
          <a:off x="3562350" y="1866900"/>
          <a:ext cx="0" cy="666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11</xdr:row>
      <xdr:rowOff>76200</xdr:rowOff>
    </xdr:from>
    <xdr:to>
      <xdr:col>6</xdr:col>
      <xdr:colOff>0</xdr:colOff>
      <xdr:row>11</xdr:row>
      <xdr:rowOff>180975</xdr:rowOff>
    </xdr:to>
    <xdr:sp macro="" textlink="">
      <xdr:nvSpPr>
        <xdr:cNvPr id="2059" name="AutoShape 11">
          <a:extLst>
            <a:ext uri="{FF2B5EF4-FFF2-40B4-BE49-F238E27FC236}">
              <a16:creationId xmlns:a16="http://schemas.microsoft.com/office/drawing/2014/main" id="{B7FB87A2-1003-404F-F87E-318AFA4672E9}"/>
            </a:ext>
          </a:extLst>
        </xdr:cNvPr>
        <xdr:cNvSpPr>
          <a:spLocks noChangeArrowheads="1"/>
        </xdr:cNvSpPr>
      </xdr:nvSpPr>
      <xdr:spPr bwMode="auto">
        <a:xfrm>
          <a:off x="3562350" y="1866900"/>
          <a:ext cx="0" cy="666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20</xdr:row>
      <xdr:rowOff>0</xdr:rowOff>
    </xdr:from>
    <xdr:to>
      <xdr:col>3</xdr:col>
      <xdr:colOff>390525</xdr:colOff>
      <xdr:row>20</xdr:row>
      <xdr:rowOff>0</xdr:rowOff>
    </xdr:to>
    <xdr:sp macro="" textlink="">
      <xdr:nvSpPr>
        <xdr:cNvPr id="2060" name="AutoShape 12">
          <a:extLst>
            <a:ext uri="{FF2B5EF4-FFF2-40B4-BE49-F238E27FC236}">
              <a16:creationId xmlns:a16="http://schemas.microsoft.com/office/drawing/2014/main" id="{D3F21EA1-990B-0BAE-E616-1E1E97FB668C}"/>
            </a:ext>
          </a:extLst>
        </xdr:cNvPr>
        <xdr:cNvSpPr>
          <a:spLocks noChangeArrowheads="1"/>
        </xdr:cNvSpPr>
      </xdr:nvSpPr>
      <xdr:spPr bwMode="auto">
        <a:xfrm>
          <a:off x="2428875" y="3143250"/>
          <a:ext cx="7620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438150</xdr:colOff>
      <xdr:row>20</xdr:row>
      <xdr:rowOff>0</xdr:rowOff>
    </xdr:from>
    <xdr:to>
      <xdr:col>4</xdr:col>
      <xdr:colOff>542925</xdr:colOff>
      <xdr:row>20</xdr:row>
      <xdr:rowOff>0</xdr:rowOff>
    </xdr:to>
    <xdr:sp macro="" textlink="">
      <xdr:nvSpPr>
        <xdr:cNvPr id="2061" name="AutoShape 13">
          <a:extLst>
            <a:ext uri="{FF2B5EF4-FFF2-40B4-BE49-F238E27FC236}">
              <a16:creationId xmlns:a16="http://schemas.microsoft.com/office/drawing/2014/main" id="{1FDFC1EF-5969-DCBB-40F2-8394F0273A0F}"/>
            </a:ext>
          </a:extLst>
        </xdr:cNvPr>
        <xdr:cNvSpPr>
          <a:spLocks noChangeArrowheads="1"/>
        </xdr:cNvSpPr>
      </xdr:nvSpPr>
      <xdr:spPr bwMode="auto">
        <a:xfrm>
          <a:off x="2943225" y="3143250"/>
          <a:ext cx="10477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2062" name="AutoShape 14">
          <a:extLst>
            <a:ext uri="{FF2B5EF4-FFF2-40B4-BE49-F238E27FC236}">
              <a16:creationId xmlns:a16="http://schemas.microsoft.com/office/drawing/2014/main" id="{440AAC41-680B-7224-B898-2B9988EC8351}"/>
            </a:ext>
          </a:extLst>
        </xdr:cNvPr>
        <xdr:cNvSpPr>
          <a:spLocks noChangeArrowheads="1"/>
        </xdr:cNvSpPr>
      </xdr:nvSpPr>
      <xdr:spPr bwMode="auto">
        <a:xfrm>
          <a:off x="3562350" y="314325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2063" name="AutoShape 15">
          <a:extLst>
            <a:ext uri="{FF2B5EF4-FFF2-40B4-BE49-F238E27FC236}">
              <a16:creationId xmlns:a16="http://schemas.microsoft.com/office/drawing/2014/main" id="{C8283B3B-9371-544B-51F5-C7A327FF4084}"/>
            </a:ext>
          </a:extLst>
        </xdr:cNvPr>
        <xdr:cNvSpPr>
          <a:spLocks noChangeArrowheads="1"/>
        </xdr:cNvSpPr>
      </xdr:nvSpPr>
      <xdr:spPr bwMode="auto">
        <a:xfrm>
          <a:off x="3562350" y="314325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20</xdr:row>
      <xdr:rowOff>0</xdr:rowOff>
    </xdr:from>
    <xdr:to>
      <xdr:col>3</xdr:col>
      <xdr:colOff>390525</xdr:colOff>
      <xdr:row>20</xdr:row>
      <xdr:rowOff>0</xdr:rowOff>
    </xdr:to>
    <xdr:sp macro="" textlink="">
      <xdr:nvSpPr>
        <xdr:cNvPr id="2064" name="AutoShape 16">
          <a:extLst>
            <a:ext uri="{FF2B5EF4-FFF2-40B4-BE49-F238E27FC236}">
              <a16:creationId xmlns:a16="http://schemas.microsoft.com/office/drawing/2014/main" id="{67BB4B22-4A8A-B6A6-BF54-03E22D9D1FB5}"/>
            </a:ext>
          </a:extLst>
        </xdr:cNvPr>
        <xdr:cNvSpPr>
          <a:spLocks noChangeArrowheads="1"/>
        </xdr:cNvSpPr>
      </xdr:nvSpPr>
      <xdr:spPr bwMode="auto">
        <a:xfrm>
          <a:off x="2428875" y="3143250"/>
          <a:ext cx="7620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438150</xdr:colOff>
      <xdr:row>20</xdr:row>
      <xdr:rowOff>0</xdr:rowOff>
    </xdr:from>
    <xdr:to>
      <xdr:col>4</xdr:col>
      <xdr:colOff>542925</xdr:colOff>
      <xdr:row>20</xdr:row>
      <xdr:rowOff>0</xdr:rowOff>
    </xdr:to>
    <xdr:sp macro="" textlink="">
      <xdr:nvSpPr>
        <xdr:cNvPr id="2065" name="AutoShape 17">
          <a:extLst>
            <a:ext uri="{FF2B5EF4-FFF2-40B4-BE49-F238E27FC236}">
              <a16:creationId xmlns:a16="http://schemas.microsoft.com/office/drawing/2014/main" id="{A5E095E3-02DC-C8C6-4C02-69FF8B073903}"/>
            </a:ext>
          </a:extLst>
        </xdr:cNvPr>
        <xdr:cNvSpPr>
          <a:spLocks noChangeArrowheads="1"/>
        </xdr:cNvSpPr>
      </xdr:nvSpPr>
      <xdr:spPr bwMode="auto">
        <a:xfrm>
          <a:off x="2943225" y="3143250"/>
          <a:ext cx="10477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2066" name="AutoShape 18">
          <a:extLst>
            <a:ext uri="{FF2B5EF4-FFF2-40B4-BE49-F238E27FC236}">
              <a16:creationId xmlns:a16="http://schemas.microsoft.com/office/drawing/2014/main" id="{A8650B9F-C6D3-E338-1818-FB4D12E775CB}"/>
            </a:ext>
          </a:extLst>
        </xdr:cNvPr>
        <xdr:cNvSpPr>
          <a:spLocks noChangeArrowheads="1"/>
        </xdr:cNvSpPr>
      </xdr:nvSpPr>
      <xdr:spPr bwMode="auto">
        <a:xfrm>
          <a:off x="3562350" y="314325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2067" name="AutoShape 19">
          <a:extLst>
            <a:ext uri="{FF2B5EF4-FFF2-40B4-BE49-F238E27FC236}">
              <a16:creationId xmlns:a16="http://schemas.microsoft.com/office/drawing/2014/main" id="{C3F299F9-CE26-DC11-4262-8216FFCEF0DE}"/>
            </a:ext>
          </a:extLst>
        </xdr:cNvPr>
        <xdr:cNvSpPr>
          <a:spLocks noChangeArrowheads="1"/>
        </xdr:cNvSpPr>
      </xdr:nvSpPr>
      <xdr:spPr bwMode="auto">
        <a:xfrm>
          <a:off x="3562350" y="314325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333375</xdr:colOff>
      <xdr:row>11</xdr:row>
      <xdr:rowOff>38100</xdr:rowOff>
    </xdr:from>
    <xdr:to>
      <xdr:col>4</xdr:col>
      <xdr:colOff>447675</xdr:colOff>
      <xdr:row>11</xdr:row>
      <xdr:rowOff>104775</xdr:rowOff>
    </xdr:to>
    <xdr:sp macro="" textlink="">
      <xdr:nvSpPr>
        <xdr:cNvPr id="2068" name="AutoShape 20">
          <a:extLst>
            <a:ext uri="{FF2B5EF4-FFF2-40B4-BE49-F238E27FC236}">
              <a16:creationId xmlns:a16="http://schemas.microsoft.com/office/drawing/2014/main" id="{415E4B84-39C8-E61E-1549-C11D355F636A}"/>
            </a:ext>
          </a:extLst>
        </xdr:cNvPr>
        <xdr:cNvSpPr>
          <a:spLocks noChangeArrowheads="1"/>
        </xdr:cNvSpPr>
      </xdr:nvSpPr>
      <xdr:spPr bwMode="auto">
        <a:xfrm>
          <a:off x="2838450" y="1828800"/>
          <a:ext cx="114300" cy="666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2070" name="AutoShape 22">
          <a:extLst>
            <a:ext uri="{FF2B5EF4-FFF2-40B4-BE49-F238E27FC236}">
              <a16:creationId xmlns:a16="http://schemas.microsoft.com/office/drawing/2014/main" id="{5308B930-1E2C-F3BF-8B09-32BE6ECBA071}"/>
            </a:ext>
          </a:extLst>
        </xdr:cNvPr>
        <xdr:cNvSpPr>
          <a:spLocks noChangeArrowheads="1"/>
        </xdr:cNvSpPr>
      </xdr:nvSpPr>
      <xdr:spPr bwMode="auto">
        <a:xfrm>
          <a:off x="3562350" y="3286125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2071" name="AutoShape 23">
          <a:extLst>
            <a:ext uri="{FF2B5EF4-FFF2-40B4-BE49-F238E27FC236}">
              <a16:creationId xmlns:a16="http://schemas.microsoft.com/office/drawing/2014/main" id="{D6D0C341-0003-8012-162B-443577C06ABC}"/>
            </a:ext>
          </a:extLst>
        </xdr:cNvPr>
        <xdr:cNvSpPr>
          <a:spLocks noChangeArrowheads="1"/>
        </xdr:cNvSpPr>
      </xdr:nvSpPr>
      <xdr:spPr bwMode="auto">
        <a:xfrm>
          <a:off x="3562350" y="3286125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70"/>
  <sheetViews>
    <sheetView tabSelected="1" zoomScale="75" workbookViewId="0">
      <selection activeCell="D10" sqref="D10"/>
    </sheetView>
  </sheetViews>
  <sheetFormatPr defaultRowHeight="12.75" outlineLevelRow="2" x14ac:dyDescent="0.2"/>
  <cols>
    <col min="1" max="1" width="11.5703125" bestFit="1" customWidth="1"/>
    <col min="2" max="2" width="11.5703125" customWidth="1"/>
    <col min="3" max="3" width="15.28515625" bestFit="1" customWidth="1"/>
    <col min="6" max="6" width="12.28515625" bestFit="1" customWidth="1"/>
    <col min="8" max="8" width="11.85546875" bestFit="1" customWidth="1"/>
  </cols>
  <sheetData>
    <row r="2" spans="1:18" x14ac:dyDescent="0.2">
      <c r="A2" t="s">
        <v>153</v>
      </c>
      <c r="B2" t="s">
        <v>177</v>
      </c>
      <c r="C2" t="s">
        <v>152</v>
      </c>
      <c r="D2" t="s">
        <v>154</v>
      </c>
      <c r="E2" t="s">
        <v>155</v>
      </c>
      <c r="F2" t="s">
        <v>3</v>
      </c>
      <c r="G2" t="s">
        <v>156</v>
      </c>
      <c r="H2" s="422" t="s">
        <v>189</v>
      </c>
    </row>
    <row r="3" spans="1:18" outlineLevel="2" x14ac:dyDescent="0.2">
      <c r="A3" t="s">
        <v>48</v>
      </c>
      <c r="B3" t="s">
        <v>178</v>
      </c>
      <c r="C3" t="s">
        <v>157</v>
      </c>
      <c r="D3">
        <v>25</v>
      </c>
      <c r="E3">
        <v>25</v>
      </c>
      <c r="F3">
        <v>24.75</v>
      </c>
      <c r="G3">
        <v>153325</v>
      </c>
      <c r="H3">
        <v>21896</v>
      </c>
    </row>
    <row r="4" spans="1:18" outlineLevel="2" x14ac:dyDescent="0.2">
      <c r="A4" t="s">
        <v>48</v>
      </c>
      <c r="B4" t="s">
        <v>178</v>
      </c>
      <c r="C4" t="s">
        <v>157</v>
      </c>
      <c r="D4">
        <v>25</v>
      </c>
      <c r="E4">
        <v>25</v>
      </c>
      <c r="F4">
        <v>25.35</v>
      </c>
      <c r="G4">
        <v>153327</v>
      </c>
      <c r="H4">
        <v>21892</v>
      </c>
    </row>
    <row r="5" spans="1:18" outlineLevel="2" x14ac:dyDescent="0.2">
      <c r="A5" t="s">
        <v>48</v>
      </c>
      <c r="B5" t="s">
        <v>178</v>
      </c>
      <c r="C5" t="s">
        <v>157</v>
      </c>
      <c r="D5">
        <v>50</v>
      </c>
      <c r="E5">
        <v>50</v>
      </c>
      <c r="F5">
        <v>27.25</v>
      </c>
      <c r="G5">
        <v>305699</v>
      </c>
      <c r="H5">
        <v>23273</v>
      </c>
    </row>
    <row r="6" spans="1:18" outlineLevel="2" x14ac:dyDescent="0.2">
      <c r="A6" t="s">
        <v>48</v>
      </c>
      <c r="B6" t="s">
        <v>178</v>
      </c>
      <c r="C6" t="s">
        <v>157</v>
      </c>
      <c r="D6">
        <v>50</v>
      </c>
      <c r="E6">
        <v>50</v>
      </c>
      <c r="F6">
        <v>27.64</v>
      </c>
      <c r="G6">
        <v>305700</v>
      </c>
      <c r="H6">
        <v>23274</v>
      </c>
    </row>
    <row r="7" spans="1:18" outlineLevel="2" x14ac:dyDescent="0.2">
      <c r="A7" t="s">
        <v>48</v>
      </c>
      <c r="B7" t="s">
        <v>178</v>
      </c>
      <c r="C7" t="s">
        <v>184</v>
      </c>
      <c r="E7">
        <v>50</v>
      </c>
      <c r="F7">
        <v>76</v>
      </c>
      <c r="G7">
        <v>474381</v>
      </c>
    </row>
    <row r="8" spans="1:18" outlineLevel="2" x14ac:dyDescent="0.2">
      <c r="A8" s="425" t="s">
        <v>48</v>
      </c>
      <c r="B8" s="425"/>
      <c r="C8" s="425" t="s">
        <v>194</v>
      </c>
      <c r="D8" s="425">
        <v>-125</v>
      </c>
      <c r="E8" s="425"/>
      <c r="F8" s="425">
        <v>1</v>
      </c>
      <c r="G8" s="425"/>
      <c r="H8" s="425"/>
    </row>
    <row r="9" spans="1:18" outlineLevel="2" x14ac:dyDescent="0.2">
      <c r="A9" s="425" t="s">
        <v>48</v>
      </c>
      <c r="B9" s="425"/>
      <c r="C9" s="425" t="s">
        <v>194</v>
      </c>
      <c r="D9" s="425"/>
      <c r="E9" s="425">
        <v>-200</v>
      </c>
      <c r="F9" s="425">
        <v>0</v>
      </c>
      <c r="G9" s="425"/>
      <c r="H9" s="425"/>
      <c r="K9" s="213" t="s">
        <v>48</v>
      </c>
      <c r="L9" s="213" t="s">
        <v>179</v>
      </c>
      <c r="M9" s="213" t="s">
        <v>158</v>
      </c>
      <c r="N9" s="213">
        <v>-7</v>
      </c>
      <c r="O9" s="213">
        <v>-7</v>
      </c>
      <c r="P9" s="213">
        <v>19.3</v>
      </c>
      <c r="Q9" s="213">
        <v>3689.4</v>
      </c>
      <c r="R9" s="213"/>
    </row>
    <row r="10" spans="1:18" outlineLevel="2" x14ac:dyDescent="0.2">
      <c r="A10" t="s">
        <v>48</v>
      </c>
      <c r="B10" t="s">
        <v>179</v>
      </c>
      <c r="C10" t="s">
        <v>159</v>
      </c>
      <c r="D10">
        <v>-25</v>
      </c>
      <c r="F10">
        <v>180</v>
      </c>
      <c r="G10">
        <v>556514</v>
      </c>
    </row>
    <row r="11" spans="1:18" outlineLevel="1" x14ac:dyDescent="0.2">
      <c r="A11" s="417" t="s">
        <v>171</v>
      </c>
      <c r="B11" s="417"/>
      <c r="D11" s="133">
        <f>SUBTOTAL(9,D3:D10)</f>
        <v>0</v>
      </c>
      <c r="E11" s="133">
        <f>SUBTOTAL(9,E3:E10)</f>
        <v>0</v>
      </c>
    </row>
    <row r="12" spans="1:18" outlineLevel="2" x14ac:dyDescent="0.2">
      <c r="K12" s="213" t="s">
        <v>160</v>
      </c>
      <c r="L12" s="213" t="s">
        <v>178</v>
      </c>
      <c r="M12" s="213" t="s">
        <v>157</v>
      </c>
      <c r="N12" s="213">
        <v>100</v>
      </c>
      <c r="O12" s="213">
        <v>100</v>
      </c>
      <c r="P12" s="213">
        <v>10.48</v>
      </c>
      <c r="Q12" s="213">
        <v>85098</v>
      </c>
      <c r="R12" s="213">
        <v>10227</v>
      </c>
    </row>
    <row r="13" spans="1:18" outlineLevel="2" x14ac:dyDescent="0.2">
      <c r="A13" t="s">
        <v>160</v>
      </c>
      <c r="B13" t="s">
        <v>179</v>
      </c>
      <c r="C13" t="s">
        <v>157</v>
      </c>
      <c r="D13">
        <v>-50</v>
      </c>
      <c r="E13">
        <v>-50</v>
      </c>
      <c r="F13">
        <v>30.75</v>
      </c>
      <c r="G13">
        <v>246561</v>
      </c>
      <c r="H13">
        <v>10605</v>
      </c>
    </row>
    <row r="14" spans="1:18" outlineLevel="2" x14ac:dyDescent="0.2">
      <c r="A14" t="s">
        <v>160</v>
      </c>
      <c r="B14" t="s">
        <v>179</v>
      </c>
      <c r="C14" t="s">
        <v>161</v>
      </c>
      <c r="D14">
        <v>-5</v>
      </c>
      <c r="E14">
        <v>-5</v>
      </c>
      <c r="F14">
        <v>23.7</v>
      </c>
      <c r="G14">
        <v>199599</v>
      </c>
    </row>
    <row r="15" spans="1:18" outlineLevel="1" x14ac:dyDescent="0.2">
      <c r="A15" s="418" t="s">
        <v>172</v>
      </c>
      <c r="B15" s="418"/>
      <c r="D15" s="133">
        <f>SUBTOTAL(9,D12:D14)</f>
        <v>-55</v>
      </c>
      <c r="E15" s="133">
        <f>SUBTOTAL(9,E12:E14)</f>
        <v>-55</v>
      </c>
    </row>
    <row r="16" spans="1:18" outlineLevel="2" x14ac:dyDescent="0.2">
      <c r="K16" s="213" t="s">
        <v>162</v>
      </c>
      <c r="L16" s="213" t="s">
        <v>178</v>
      </c>
      <c r="M16" s="213" t="s">
        <v>157</v>
      </c>
      <c r="N16" s="213">
        <v>102</v>
      </c>
      <c r="O16" s="213">
        <v>102</v>
      </c>
      <c r="P16" s="213">
        <v>21.6</v>
      </c>
      <c r="Q16" s="213">
        <v>51353</v>
      </c>
      <c r="R16" s="213">
        <v>10123</v>
      </c>
    </row>
    <row r="17" spans="1:9" outlineLevel="2" x14ac:dyDescent="0.2">
      <c r="A17" t="s">
        <v>162</v>
      </c>
      <c r="B17" t="s">
        <v>178</v>
      </c>
      <c r="C17" t="s">
        <v>157</v>
      </c>
      <c r="E17">
        <v>25</v>
      </c>
      <c r="F17">
        <v>25.5</v>
      </c>
      <c r="G17">
        <v>798079</v>
      </c>
      <c r="H17">
        <v>24450</v>
      </c>
    </row>
    <row r="18" spans="1:9" outlineLevel="2" x14ac:dyDescent="0.2">
      <c r="A18" s="425" t="s">
        <v>162</v>
      </c>
      <c r="B18" s="425" t="s">
        <v>178</v>
      </c>
      <c r="C18" s="425" t="s">
        <v>194</v>
      </c>
      <c r="D18" s="425">
        <v>125</v>
      </c>
      <c r="E18" s="425"/>
      <c r="F18" s="425">
        <v>0</v>
      </c>
      <c r="G18" s="425"/>
      <c r="H18" s="425"/>
    </row>
    <row r="19" spans="1:9" outlineLevel="2" x14ac:dyDescent="0.2">
      <c r="A19" s="425" t="s">
        <v>162</v>
      </c>
      <c r="B19" s="425" t="s">
        <v>178</v>
      </c>
      <c r="C19" s="425" t="s">
        <v>194</v>
      </c>
      <c r="D19" s="425"/>
      <c r="E19" s="425">
        <v>200</v>
      </c>
      <c r="F19" s="425">
        <v>0.5</v>
      </c>
      <c r="G19" s="425"/>
      <c r="H19" s="425"/>
    </row>
    <row r="20" spans="1:9" outlineLevel="2" x14ac:dyDescent="0.2">
      <c r="A20" s="425" t="s">
        <v>162</v>
      </c>
      <c r="B20" s="425" t="s">
        <v>178</v>
      </c>
      <c r="C20" s="425" t="s">
        <v>194</v>
      </c>
      <c r="D20" s="425">
        <v>200</v>
      </c>
      <c r="E20" s="425"/>
      <c r="F20" s="425">
        <v>20</v>
      </c>
      <c r="G20" s="425"/>
      <c r="H20" s="425"/>
    </row>
    <row r="21" spans="1:9" outlineLevel="2" x14ac:dyDescent="0.2">
      <c r="A21" s="425" t="s">
        <v>162</v>
      </c>
      <c r="B21" s="425" t="s">
        <v>178</v>
      </c>
      <c r="C21" s="425" t="s">
        <v>180</v>
      </c>
      <c r="D21" s="425">
        <v>118</v>
      </c>
      <c r="E21" s="425"/>
      <c r="F21" s="425">
        <v>20</v>
      </c>
      <c r="G21" s="425"/>
      <c r="H21" s="425"/>
    </row>
    <row r="22" spans="1:9" outlineLevel="2" x14ac:dyDescent="0.2">
      <c r="A22" s="425" t="s">
        <v>162</v>
      </c>
      <c r="B22" s="425" t="s">
        <v>178</v>
      </c>
      <c r="C22" s="425" t="s">
        <v>180</v>
      </c>
      <c r="D22" s="425"/>
      <c r="E22" s="425">
        <v>132</v>
      </c>
      <c r="F22" s="425">
        <v>18.75</v>
      </c>
      <c r="G22" s="425"/>
      <c r="H22" s="425"/>
    </row>
    <row r="23" spans="1:9" outlineLevel="2" x14ac:dyDescent="0.2">
      <c r="A23" t="s">
        <v>162</v>
      </c>
      <c r="B23" t="s">
        <v>179</v>
      </c>
      <c r="C23" t="s">
        <v>157</v>
      </c>
      <c r="D23">
        <v>-50</v>
      </c>
      <c r="E23">
        <v>-50</v>
      </c>
      <c r="F23">
        <v>30.65</v>
      </c>
      <c r="G23">
        <v>281938</v>
      </c>
      <c r="H23">
        <v>10642</v>
      </c>
    </row>
    <row r="24" spans="1:9" outlineLevel="2" x14ac:dyDescent="0.2">
      <c r="A24" t="s">
        <v>162</v>
      </c>
      <c r="B24" t="s">
        <v>179</v>
      </c>
      <c r="C24" t="s">
        <v>157</v>
      </c>
      <c r="D24">
        <v>-50</v>
      </c>
      <c r="E24">
        <v>-50</v>
      </c>
      <c r="F24">
        <v>42.75</v>
      </c>
      <c r="G24">
        <v>447576</v>
      </c>
      <c r="H24">
        <v>10742</v>
      </c>
      <c r="I24" t="s">
        <v>186</v>
      </c>
    </row>
    <row r="25" spans="1:9" outlineLevel="2" x14ac:dyDescent="0.2">
      <c r="A25" t="s">
        <v>162</v>
      </c>
      <c r="B25" t="s">
        <v>179</v>
      </c>
      <c r="C25" t="s">
        <v>157</v>
      </c>
      <c r="D25">
        <v>-50</v>
      </c>
      <c r="E25">
        <v>-50</v>
      </c>
      <c r="F25">
        <v>42.9</v>
      </c>
      <c r="G25">
        <v>448835</v>
      </c>
      <c r="H25">
        <v>10743</v>
      </c>
      <c r="I25" t="s">
        <v>186</v>
      </c>
    </row>
    <row r="26" spans="1:9" outlineLevel="2" x14ac:dyDescent="0.2">
      <c r="A26" t="s">
        <v>162</v>
      </c>
      <c r="B26" t="s">
        <v>179</v>
      </c>
      <c r="C26" t="s">
        <v>157</v>
      </c>
      <c r="D26">
        <v>-50</v>
      </c>
      <c r="E26">
        <v>-50</v>
      </c>
      <c r="F26">
        <v>72</v>
      </c>
      <c r="G26">
        <v>600521</v>
      </c>
      <c r="H26">
        <v>42013</v>
      </c>
      <c r="I26" t="s">
        <v>186</v>
      </c>
    </row>
    <row r="27" spans="1:9" outlineLevel="2" x14ac:dyDescent="0.2">
      <c r="A27" t="s">
        <v>162</v>
      </c>
      <c r="B27" t="s">
        <v>179</v>
      </c>
      <c r="C27" t="s">
        <v>157</v>
      </c>
      <c r="D27">
        <v>-50</v>
      </c>
      <c r="E27">
        <v>-50</v>
      </c>
      <c r="F27">
        <v>73</v>
      </c>
      <c r="G27">
        <v>600522</v>
      </c>
      <c r="H27">
        <v>42014</v>
      </c>
      <c r="I27" t="s">
        <v>186</v>
      </c>
    </row>
    <row r="28" spans="1:9" outlineLevel="2" x14ac:dyDescent="0.2">
      <c r="A28" t="s">
        <v>162</v>
      </c>
      <c r="B28" t="s">
        <v>179</v>
      </c>
      <c r="C28" t="s">
        <v>182</v>
      </c>
      <c r="D28">
        <v>-6</v>
      </c>
      <c r="E28">
        <v>-6</v>
      </c>
      <c r="F28">
        <v>41.19</v>
      </c>
      <c r="G28">
        <v>737863</v>
      </c>
      <c r="H28" t="s">
        <v>186</v>
      </c>
      <c r="I28" t="s">
        <v>186</v>
      </c>
    </row>
    <row r="29" spans="1:9" outlineLevel="2" x14ac:dyDescent="0.2">
      <c r="A29" t="s">
        <v>162</v>
      </c>
      <c r="B29" t="s">
        <v>179</v>
      </c>
      <c r="C29" t="s">
        <v>157</v>
      </c>
      <c r="D29">
        <v>-25</v>
      </c>
      <c r="F29">
        <v>75</v>
      </c>
      <c r="G29">
        <v>658386</v>
      </c>
      <c r="H29">
        <v>24315</v>
      </c>
      <c r="I29" t="s">
        <v>186</v>
      </c>
    </row>
    <row r="30" spans="1:9" outlineLevel="2" x14ac:dyDescent="0.2">
      <c r="A30" t="s">
        <v>162</v>
      </c>
      <c r="B30" t="s">
        <v>179</v>
      </c>
      <c r="C30" t="s">
        <v>157</v>
      </c>
      <c r="D30">
        <v>-14</v>
      </c>
      <c r="F30">
        <v>47.5</v>
      </c>
      <c r="G30">
        <v>664061</v>
      </c>
      <c r="H30">
        <v>42022</v>
      </c>
      <c r="I30" t="s">
        <v>186</v>
      </c>
    </row>
    <row r="31" spans="1:9" outlineLevel="2" x14ac:dyDescent="0.2">
      <c r="A31" t="s">
        <v>162</v>
      </c>
      <c r="B31" t="s">
        <v>179</v>
      </c>
      <c r="C31" t="s">
        <v>157</v>
      </c>
      <c r="E31">
        <v>-13</v>
      </c>
      <c r="F31">
        <v>47.5</v>
      </c>
      <c r="G31">
        <v>664061</v>
      </c>
      <c r="H31">
        <v>42022</v>
      </c>
      <c r="I31" t="s">
        <v>186</v>
      </c>
    </row>
    <row r="32" spans="1:9" outlineLevel="2" x14ac:dyDescent="0.2">
      <c r="A32" t="s">
        <v>162</v>
      </c>
      <c r="B32" t="s">
        <v>179</v>
      </c>
      <c r="C32" t="s">
        <v>157</v>
      </c>
      <c r="D32">
        <v>-25</v>
      </c>
      <c r="F32">
        <v>31.85</v>
      </c>
      <c r="G32">
        <v>871641</v>
      </c>
      <c r="H32">
        <v>24517</v>
      </c>
    </row>
    <row r="33" spans="1:18" outlineLevel="2" x14ac:dyDescent="0.2">
      <c r="A33" t="s">
        <v>162</v>
      </c>
      <c r="B33" t="s">
        <v>179</v>
      </c>
      <c r="C33" t="s">
        <v>157</v>
      </c>
      <c r="D33">
        <v>-25</v>
      </c>
      <c r="F33">
        <v>34.5</v>
      </c>
      <c r="G33">
        <v>822090</v>
      </c>
      <c r="H33">
        <v>24474</v>
      </c>
      <c r="I33" t="s">
        <v>186</v>
      </c>
    </row>
    <row r="34" spans="1:18" outlineLevel="2" x14ac:dyDescent="0.2">
      <c r="A34" t="s">
        <v>162</v>
      </c>
      <c r="B34" t="s">
        <v>179</v>
      </c>
      <c r="C34" t="s">
        <v>184</v>
      </c>
      <c r="E34">
        <v>-25</v>
      </c>
      <c r="F34">
        <v>150</v>
      </c>
      <c r="G34">
        <v>508906</v>
      </c>
      <c r="H34" t="s">
        <v>186</v>
      </c>
      <c r="I34" t="s">
        <v>186</v>
      </c>
    </row>
    <row r="35" spans="1:18" outlineLevel="2" x14ac:dyDescent="0.2">
      <c r="A35" t="s">
        <v>162</v>
      </c>
      <c r="B35" t="s">
        <v>179</v>
      </c>
      <c r="C35" t="s">
        <v>163</v>
      </c>
      <c r="D35">
        <v>-25</v>
      </c>
      <c r="F35">
        <v>37.15</v>
      </c>
      <c r="G35">
        <v>831359</v>
      </c>
      <c r="H35" t="s">
        <v>186</v>
      </c>
      <c r="I35" t="s">
        <v>186</v>
      </c>
    </row>
    <row r="36" spans="1:18" outlineLevel="2" x14ac:dyDescent="0.2">
      <c r="A36" t="s">
        <v>162</v>
      </c>
      <c r="B36" t="s">
        <v>179</v>
      </c>
      <c r="C36" t="s">
        <v>164</v>
      </c>
      <c r="D36">
        <v>-10</v>
      </c>
      <c r="F36">
        <v>64</v>
      </c>
      <c r="G36">
        <v>715879</v>
      </c>
      <c r="H36" t="s">
        <v>186</v>
      </c>
      <c r="I36" t="s">
        <v>186</v>
      </c>
    </row>
    <row r="37" spans="1:18" outlineLevel="1" x14ac:dyDescent="0.2">
      <c r="A37" t="s">
        <v>162</v>
      </c>
      <c r="B37" t="s">
        <v>179</v>
      </c>
      <c r="C37" t="s">
        <v>165</v>
      </c>
      <c r="D37">
        <v>-4</v>
      </c>
      <c r="E37">
        <v>-4</v>
      </c>
      <c r="F37">
        <v>34.6</v>
      </c>
      <c r="G37">
        <v>802102</v>
      </c>
      <c r="H37" t="s">
        <v>186</v>
      </c>
      <c r="I37" t="s">
        <v>186</v>
      </c>
    </row>
    <row r="38" spans="1:18" outlineLevel="2" x14ac:dyDescent="0.2">
      <c r="A38" s="418" t="s">
        <v>173</v>
      </c>
      <c r="B38" s="418"/>
      <c r="D38" s="133">
        <f>SUBTOTAL(9,D16:D37)</f>
        <v>59</v>
      </c>
      <c r="E38" s="133">
        <f>SUBTOTAL(9,E16:E37)</f>
        <v>59</v>
      </c>
    </row>
    <row r="39" spans="1:18" outlineLevel="2" x14ac:dyDescent="0.2">
      <c r="K39" s="213" t="s">
        <v>166</v>
      </c>
      <c r="L39" s="213" t="s">
        <v>179</v>
      </c>
      <c r="M39" s="213" t="s">
        <v>187</v>
      </c>
      <c r="N39" s="213">
        <v>-6</v>
      </c>
      <c r="O39" s="213">
        <v>-6</v>
      </c>
      <c r="P39" s="213">
        <v>88.25</v>
      </c>
      <c r="Q39" s="213">
        <v>891894</v>
      </c>
      <c r="R39" s="213" t="s">
        <v>188</v>
      </c>
    </row>
    <row r="40" spans="1:18" outlineLevel="2" x14ac:dyDescent="0.2">
      <c r="A40" t="s">
        <v>166</v>
      </c>
      <c r="B40" t="s">
        <v>179</v>
      </c>
      <c r="C40" t="s">
        <v>167</v>
      </c>
      <c r="D40">
        <v>-7</v>
      </c>
      <c r="E40">
        <v>-7</v>
      </c>
      <c r="F40">
        <v>48</v>
      </c>
      <c r="G40">
        <v>421598</v>
      </c>
    </row>
    <row r="41" spans="1:18" outlineLevel="2" x14ac:dyDescent="0.2">
      <c r="A41" t="s">
        <v>166</v>
      </c>
      <c r="B41" t="s">
        <v>179</v>
      </c>
      <c r="C41" t="s">
        <v>167</v>
      </c>
      <c r="D41">
        <v>-1</v>
      </c>
      <c r="E41">
        <v>-1</v>
      </c>
      <c r="F41">
        <v>34.75</v>
      </c>
      <c r="G41">
        <v>770040</v>
      </c>
    </row>
    <row r="42" spans="1:18" outlineLevel="1" x14ac:dyDescent="0.2">
      <c r="A42" t="s">
        <v>166</v>
      </c>
      <c r="B42" t="s">
        <v>179</v>
      </c>
      <c r="C42" t="s">
        <v>168</v>
      </c>
      <c r="F42">
        <v>45.11</v>
      </c>
      <c r="G42">
        <v>406028</v>
      </c>
    </row>
    <row r="43" spans="1:18" outlineLevel="2" x14ac:dyDescent="0.2">
      <c r="A43" s="418" t="s">
        <v>174</v>
      </c>
      <c r="B43" s="418"/>
      <c r="D43" s="133">
        <f>SUBTOTAL(9,D39:D42)</f>
        <v>-8</v>
      </c>
      <c r="E43" s="133">
        <f>SUBTOTAL(9,E39:E42)</f>
        <v>-8</v>
      </c>
    </row>
    <row r="44" spans="1:18" outlineLevel="1" x14ac:dyDescent="0.2">
      <c r="A44" t="s">
        <v>169</v>
      </c>
      <c r="B44" t="s">
        <v>178</v>
      </c>
      <c r="C44" t="s">
        <v>170</v>
      </c>
      <c r="D44">
        <v>4</v>
      </c>
      <c r="E44">
        <v>4</v>
      </c>
      <c r="G44">
        <v>445159</v>
      </c>
    </row>
    <row r="45" spans="1:18" x14ac:dyDescent="0.2">
      <c r="A45" s="418" t="s">
        <v>175</v>
      </c>
      <c r="B45" s="418"/>
      <c r="D45" s="133">
        <f>SUBTOTAL(9,D44:D44)</f>
        <v>4</v>
      </c>
      <c r="E45" s="133">
        <f>SUBTOTAL(9,E44:E44)</f>
        <v>4</v>
      </c>
    </row>
    <row r="46" spans="1:18" x14ac:dyDescent="0.2">
      <c r="A46" s="418" t="s">
        <v>176</v>
      </c>
      <c r="B46" s="418"/>
      <c r="D46">
        <f>SUBTOTAL(9,D3:D44)</f>
        <v>0</v>
      </c>
      <c r="E46">
        <f>SUBTOTAL(9,E3:E44)</f>
        <v>0</v>
      </c>
    </row>
    <row r="48" spans="1:18" x14ac:dyDescent="0.2">
      <c r="A48" s="418" t="s">
        <v>181</v>
      </c>
      <c r="D48">
        <f>D15+D38</f>
        <v>4</v>
      </c>
      <c r="E48">
        <f>E15+E38</f>
        <v>4</v>
      </c>
    </row>
    <row r="49" spans="1:9" x14ac:dyDescent="0.2">
      <c r="A49" s="418" t="s">
        <v>185</v>
      </c>
      <c r="D49">
        <f>(D38+D15+D43+D45)</f>
        <v>0</v>
      </c>
      <c r="E49">
        <f>(E38+E15+E43+E45)</f>
        <v>0</v>
      </c>
    </row>
    <row r="51" spans="1:9" x14ac:dyDescent="0.2">
      <c r="D51">
        <f>+D11+D49</f>
        <v>0</v>
      </c>
      <c r="E51">
        <f>+E11+E49</f>
        <v>0</v>
      </c>
    </row>
    <row r="53" spans="1:9" x14ac:dyDescent="0.2">
      <c r="B53" t="s">
        <v>194</v>
      </c>
      <c r="D53" t="s">
        <v>190</v>
      </c>
      <c r="E53" t="s">
        <v>191</v>
      </c>
    </row>
    <row r="54" spans="1:9" x14ac:dyDescent="0.2">
      <c r="D54">
        <v>256</v>
      </c>
      <c r="E54">
        <v>200</v>
      </c>
    </row>
    <row r="55" spans="1:9" x14ac:dyDescent="0.2">
      <c r="C55" t="s">
        <v>3</v>
      </c>
      <c r="D55" t="s">
        <v>192</v>
      </c>
      <c r="F55" t="s">
        <v>193</v>
      </c>
    </row>
    <row r="56" spans="1:9" x14ac:dyDescent="0.2">
      <c r="C56">
        <v>20</v>
      </c>
      <c r="D56">
        <v>200</v>
      </c>
      <c r="F56">
        <f>+D56*C56*D54</f>
        <v>1024000</v>
      </c>
    </row>
    <row r="57" spans="1:9" x14ac:dyDescent="0.2">
      <c r="I57">
        <f>1044000-32000</f>
        <v>1012000</v>
      </c>
    </row>
    <row r="58" spans="1:9" x14ac:dyDescent="0.2">
      <c r="C58">
        <v>-1</v>
      </c>
      <c r="D58">
        <v>125</v>
      </c>
      <c r="F58">
        <f>+C58*D58*D54</f>
        <v>-32000</v>
      </c>
    </row>
    <row r="59" spans="1:9" x14ac:dyDescent="0.2">
      <c r="C59">
        <v>0.5</v>
      </c>
      <c r="E59">
        <v>200</v>
      </c>
      <c r="F59">
        <f>+E59*E54*C59</f>
        <v>20000</v>
      </c>
    </row>
    <row r="61" spans="1:9" x14ac:dyDescent="0.2">
      <c r="F61" s="423">
        <f>SUM(F56:F59)</f>
        <v>1012000</v>
      </c>
    </row>
    <row r="64" spans="1:9" x14ac:dyDescent="0.2">
      <c r="B64" t="s">
        <v>180</v>
      </c>
      <c r="C64">
        <v>20</v>
      </c>
      <c r="D64">
        <v>118</v>
      </c>
      <c r="F64" s="423">
        <f>+D54*D64*C64</f>
        <v>604160</v>
      </c>
    </row>
    <row r="65" spans="3:6" x14ac:dyDescent="0.2">
      <c r="C65">
        <v>18.75</v>
      </c>
      <c r="E65">
        <v>132</v>
      </c>
      <c r="F65" s="423">
        <f>+E65*E54*C65</f>
        <v>495000</v>
      </c>
    </row>
    <row r="67" spans="3:6" x14ac:dyDescent="0.2">
      <c r="F67" s="424">
        <f>SUM(F64:F65)</f>
        <v>1099160</v>
      </c>
    </row>
    <row r="70" spans="3:6" x14ac:dyDescent="0.2">
      <c r="F70" s="424">
        <f>SUM(F67,F61)</f>
        <v>2111160</v>
      </c>
    </row>
  </sheetData>
  <autoFilter ref="A2:G44"/>
  <phoneticPr fontId="7" type="noConversion"/>
  <printOptions gridLines="1"/>
  <pageMargins left="0.75" right="0.75" top="1" bottom="1" header="0.5" footer="0.5"/>
  <pageSetup scale="4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zoomScale="75" workbookViewId="0">
      <pane ySplit="20" topLeftCell="A22" activePane="bottomLeft" state="frozenSplit"/>
      <selection activeCell="AL37" sqref="AL37"/>
      <selection pane="bottomLeft" activeCell="I15" sqref="I15"/>
    </sheetView>
  </sheetViews>
  <sheetFormatPr defaultRowHeight="12.75" x14ac:dyDescent="0.2"/>
  <cols>
    <col min="1" max="1" width="12" style="204" bestFit="1" customWidth="1"/>
    <col min="2" max="2" width="13.140625" style="204" customWidth="1"/>
    <col min="3" max="3" width="14.140625" style="204" customWidth="1"/>
    <col min="4" max="4" width="9.7109375" style="204" customWidth="1"/>
    <col min="5" max="5" width="9" style="204" bestFit="1" customWidth="1"/>
    <col min="6" max="6" width="6.5703125" style="204" customWidth="1"/>
    <col min="8" max="8" width="12" style="204" bestFit="1" customWidth="1"/>
    <col min="9" max="9" width="15.28515625" style="204" customWidth="1"/>
    <col min="10" max="10" width="11.5703125" style="204" customWidth="1"/>
    <col min="11" max="11" width="8.28515625" style="204" customWidth="1"/>
    <col min="12" max="12" width="9" style="204" bestFit="1" customWidth="1"/>
    <col min="13" max="13" width="7.5703125" style="204" bestFit="1" customWidth="1"/>
    <col min="16" max="16" width="6.42578125" customWidth="1"/>
    <col min="17" max="17" width="12.28515625" bestFit="1" customWidth="1"/>
  </cols>
  <sheetData>
    <row r="1" spans="1:17" s="286" customFormat="1" ht="13.5" thickBot="1" x14ac:dyDescent="0.25">
      <c r="A1" s="429" t="s">
        <v>56</v>
      </c>
      <c r="B1" s="430"/>
      <c r="C1" s="430"/>
      <c r="D1" s="430"/>
      <c r="E1" s="430"/>
      <c r="F1" s="431"/>
      <c r="G1" s="314" t="s">
        <v>120</v>
      </c>
      <c r="H1" s="429" t="s">
        <v>48</v>
      </c>
      <c r="I1" s="430"/>
      <c r="J1" s="430"/>
      <c r="K1" s="430"/>
      <c r="L1" s="430"/>
      <c r="M1" s="431"/>
    </row>
    <row r="2" spans="1:17" x14ac:dyDescent="0.2">
      <c r="A2" s="244" t="s">
        <v>10</v>
      </c>
      <c r="B2" s="245"/>
      <c r="C2" s="246"/>
      <c r="D2" s="247"/>
      <c r="E2" s="247"/>
      <c r="F2" s="266"/>
      <c r="G2" s="315">
        <f>D5+K5</f>
        <v>0</v>
      </c>
      <c r="H2" s="244" t="s">
        <v>10</v>
      </c>
      <c r="I2" s="245"/>
      <c r="J2" s="246"/>
      <c r="K2" s="247"/>
      <c r="L2" s="247"/>
      <c r="M2" s="266"/>
    </row>
    <row r="3" spans="1:17" x14ac:dyDescent="0.2">
      <c r="A3" s="349">
        <v>37294</v>
      </c>
      <c r="B3" s="227"/>
      <c r="C3" s="249" t="s">
        <v>0</v>
      </c>
      <c r="D3" s="250"/>
      <c r="E3" s="250"/>
      <c r="F3" s="267"/>
      <c r="G3" s="316">
        <f>E5+L5</f>
        <v>0</v>
      </c>
      <c r="H3" s="349">
        <f>A3</f>
        <v>37294</v>
      </c>
      <c r="I3" s="227"/>
      <c r="J3" s="249" t="s">
        <v>0</v>
      </c>
      <c r="K3" s="250"/>
      <c r="L3" s="250"/>
      <c r="M3" s="267"/>
    </row>
    <row r="4" spans="1:17" ht="13.5" thickBot="1" x14ac:dyDescent="0.25">
      <c r="A4" s="228"/>
      <c r="B4" s="227"/>
      <c r="C4" s="250" t="s">
        <v>1</v>
      </c>
      <c r="D4" s="251">
        <f>+INPUT!L5+INPUT!O5</f>
        <v>10</v>
      </c>
      <c r="E4" s="251">
        <f>+INPUT!L42+INPUT!O42</f>
        <v>10</v>
      </c>
      <c r="F4" s="267"/>
      <c r="H4" s="349"/>
      <c r="I4" s="227"/>
      <c r="J4" s="250" t="s">
        <v>1</v>
      </c>
      <c r="K4" s="251">
        <f>INPUT!D6</f>
        <v>0</v>
      </c>
      <c r="L4" s="251">
        <f>INPUT!D43</f>
        <v>0</v>
      </c>
      <c r="M4" s="267"/>
    </row>
    <row r="5" spans="1:17" ht="25.5" customHeight="1" thickBot="1" x14ac:dyDescent="0.25">
      <c r="A5" s="229"/>
      <c r="B5" s="227"/>
      <c r="C5" s="252" t="s">
        <v>2</v>
      </c>
      <c r="D5" s="288">
        <f>SUM(D21:D28,D7:D11, D13:D17)+D19+D4</f>
        <v>0</v>
      </c>
      <c r="E5" s="288">
        <f>SUM(E21:E28,E7:E11,E13:E17)+E19+E4</f>
        <v>0</v>
      </c>
      <c r="F5" s="267"/>
      <c r="H5" s="229"/>
      <c r="I5" s="227"/>
      <c r="J5" s="252" t="s">
        <v>2</v>
      </c>
      <c r="K5" s="288">
        <f>SUM(K21:K28,K7:K11,K13:K17)+K19+K4</f>
        <v>0</v>
      </c>
      <c r="L5" s="288">
        <f>SUM(L21:L28,L7:L11,L13:L17)+L19+L4</f>
        <v>0</v>
      </c>
      <c r="M5" s="267"/>
      <c r="O5" s="383"/>
      <c r="P5" s="395"/>
      <c r="Q5" s="390"/>
    </row>
    <row r="6" spans="1:17" x14ac:dyDescent="0.2">
      <c r="A6" s="434" t="s">
        <v>118</v>
      </c>
      <c r="B6" s="435"/>
      <c r="C6" s="435"/>
      <c r="D6" s="436"/>
      <c r="E6" s="289"/>
      <c r="F6" s="268"/>
      <c r="H6" s="434" t="s">
        <v>118</v>
      </c>
      <c r="I6" s="435"/>
      <c r="J6" s="435"/>
      <c r="K6" s="436"/>
      <c r="L6" s="289"/>
      <c r="M6" s="268"/>
      <c r="O6" s="396"/>
      <c r="P6" s="396"/>
      <c r="Q6" s="391"/>
    </row>
    <row r="7" spans="1:17" x14ac:dyDescent="0.2">
      <c r="A7" s="230"/>
      <c r="B7" s="221"/>
      <c r="C7" s="283"/>
      <c r="D7" s="287"/>
      <c r="E7" s="287"/>
      <c r="F7" s="268"/>
      <c r="H7" s="230"/>
      <c r="I7" s="221"/>
      <c r="J7" s="375"/>
      <c r="K7" s="225"/>
      <c r="L7" s="225"/>
      <c r="M7" s="268"/>
      <c r="O7" s="397"/>
      <c r="P7" s="397"/>
      <c r="Q7" s="391"/>
    </row>
    <row r="8" spans="1:17" x14ac:dyDescent="0.2">
      <c r="A8" s="372"/>
      <c r="B8" s="373"/>
      <c r="C8" s="377"/>
      <c r="D8" s="376"/>
      <c r="E8" s="287"/>
      <c r="F8" s="268"/>
      <c r="H8" s="374"/>
      <c r="I8" s="221"/>
      <c r="J8" s="378">
        <v>17.5</v>
      </c>
      <c r="K8" s="384"/>
      <c r="L8" s="225"/>
      <c r="M8" s="268"/>
      <c r="O8" s="398"/>
      <c r="P8" s="398"/>
      <c r="Q8" s="394"/>
    </row>
    <row r="9" spans="1:17" x14ac:dyDescent="0.2">
      <c r="A9" s="372"/>
      <c r="B9" s="221"/>
      <c r="C9" s="377"/>
      <c r="D9" s="376"/>
      <c r="E9" s="287"/>
      <c r="F9" s="268"/>
      <c r="H9" s="374"/>
      <c r="I9" s="221"/>
      <c r="J9" s="378"/>
      <c r="K9" s="384"/>
      <c r="L9" s="225"/>
      <c r="M9" s="268"/>
      <c r="O9" s="399"/>
      <c r="P9" s="400"/>
      <c r="Q9" s="392"/>
    </row>
    <row r="10" spans="1:17" ht="12" customHeight="1" x14ac:dyDescent="0.2">
      <c r="A10" s="372"/>
      <c r="B10" s="373"/>
      <c r="C10" s="377"/>
      <c r="D10" s="376"/>
      <c r="E10" s="287"/>
      <c r="F10" s="268"/>
      <c r="H10" s="374"/>
      <c r="I10" s="221"/>
      <c r="J10" s="377">
        <v>3</v>
      </c>
      <c r="K10" s="225"/>
      <c r="L10" s="225"/>
      <c r="M10" s="268"/>
      <c r="O10" s="400"/>
      <c r="P10" s="400"/>
      <c r="Q10" s="392"/>
    </row>
    <row r="11" spans="1:17" x14ac:dyDescent="0.2">
      <c r="A11" s="387" t="s">
        <v>137</v>
      </c>
      <c r="B11" s="275"/>
      <c r="C11" s="378">
        <v>1.5</v>
      </c>
      <c r="D11" s="287"/>
      <c r="E11" s="287"/>
      <c r="F11" s="268"/>
      <c r="H11" s="382"/>
      <c r="I11" s="275"/>
      <c r="J11" s="378"/>
      <c r="K11" s="376"/>
      <c r="L11" s="225"/>
      <c r="M11" s="268"/>
      <c r="O11" s="401"/>
      <c r="P11" s="401"/>
      <c r="Q11" s="393"/>
    </row>
    <row r="12" spans="1:17" x14ac:dyDescent="0.2">
      <c r="A12" s="437" t="s">
        <v>132</v>
      </c>
      <c r="B12" s="438"/>
      <c r="C12" s="438"/>
      <c r="D12" s="438"/>
      <c r="E12" s="223"/>
      <c r="F12" s="268"/>
      <c r="H12" s="437" t="s">
        <v>132</v>
      </c>
      <c r="I12" s="438"/>
      <c r="J12" s="438"/>
      <c r="K12" s="438"/>
      <c r="L12" s="223"/>
      <c r="M12" s="268"/>
    </row>
    <row r="13" spans="1:17" x14ac:dyDescent="0.2">
      <c r="A13" s="386" t="s">
        <v>119</v>
      </c>
      <c r="B13" s="222"/>
      <c r="C13" s="223"/>
      <c r="D13" s="226">
        <v>4</v>
      </c>
      <c r="E13" s="226">
        <f>'NW REGION'!E8*-1</f>
        <v>4</v>
      </c>
      <c r="F13" s="268"/>
      <c r="H13" s="284" t="s">
        <v>145</v>
      </c>
      <c r="I13" s="222"/>
      <c r="J13" s="223"/>
      <c r="K13" s="226">
        <v>-6</v>
      </c>
      <c r="L13" s="226">
        <v>-6</v>
      </c>
      <c r="M13" s="268"/>
      <c r="N13" s="414"/>
    </row>
    <row r="14" spans="1:17" x14ac:dyDescent="0.2">
      <c r="A14" s="402" t="s">
        <v>140</v>
      </c>
      <c r="B14" s="281"/>
      <c r="C14" s="282"/>
      <c r="D14" s="226">
        <v>-6</v>
      </c>
      <c r="E14" s="226">
        <v>-6</v>
      </c>
      <c r="F14" s="268"/>
      <c r="H14" s="284" t="s">
        <v>139</v>
      </c>
      <c r="I14" s="281"/>
      <c r="J14" s="282"/>
      <c r="K14" s="226"/>
      <c r="L14" s="226"/>
      <c r="M14" s="268"/>
    </row>
    <row r="15" spans="1:17" x14ac:dyDescent="0.2">
      <c r="A15" s="402" t="s">
        <v>147</v>
      </c>
      <c r="B15" s="281"/>
      <c r="C15" s="282"/>
      <c r="D15" s="223">
        <v>-8</v>
      </c>
      <c r="E15" s="223">
        <v>-8</v>
      </c>
      <c r="F15" s="268"/>
      <c r="H15" s="284" t="s">
        <v>148</v>
      </c>
      <c r="I15" s="281"/>
      <c r="J15" s="282"/>
      <c r="K15" s="223"/>
      <c r="L15" s="226"/>
      <c r="M15" s="268"/>
    </row>
    <row r="16" spans="1:17" x14ac:dyDescent="0.2">
      <c r="A16" s="402"/>
      <c r="B16" s="222"/>
      <c r="C16" s="223"/>
      <c r="D16" s="223"/>
      <c r="E16" s="223"/>
      <c r="F16" s="268"/>
      <c r="H16" s="232" t="s">
        <v>141</v>
      </c>
      <c r="I16" s="281"/>
      <c r="J16" s="282"/>
      <c r="K16" s="223">
        <v>6</v>
      </c>
      <c r="L16" s="226">
        <v>6</v>
      </c>
      <c r="M16" s="268"/>
    </row>
    <row r="17" spans="1:17" x14ac:dyDescent="0.2">
      <c r="A17" s="388" t="s">
        <v>134</v>
      </c>
      <c r="B17" s="219"/>
      <c r="C17" s="389"/>
      <c r="D17" s="341"/>
      <c r="E17" s="342">
        <v>0</v>
      </c>
      <c r="F17" s="268"/>
      <c r="G17" s="338"/>
      <c r="H17" s="232" t="s">
        <v>142</v>
      </c>
      <c r="I17" s="219"/>
      <c r="J17" s="276"/>
      <c r="K17" s="223"/>
      <c r="L17" s="226">
        <v>0</v>
      </c>
      <c r="M17" s="268"/>
    </row>
    <row r="18" spans="1:17" x14ac:dyDescent="0.2">
      <c r="A18" s="285"/>
      <c r="B18" s="432" t="s">
        <v>108</v>
      </c>
      <c r="C18" s="433"/>
      <c r="D18" s="214" t="s">
        <v>109</v>
      </c>
      <c r="E18" s="214"/>
      <c r="F18" s="269"/>
      <c r="G18" s="338"/>
      <c r="H18" s="285"/>
      <c r="I18" s="432" t="s">
        <v>108</v>
      </c>
      <c r="J18" s="433"/>
      <c r="K18" s="214" t="s">
        <v>109</v>
      </c>
      <c r="L18" s="214" t="s">
        <v>109</v>
      </c>
      <c r="M18" s="269"/>
    </row>
    <row r="19" spans="1:17" x14ac:dyDescent="0.2">
      <c r="A19" s="270" t="s">
        <v>107</v>
      </c>
      <c r="B19" s="219"/>
      <c r="C19" s="276"/>
      <c r="D19" s="379"/>
      <c r="E19" s="379"/>
      <c r="F19" s="268"/>
      <c r="H19" s="270" t="s">
        <v>107</v>
      </c>
      <c r="I19" s="219"/>
      <c r="J19" s="276"/>
      <c r="K19" s="379"/>
      <c r="L19" s="379"/>
      <c r="M19" s="268"/>
    </row>
    <row r="20" spans="1:17" x14ac:dyDescent="0.2">
      <c r="A20" s="304" t="s">
        <v>103</v>
      </c>
      <c r="B20" s="300" t="s">
        <v>104</v>
      </c>
      <c r="C20" s="300" t="s">
        <v>3</v>
      </c>
      <c r="D20" s="300" t="s">
        <v>105</v>
      </c>
      <c r="E20" s="300" t="s">
        <v>133</v>
      </c>
      <c r="F20" s="269"/>
      <c r="H20" s="304" t="s">
        <v>103</v>
      </c>
      <c r="I20" s="300" t="s">
        <v>104</v>
      </c>
      <c r="J20" s="300" t="s">
        <v>3</v>
      </c>
      <c r="K20" s="300" t="s">
        <v>105</v>
      </c>
      <c r="L20" s="300" t="s">
        <v>95</v>
      </c>
      <c r="M20" s="269"/>
    </row>
    <row r="21" spans="1:17" ht="13.5" customHeight="1" x14ac:dyDescent="0.2">
      <c r="A21" s="413"/>
      <c r="B21" s="403"/>
      <c r="C21" s="404"/>
      <c r="D21" s="279"/>
      <c r="E21" s="277"/>
      <c r="F21" s="339"/>
      <c r="H21" s="405"/>
      <c r="I21" s="403"/>
      <c r="J21" s="406"/>
      <c r="K21" s="380"/>
      <c r="L21" s="411"/>
      <c r="M21" s="298"/>
    </row>
    <row r="22" spans="1:17" ht="13.5" customHeight="1" x14ac:dyDescent="0.2">
      <c r="A22" s="413"/>
      <c r="B22" s="403"/>
      <c r="C22" s="404"/>
      <c r="D22" s="279"/>
      <c r="E22" s="277"/>
      <c r="F22" s="339"/>
      <c r="H22" s="405"/>
      <c r="I22" s="403"/>
      <c r="J22" s="406"/>
      <c r="K22" s="380"/>
      <c r="L22" s="411"/>
      <c r="M22" s="298"/>
    </row>
    <row r="23" spans="1:17" ht="13.5" customHeight="1" x14ac:dyDescent="0.2">
      <c r="A23" s="413"/>
      <c r="B23" s="403"/>
      <c r="C23" s="404"/>
      <c r="D23" s="279"/>
      <c r="E23" s="277"/>
      <c r="F23" s="339"/>
      <c r="H23" s="405"/>
      <c r="I23" s="403"/>
      <c r="J23" s="406"/>
      <c r="K23" s="380"/>
      <c r="L23" s="411"/>
      <c r="M23" s="298"/>
    </row>
    <row r="24" spans="1:17" ht="13.5" customHeight="1" x14ac:dyDescent="0.2">
      <c r="A24" s="413"/>
      <c r="B24" s="403"/>
      <c r="C24" s="404"/>
      <c r="D24" s="279"/>
      <c r="E24" s="277"/>
      <c r="F24" s="339"/>
      <c r="H24" s="405"/>
      <c r="I24" s="403"/>
      <c r="J24" s="406"/>
      <c r="K24" s="380"/>
      <c r="L24" s="411"/>
      <c r="M24" s="298"/>
    </row>
    <row r="25" spans="1:17" ht="13.5" customHeight="1" x14ac:dyDescent="0.2">
      <c r="A25" s="413"/>
      <c r="B25" s="403" t="s">
        <v>182</v>
      </c>
      <c r="C25" s="404"/>
      <c r="D25" s="279">
        <v>0</v>
      </c>
      <c r="E25" s="277">
        <v>0</v>
      </c>
      <c r="F25" s="339"/>
      <c r="H25" s="405"/>
      <c r="I25" s="403"/>
      <c r="J25" s="406"/>
      <c r="K25" s="380"/>
      <c r="L25" s="411"/>
      <c r="M25" s="298"/>
      <c r="Q25" s="421"/>
    </row>
    <row r="26" spans="1:17" ht="13.5" customHeight="1" x14ac:dyDescent="0.2">
      <c r="A26" s="413"/>
      <c r="B26" s="403"/>
      <c r="C26" s="404"/>
      <c r="D26" s="279"/>
      <c r="E26" s="277"/>
      <c r="F26" s="339"/>
      <c r="H26" s="405"/>
      <c r="I26" s="403"/>
      <c r="J26" s="406"/>
      <c r="K26" s="380"/>
      <c r="L26" s="411"/>
      <c r="M26" s="298"/>
      <c r="Q26" s="421"/>
    </row>
    <row r="27" spans="1:17" ht="13.5" customHeight="1" x14ac:dyDescent="0.2">
      <c r="A27" s="413"/>
      <c r="B27" s="403"/>
      <c r="C27" s="404"/>
      <c r="D27" s="279"/>
      <c r="E27" s="277"/>
      <c r="F27" s="339"/>
      <c r="H27" s="405"/>
      <c r="I27" s="403"/>
      <c r="J27" s="406"/>
      <c r="K27" s="380"/>
      <c r="L27" s="411"/>
      <c r="M27" s="298"/>
      <c r="Q27" s="421"/>
    </row>
    <row r="28" spans="1:17" ht="13.5" thickBot="1" x14ac:dyDescent="0.25">
      <c r="A28" s="407"/>
      <c r="B28" s="409"/>
      <c r="C28" s="410"/>
      <c r="D28" s="280"/>
      <c r="E28" s="278"/>
      <c r="F28" s="311"/>
      <c r="H28" s="407"/>
      <c r="I28" s="409"/>
      <c r="J28" s="408"/>
      <c r="K28" s="280"/>
      <c r="L28" s="415"/>
      <c r="M28" s="311"/>
      <c r="Q28" s="421"/>
    </row>
    <row r="29" spans="1:17" x14ac:dyDescent="0.2">
      <c r="A29"/>
      <c r="B29"/>
      <c r="C29"/>
      <c r="D29"/>
      <c r="E29"/>
      <c r="F29"/>
      <c r="Q29" s="323"/>
    </row>
    <row r="30" spans="1:17" x14ac:dyDescent="0.2">
      <c r="A30"/>
      <c r="B30"/>
      <c r="C30"/>
      <c r="D30"/>
      <c r="E30"/>
      <c r="F30"/>
    </row>
    <row r="31" spans="1:17" x14ac:dyDescent="0.2">
      <c r="A31"/>
      <c r="B31"/>
      <c r="C31"/>
      <c r="D31"/>
      <c r="E31"/>
      <c r="F31"/>
    </row>
    <row r="32" spans="1:17" x14ac:dyDescent="0.2">
      <c r="A32"/>
      <c r="B32"/>
      <c r="C32"/>
      <c r="D32"/>
      <c r="E32"/>
      <c r="F32"/>
    </row>
    <row r="33" spans="2:7" x14ac:dyDescent="0.2">
      <c r="B33"/>
      <c r="C33"/>
      <c r="D33"/>
      <c r="E33"/>
    </row>
    <row r="34" spans="2:7" x14ac:dyDescent="0.2">
      <c r="G34" t="s">
        <v>72</v>
      </c>
    </row>
  </sheetData>
  <mergeCells count="8">
    <mergeCell ref="H1:M1"/>
    <mergeCell ref="A1:F1"/>
    <mergeCell ref="B18:C18"/>
    <mergeCell ref="A6:D6"/>
    <mergeCell ref="A12:D12"/>
    <mergeCell ref="I18:J18"/>
    <mergeCell ref="H6:K6"/>
    <mergeCell ref="H12:K12"/>
  </mergeCells>
  <phoneticPr fontId="7" type="noConversion"/>
  <pageMargins left="0.75" right="0.75" top="1" bottom="1" header="0.5" footer="0.5"/>
  <pageSetup scale="5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workbookViewId="0">
      <selection activeCell="G44" sqref="G44"/>
    </sheetView>
  </sheetViews>
  <sheetFormatPr defaultRowHeight="11.25" x14ac:dyDescent="0.2"/>
  <cols>
    <col min="1" max="1" width="16.140625" style="204" bestFit="1" customWidth="1"/>
    <col min="2" max="2" width="6.7109375" style="204" customWidth="1"/>
    <col min="3" max="3" width="8.85546875" style="204" bestFit="1" customWidth="1"/>
    <col min="4" max="4" width="5.85546875" style="204" bestFit="1" customWidth="1"/>
    <col min="5" max="5" width="8.140625" style="204" customWidth="1"/>
    <col min="6" max="6" width="7.7109375" style="204" customWidth="1"/>
    <col min="7" max="7" width="12" style="204" bestFit="1" customWidth="1"/>
    <col min="8" max="8" width="12.28515625" style="204" bestFit="1" customWidth="1"/>
    <col min="9" max="9" width="6.85546875" style="204" customWidth="1"/>
    <col min="10" max="10" width="7.28515625" style="204" customWidth="1"/>
    <col min="11" max="11" width="8.140625" style="204" customWidth="1"/>
    <col min="12" max="12" width="4" style="204" customWidth="1"/>
    <col min="13" max="16384" width="9.140625" style="204"/>
  </cols>
  <sheetData>
    <row r="1" spans="1:18" ht="12" thickBot="1" x14ac:dyDescent="0.25">
      <c r="A1" s="429" t="s">
        <v>110</v>
      </c>
      <c r="B1" s="430"/>
      <c r="C1" s="430"/>
      <c r="D1" s="430"/>
      <c r="E1" s="431"/>
      <c r="G1" s="429" t="s">
        <v>111</v>
      </c>
      <c r="H1" s="430"/>
      <c r="I1" s="430"/>
      <c r="J1" s="430"/>
      <c r="K1" s="431"/>
    </row>
    <row r="2" spans="1:18" x14ac:dyDescent="0.2">
      <c r="A2" s="244" t="s">
        <v>10</v>
      </c>
      <c r="B2" s="245"/>
      <c r="C2" s="246"/>
      <c r="D2" s="247"/>
      <c r="E2" s="248"/>
      <c r="G2" s="305" t="s">
        <v>10</v>
      </c>
      <c r="H2" s="245"/>
      <c r="I2" s="246"/>
      <c r="J2" s="247"/>
      <c r="K2" s="248"/>
    </row>
    <row r="3" spans="1:18" x14ac:dyDescent="0.2">
      <c r="A3" s="349"/>
      <c r="B3" s="227"/>
      <c r="C3" s="249" t="s">
        <v>0</v>
      </c>
      <c r="D3" s="251"/>
      <c r="E3" s="254"/>
      <c r="G3" s="353">
        <f>A3</f>
        <v>0</v>
      </c>
      <c r="H3" s="227"/>
      <c r="I3" s="249" t="s">
        <v>0</v>
      </c>
      <c r="J3" s="250"/>
      <c r="K3" s="253"/>
    </row>
    <row r="4" spans="1:18" ht="12" thickBot="1" x14ac:dyDescent="0.25">
      <c r="A4" s="349">
        <v>37293</v>
      </c>
      <c r="B4" s="227"/>
      <c r="C4" s="250" t="s">
        <v>1</v>
      </c>
      <c r="D4" s="293">
        <f>INPUT!P5</f>
        <v>4</v>
      </c>
      <c r="E4" s="294">
        <f>INPUT!P42</f>
        <v>4</v>
      </c>
      <c r="G4" s="353">
        <f>A4</f>
        <v>37293</v>
      </c>
      <c r="H4" s="227"/>
      <c r="I4" s="250" t="s">
        <v>1</v>
      </c>
      <c r="J4" s="293">
        <f>INPUT!M6</f>
        <v>-8</v>
      </c>
      <c r="K4" s="294">
        <f>INPUT!M42</f>
        <v>-8</v>
      </c>
    </row>
    <row r="5" spans="1:18" ht="27" customHeight="1" thickBot="1" x14ac:dyDescent="0.25">
      <c r="A5" s="229"/>
      <c r="B5" s="227"/>
      <c r="C5" s="252" t="s">
        <v>2</v>
      </c>
      <c r="D5" s="288">
        <f>SUM(D15:D20,D7:D11)+D13+D4</f>
        <v>0</v>
      </c>
      <c r="E5" s="288">
        <f>SUM(E15:E20,E7:E11)+E13+E4</f>
        <v>0</v>
      </c>
      <c r="G5" s="229"/>
      <c r="H5" s="227"/>
      <c r="I5" s="252" t="s">
        <v>2</v>
      </c>
      <c r="J5" s="288">
        <f>SUM(J15:J20,J7:J8,J10:J11)+J13+J4</f>
        <v>0</v>
      </c>
      <c r="K5" s="288">
        <f>SUM(K15:K20,K7:K8,K10:K11)+K13+K4</f>
        <v>0</v>
      </c>
    </row>
    <row r="6" spans="1:18" x14ac:dyDescent="0.2">
      <c r="A6" s="437" t="s">
        <v>106</v>
      </c>
      <c r="B6" s="438"/>
      <c r="C6" s="438"/>
      <c r="D6" s="439"/>
      <c r="E6" s="295"/>
      <c r="G6" s="434" t="s">
        <v>118</v>
      </c>
      <c r="H6" s="435"/>
      <c r="I6" s="435"/>
      <c r="J6" s="436"/>
      <c r="K6" s="290"/>
    </row>
    <row r="7" spans="1:18" x14ac:dyDescent="0.2">
      <c r="A7" s="263" t="s">
        <v>135</v>
      </c>
      <c r="B7" s="264"/>
      <c r="C7" s="264"/>
      <c r="D7" s="291"/>
      <c r="E7" s="292"/>
      <c r="G7" s="255"/>
      <c r="H7" s="256"/>
      <c r="I7" s="257"/>
      <c r="J7" s="258"/>
      <c r="K7" s="271"/>
    </row>
    <row r="8" spans="1:18" x14ac:dyDescent="0.2">
      <c r="A8" s="263" t="s">
        <v>115</v>
      </c>
      <c r="B8" s="264"/>
      <c r="C8" s="264"/>
      <c r="D8" s="291">
        <v>-4</v>
      </c>
      <c r="E8" s="292">
        <v>-4</v>
      </c>
      <c r="G8" s="259"/>
      <c r="H8" s="260"/>
      <c r="I8" s="261"/>
      <c r="J8" s="262"/>
      <c r="K8" s="272"/>
      <c r="M8" s="350"/>
      <c r="N8" s="351"/>
      <c r="O8" s="351"/>
      <c r="P8" s="351"/>
      <c r="Q8" s="351"/>
      <c r="R8" s="351"/>
    </row>
    <row r="9" spans="1:18" x14ac:dyDescent="0.2">
      <c r="A9" s="263" t="s">
        <v>117</v>
      </c>
      <c r="B9" s="264"/>
      <c r="C9" s="264"/>
      <c r="D9" s="291"/>
      <c r="E9" s="292"/>
      <c r="G9" s="437" t="s">
        <v>106</v>
      </c>
      <c r="H9" s="438"/>
      <c r="I9" s="438"/>
      <c r="J9" s="438"/>
      <c r="K9" s="231"/>
    </row>
    <row r="10" spans="1:18" x14ac:dyDescent="0.2">
      <c r="A10" s="263" t="s">
        <v>116</v>
      </c>
      <c r="B10" s="264"/>
      <c r="C10" s="264"/>
      <c r="D10" s="291">
        <v>0</v>
      </c>
      <c r="E10" s="292"/>
      <c r="G10" s="263" t="s">
        <v>60</v>
      </c>
      <c r="H10" s="264"/>
      <c r="I10" s="264"/>
      <c r="J10" s="265">
        <v>0</v>
      </c>
      <c r="K10" s="273">
        <v>0</v>
      </c>
    </row>
    <row r="11" spans="1:18" x14ac:dyDescent="0.2">
      <c r="A11" s="232" t="s">
        <v>149</v>
      </c>
      <c r="B11" s="219"/>
      <c r="C11" s="220"/>
      <c r="D11" s="296"/>
      <c r="E11" s="297"/>
      <c r="G11" s="232" t="s">
        <v>146</v>
      </c>
      <c r="H11" s="219"/>
      <c r="I11" s="220"/>
      <c r="J11" s="224">
        <v>8</v>
      </c>
      <c r="K11" s="233">
        <v>8</v>
      </c>
    </row>
    <row r="12" spans="1:18" x14ac:dyDescent="0.2">
      <c r="A12" s="234"/>
      <c r="B12" s="440" t="s">
        <v>108</v>
      </c>
      <c r="C12" s="441"/>
      <c r="D12" s="214" t="s">
        <v>109</v>
      </c>
      <c r="E12" s="214" t="s">
        <v>109</v>
      </c>
      <c r="G12" s="234"/>
      <c r="H12" s="440" t="s">
        <v>113</v>
      </c>
      <c r="I12" s="441"/>
      <c r="J12" s="214" t="s">
        <v>105</v>
      </c>
      <c r="K12" s="235" t="s">
        <v>95</v>
      </c>
      <c r="R12" s="335"/>
    </row>
    <row r="13" spans="1:18" ht="12.75" x14ac:dyDescent="0.2">
      <c r="A13" s="270"/>
      <c r="B13" s="219"/>
      <c r="C13" s="220"/>
      <c r="D13" s="224"/>
      <c r="E13" s="233"/>
      <c r="G13" s="270" t="s">
        <v>112</v>
      </c>
      <c r="H13" s="219" t="s">
        <v>114</v>
      </c>
      <c r="I13" s="220"/>
      <c r="J13" s="224"/>
      <c r="K13" s="233"/>
    </row>
    <row r="14" spans="1:18" x14ac:dyDescent="0.2">
      <c r="A14" s="234" t="s">
        <v>103</v>
      </c>
      <c r="B14" s="214" t="s">
        <v>104</v>
      </c>
      <c r="C14" s="214" t="s">
        <v>3</v>
      </c>
      <c r="D14" s="214" t="s">
        <v>105</v>
      </c>
      <c r="E14" s="235" t="s">
        <v>95</v>
      </c>
      <c r="G14" s="234" t="s">
        <v>103</v>
      </c>
      <c r="H14" s="214" t="s">
        <v>104</v>
      </c>
      <c r="I14" s="214" t="s">
        <v>3</v>
      </c>
      <c r="J14" s="214" t="s">
        <v>105</v>
      </c>
      <c r="K14" s="235" t="s">
        <v>95</v>
      </c>
    </row>
    <row r="15" spans="1:18" x14ac:dyDescent="0.2">
      <c r="A15" s="236"/>
      <c r="B15" s="332"/>
      <c r="C15" s="332"/>
      <c r="D15" s="333"/>
      <c r="E15" s="334"/>
      <c r="F15" s="336"/>
      <c r="G15" s="236"/>
      <c r="H15" s="215"/>
      <c r="I15" s="308"/>
      <c r="J15" s="217"/>
      <c r="K15" s="237"/>
      <c r="L15" s="301"/>
    </row>
    <row r="16" spans="1:18" x14ac:dyDescent="0.2">
      <c r="A16" s="313"/>
      <c r="B16" s="216"/>
      <c r="C16" s="216"/>
      <c r="D16" s="218"/>
      <c r="E16" s="239"/>
      <c r="G16" s="238"/>
      <c r="H16" s="216"/>
      <c r="I16" s="309"/>
      <c r="J16" s="218"/>
      <c r="K16" s="239"/>
    </row>
    <row r="17" spans="1:13" ht="12.75" x14ac:dyDescent="0.2">
      <c r="A17" s="312"/>
      <c r="B17" s="216"/>
      <c r="C17" s="216"/>
      <c r="D17" s="218"/>
      <c r="E17" s="239"/>
      <c r="G17" s="238"/>
      <c r="H17" s="216"/>
      <c r="I17" s="309"/>
      <c r="J17" s="218"/>
      <c r="K17" s="239"/>
      <c r="L17" s="306"/>
      <c r="M17" s="347"/>
    </row>
    <row r="18" spans="1:13" ht="12.75" x14ac:dyDescent="0.2">
      <c r="A18" s="238"/>
      <c r="B18" s="216"/>
      <c r="C18" s="216"/>
      <c r="D18" s="218"/>
      <c r="E18" s="239"/>
      <c r="G18" s="238"/>
      <c r="H18" s="216"/>
      <c r="I18" s="309"/>
      <c r="J18" s="218"/>
      <c r="K18" s="239"/>
      <c r="L18" s="306"/>
      <c r="M18" s="347"/>
    </row>
    <row r="19" spans="1:13" x14ac:dyDescent="0.2">
      <c r="A19" s="238"/>
      <c r="B19" s="216"/>
      <c r="C19" s="216"/>
      <c r="D19" s="218"/>
      <c r="E19" s="239"/>
      <c r="G19" s="238"/>
      <c r="H19" s="216"/>
      <c r="I19" s="309"/>
      <c r="J19" s="218"/>
      <c r="K19" s="239"/>
    </row>
    <row r="20" spans="1:13" ht="12" thickBot="1" x14ac:dyDescent="0.25">
      <c r="A20" s="240"/>
      <c r="B20" s="241"/>
      <c r="C20" s="241"/>
      <c r="D20" s="242"/>
      <c r="E20" s="243"/>
      <c r="G20" s="240"/>
      <c r="H20" s="241"/>
      <c r="I20" s="310"/>
      <c r="J20" s="242"/>
      <c r="K20" s="243"/>
    </row>
    <row r="23" spans="1:13" x14ac:dyDescent="0.2">
      <c r="A23" s="347" t="s">
        <v>126</v>
      </c>
    </row>
  </sheetData>
  <mergeCells count="7">
    <mergeCell ref="A1:E1"/>
    <mergeCell ref="A6:D6"/>
    <mergeCell ref="B12:C12"/>
    <mergeCell ref="G1:K1"/>
    <mergeCell ref="G6:J6"/>
    <mergeCell ref="G9:J9"/>
    <mergeCell ref="H12:I12"/>
  </mergeCells>
  <phoneticPr fontId="7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T40"/>
  <sheetViews>
    <sheetView zoomScale="65" workbookViewId="0">
      <pane xSplit="4" topLeftCell="F1" activePane="topRight" state="frozen"/>
      <selection activeCell="AL37" sqref="AL37"/>
      <selection pane="topRight" activeCell="I18" sqref="I18"/>
    </sheetView>
  </sheetViews>
  <sheetFormatPr defaultRowHeight="12.75" x14ac:dyDescent="0.2"/>
  <cols>
    <col min="1" max="1" width="11.42578125" customWidth="1"/>
    <col min="2" max="2" width="12" customWidth="1"/>
    <col min="3" max="3" width="11.42578125" customWidth="1"/>
    <col min="4" max="4" width="17" customWidth="1"/>
    <col min="5" max="5" width="22.5703125" customWidth="1"/>
    <col min="6" max="6" width="21.85546875" customWidth="1"/>
    <col min="7" max="7" width="5.42578125" customWidth="1"/>
    <col min="8" max="8" width="10.140625" customWidth="1"/>
    <col min="9" max="10" width="19" customWidth="1"/>
    <col min="11" max="11" width="18.42578125" bestFit="1" customWidth="1"/>
    <col min="12" max="12" width="13" customWidth="1"/>
    <col min="13" max="13" width="3.7109375" customWidth="1"/>
    <col min="14" max="14" width="4.7109375" customWidth="1"/>
    <col min="15" max="15" width="14.28515625" customWidth="1"/>
    <col min="16" max="16" width="12.28515625" customWidth="1"/>
    <col min="17" max="17" width="12" customWidth="1"/>
    <col min="18" max="18" width="13.140625" customWidth="1"/>
    <col min="19" max="19" width="0.140625" customWidth="1"/>
    <col min="20" max="21" width="18.42578125" customWidth="1"/>
    <col min="22" max="22" width="17.5703125" customWidth="1"/>
    <col min="23" max="23" width="15.28515625" customWidth="1"/>
    <col min="25" max="25" width="20" customWidth="1"/>
    <col min="26" max="27" width="27.140625" customWidth="1"/>
    <col min="28" max="28" width="19.42578125" customWidth="1"/>
    <col min="31" max="31" width="14.28515625" customWidth="1"/>
    <col min="32" max="33" width="18.42578125" customWidth="1"/>
    <col min="34" max="34" width="14.7109375" customWidth="1"/>
    <col min="37" max="37" width="13" customWidth="1"/>
    <col min="38" max="38" width="19.85546875" bestFit="1" customWidth="1"/>
    <col min="43" max="43" width="20.5703125" bestFit="1" customWidth="1"/>
    <col min="44" max="44" width="16.42578125" bestFit="1" customWidth="1"/>
    <col min="45" max="45" width="23" customWidth="1"/>
  </cols>
  <sheetData>
    <row r="1" spans="1:46" ht="12.75" customHeight="1" x14ac:dyDescent="0.2">
      <c r="A1" s="1" t="s">
        <v>5</v>
      </c>
      <c r="B1" s="2"/>
      <c r="C1" s="3"/>
      <c r="D1" s="4" t="s">
        <v>6</v>
      </c>
      <c r="E1" s="5"/>
      <c r="F1" s="5"/>
      <c r="G1" s="6"/>
      <c r="H1" s="7" t="s">
        <v>7</v>
      </c>
      <c r="I1" s="8"/>
      <c r="J1" s="8"/>
      <c r="K1" s="354"/>
      <c r="L1" s="9"/>
      <c r="O1" s="12"/>
      <c r="P1" s="12"/>
      <c r="Q1" s="13"/>
      <c r="R1" s="14"/>
      <c r="T1" s="15" t="s">
        <v>12</v>
      </c>
      <c r="U1" s="15"/>
      <c r="V1" s="16"/>
      <c r="W1" s="17"/>
      <c r="Z1" s="15" t="s">
        <v>8</v>
      </c>
      <c r="AA1" s="15"/>
      <c r="AB1" s="15"/>
      <c r="AC1" s="17"/>
      <c r="AE1" s="15" t="s">
        <v>123</v>
      </c>
      <c r="AF1" s="15"/>
      <c r="AG1" s="15"/>
      <c r="AH1" s="16"/>
      <c r="AI1" s="17"/>
      <c r="AJ1" s="18"/>
      <c r="AK1" s="15" t="s">
        <v>9</v>
      </c>
      <c r="AL1" s="15"/>
      <c r="AM1" s="16"/>
      <c r="AN1" s="17"/>
      <c r="AQ1" s="10" t="s">
        <v>11</v>
      </c>
      <c r="AR1" s="11"/>
      <c r="AS1" s="104"/>
    </row>
    <row r="2" spans="1:46" ht="12.75" customHeight="1" x14ac:dyDescent="0.2">
      <c r="A2" s="19" t="s">
        <v>10</v>
      </c>
      <c r="B2" s="302">
        <v>37293</v>
      </c>
      <c r="C2" s="20"/>
      <c r="D2" s="21"/>
      <c r="E2" s="22"/>
      <c r="F2" s="22"/>
      <c r="G2" s="23"/>
      <c r="H2" s="24"/>
      <c r="I2" s="25"/>
      <c r="J2" s="25"/>
      <c r="K2" s="355"/>
      <c r="L2" s="25"/>
      <c r="O2" s="28"/>
      <c r="P2" s="28"/>
      <c r="Q2" s="13"/>
      <c r="R2" s="14"/>
      <c r="T2" s="15" t="s">
        <v>13</v>
      </c>
      <c r="U2" s="15"/>
      <c r="V2" s="29"/>
      <c r="W2" s="17"/>
      <c r="Z2" s="17"/>
      <c r="AA2" s="17"/>
      <c r="AB2" s="17"/>
      <c r="AC2" s="17"/>
      <c r="AE2" s="17"/>
      <c r="AF2" s="17"/>
      <c r="AG2" s="17"/>
      <c r="AH2" s="29"/>
      <c r="AI2" s="17"/>
      <c r="AJ2" s="18"/>
      <c r="AK2" s="17"/>
      <c r="AL2" s="17"/>
      <c r="AM2" s="29"/>
      <c r="AN2" s="17"/>
      <c r="AQ2" s="26" t="s">
        <v>100</v>
      </c>
      <c r="AR2" s="27"/>
      <c r="AS2" s="113"/>
    </row>
    <row r="3" spans="1:46" ht="12.75" customHeight="1" x14ac:dyDescent="0.2">
      <c r="A3" s="30"/>
      <c r="B3" s="299"/>
      <c r="C3" s="20"/>
      <c r="D3" s="21"/>
      <c r="E3" s="22"/>
      <c r="F3" s="22"/>
      <c r="G3" s="23"/>
      <c r="H3" s="24"/>
      <c r="I3" s="25"/>
      <c r="J3" s="25"/>
      <c r="K3" s="355"/>
      <c r="L3" s="25"/>
      <c r="O3" s="28"/>
      <c r="P3" s="28"/>
      <c r="Q3" s="13"/>
      <c r="R3" s="14"/>
      <c r="T3" s="17"/>
      <c r="U3" s="17"/>
      <c r="V3" s="33"/>
      <c r="W3" s="17"/>
      <c r="Z3" s="17"/>
      <c r="AA3" s="17"/>
      <c r="AB3" s="17"/>
      <c r="AC3" s="17"/>
      <c r="AE3" s="17"/>
      <c r="AF3" s="356"/>
      <c r="AG3" s="367"/>
      <c r="AH3" s="34"/>
      <c r="AI3" s="17"/>
      <c r="AJ3" s="18"/>
      <c r="AK3" s="17"/>
      <c r="AL3" s="17"/>
      <c r="AM3" s="33"/>
      <c r="AN3" s="17"/>
      <c r="AQ3" s="32"/>
      <c r="AR3" s="27"/>
      <c r="AS3" s="113"/>
    </row>
    <row r="4" spans="1:46" ht="12.75" customHeight="1" x14ac:dyDescent="0.2">
      <c r="A4" s="30"/>
      <c r="B4" s="31"/>
      <c r="C4" s="20"/>
      <c r="D4" s="21"/>
      <c r="E4" s="22"/>
      <c r="F4" s="22"/>
      <c r="G4" s="23"/>
      <c r="H4" s="24"/>
      <c r="I4" s="35"/>
      <c r="J4" s="35"/>
      <c r="K4" s="356" t="s">
        <v>128</v>
      </c>
      <c r="L4" s="25"/>
      <c r="O4" s="28"/>
      <c r="P4" s="28"/>
      <c r="Q4" s="13"/>
      <c r="R4" s="14"/>
      <c r="T4" s="17"/>
      <c r="U4" s="17"/>
      <c r="V4" s="17"/>
      <c r="W4" s="17"/>
      <c r="Z4" s="17"/>
      <c r="AA4" s="17"/>
      <c r="AB4" s="17"/>
      <c r="AC4" s="17"/>
      <c r="AE4" s="17"/>
      <c r="AF4" s="356" t="s">
        <v>131</v>
      </c>
      <c r="AG4" s="367"/>
      <c r="AH4" s="17"/>
      <c r="AI4" s="17"/>
      <c r="AJ4" s="18"/>
      <c r="AK4" s="17"/>
      <c r="AL4" s="17" t="s">
        <v>14</v>
      </c>
      <c r="AM4" s="17"/>
      <c r="AN4" s="17"/>
      <c r="AQ4" s="32"/>
      <c r="AR4" s="27"/>
      <c r="AS4" s="113"/>
    </row>
    <row r="5" spans="1:46" ht="12.75" customHeight="1" x14ac:dyDescent="0.2">
      <c r="A5" s="36" t="s">
        <v>16</v>
      </c>
      <c r="B5" s="31"/>
      <c r="C5" s="20"/>
      <c r="D5" s="21"/>
      <c r="E5" s="22"/>
      <c r="F5" s="22"/>
      <c r="G5" s="23"/>
      <c r="H5" s="24"/>
      <c r="I5" s="35"/>
      <c r="J5" s="35"/>
      <c r="K5" s="356" t="s">
        <v>129</v>
      </c>
      <c r="L5" s="25"/>
      <c r="O5" s="28"/>
      <c r="P5" s="28"/>
      <c r="Q5" s="13"/>
      <c r="R5" s="14"/>
      <c r="T5" s="17" t="s">
        <v>16</v>
      </c>
      <c r="U5" s="17"/>
      <c r="V5" s="17"/>
      <c r="W5" s="17"/>
      <c r="Z5" s="17" t="s">
        <v>16</v>
      </c>
      <c r="AA5" s="352"/>
      <c r="AB5" s="17"/>
      <c r="AC5" s="17"/>
      <c r="AE5" s="17" t="s">
        <v>16</v>
      </c>
      <c r="AF5" s="356" t="s">
        <v>129</v>
      </c>
      <c r="AG5" s="367"/>
      <c r="AH5" s="17"/>
      <c r="AI5" s="17"/>
      <c r="AJ5" s="18"/>
      <c r="AK5" s="17" t="s">
        <v>16</v>
      </c>
      <c r="AL5" s="17" t="s">
        <v>15</v>
      </c>
      <c r="AM5" s="17"/>
      <c r="AN5" s="17"/>
      <c r="AQ5" s="442" t="s">
        <v>102</v>
      </c>
      <c r="AR5" s="443"/>
      <c r="AS5" s="328" t="s">
        <v>138</v>
      </c>
    </row>
    <row r="6" spans="1:46" ht="12.75" customHeight="1" x14ac:dyDescent="0.2">
      <c r="A6" s="37" t="s">
        <v>17</v>
      </c>
      <c r="B6" s="38"/>
      <c r="C6" s="39"/>
      <c r="D6" s="40"/>
      <c r="E6" s="41"/>
      <c r="F6" s="41"/>
      <c r="G6" s="42"/>
      <c r="H6" s="43"/>
      <c r="I6" s="44"/>
      <c r="J6" s="44"/>
      <c r="K6" s="357" t="s">
        <v>130</v>
      </c>
      <c r="L6" s="44"/>
      <c r="O6" s="47"/>
      <c r="P6" s="47"/>
      <c r="Q6" s="13"/>
      <c r="R6" s="14"/>
      <c r="T6" s="17" t="s">
        <v>17</v>
      </c>
      <c r="U6" s="48"/>
      <c r="V6" s="48" t="s">
        <v>30</v>
      </c>
      <c r="W6" s="49"/>
      <c r="Z6" s="17" t="s">
        <v>17</v>
      </c>
      <c r="AA6" s="17"/>
      <c r="AB6" s="17"/>
      <c r="AC6" s="17" t="s">
        <v>18</v>
      </c>
      <c r="AE6" s="17" t="s">
        <v>17</v>
      </c>
      <c r="AF6" s="357" t="s">
        <v>130</v>
      </c>
      <c r="AG6" s="367"/>
      <c r="AH6" s="17"/>
      <c r="AI6" s="17" t="s">
        <v>122</v>
      </c>
      <c r="AJ6" s="18"/>
      <c r="AK6" s="17" t="s">
        <v>17</v>
      </c>
      <c r="AL6" s="17"/>
      <c r="AM6" s="17"/>
      <c r="AN6" s="17"/>
      <c r="AQ6" s="45"/>
      <c r="AR6" s="46"/>
      <c r="AS6" s="121"/>
    </row>
    <row r="7" spans="1:46" ht="12.75" customHeight="1" x14ac:dyDescent="0.2">
      <c r="A7" s="50" t="s">
        <v>19</v>
      </c>
      <c r="B7" s="51" t="s">
        <v>20</v>
      </c>
      <c r="C7" s="52"/>
      <c r="D7" s="53"/>
      <c r="E7" s="54"/>
      <c r="F7" s="54"/>
      <c r="G7" s="55"/>
      <c r="H7" s="56" t="s">
        <v>21</v>
      </c>
      <c r="I7" s="56"/>
      <c r="J7" s="56"/>
      <c r="K7" s="358"/>
      <c r="L7" s="57"/>
      <c r="O7" s="58" t="s">
        <v>22</v>
      </c>
      <c r="P7" s="59"/>
      <c r="Q7" s="60"/>
      <c r="R7" s="61"/>
      <c r="T7" s="62" t="s">
        <v>19</v>
      </c>
      <c r="U7" s="211"/>
      <c r="V7" s="63"/>
      <c r="W7" s="64"/>
      <c r="Y7" s="65"/>
      <c r="Z7" s="62" t="s">
        <v>19</v>
      </c>
      <c r="AA7" s="62"/>
      <c r="AB7" s="66" t="s">
        <v>31</v>
      </c>
      <c r="AC7" s="67"/>
      <c r="AE7" s="62" t="s">
        <v>19</v>
      </c>
      <c r="AF7" s="363"/>
      <c r="AG7" s="108"/>
      <c r="AH7" s="307"/>
      <c r="AI7" s="67"/>
      <c r="AJ7" s="18"/>
      <c r="AK7" s="62" t="s">
        <v>19</v>
      </c>
      <c r="AL7" s="62"/>
      <c r="AM7" s="67"/>
      <c r="AN7" s="67"/>
      <c r="AQ7" s="32"/>
      <c r="AR7" s="27"/>
      <c r="AS7" s="322"/>
    </row>
    <row r="8" spans="1:46" ht="21.75" customHeight="1" x14ac:dyDescent="0.2">
      <c r="A8" s="68" t="s">
        <v>23</v>
      </c>
      <c r="B8" s="69" t="s">
        <v>24</v>
      </c>
      <c r="C8" s="70" t="s">
        <v>25</v>
      </c>
      <c r="D8" s="71" t="s">
        <v>26</v>
      </c>
      <c r="E8" s="71"/>
      <c r="F8" s="71" t="s">
        <v>27</v>
      </c>
      <c r="G8" s="72"/>
      <c r="H8" s="73" t="s">
        <v>28</v>
      </c>
      <c r="I8" s="317" t="s">
        <v>4</v>
      </c>
      <c r="J8" s="317" t="s">
        <v>4</v>
      </c>
      <c r="K8" s="359"/>
      <c r="L8" s="74" t="s">
        <v>39</v>
      </c>
      <c r="O8" s="381" t="s">
        <v>150</v>
      </c>
      <c r="P8" s="77" t="s">
        <v>180</v>
      </c>
      <c r="Q8" s="78" t="s">
        <v>41</v>
      </c>
      <c r="R8" s="61"/>
      <c r="T8" s="79" t="s">
        <v>23</v>
      </c>
      <c r="U8" s="208" t="s">
        <v>183</v>
      </c>
      <c r="V8" s="80"/>
      <c r="W8" s="81"/>
      <c r="Y8" s="82" t="s">
        <v>43</v>
      </c>
      <c r="Z8" s="79" t="s">
        <v>23</v>
      </c>
      <c r="AA8" s="79" t="s">
        <v>180</v>
      </c>
      <c r="AB8" s="83" t="s">
        <v>32</v>
      </c>
      <c r="AC8" s="84"/>
      <c r="AE8" s="79" t="s">
        <v>23</v>
      </c>
      <c r="AF8" s="364"/>
      <c r="AG8" s="85" t="s">
        <v>34</v>
      </c>
      <c r="AH8" s="337" t="s">
        <v>124</v>
      </c>
      <c r="AI8" s="84"/>
      <c r="AJ8" s="18"/>
      <c r="AK8" s="79" t="s">
        <v>23</v>
      </c>
      <c r="AL8" s="79" t="s">
        <v>34</v>
      </c>
      <c r="AM8" s="84" t="s">
        <v>4</v>
      </c>
      <c r="AN8" s="84"/>
      <c r="AQ8" s="75" t="s">
        <v>40</v>
      </c>
      <c r="AR8" s="76" t="s">
        <v>46</v>
      </c>
      <c r="AS8" s="321" t="s">
        <v>121</v>
      </c>
    </row>
    <row r="9" spans="1:46" ht="27.75" customHeight="1" x14ac:dyDescent="0.2">
      <c r="A9" s="86" t="s">
        <v>33</v>
      </c>
      <c r="B9" s="87" t="s">
        <v>35</v>
      </c>
      <c r="C9" s="70" t="s">
        <v>35</v>
      </c>
      <c r="D9" s="88" t="s">
        <v>36</v>
      </c>
      <c r="E9" s="89" t="s">
        <v>37</v>
      </c>
      <c r="F9" s="88" t="s">
        <v>38</v>
      </c>
      <c r="G9" s="90"/>
      <c r="H9" s="274" t="s">
        <v>29</v>
      </c>
      <c r="I9" s="329" t="s">
        <v>136</v>
      </c>
      <c r="J9" s="329" t="s">
        <v>143</v>
      </c>
      <c r="K9" s="360"/>
      <c r="L9" s="91" t="s">
        <v>4</v>
      </c>
      <c r="O9" s="428" t="s">
        <v>151</v>
      </c>
      <c r="P9" s="412"/>
      <c r="Q9" s="92" t="s">
        <v>42</v>
      </c>
      <c r="R9" s="61"/>
      <c r="T9" s="93" t="s">
        <v>33</v>
      </c>
      <c r="U9" s="208" t="s">
        <v>92</v>
      </c>
      <c r="V9" s="80" t="s">
        <v>99</v>
      </c>
      <c r="W9" s="94" t="s">
        <v>18</v>
      </c>
      <c r="Y9" s="95" t="s">
        <v>44</v>
      </c>
      <c r="Z9" s="93" t="s">
        <v>33</v>
      </c>
      <c r="AA9" s="93">
        <v>1.5</v>
      </c>
      <c r="AB9" s="96" t="s">
        <v>101</v>
      </c>
      <c r="AC9" s="97"/>
      <c r="AE9" s="93" t="s">
        <v>33</v>
      </c>
      <c r="AF9" s="365"/>
      <c r="AG9" s="366" t="s">
        <v>144</v>
      </c>
      <c r="AH9" s="340" t="s">
        <v>125</v>
      </c>
      <c r="AI9" s="97" t="s">
        <v>18</v>
      </c>
      <c r="AJ9" s="18"/>
      <c r="AK9" s="93" t="s">
        <v>33</v>
      </c>
      <c r="AL9" s="205" t="s">
        <v>98</v>
      </c>
      <c r="AM9" s="97" t="s">
        <v>45</v>
      </c>
      <c r="AN9" s="97" t="s">
        <v>18</v>
      </c>
      <c r="AQ9" s="331">
        <v>0.25</v>
      </c>
      <c r="AR9" s="212">
        <v>0.1</v>
      </c>
      <c r="AS9" s="212">
        <v>0.1</v>
      </c>
    </row>
    <row r="10" spans="1:46" ht="12.75" customHeight="1" x14ac:dyDescent="0.2">
      <c r="A10" s="98">
        <v>100</v>
      </c>
      <c r="B10" s="99">
        <v>180</v>
      </c>
      <c r="C10" s="100">
        <v>150</v>
      </c>
      <c r="D10" s="101">
        <f t="shared" ref="D10:D33" si="0">L10-SUM(W10,AI10,AN10)</f>
        <v>0</v>
      </c>
      <c r="E10" s="22">
        <f t="shared" ref="E10:E33" si="1">+B10-W10-AC10</f>
        <v>166</v>
      </c>
      <c r="F10" s="22">
        <f t="shared" ref="F10:F33" si="2">+C10-W10</f>
        <v>150</v>
      </c>
      <c r="G10" s="22"/>
      <c r="H10" s="102">
        <f>'NW REGION'!$E$10*-1</f>
        <v>0</v>
      </c>
      <c r="I10" s="318"/>
      <c r="J10" s="318"/>
      <c r="K10" s="361"/>
      <c r="L10" s="103">
        <f t="shared" ref="L10:L33" si="3">SUM(H10:K10)</f>
        <v>0</v>
      </c>
      <c r="O10" s="419">
        <v>14</v>
      </c>
      <c r="P10" s="105"/>
      <c r="Q10" s="106">
        <f t="shared" ref="Q10:Q33" si="4">SUM(O10:P10)</f>
        <v>14</v>
      </c>
      <c r="R10" s="61"/>
      <c r="T10" s="62">
        <v>100</v>
      </c>
      <c r="U10" s="207"/>
      <c r="V10" s="62"/>
      <c r="W10" s="107">
        <f t="shared" ref="W10:W33" si="5">SUM(U10:V10)</f>
        <v>0</v>
      </c>
      <c r="Y10" s="65">
        <f t="shared" ref="Y10:Y33" si="6">Q10-AC10</f>
        <v>0</v>
      </c>
      <c r="Z10" s="62">
        <v>100</v>
      </c>
      <c r="AA10" s="62"/>
      <c r="AB10" s="62">
        <v>14</v>
      </c>
      <c r="AC10" s="107">
        <f t="shared" ref="AC10:AC33" si="7">SUM(AA10:AB10)</f>
        <v>14</v>
      </c>
      <c r="AE10" s="62">
        <v>100</v>
      </c>
      <c r="AF10" s="363"/>
      <c r="AG10" s="108"/>
      <c r="AH10" s="108"/>
      <c r="AI10" s="109">
        <f t="shared" ref="AI10:AI33" si="8">SUM(AF10:AH10)</f>
        <v>0</v>
      </c>
      <c r="AJ10" s="18"/>
      <c r="AK10" s="62">
        <v>100</v>
      </c>
      <c r="AL10" s="62"/>
      <c r="AM10" s="62"/>
      <c r="AN10" s="84">
        <f t="shared" ref="AN10:AN33" si="9">SUM(AL10:AM10)</f>
        <v>0</v>
      </c>
      <c r="AQ10" s="104">
        <v>0</v>
      </c>
      <c r="AR10" s="104">
        <f t="shared" ref="AR10:AR33" si="10">V10</f>
        <v>0</v>
      </c>
      <c r="AS10" s="325">
        <v>0</v>
      </c>
    </row>
    <row r="11" spans="1:46" ht="12.75" customHeight="1" x14ac:dyDescent="0.2">
      <c r="A11" s="110">
        <v>200</v>
      </c>
      <c r="B11" s="30">
        <v>180</v>
      </c>
      <c r="C11" s="111">
        <v>150</v>
      </c>
      <c r="D11" s="101">
        <f t="shared" si="0"/>
        <v>0</v>
      </c>
      <c r="E11" s="22">
        <f t="shared" si="1"/>
        <v>166</v>
      </c>
      <c r="F11" s="22">
        <f t="shared" si="2"/>
        <v>150</v>
      </c>
      <c r="G11" s="22"/>
      <c r="H11" s="112">
        <f>'NW REGION'!$E$10*-1</f>
        <v>0</v>
      </c>
      <c r="I11" s="318"/>
      <c r="J11" s="318"/>
      <c r="K11" s="361"/>
      <c r="L11" s="103">
        <f t="shared" si="3"/>
        <v>0</v>
      </c>
      <c r="O11" s="420">
        <v>14</v>
      </c>
      <c r="P11" s="105"/>
      <c r="Q11" s="114">
        <f t="shared" si="4"/>
        <v>14</v>
      </c>
      <c r="R11" s="61"/>
      <c r="T11" s="79">
        <v>200</v>
      </c>
      <c r="U11" s="208"/>
      <c r="V11" s="79"/>
      <c r="W11" s="115">
        <f t="shared" si="5"/>
        <v>0</v>
      </c>
      <c r="Y11" s="82">
        <f t="shared" si="6"/>
        <v>0</v>
      </c>
      <c r="Z11" s="79">
        <v>200</v>
      </c>
      <c r="AA11" s="79"/>
      <c r="AB11" s="79">
        <v>14</v>
      </c>
      <c r="AC11" s="115">
        <f t="shared" si="7"/>
        <v>14</v>
      </c>
      <c r="AE11" s="79">
        <v>200</v>
      </c>
      <c r="AF11" s="364"/>
      <c r="AG11" s="85"/>
      <c r="AH11" s="85"/>
      <c r="AI11" s="84">
        <f t="shared" si="8"/>
        <v>0</v>
      </c>
      <c r="AJ11" s="18"/>
      <c r="AK11" s="79">
        <v>200</v>
      </c>
      <c r="AL11" s="79"/>
      <c r="AM11" s="79"/>
      <c r="AN11" s="84">
        <f t="shared" si="9"/>
        <v>0</v>
      </c>
      <c r="AQ11" s="113">
        <v>0</v>
      </c>
      <c r="AR11" s="113">
        <f t="shared" si="10"/>
        <v>0</v>
      </c>
      <c r="AS11" s="326">
        <v>0</v>
      </c>
    </row>
    <row r="12" spans="1:46" ht="12.75" customHeight="1" x14ac:dyDescent="0.2">
      <c r="A12" s="110">
        <v>300</v>
      </c>
      <c r="B12" s="30">
        <v>180</v>
      </c>
      <c r="C12" s="111">
        <v>150</v>
      </c>
      <c r="D12" s="101">
        <f t="shared" si="0"/>
        <v>0</v>
      </c>
      <c r="E12" s="22">
        <f t="shared" si="1"/>
        <v>166</v>
      </c>
      <c r="F12" s="22">
        <f t="shared" si="2"/>
        <v>150</v>
      </c>
      <c r="G12" s="22"/>
      <c r="H12" s="112">
        <f>'NW REGION'!$E$10*-1</f>
        <v>0</v>
      </c>
      <c r="I12" s="318"/>
      <c r="J12" s="318"/>
      <c r="K12" s="361"/>
      <c r="L12" s="103">
        <f t="shared" si="3"/>
        <v>0</v>
      </c>
      <c r="O12" s="420">
        <v>14</v>
      </c>
      <c r="P12" s="105"/>
      <c r="Q12" s="114">
        <f t="shared" si="4"/>
        <v>14</v>
      </c>
      <c r="R12" s="61"/>
      <c r="T12" s="79">
        <v>300</v>
      </c>
      <c r="U12" s="208"/>
      <c r="V12" s="79"/>
      <c r="W12" s="115">
        <f t="shared" si="5"/>
        <v>0</v>
      </c>
      <c r="Y12" s="82">
        <f t="shared" si="6"/>
        <v>0</v>
      </c>
      <c r="Z12" s="79">
        <v>300</v>
      </c>
      <c r="AA12" s="79"/>
      <c r="AB12" s="79">
        <v>14</v>
      </c>
      <c r="AC12" s="115">
        <f t="shared" si="7"/>
        <v>14</v>
      </c>
      <c r="AE12" s="79">
        <v>300</v>
      </c>
      <c r="AF12" s="364"/>
      <c r="AG12" s="85"/>
      <c r="AH12" s="85"/>
      <c r="AI12" s="84">
        <f t="shared" si="8"/>
        <v>0</v>
      </c>
      <c r="AJ12" s="18"/>
      <c r="AK12" s="79">
        <v>300</v>
      </c>
      <c r="AL12" s="79"/>
      <c r="AM12" s="79"/>
      <c r="AN12" s="84">
        <f t="shared" si="9"/>
        <v>0</v>
      </c>
      <c r="AQ12" s="113">
        <v>0</v>
      </c>
      <c r="AR12" s="113">
        <f t="shared" si="10"/>
        <v>0</v>
      </c>
      <c r="AS12" s="326">
        <v>0</v>
      </c>
    </row>
    <row r="13" spans="1:46" ht="12.75" customHeight="1" x14ac:dyDescent="0.2">
      <c r="A13" s="110">
        <v>400</v>
      </c>
      <c r="B13" s="30">
        <v>180</v>
      </c>
      <c r="C13" s="111">
        <v>150</v>
      </c>
      <c r="D13" s="101">
        <f t="shared" si="0"/>
        <v>0</v>
      </c>
      <c r="E13" s="22">
        <f t="shared" si="1"/>
        <v>166</v>
      </c>
      <c r="F13" s="22">
        <f t="shared" si="2"/>
        <v>150</v>
      </c>
      <c r="G13" s="22"/>
      <c r="H13" s="112">
        <f>'NW REGION'!$E$10*-1</f>
        <v>0</v>
      </c>
      <c r="I13" s="318"/>
      <c r="J13" s="318"/>
      <c r="K13" s="361"/>
      <c r="L13" s="103">
        <f t="shared" si="3"/>
        <v>0</v>
      </c>
      <c r="O13" s="420">
        <v>14</v>
      </c>
      <c r="P13" s="105"/>
      <c r="Q13" s="114">
        <f t="shared" si="4"/>
        <v>14</v>
      </c>
      <c r="R13" s="61"/>
      <c r="T13" s="79">
        <v>400</v>
      </c>
      <c r="U13" s="208"/>
      <c r="V13" s="79"/>
      <c r="W13" s="115">
        <f t="shared" si="5"/>
        <v>0</v>
      </c>
      <c r="Y13" s="82">
        <f t="shared" si="6"/>
        <v>0</v>
      </c>
      <c r="Z13" s="79">
        <v>400</v>
      </c>
      <c r="AA13" s="79"/>
      <c r="AB13" s="79">
        <v>14</v>
      </c>
      <c r="AC13" s="115">
        <f t="shared" si="7"/>
        <v>14</v>
      </c>
      <c r="AE13" s="79">
        <v>400</v>
      </c>
      <c r="AF13" s="364"/>
      <c r="AG13" s="85"/>
      <c r="AH13" s="85"/>
      <c r="AI13" s="84">
        <f t="shared" si="8"/>
        <v>0</v>
      </c>
      <c r="AJ13" s="18"/>
      <c r="AK13" s="79">
        <v>400</v>
      </c>
      <c r="AL13" s="79"/>
      <c r="AM13" s="79"/>
      <c r="AN13" s="84">
        <f t="shared" si="9"/>
        <v>0</v>
      </c>
      <c r="AQ13" s="113">
        <v>0</v>
      </c>
      <c r="AR13" s="113">
        <f t="shared" si="10"/>
        <v>0</v>
      </c>
      <c r="AS13" s="326">
        <v>0</v>
      </c>
    </row>
    <row r="14" spans="1:46" ht="12.75" customHeight="1" x14ac:dyDescent="0.2">
      <c r="A14" s="110">
        <v>500</v>
      </c>
      <c r="B14" s="30">
        <v>180</v>
      </c>
      <c r="C14" s="111">
        <v>150</v>
      </c>
      <c r="D14" s="101">
        <f t="shared" si="0"/>
        <v>0</v>
      </c>
      <c r="E14" s="22">
        <f t="shared" si="1"/>
        <v>166</v>
      </c>
      <c r="F14" s="22">
        <f t="shared" si="2"/>
        <v>150</v>
      </c>
      <c r="G14" s="22"/>
      <c r="H14" s="112">
        <f>'NW REGION'!$E$10*-1</f>
        <v>0</v>
      </c>
      <c r="I14" s="318"/>
      <c r="J14" s="318"/>
      <c r="K14" s="361"/>
      <c r="L14" s="103">
        <f t="shared" si="3"/>
        <v>0</v>
      </c>
      <c r="O14" s="420">
        <v>14</v>
      </c>
      <c r="P14" s="105"/>
      <c r="Q14" s="114">
        <f t="shared" si="4"/>
        <v>14</v>
      </c>
      <c r="R14" s="61"/>
      <c r="T14" s="79">
        <v>500</v>
      </c>
      <c r="U14" s="208"/>
      <c r="V14" s="79"/>
      <c r="W14" s="115">
        <f t="shared" si="5"/>
        <v>0</v>
      </c>
      <c r="Y14" s="82">
        <f t="shared" si="6"/>
        <v>0</v>
      </c>
      <c r="Z14" s="79">
        <v>500</v>
      </c>
      <c r="AA14" s="79"/>
      <c r="AB14" s="79">
        <v>14</v>
      </c>
      <c r="AC14" s="115">
        <f t="shared" si="7"/>
        <v>14</v>
      </c>
      <c r="AE14" s="79">
        <v>500</v>
      </c>
      <c r="AF14" s="364"/>
      <c r="AG14" s="85"/>
      <c r="AH14" s="85"/>
      <c r="AI14" s="84">
        <f t="shared" si="8"/>
        <v>0</v>
      </c>
      <c r="AJ14" s="18"/>
      <c r="AK14" s="79">
        <v>500</v>
      </c>
      <c r="AL14" s="79"/>
      <c r="AM14" s="79"/>
      <c r="AN14" s="84">
        <f t="shared" si="9"/>
        <v>0</v>
      </c>
      <c r="AQ14" s="113">
        <v>0</v>
      </c>
      <c r="AR14" s="113">
        <f t="shared" si="10"/>
        <v>0</v>
      </c>
      <c r="AS14" s="326">
        <v>0</v>
      </c>
    </row>
    <row r="15" spans="1:46" ht="12.75" customHeight="1" x14ac:dyDescent="0.2">
      <c r="A15" s="110">
        <v>600</v>
      </c>
      <c r="B15" s="30">
        <v>180</v>
      </c>
      <c r="C15" s="111">
        <v>150</v>
      </c>
      <c r="D15" s="101">
        <f t="shared" si="0"/>
        <v>0</v>
      </c>
      <c r="E15" s="22">
        <f t="shared" si="1"/>
        <v>166</v>
      </c>
      <c r="F15" s="22">
        <f t="shared" si="2"/>
        <v>150</v>
      </c>
      <c r="G15" s="22"/>
      <c r="H15" s="112">
        <f>'NW REGION'!$E$10*-1</f>
        <v>0</v>
      </c>
      <c r="I15" s="318"/>
      <c r="J15" s="318"/>
      <c r="K15" s="361"/>
      <c r="L15" s="103">
        <f t="shared" si="3"/>
        <v>0</v>
      </c>
      <c r="O15" s="420">
        <v>14</v>
      </c>
      <c r="P15" s="105"/>
      <c r="Q15" s="114">
        <f t="shared" si="4"/>
        <v>14</v>
      </c>
      <c r="R15" s="61"/>
      <c r="T15" s="79">
        <v>600</v>
      </c>
      <c r="U15" s="208"/>
      <c r="V15" s="79"/>
      <c r="W15" s="115">
        <f t="shared" si="5"/>
        <v>0</v>
      </c>
      <c r="Y15" s="82">
        <f t="shared" si="6"/>
        <v>0</v>
      </c>
      <c r="Z15" s="79">
        <v>600</v>
      </c>
      <c r="AA15" s="79"/>
      <c r="AB15" s="79">
        <v>14</v>
      </c>
      <c r="AC15" s="115">
        <f t="shared" si="7"/>
        <v>14</v>
      </c>
      <c r="AE15" s="79">
        <v>600</v>
      </c>
      <c r="AF15" s="364"/>
      <c r="AG15" s="85"/>
      <c r="AH15" s="85"/>
      <c r="AI15" s="84">
        <f t="shared" si="8"/>
        <v>0</v>
      </c>
      <c r="AJ15" s="18"/>
      <c r="AK15" s="79">
        <v>600</v>
      </c>
      <c r="AL15" s="79"/>
      <c r="AM15" s="79"/>
      <c r="AN15" s="84">
        <f t="shared" si="9"/>
        <v>0</v>
      </c>
      <c r="AQ15" s="113">
        <v>0</v>
      </c>
      <c r="AR15" s="113">
        <f t="shared" si="10"/>
        <v>0</v>
      </c>
      <c r="AS15" s="326">
        <v>0</v>
      </c>
    </row>
    <row r="16" spans="1:46" ht="12.75" customHeight="1" x14ac:dyDescent="0.2">
      <c r="A16" s="110">
        <v>700</v>
      </c>
      <c r="B16" s="30">
        <v>180</v>
      </c>
      <c r="C16" s="111">
        <v>150</v>
      </c>
      <c r="D16" s="101">
        <f t="shared" si="0"/>
        <v>0</v>
      </c>
      <c r="E16" s="22">
        <f t="shared" si="1"/>
        <v>16</v>
      </c>
      <c r="F16" s="22">
        <f t="shared" si="2"/>
        <v>150</v>
      </c>
      <c r="G16" s="22"/>
      <c r="H16" s="112">
        <f>'NW REGION'!$D$10*-1</f>
        <v>0</v>
      </c>
      <c r="I16" s="318"/>
      <c r="J16" s="318"/>
      <c r="K16" s="361"/>
      <c r="L16" s="103">
        <f t="shared" si="3"/>
        <v>0</v>
      </c>
      <c r="O16" s="420">
        <v>14</v>
      </c>
      <c r="P16" s="105">
        <v>150</v>
      </c>
      <c r="Q16" s="114">
        <f t="shared" si="4"/>
        <v>164</v>
      </c>
      <c r="R16" s="61"/>
      <c r="T16" s="79">
        <v>700</v>
      </c>
      <c r="U16" s="208"/>
      <c r="V16" s="79"/>
      <c r="W16" s="115">
        <f t="shared" si="5"/>
        <v>0</v>
      </c>
      <c r="Y16" s="82">
        <f t="shared" si="6"/>
        <v>0</v>
      </c>
      <c r="Z16" s="79">
        <v>700</v>
      </c>
      <c r="AA16" s="79">
        <v>150</v>
      </c>
      <c r="AB16" s="79">
        <v>14</v>
      </c>
      <c r="AC16" s="115">
        <f t="shared" si="7"/>
        <v>164</v>
      </c>
      <c r="AE16" s="79">
        <v>700</v>
      </c>
      <c r="AF16" s="364"/>
      <c r="AG16" s="85"/>
      <c r="AH16" s="85"/>
      <c r="AI16" s="84">
        <f t="shared" si="8"/>
        <v>0</v>
      </c>
      <c r="AJ16" s="18"/>
      <c r="AK16" s="79">
        <v>700</v>
      </c>
      <c r="AL16" s="79"/>
      <c r="AM16" s="79"/>
      <c r="AN16" s="84">
        <f t="shared" si="9"/>
        <v>0</v>
      </c>
      <c r="AQ16" s="113">
        <v>0</v>
      </c>
      <c r="AR16" s="113">
        <f t="shared" si="10"/>
        <v>0</v>
      </c>
      <c r="AS16" s="326">
        <f t="shared" ref="AS16:AS31" si="11">AI16</f>
        <v>0</v>
      </c>
      <c r="AT16" s="306" t="s">
        <v>127</v>
      </c>
    </row>
    <row r="17" spans="1:45" ht="12.75" customHeight="1" x14ac:dyDescent="0.2">
      <c r="A17" s="110">
        <v>800</v>
      </c>
      <c r="B17" s="30">
        <v>180</v>
      </c>
      <c r="C17" s="111">
        <v>150</v>
      </c>
      <c r="D17" s="101">
        <f t="shared" si="0"/>
        <v>0</v>
      </c>
      <c r="E17" s="22">
        <f t="shared" si="1"/>
        <v>16</v>
      </c>
      <c r="F17" s="22">
        <f t="shared" si="2"/>
        <v>150</v>
      </c>
      <c r="G17" s="22"/>
      <c r="H17" s="112">
        <f>'NW REGION'!$D$10*-1</f>
        <v>0</v>
      </c>
      <c r="I17" s="318"/>
      <c r="J17" s="318"/>
      <c r="K17" s="361"/>
      <c r="L17" s="103">
        <f t="shared" si="3"/>
        <v>0</v>
      </c>
      <c r="O17" s="420">
        <v>14</v>
      </c>
      <c r="P17" s="105">
        <v>150</v>
      </c>
      <c r="Q17" s="114">
        <f t="shared" si="4"/>
        <v>164</v>
      </c>
      <c r="R17" s="61"/>
      <c r="T17" s="79">
        <v>800</v>
      </c>
      <c r="U17" s="208"/>
      <c r="V17" s="79"/>
      <c r="W17" s="115">
        <f t="shared" si="5"/>
        <v>0</v>
      </c>
      <c r="Y17" s="82">
        <f t="shared" si="6"/>
        <v>0</v>
      </c>
      <c r="Z17" s="79">
        <v>800</v>
      </c>
      <c r="AA17" s="79">
        <v>150</v>
      </c>
      <c r="AB17" s="79">
        <v>14</v>
      </c>
      <c r="AC17" s="115">
        <f t="shared" si="7"/>
        <v>164</v>
      </c>
      <c r="AE17" s="79">
        <v>800</v>
      </c>
      <c r="AF17" s="364"/>
      <c r="AG17" s="85"/>
      <c r="AH17" s="85"/>
      <c r="AI17" s="84">
        <f t="shared" si="8"/>
        <v>0</v>
      </c>
      <c r="AJ17" s="18"/>
      <c r="AK17" s="79">
        <v>800</v>
      </c>
      <c r="AL17" s="79"/>
      <c r="AM17" s="79"/>
      <c r="AN17" s="84">
        <f t="shared" si="9"/>
        <v>0</v>
      </c>
      <c r="AQ17" s="113">
        <v>0</v>
      </c>
      <c r="AR17" s="113">
        <f t="shared" si="10"/>
        <v>0</v>
      </c>
      <c r="AS17" s="326">
        <f t="shared" si="11"/>
        <v>0</v>
      </c>
    </row>
    <row r="18" spans="1:45" ht="12.75" customHeight="1" x14ac:dyDescent="0.2">
      <c r="A18" s="110">
        <v>900</v>
      </c>
      <c r="B18" s="30">
        <v>180</v>
      </c>
      <c r="C18" s="111">
        <v>150</v>
      </c>
      <c r="D18" s="101">
        <f t="shared" si="0"/>
        <v>0</v>
      </c>
      <c r="E18" s="22">
        <f t="shared" si="1"/>
        <v>16</v>
      </c>
      <c r="F18" s="22">
        <f t="shared" si="2"/>
        <v>150</v>
      </c>
      <c r="G18" s="22"/>
      <c r="H18" s="112">
        <f>'NW REGION'!$D$10*-1</f>
        <v>0</v>
      </c>
      <c r="I18" s="318"/>
      <c r="J18" s="318"/>
      <c r="K18" s="361"/>
      <c r="L18" s="103">
        <f t="shared" si="3"/>
        <v>0</v>
      </c>
      <c r="O18" s="420">
        <v>14</v>
      </c>
      <c r="P18" s="105">
        <v>150</v>
      </c>
      <c r="Q18" s="114">
        <f t="shared" si="4"/>
        <v>164</v>
      </c>
      <c r="R18" s="61"/>
      <c r="T18" s="79">
        <v>900</v>
      </c>
      <c r="U18" s="208"/>
      <c r="V18" s="79"/>
      <c r="W18" s="115">
        <f t="shared" si="5"/>
        <v>0</v>
      </c>
      <c r="Y18" s="82">
        <f t="shared" si="6"/>
        <v>0</v>
      </c>
      <c r="Z18" s="79">
        <v>900</v>
      </c>
      <c r="AA18" s="79">
        <v>150</v>
      </c>
      <c r="AB18" s="79">
        <v>14</v>
      </c>
      <c r="AC18" s="115">
        <f t="shared" si="7"/>
        <v>164</v>
      </c>
      <c r="AE18" s="79">
        <v>900</v>
      </c>
      <c r="AF18" s="364"/>
      <c r="AG18" s="85"/>
      <c r="AH18" s="85"/>
      <c r="AI18" s="84">
        <f t="shared" si="8"/>
        <v>0</v>
      </c>
      <c r="AJ18" s="18"/>
      <c r="AK18" s="79">
        <v>900</v>
      </c>
      <c r="AL18" s="79"/>
      <c r="AM18" s="79"/>
      <c r="AN18" s="84">
        <f t="shared" si="9"/>
        <v>0</v>
      </c>
      <c r="AQ18" s="113">
        <v>0</v>
      </c>
      <c r="AR18" s="113">
        <f t="shared" si="10"/>
        <v>0</v>
      </c>
      <c r="AS18" s="326">
        <f t="shared" si="11"/>
        <v>0</v>
      </c>
    </row>
    <row r="19" spans="1:45" ht="12.75" customHeight="1" x14ac:dyDescent="0.2">
      <c r="A19" s="110">
        <v>1000</v>
      </c>
      <c r="B19" s="30">
        <v>180</v>
      </c>
      <c r="C19" s="111">
        <v>150</v>
      </c>
      <c r="D19" s="101">
        <f t="shared" si="0"/>
        <v>0</v>
      </c>
      <c r="E19" s="22">
        <f t="shared" si="1"/>
        <v>16</v>
      </c>
      <c r="F19" s="22">
        <f t="shared" si="2"/>
        <v>150</v>
      </c>
      <c r="G19" s="22"/>
      <c r="H19" s="112">
        <f>'NW REGION'!$D$10*-1</f>
        <v>0</v>
      </c>
      <c r="I19" s="318"/>
      <c r="J19" s="318"/>
      <c r="K19" s="361"/>
      <c r="L19" s="103">
        <f t="shared" si="3"/>
        <v>0</v>
      </c>
      <c r="O19" s="420">
        <v>14</v>
      </c>
      <c r="P19" s="105">
        <v>150</v>
      </c>
      <c r="Q19" s="114">
        <f t="shared" si="4"/>
        <v>164</v>
      </c>
      <c r="R19" s="61"/>
      <c r="T19" s="79">
        <v>1000</v>
      </c>
      <c r="U19" s="208"/>
      <c r="V19" s="79"/>
      <c r="W19" s="115">
        <f t="shared" si="5"/>
        <v>0</v>
      </c>
      <c r="Y19" s="82">
        <f t="shared" si="6"/>
        <v>0</v>
      </c>
      <c r="Z19" s="79">
        <v>1000</v>
      </c>
      <c r="AA19" s="79">
        <v>150</v>
      </c>
      <c r="AB19" s="79">
        <v>14</v>
      </c>
      <c r="AC19" s="115">
        <f t="shared" si="7"/>
        <v>164</v>
      </c>
      <c r="AE19" s="79">
        <v>1000</v>
      </c>
      <c r="AF19" s="364"/>
      <c r="AG19" s="85"/>
      <c r="AH19" s="85"/>
      <c r="AI19" s="84">
        <f t="shared" si="8"/>
        <v>0</v>
      </c>
      <c r="AJ19" s="18"/>
      <c r="AK19" s="79">
        <v>1000</v>
      </c>
      <c r="AL19" s="79"/>
      <c r="AM19" s="79"/>
      <c r="AN19" s="84">
        <f t="shared" si="9"/>
        <v>0</v>
      </c>
      <c r="AQ19" s="113">
        <v>0</v>
      </c>
      <c r="AR19" s="113">
        <f t="shared" si="10"/>
        <v>0</v>
      </c>
      <c r="AS19" s="326">
        <f t="shared" si="11"/>
        <v>0</v>
      </c>
    </row>
    <row r="20" spans="1:45" ht="12.75" customHeight="1" x14ac:dyDescent="0.2">
      <c r="A20" s="110">
        <v>1100</v>
      </c>
      <c r="B20" s="30">
        <v>180</v>
      </c>
      <c r="C20" s="111">
        <v>150</v>
      </c>
      <c r="D20" s="101">
        <f t="shared" si="0"/>
        <v>0</v>
      </c>
      <c r="E20" s="22">
        <f t="shared" si="1"/>
        <v>16</v>
      </c>
      <c r="F20" s="22">
        <f t="shared" si="2"/>
        <v>150</v>
      </c>
      <c r="G20" s="22"/>
      <c r="H20" s="112">
        <f>'NW REGION'!$D$10*-1</f>
        <v>0</v>
      </c>
      <c r="I20" s="318"/>
      <c r="J20" s="318"/>
      <c r="K20" s="361"/>
      <c r="L20" s="103">
        <f t="shared" si="3"/>
        <v>0</v>
      </c>
      <c r="O20" s="420">
        <v>14</v>
      </c>
      <c r="P20" s="105">
        <v>150</v>
      </c>
      <c r="Q20" s="114">
        <f t="shared" si="4"/>
        <v>164</v>
      </c>
      <c r="R20" s="61"/>
      <c r="T20" s="79">
        <v>1100</v>
      </c>
      <c r="U20" s="208"/>
      <c r="V20" s="79"/>
      <c r="W20" s="115">
        <f t="shared" si="5"/>
        <v>0</v>
      </c>
      <c r="Y20" s="82">
        <f t="shared" si="6"/>
        <v>0</v>
      </c>
      <c r="Z20" s="79">
        <v>1100</v>
      </c>
      <c r="AA20" s="79">
        <v>150</v>
      </c>
      <c r="AB20" s="79">
        <v>14</v>
      </c>
      <c r="AC20" s="115">
        <f t="shared" si="7"/>
        <v>164</v>
      </c>
      <c r="AE20" s="79">
        <v>1100</v>
      </c>
      <c r="AF20" s="364"/>
      <c r="AG20" s="85"/>
      <c r="AH20" s="85"/>
      <c r="AI20" s="84">
        <f t="shared" si="8"/>
        <v>0</v>
      </c>
      <c r="AJ20" s="18"/>
      <c r="AK20" s="79">
        <v>1100</v>
      </c>
      <c r="AL20" s="79"/>
      <c r="AM20" s="79"/>
      <c r="AN20" s="84">
        <f t="shared" si="9"/>
        <v>0</v>
      </c>
      <c r="AQ20" s="113">
        <v>0</v>
      </c>
      <c r="AR20" s="113">
        <f t="shared" si="10"/>
        <v>0</v>
      </c>
      <c r="AS20" s="326">
        <f t="shared" si="11"/>
        <v>0</v>
      </c>
    </row>
    <row r="21" spans="1:45" ht="12.75" customHeight="1" x14ac:dyDescent="0.2">
      <c r="A21" s="110">
        <v>1200</v>
      </c>
      <c r="B21" s="30">
        <v>180</v>
      </c>
      <c r="C21" s="111">
        <v>150</v>
      </c>
      <c r="D21" s="101">
        <f t="shared" si="0"/>
        <v>0</v>
      </c>
      <c r="E21" s="22">
        <f t="shared" si="1"/>
        <v>166</v>
      </c>
      <c r="F21" s="22">
        <f t="shared" si="2"/>
        <v>150</v>
      </c>
      <c r="G21" s="22"/>
      <c r="H21" s="112">
        <f>'NW REGION'!$D$10*-1</f>
        <v>0</v>
      </c>
      <c r="I21" s="318"/>
      <c r="J21" s="318"/>
      <c r="K21" s="361"/>
      <c r="L21" s="103">
        <f t="shared" si="3"/>
        <v>0</v>
      </c>
      <c r="O21" s="420">
        <v>14</v>
      </c>
      <c r="P21" s="105"/>
      <c r="Q21" s="114">
        <f t="shared" si="4"/>
        <v>14</v>
      </c>
      <c r="R21" s="61"/>
      <c r="T21" s="79">
        <v>1200</v>
      </c>
      <c r="U21" s="208"/>
      <c r="V21" s="79"/>
      <c r="W21" s="115">
        <f t="shared" si="5"/>
        <v>0</v>
      </c>
      <c r="Y21" s="82">
        <f t="shared" si="6"/>
        <v>0</v>
      </c>
      <c r="Z21" s="79">
        <v>1200</v>
      </c>
      <c r="AA21" s="79"/>
      <c r="AB21" s="79">
        <v>14</v>
      </c>
      <c r="AC21" s="115">
        <f t="shared" si="7"/>
        <v>14</v>
      </c>
      <c r="AE21" s="79">
        <v>1200</v>
      </c>
      <c r="AF21" s="364"/>
      <c r="AG21" s="85"/>
      <c r="AH21" s="85"/>
      <c r="AI21" s="84">
        <f t="shared" si="8"/>
        <v>0</v>
      </c>
      <c r="AJ21" s="18"/>
      <c r="AK21" s="79">
        <v>1200</v>
      </c>
      <c r="AL21" s="79"/>
      <c r="AM21" s="79"/>
      <c r="AN21" s="84">
        <f t="shared" si="9"/>
        <v>0</v>
      </c>
      <c r="AQ21" s="113">
        <v>0</v>
      </c>
      <c r="AR21" s="113">
        <f t="shared" si="10"/>
        <v>0</v>
      </c>
      <c r="AS21" s="326">
        <f t="shared" si="11"/>
        <v>0</v>
      </c>
    </row>
    <row r="22" spans="1:45" ht="12.75" customHeight="1" x14ac:dyDescent="0.2">
      <c r="A22" s="110">
        <v>1300</v>
      </c>
      <c r="B22" s="30">
        <v>180</v>
      </c>
      <c r="C22" s="111">
        <v>150</v>
      </c>
      <c r="D22" s="101">
        <f t="shared" si="0"/>
        <v>0</v>
      </c>
      <c r="E22" s="22">
        <f t="shared" si="1"/>
        <v>166</v>
      </c>
      <c r="F22" s="22">
        <f t="shared" si="2"/>
        <v>150</v>
      </c>
      <c r="G22" s="22"/>
      <c r="H22" s="112">
        <f>'NW REGION'!$D$10*-1</f>
        <v>0</v>
      </c>
      <c r="I22" s="318"/>
      <c r="J22" s="318"/>
      <c r="K22" s="361"/>
      <c r="L22" s="103">
        <f t="shared" si="3"/>
        <v>0</v>
      </c>
      <c r="O22" s="420">
        <v>14</v>
      </c>
      <c r="P22" s="105"/>
      <c r="Q22" s="114">
        <f t="shared" si="4"/>
        <v>14</v>
      </c>
      <c r="R22" s="61"/>
      <c r="T22" s="79">
        <v>1300</v>
      </c>
      <c r="U22" s="208"/>
      <c r="V22" s="79"/>
      <c r="W22" s="115">
        <f t="shared" si="5"/>
        <v>0</v>
      </c>
      <c r="Y22" s="82">
        <f t="shared" si="6"/>
        <v>0</v>
      </c>
      <c r="Z22" s="79">
        <v>1300</v>
      </c>
      <c r="AA22" s="79"/>
      <c r="AB22" s="79">
        <v>14</v>
      </c>
      <c r="AC22" s="115">
        <f t="shared" si="7"/>
        <v>14</v>
      </c>
      <c r="AE22" s="79">
        <v>1300</v>
      </c>
      <c r="AF22" s="364"/>
      <c r="AG22" s="85"/>
      <c r="AH22" s="85"/>
      <c r="AI22" s="84">
        <f t="shared" si="8"/>
        <v>0</v>
      </c>
      <c r="AJ22" s="18"/>
      <c r="AK22" s="79">
        <v>1300</v>
      </c>
      <c r="AL22" s="79"/>
      <c r="AM22" s="79"/>
      <c r="AN22" s="84">
        <f t="shared" si="9"/>
        <v>0</v>
      </c>
      <c r="AQ22" s="113">
        <v>0</v>
      </c>
      <c r="AR22" s="113">
        <f t="shared" si="10"/>
        <v>0</v>
      </c>
      <c r="AS22" s="326">
        <f t="shared" si="11"/>
        <v>0</v>
      </c>
    </row>
    <row r="23" spans="1:45" ht="12.75" customHeight="1" x14ac:dyDescent="0.2">
      <c r="A23" s="110">
        <v>1400</v>
      </c>
      <c r="B23" s="30">
        <v>180</v>
      </c>
      <c r="C23" s="111">
        <v>150</v>
      </c>
      <c r="D23" s="101">
        <f t="shared" si="0"/>
        <v>0</v>
      </c>
      <c r="E23" s="22">
        <f t="shared" si="1"/>
        <v>166</v>
      </c>
      <c r="F23" s="22">
        <f t="shared" si="2"/>
        <v>150</v>
      </c>
      <c r="G23" s="22"/>
      <c r="H23" s="112">
        <f>'NW REGION'!$D$10*-1</f>
        <v>0</v>
      </c>
      <c r="I23" s="318"/>
      <c r="J23" s="318"/>
      <c r="K23" s="361"/>
      <c r="L23" s="103">
        <f t="shared" si="3"/>
        <v>0</v>
      </c>
      <c r="O23" s="420">
        <v>14</v>
      </c>
      <c r="P23" s="105"/>
      <c r="Q23" s="114">
        <f t="shared" si="4"/>
        <v>14</v>
      </c>
      <c r="R23" s="61"/>
      <c r="T23" s="79">
        <v>1400</v>
      </c>
      <c r="U23" s="208"/>
      <c r="V23" s="79"/>
      <c r="W23" s="115">
        <f t="shared" si="5"/>
        <v>0</v>
      </c>
      <c r="Y23" s="82">
        <f t="shared" si="6"/>
        <v>0</v>
      </c>
      <c r="Z23" s="79">
        <v>1400</v>
      </c>
      <c r="AA23" s="79"/>
      <c r="AB23" s="79">
        <v>14</v>
      </c>
      <c r="AC23" s="115">
        <f t="shared" si="7"/>
        <v>14</v>
      </c>
      <c r="AE23" s="79">
        <v>1400</v>
      </c>
      <c r="AF23" s="364"/>
      <c r="AG23" s="85"/>
      <c r="AH23" s="85"/>
      <c r="AI23" s="84">
        <f t="shared" si="8"/>
        <v>0</v>
      </c>
      <c r="AJ23" s="18"/>
      <c r="AK23" s="79">
        <v>1400</v>
      </c>
      <c r="AL23" s="79"/>
      <c r="AM23" s="79"/>
      <c r="AN23" s="84">
        <f t="shared" si="9"/>
        <v>0</v>
      </c>
      <c r="AQ23" s="113">
        <v>0</v>
      </c>
      <c r="AR23" s="113">
        <f t="shared" si="10"/>
        <v>0</v>
      </c>
      <c r="AS23" s="326">
        <f t="shared" si="11"/>
        <v>0</v>
      </c>
    </row>
    <row r="24" spans="1:45" ht="12.75" customHeight="1" x14ac:dyDescent="0.2">
      <c r="A24" s="110">
        <v>1500</v>
      </c>
      <c r="B24" s="30">
        <v>180</v>
      </c>
      <c r="C24" s="111">
        <v>150</v>
      </c>
      <c r="D24" s="101">
        <f t="shared" si="0"/>
        <v>0</v>
      </c>
      <c r="E24" s="22">
        <f t="shared" si="1"/>
        <v>166</v>
      </c>
      <c r="F24" s="22">
        <f t="shared" si="2"/>
        <v>150</v>
      </c>
      <c r="G24" s="22"/>
      <c r="H24" s="112">
        <f>'NW REGION'!$D$10*-1</f>
        <v>0</v>
      </c>
      <c r="I24" s="318"/>
      <c r="J24" s="318"/>
      <c r="K24" s="361"/>
      <c r="L24" s="103">
        <f t="shared" si="3"/>
        <v>0</v>
      </c>
      <c r="O24" s="420">
        <v>14</v>
      </c>
      <c r="P24" s="105"/>
      <c r="Q24" s="114">
        <f t="shared" si="4"/>
        <v>14</v>
      </c>
      <c r="R24" s="61"/>
      <c r="T24" s="79">
        <v>1500</v>
      </c>
      <c r="U24" s="208"/>
      <c r="V24" s="79"/>
      <c r="W24" s="115">
        <f t="shared" si="5"/>
        <v>0</v>
      </c>
      <c r="Y24" s="82">
        <f t="shared" si="6"/>
        <v>0</v>
      </c>
      <c r="Z24" s="79">
        <v>1500</v>
      </c>
      <c r="AA24" s="79"/>
      <c r="AB24" s="79">
        <v>14</v>
      </c>
      <c r="AC24" s="115">
        <f t="shared" si="7"/>
        <v>14</v>
      </c>
      <c r="AE24" s="79">
        <v>1500</v>
      </c>
      <c r="AF24" s="364"/>
      <c r="AG24" s="85"/>
      <c r="AH24" s="85"/>
      <c r="AI24" s="84">
        <f t="shared" si="8"/>
        <v>0</v>
      </c>
      <c r="AJ24" s="18"/>
      <c r="AK24" s="79">
        <v>1500</v>
      </c>
      <c r="AL24" s="79"/>
      <c r="AM24" s="79"/>
      <c r="AN24" s="84">
        <f t="shared" si="9"/>
        <v>0</v>
      </c>
      <c r="AQ24" s="113">
        <v>0</v>
      </c>
      <c r="AR24" s="113">
        <f t="shared" si="10"/>
        <v>0</v>
      </c>
      <c r="AS24" s="326">
        <f t="shared" si="11"/>
        <v>0</v>
      </c>
    </row>
    <row r="25" spans="1:45" ht="12.75" customHeight="1" x14ac:dyDescent="0.2">
      <c r="A25" s="110">
        <v>1600</v>
      </c>
      <c r="B25" s="30">
        <v>180</v>
      </c>
      <c r="C25" s="111">
        <v>150</v>
      </c>
      <c r="D25" s="101">
        <f t="shared" si="0"/>
        <v>0</v>
      </c>
      <c r="E25" s="22">
        <f t="shared" si="1"/>
        <v>166</v>
      </c>
      <c r="F25" s="22">
        <f t="shared" si="2"/>
        <v>150</v>
      </c>
      <c r="G25" s="22"/>
      <c r="H25" s="112">
        <f>'NW REGION'!$D$10*-1</f>
        <v>0</v>
      </c>
      <c r="I25" s="318"/>
      <c r="J25" s="318"/>
      <c r="K25" s="361"/>
      <c r="L25" s="103">
        <f t="shared" si="3"/>
        <v>0</v>
      </c>
      <c r="O25" s="420">
        <v>14</v>
      </c>
      <c r="P25" s="105"/>
      <c r="Q25" s="114">
        <f t="shared" si="4"/>
        <v>14</v>
      </c>
      <c r="R25" s="61"/>
      <c r="T25" s="79">
        <v>1600</v>
      </c>
      <c r="U25" s="208"/>
      <c r="V25" s="79"/>
      <c r="W25" s="115">
        <f t="shared" si="5"/>
        <v>0</v>
      </c>
      <c r="Y25" s="82">
        <f t="shared" si="6"/>
        <v>0</v>
      </c>
      <c r="Z25" s="79">
        <v>1600</v>
      </c>
      <c r="AA25" s="79"/>
      <c r="AB25" s="79">
        <v>14</v>
      </c>
      <c r="AC25" s="115">
        <f t="shared" si="7"/>
        <v>14</v>
      </c>
      <c r="AE25" s="79">
        <v>1600</v>
      </c>
      <c r="AF25" s="364"/>
      <c r="AG25" s="85"/>
      <c r="AH25" s="85"/>
      <c r="AI25" s="84">
        <f t="shared" si="8"/>
        <v>0</v>
      </c>
      <c r="AJ25" s="18"/>
      <c r="AK25" s="79">
        <v>1600</v>
      </c>
      <c r="AL25" s="79"/>
      <c r="AM25" s="79"/>
      <c r="AN25" s="84">
        <f t="shared" si="9"/>
        <v>0</v>
      </c>
      <c r="AQ25" s="113">
        <v>0</v>
      </c>
      <c r="AR25" s="113">
        <f t="shared" si="10"/>
        <v>0</v>
      </c>
      <c r="AS25" s="326">
        <f t="shared" si="11"/>
        <v>0</v>
      </c>
    </row>
    <row r="26" spans="1:45" ht="12.75" customHeight="1" x14ac:dyDescent="0.2">
      <c r="A26" s="110">
        <v>1700</v>
      </c>
      <c r="B26" s="30">
        <v>180</v>
      </c>
      <c r="C26" s="111">
        <v>150</v>
      </c>
      <c r="D26" s="101">
        <f t="shared" si="0"/>
        <v>0</v>
      </c>
      <c r="E26" s="22">
        <f t="shared" si="1"/>
        <v>166</v>
      </c>
      <c r="F26" s="22">
        <f t="shared" si="2"/>
        <v>150</v>
      </c>
      <c r="G26" s="22"/>
      <c r="H26" s="112">
        <f>'NW REGION'!$D$10*-1</f>
        <v>0</v>
      </c>
      <c r="I26" s="318"/>
      <c r="J26" s="318"/>
      <c r="K26" s="361"/>
      <c r="L26" s="103">
        <f t="shared" si="3"/>
        <v>0</v>
      </c>
      <c r="O26" s="420">
        <v>14</v>
      </c>
      <c r="P26" s="105"/>
      <c r="Q26" s="114">
        <f t="shared" si="4"/>
        <v>14</v>
      </c>
      <c r="R26" s="61"/>
      <c r="T26" s="79">
        <v>1700</v>
      </c>
      <c r="U26" s="208"/>
      <c r="V26" s="79"/>
      <c r="W26" s="115">
        <f t="shared" si="5"/>
        <v>0</v>
      </c>
      <c r="Y26" s="82">
        <f t="shared" si="6"/>
        <v>0</v>
      </c>
      <c r="Z26" s="79">
        <v>1700</v>
      </c>
      <c r="AA26" s="79"/>
      <c r="AB26" s="79">
        <v>14</v>
      </c>
      <c r="AC26" s="115">
        <f t="shared" si="7"/>
        <v>14</v>
      </c>
      <c r="AE26" s="79">
        <v>1700</v>
      </c>
      <c r="AF26" s="364"/>
      <c r="AG26" s="85"/>
      <c r="AH26" s="85"/>
      <c r="AI26" s="84">
        <f t="shared" si="8"/>
        <v>0</v>
      </c>
      <c r="AJ26" s="18"/>
      <c r="AK26" s="79">
        <v>1700</v>
      </c>
      <c r="AL26" s="79"/>
      <c r="AM26" s="79"/>
      <c r="AN26" s="84">
        <f t="shared" si="9"/>
        <v>0</v>
      </c>
      <c r="AQ26" s="113">
        <v>0</v>
      </c>
      <c r="AR26" s="113">
        <f t="shared" si="10"/>
        <v>0</v>
      </c>
      <c r="AS26" s="326">
        <f t="shared" si="11"/>
        <v>0</v>
      </c>
    </row>
    <row r="27" spans="1:45" ht="12.75" customHeight="1" x14ac:dyDescent="0.2">
      <c r="A27" s="110">
        <v>1800</v>
      </c>
      <c r="B27" s="30">
        <v>180</v>
      </c>
      <c r="C27" s="111">
        <v>150</v>
      </c>
      <c r="D27" s="101">
        <f t="shared" si="0"/>
        <v>0</v>
      </c>
      <c r="E27" s="22">
        <f t="shared" si="1"/>
        <v>166</v>
      </c>
      <c r="F27" s="22">
        <f t="shared" si="2"/>
        <v>150</v>
      </c>
      <c r="G27" s="22"/>
      <c r="H27" s="112">
        <f>'NW REGION'!$D$10*-1</f>
        <v>0</v>
      </c>
      <c r="I27" s="318"/>
      <c r="J27" s="318"/>
      <c r="K27" s="361"/>
      <c r="L27" s="103">
        <f t="shared" si="3"/>
        <v>0</v>
      </c>
      <c r="O27" s="420">
        <v>14</v>
      </c>
      <c r="P27" s="105"/>
      <c r="Q27" s="114">
        <f t="shared" si="4"/>
        <v>14</v>
      </c>
      <c r="R27" s="61"/>
      <c r="T27" s="79">
        <v>1800</v>
      </c>
      <c r="U27" s="208"/>
      <c r="V27" s="79"/>
      <c r="W27" s="115">
        <f t="shared" si="5"/>
        <v>0</v>
      </c>
      <c r="Y27" s="82">
        <f t="shared" si="6"/>
        <v>0</v>
      </c>
      <c r="Z27" s="79">
        <v>1800</v>
      </c>
      <c r="AA27" s="79"/>
      <c r="AB27" s="79">
        <v>14</v>
      </c>
      <c r="AC27" s="115">
        <f t="shared" si="7"/>
        <v>14</v>
      </c>
      <c r="AE27" s="79">
        <v>1800</v>
      </c>
      <c r="AF27" s="364"/>
      <c r="AG27" s="85"/>
      <c r="AH27" s="85"/>
      <c r="AI27" s="84">
        <f t="shared" si="8"/>
        <v>0</v>
      </c>
      <c r="AJ27" s="18"/>
      <c r="AK27" s="79">
        <v>1800</v>
      </c>
      <c r="AL27" s="79"/>
      <c r="AM27" s="79"/>
      <c r="AN27" s="84">
        <f t="shared" si="9"/>
        <v>0</v>
      </c>
      <c r="AQ27" s="113">
        <v>0</v>
      </c>
      <c r="AR27" s="113">
        <f t="shared" si="10"/>
        <v>0</v>
      </c>
      <c r="AS27" s="326">
        <f t="shared" si="11"/>
        <v>0</v>
      </c>
    </row>
    <row r="28" spans="1:45" ht="12.75" customHeight="1" x14ac:dyDescent="0.2">
      <c r="A28" s="110">
        <v>1900</v>
      </c>
      <c r="B28" s="30">
        <v>180</v>
      </c>
      <c r="C28" s="111">
        <v>150</v>
      </c>
      <c r="D28" s="101">
        <f t="shared" si="0"/>
        <v>0</v>
      </c>
      <c r="E28" s="22">
        <f t="shared" si="1"/>
        <v>16</v>
      </c>
      <c r="F28" s="22">
        <f t="shared" si="2"/>
        <v>150</v>
      </c>
      <c r="G28" s="22"/>
      <c r="H28" s="112">
        <f>'NW REGION'!$D$10*-1</f>
        <v>0</v>
      </c>
      <c r="I28" s="318"/>
      <c r="J28" s="318"/>
      <c r="K28" s="361"/>
      <c r="L28" s="103">
        <f t="shared" si="3"/>
        <v>0</v>
      </c>
      <c r="O28" s="420">
        <v>14</v>
      </c>
      <c r="P28" s="105">
        <v>150</v>
      </c>
      <c r="Q28" s="114">
        <f t="shared" si="4"/>
        <v>164</v>
      </c>
      <c r="R28" s="61"/>
      <c r="T28" s="79">
        <v>1900</v>
      </c>
      <c r="U28" s="208"/>
      <c r="V28" s="79"/>
      <c r="W28" s="115">
        <f t="shared" si="5"/>
        <v>0</v>
      </c>
      <c r="Y28" s="82">
        <f t="shared" si="6"/>
        <v>0</v>
      </c>
      <c r="Z28" s="79">
        <v>1900</v>
      </c>
      <c r="AA28" s="79">
        <v>150</v>
      </c>
      <c r="AB28" s="79">
        <v>14</v>
      </c>
      <c r="AC28" s="115">
        <f t="shared" si="7"/>
        <v>164</v>
      </c>
      <c r="AE28" s="79">
        <v>1900</v>
      </c>
      <c r="AF28" s="364"/>
      <c r="AG28" s="85"/>
      <c r="AH28" s="85"/>
      <c r="AI28" s="84">
        <f t="shared" si="8"/>
        <v>0</v>
      </c>
      <c r="AJ28" s="18"/>
      <c r="AK28" s="79">
        <v>1900</v>
      </c>
      <c r="AL28" s="79"/>
      <c r="AM28" s="79"/>
      <c r="AN28" s="84">
        <f t="shared" si="9"/>
        <v>0</v>
      </c>
      <c r="AQ28" s="113">
        <v>0</v>
      </c>
      <c r="AR28" s="113">
        <f t="shared" si="10"/>
        <v>0</v>
      </c>
      <c r="AS28" s="326">
        <f t="shared" si="11"/>
        <v>0</v>
      </c>
    </row>
    <row r="29" spans="1:45" ht="12.75" customHeight="1" x14ac:dyDescent="0.2">
      <c r="A29" s="110">
        <v>2000</v>
      </c>
      <c r="B29" s="30">
        <v>180</v>
      </c>
      <c r="C29" s="111">
        <v>150</v>
      </c>
      <c r="D29" s="101">
        <f t="shared" si="0"/>
        <v>0</v>
      </c>
      <c r="E29" s="22">
        <f t="shared" si="1"/>
        <v>16</v>
      </c>
      <c r="F29" s="22">
        <f t="shared" si="2"/>
        <v>150</v>
      </c>
      <c r="G29" s="22"/>
      <c r="H29" s="112">
        <f>'NW REGION'!$D$10*-1</f>
        <v>0</v>
      </c>
      <c r="I29" s="318"/>
      <c r="J29" s="318"/>
      <c r="K29" s="361"/>
      <c r="L29" s="103">
        <f t="shared" si="3"/>
        <v>0</v>
      </c>
      <c r="O29" s="420">
        <v>14</v>
      </c>
      <c r="P29" s="105">
        <v>150</v>
      </c>
      <c r="Q29" s="114">
        <f t="shared" si="4"/>
        <v>164</v>
      </c>
      <c r="R29" s="61"/>
      <c r="T29" s="79">
        <v>2000</v>
      </c>
      <c r="U29" s="208"/>
      <c r="V29" s="79"/>
      <c r="W29" s="115">
        <f t="shared" si="5"/>
        <v>0</v>
      </c>
      <c r="Y29" s="82">
        <f t="shared" si="6"/>
        <v>0</v>
      </c>
      <c r="Z29" s="79">
        <v>2000</v>
      </c>
      <c r="AA29" s="79">
        <v>150</v>
      </c>
      <c r="AB29" s="79">
        <v>14</v>
      </c>
      <c r="AC29" s="115">
        <f t="shared" si="7"/>
        <v>164</v>
      </c>
      <c r="AE29" s="79">
        <v>2000</v>
      </c>
      <c r="AF29" s="364"/>
      <c r="AG29" s="85"/>
      <c r="AH29" s="85"/>
      <c r="AI29" s="84">
        <f t="shared" si="8"/>
        <v>0</v>
      </c>
      <c r="AJ29" s="18"/>
      <c r="AK29" s="79">
        <v>2000</v>
      </c>
      <c r="AL29" s="79"/>
      <c r="AM29" s="79"/>
      <c r="AN29" s="84">
        <f t="shared" si="9"/>
        <v>0</v>
      </c>
      <c r="AQ29" s="113">
        <v>0</v>
      </c>
      <c r="AR29" s="113">
        <f t="shared" si="10"/>
        <v>0</v>
      </c>
      <c r="AS29" s="326">
        <f t="shared" si="11"/>
        <v>0</v>
      </c>
    </row>
    <row r="30" spans="1:45" ht="12.75" customHeight="1" x14ac:dyDescent="0.2">
      <c r="A30" s="110">
        <v>2100</v>
      </c>
      <c r="B30" s="30">
        <v>180</v>
      </c>
      <c r="C30" s="111">
        <v>150</v>
      </c>
      <c r="D30" s="101">
        <f t="shared" si="0"/>
        <v>0</v>
      </c>
      <c r="E30" s="22">
        <f t="shared" si="1"/>
        <v>166</v>
      </c>
      <c r="F30" s="22">
        <f t="shared" si="2"/>
        <v>150</v>
      </c>
      <c r="G30" s="22"/>
      <c r="H30" s="112">
        <f>'NW REGION'!$D$10*-1</f>
        <v>0</v>
      </c>
      <c r="I30" s="318"/>
      <c r="J30" s="318"/>
      <c r="K30" s="361"/>
      <c r="L30" s="103">
        <f t="shared" si="3"/>
        <v>0</v>
      </c>
      <c r="O30" s="420">
        <v>14</v>
      </c>
      <c r="P30" s="105"/>
      <c r="Q30" s="114">
        <f t="shared" si="4"/>
        <v>14</v>
      </c>
      <c r="R30" s="61"/>
      <c r="T30" s="79">
        <v>2100</v>
      </c>
      <c r="U30" s="208"/>
      <c r="V30" s="79"/>
      <c r="W30" s="115">
        <f t="shared" si="5"/>
        <v>0</v>
      </c>
      <c r="Y30" s="82">
        <f t="shared" si="6"/>
        <v>0</v>
      </c>
      <c r="Z30" s="79">
        <v>2100</v>
      </c>
      <c r="AA30" s="79"/>
      <c r="AB30" s="79">
        <v>14</v>
      </c>
      <c r="AC30" s="115">
        <f t="shared" si="7"/>
        <v>14</v>
      </c>
      <c r="AE30" s="79">
        <v>2100</v>
      </c>
      <c r="AF30" s="364"/>
      <c r="AG30" s="85"/>
      <c r="AH30" s="85"/>
      <c r="AI30" s="84">
        <f t="shared" si="8"/>
        <v>0</v>
      </c>
      <c r="AJ30" s="18"/>
      <c r="AK30" s="79">
        <v>2100</v>
      </c>
      <c r="AL30" s="79"/>
      <c r="AM30" s="79"/>
      <c r="AN30" s="84">
        <f t="shared" si="9"/>
        <v>0</v>
      </c>
      <c r="AQ30" s="113">
        <v>0</v>
      </c>
      <c r="AR30" s="113">
        <f t="shared" si="10"/>
        <v>0</v>
      </c>
      <c r="AS30" s="326">
        <f t="shared" si="11"/>
        <v>0</v>
      </c>
    </row>
    <row r="31" spans="1:45" ht="12.75" customHeight="1" x14ac:dyDescent="0.2">
      <c r="A31" s="110">
        <v>2200</v>
      </c>
      <c r="B31" s="30">
        <v>180</v>
      </c>
      <c r="C31" s="111">
        <v>150</v>
      </c>
      <c r="D31" s="101">
        <f t="shared" si="0"/>
        <v>0</v>
      </c>
      <c r="E31" s="22">
        <f t="shared" si="1"/>
        <v>166</v>
      </c>
      <c r="F31" s="22">
        <f t="shared" si="2"/>
        <v>150</v>
      </c>
      <c r="G31" s="22"/>
      <c r="H31" s="112">
        <f>'NW REGION'!$D$10*-1</f>
        <v>0</v>
      </c>
      <c r="I31" s="318"/>
      <c r="J31" s="318"/>
      <c r="K31" s="361"/>
      <c r="L31" s="103">
        <f t="shared" si="3"/>
        <v>0</v>
      </c>
      <c r="O31" s="420">
        <v>14</v>
      </c>
      <c r="P31" s="105"/>
      <c r="Q31" s="114">
        <f t="shared" si="4"/>
        <v>14</v>
      </c>
      <c r="R31" s="61"/>
      <c r="T31" s="79">
        <v>2200</v>
      </c>
      <c r="U31" s="208"/>
      <c r="V31" s="79"/>
      <c r="W31" s="115">
        <f t="shared" si="5"/>
        <v>0</v>
      </c>
      <c r="Y31" s="82">
        <f t="shared" si="6"/>
        <v>0</v>
      </c>
      <c r="Z31" s="79">
        <v>2200</v>
      </c>
      <c r="AA31" s="79"/>
      <c r="AB31" s="79">
        <v>14</v>
      </c>
      <c r="AC31" s="115">
        <f t="shared" si="7"/>
        <v>14</v>
      </c>
      <c r="AE31" s="79">
        <v>2200</v>
      </c>
      <c r="AF31" s="364"/>
      <c r="AG31" s="85"/>
      <c r="AH31" s="85"/>
      <c r="AI31" s="84">
        <f t="shared" si="8"/>
        <v>0</v>
      </c>
      <c r="AJ31" s="18"/>
      <c r="AK31" s="79">
        <v>2200</v>
      </c>
      <c r="AL31" s="79"/>
      <c r="AM31" s="79"/>
      <c r="AN31" s="84">
        <f t="shared" si="9"/>
        <v>0</v>
      </c>
      <c r="AQ31" s="113">
        <v>0</v>
      </c>
      <c r="AR31" s="113">
        <f t="shared" si="10"/>
        <v>0</v>
      </c>
      <c r="AS31" s="326">
        <f t="shared" si="11"/>
        <v>0</v>
      </c>
    </row>
    <row r="32" spans="1:45" ht="12.75" customHeight="1" x14ac:dyDescent="0.2">
      <c r="A32" s="110">
        <v>2300</v>
      </c>
      <c r="B32" s="30">
        <v>180</v>
      </c>
      <c r="C32" s="111">
        <v>150</v>
      </c>
      <c r="D32" s="101">
        <f t="shared" si="0"/>
        <v>0</v>
      </c>
      <c r="E32" s="22">
        <f t="shared" si="1"/>
        <v>166</v>
      </c>
      <c r="F32" s="22">
        <f t="shared" si="2"/>
        <v>150</v>
      </c>
      <c r="G32" s="22"/>
      <c r="H32" s="112">
        <f>'NW REGION'!$E$10*-1</f>
        <v>0</v>
      </c>
      <c r="I32" s="318"/>
      <c r="J32" s="318"/>
      <c r="K32" s="361"/>
      <c r="L32" s="103">
        <f t="shared" si="3"/>
        <v>0</v>
      </c>
      <c r="O32" s="420">
        <v>14</v>
      </c>
      <c r="P32" s="105"/>
      <c r="Q32" s="114">
        <f t="shared" si="4"/>
        <v>14</v>
      </c>
      <c r="R32" s="61"/>
      <c r="T32" s="79">
        <v>2300</v>
      </c>
      <c r="U32" s="208"/>
      <c r="V32" s="79"/>
      <c r="W32" s="115">
        <f t="shared" si="5"/>
        <v>0</v>
      </c>
      <c r="Y32" s="82">
        <f t="shared" si="6"/>
        <v>0</v>
      </c>
      <c r="Z32" s="79">
        <v>2300</v>
      </c>
      <c r="AA32" s="79"/>
      <c r="AB32" s="79">
        <v>14</v>
      </c>
      <c r="AC32" s="115">
        <f t="shared" si="7"/>
        <v>14</v>
      </c>
      <c r="AE32" s="79">
        <v>2300</v>
      </c>
      <c r="AF32" s="364"/>
      <c r="AG32" s="85"/>
      <c r="AH32" s="85"/>
      <c r="AI32" s="84">
        <f t="shared" si="8"/>
        <v>0</v>
      </c>
      <c r="AJ32" s="18"/>
      <c r="AK32" s="79">
        <v>2300</v>
      </c>
      <c r="AL32" s="79"/>
      <c r="AM32" s="79"/>
      <c r="AN32" s="84">
        <f t="shared" si="9"/>
        <v>0</v>
      </c>
      <c r="AQ32" s="113">
        <v>0</v>
      </c>
      <c r="AR32" s="113">
        <f t="shared" si="10"/>
        <v>0</v>
      </c>
      <c r="AS32" s="326">
        <v>0</v>
      </c>
    </row>
    <row r="33" spans="1:45" ht="12.75" customHeight="1" x14ac:dyDescent="0.2">
      <c r="A33" s="116">
        <v>2400</v>
      </c>
      <c r="B33" s="117">
        <v>180</v>
      </c>
      <c r="C33" s="118">
        <v>150</v>
      </c>
      <c r="D33" s="206">
        <f t="shared" si="0"/>
        <v>0</v>
      </c>
      <c r="E33" s="41">
        <f t="shared" si="1"/>
        <v>166</v>
      </c>
      <c r="F33" s="41">
        <f t="shared" si="2"/>
        <v>150</v>
      </c>
      <c r="G33" s="41"/>
      <c r="H33" s="119">
        <f>'NW REGION'!$E$10*-1</f>
        <v>0</v>
      </c>
      <c r="I33" s="319"/>
      <c r="J33" s="319"/>
      <c r="K33" s="362"/>
      <c r="L33" s="120">
        <f t="shared" si="3"/>
        <v>0</v>
      </c>
      <c r="O33" s="416">
        <v>14</v>
      </c>
      <c r="P33" s="427"/>
      <c r="Q33" s="122">
        <f t="shared" si="4"/>
        <v>14</v>
      </c>
      <c r="R33" s="61"/>
      <c r="T33" s="93">
        <v>2400</v>
      </c>
      <c r="U33" s="209"/>
      <c r="V33" s="93"/>
      <c r="W33" s="123">
        <f t="shared" si="5"/>
        <v>0</v>
      </c>
      <c r="Y33" s="95">
        <f t="shared" si="6"/>
        <v>0</v>
      </c>
      <c r="Z33" s="93">
        <v>2400</v>
      </c>
      <c r="AA33" s="93"/>
      <c r="AB33" s="93">
        <v>14</v>
      </c>
      <c r="AC33" s="97">
        <f t="shared" si="7"/>
        <v>14</v>
      </c>
      <c r="AE33" s="93">
        <v>2400</v>
      </c>
      <c r="AF33" s="365"/>
      <c r="AG33" s="366"/>
      <c r="AH33" s="366"/>
      <c r="AI33" s="97">
        <f t="shared" si="8"/>
        <v>0</v>
      </c>
      <c r="AJ33" s="18"/>
      <c r="AK33" s="93">
        <v>2400</v>
      </c>
      <c r="AL33" s="93"/>
      <c r="AM33" s="93"/>
      <c r="AN33" s="123">
        <f t="shared" si="9"/>
        <v>0</v>
      </c>
      <c r="AQ33" s="121">
        <v>0</v>
      </c>
      <c r="AR33" s="121">
        <f t="shared" si="10"/>
        <v>0</v>
      </c>
      <c r="AS33" s="327">
        <v>0</v>
      </c>
    </row>
    <row r="34" spans="1:45" ht="12.75" customHeight="1" x14ac:dyDescent="0.2">
      <c r="T34" s="17"/>
      <c r="U34" s="17"/>
      <c r="V34" s="17"/>
      <c r="W34" s="17"/>
      <c r="Y34" s="124"/>
      <c r="Z34" s="17"/>
      <c r="AA34" s="17"/>
      <c r="AB34" s="17"/>
      <c r="AC34" s="17"/>
      <c r="AE34" s="17"/>
      <c r="AF34" s="125"/>
      <c r="AG34" s="125"/>
      <c r="AH34" s="17"/>
      <c r="AI34" s="17"/>
      <c r="AJ34" s="18"/>
      <c r="AK34" s="17"/>
      <c r="AL34" s="17"/>
      <c r="AM34" s="126"/>
      <c r="AN34" s="17"/>
      <c r="AS34" s="323"/>
    </row>
    <row r="35" spans="1:45" ht="12.75" customHeight="1" x14ac:dyDescent="0.2">
      <c r="B35">
        <f>SUM(B10:B34)</f>
        <v>4320</v>
      </c>
      <c r="D35">
        <f>SUM(D10:D33)</f>
        <v>0</v>
      </c>
      <c r="E35">
        <f>SUM(E10:E33)</f>
        <v>2934</v>
      </c>
      <c r="F35">
        <f>SUM(F10:F33)</f>
        <v>3600</v>
      </c>
      <c r="H35">
        <f>SUM(H10:H34)</f>
        <v>0</v>
      </c>
      <c r="I35">
        <f>SUM(I10:I34)</f>
        <v>0</v>
      </c>
      <c r="J35">
        <f>SUM(J10:J34)</f>
        <v>0</v>
      </c>
      <c r="K35">
        <f>SUM(K10:K34)</f>
        <v>0</v>
      </c>
      <c r="L35">
        <f>SUM(L9:L33)</f>
        <v>0</v>
      </c>
      <c r="O35">
        <f>SUM(O10:O33)</f>
        <v>336</v>
      </c>
      <c r="P35">
        <f>SUM(P10:P33)</f>
        <v>1050</v>
      </c>
      <c r="Q35">
        <f>SUM(Q10:Q34)</f>
        <v>1386</v>
      </c>
      <c r="T35" s="127" t="s">
        <v>18</v>
      </c>
      <c r="U35" s="210">
        <f>SUM(U10:U33)</f>
        <v>0</v>
      </c>
      <c r="V35" s="128">
        <f>SUM(V10:V33)</f>
        <v>0</v>
      </c>
      <c r="W35" s="129">
        <f>SUM(V35:V35)</f>
        <v>0</v>
      </c>
      <c r="Y35" s="124">
        <f>SUM(Y10:Y34)</f>
        <v>0</v>
      </c>
      <c r="Z35" s="127" t="s">
        <v>18</v>
      </c>
      <c r="AA35" s="210"/>
      <c r="AB35" s="128">
        <f>SUM(AB10:AB33)</f>
        <v>336</v>
      </c>
      <c r="AC35" s="129">
        <f>SUM(AC10:AC33)</f>
        <v>1386</v>
      </c>
      <c r="AE35" s="127" t="s">
        <v>18</v>
      </c>
      <c r="AF35" s="127">
        <f>SUM(AF10:AF34)</f>
        <v>0</v>
      </c>
      <c r="AG35" s="127">
        <f>SUM(AG10:AG34)</f>
        <v>0</v>
      </c>
      <c r="AH35" s="130">
        <f>SUM(AH10:AH33)</f>
        <v>0</v>
      </c>
      <c r="AI35" s="130">
        <f>SUM(AI10:AI33)</f>
        <v>0</v>
      </c>
      <c r="AJ35" s="18"/>
      <c r="AK35" s="131" t="s">
        <v>18</v>
      </c>
      <c r="AL35" s="131">
        <f>SUM(AL10:AL34)</f>
        <v>0</v>
      </c>
      <c r="AM35" s="130">
        <f>SUM(AM10:AM33)</f>
        <v>0</v>
      </c>
      <c r="AN35" s="130">
        <f>SUM(AN10:AN33)</f>
        <v>0</v>
      </c>
      <c r="AQ35">
        <f>SUM(AQ10:AQ33)</f>
        <v>0</v>
      </c>
      <c r="AR35">
        <f>SUM(AR10:AR33)</f>
        <v>0</v>
      </c>
      <c r="AS35" s="324">
        <f>SUM(AS10:AS34)</f>
        <v>0</v>
      </c>
    </row>
    <row r="36" spans="1:45" ht="12.75" customHeight="1" x14ac:dyDescent="0.2">
      <c r="Z36" t="s">
        <v>72</v>
      </c>
      <c r="AB36" s="213"/>
      <c r="AJ36" s="132"/>
    </row>
    <row r="37" spans="1:45" ht="12.75" customHeight="1" x14ac:dyDescent="0.2">
      <c r="I37" s="330"/>
      <c r="J37" s="330"/>
      <c r="AJ37" s="132"/>
      <c r="AM37" s="303"/>
    </row>
    <row r="38" spans="1:45" ht="12.75" customHeight="1" x14ac:dyDescent="0.2">
      <c r="I38" s="330"/>
      <c r="J38" s="330"/>
      <c r="O38" s="133"/>
      <c r="P38" s="133"/>
      <c r="AM38" s="303"/>
    </row>
    <row r="39" spans="1:45" x14ac:dyDescent="0.2">
      <c r="I39" s="330"/>
      <c r="J39" s="330"/>
      <c r="AM39" s="348"/>
      <c r="AN39" s="132"/>
      <c r="AO39" s="132"/>
    </row>
    <row r="40" spans="1:45" x14ac:dyDescent="0.2">
      <c r="AM40" s="348"/>
      <c r="AN40" s="132"/>
      <c r="AO40" s="132"/>
    </row>
  </sheetData>
  <mergeCells count="1">
    <mergeCell ref="AQ5:AR5"/>
  </mergeCells>
  <phoneticPr fontId="7" type="noConversion"/>
  <pageMargins left="0.75" right="0.75" top="1" bottom="1" header="0.5" footer="0.5"/>
  <pageSetup scale="68" fitToWidth="4" orientation="landscape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F332"/>
  <sheetViews>
    <sheetView topLeftCell="A4" zoomScale="75" workbookViewId="0">
      <selection activeCell="L43" sqref="L43"/>
    </sheetView>
  </sheetViews>
  <sheetFormatPr defaultRowHeight="12.75" x14ac:dyDescent="0.2"/>
  <cols>
    <col min="1" max="1" width="14.42578125" customWidth="1"/>
    <col min="2" max="2" width="9.5703125" customWidth="1"/>
    <col min="3" max="3" width="12.7109375" customWidth="1"/>
    <col min="4" max="5" width="9.85546875" customWidth="1"/>
    <col min="6" max="6" width="10.28515625" customWidth="1"/>
    <col min="7" max="7" width="16.140625" hidden="1" customWidth="1"/>
    <col min="8" max="9" width="17.85546875" hidden="1" customWidth="1"/>
    <col min="10" max="10" width="11.85546875" hidden="1" customWidth="1"/>
    <col min="11" max="11" width="14.5703125" hidden="1" customWidth="1"/>
    <col min="12" max="12" width="15.5703125" customWidth="1"/>
    <col min="13" max="13" width="13.28515625" customWidth="1"/>
    <col min="14" max="14" width="17.7109375" customWidth="1"/>
    <col min="15" max="15" width="12.85546875" customWidth="1"/>
    <col min="16" max="16" width="13.140625" customWidth="1"/>
    <col min="17" max="17" width="6" customWidth="1"/>
    <col min="18" max="18" width="14.5703125" customWidth="1"/>
  </cols>
  <sheetData>
    <row r="1" spans="1:32" ht="12.75" customHeight="1" x14ac:dyDescent="0.2">
      <c r="A1" s="134" t="s">
        <v>47</v>
      </c>
      <c r="B1" s="134" t="s">
        <v>61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</row>
    <row r="2" spans="1:32" ht="25.5" customHeight="1" x14ac:dyDescent="0.2">
      <c r="A2" s="137"/>
      <c r="B2" s="138" t="s">
        <v>62</v>
      </c>
      <c r="C2" s="137" t="s">
        <v>48</v>
      </c>
      <c r="D2" s="139" t="s">
        <v>48</v>
      </c>
      <c r="E2" s="138" t="s">
        <v>49</v>
      </c>
      <c r="F2" s="138" t="s">
        <v>50</v>
      </c>
      <c r="G2" s="140" t="s">
        <v>51</v>
      </c>
      <c r="H2" s="139" t="s">
        <v>52</v>
      </c>
      <c r="I2" s="139" t="s">
        <v>53</v>
      </c>
      <c r="J2" s="139" t="s">
        <v>54</v>
      </c>
      <c r="K2" s="138" t="s">
        <v>55</v>
      </c>
      <c r="L2" s="139" t="s">
        <v>56</v>
      </c>
      <c r="M2" s="138" t="s">
        <v>57</v>
      </c>
      <c r="N2" s="138" t="s">
        <v>58</v>
      </c>
      <c r="O2" s="141" t="s">
        <v>59</v>
      </c>
      <c r="P2" s="141" t="s">
        <v>60</v>
      </c>
      <c r="Q2" s="141"/>
      <c r="R2" s="141" t="s">
        <v>69</v>
      </c>
      <c r="S2" s="142"/>
      <c r="T2" s="142"/>
      <c r="U2" s="143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36"/>
    </row>
    <row r="3" spans="1:32" ht="12.75" customHeight="1" x14ac:dyDescent="0.2">
      <c r="A3" s="145"/>
      <c r="B3" s="146" t="s">
        <v>63</v>
      </c>
      <c r="C3" s="147" t="s">
        <v>66</v>
      </c>
      <c r="D3" s="148"/>
      <c r="E3" s="148"/>
      <c r="F3" s="148"/>
      <c r="G3" s="148"/>
      <c r="H3" s="148" t="s">
        <v>64</v>
      </c>
      <c r="I3" s="148" t="s">
        <v>65</v>
      </c>
      <c r="J3" s="148"/>
      <c r="K3" s="148"/>
      <c r="L3" s="148"/>
      <c r="M3" s="148"/>
      <c r="N3" s="148"/>
      <c r="O3" s="149"/>
      <c r="P3" s="149"/>
      <c r="Q3" s="149"/>
      <c r="R3" s="150" t="s">
        <v>70</v>
      </c>
      <c r="S3" s="142"/>
      <c r="T3" s="142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</row>
    <row r="4" spans="1:32" ht="12.75" customHeight="1" x14ac:dyDescent="0.2">
      <c r="A4" s="151"/>
      <c r="B4" s="152"/>
      <c r="C4" s="152" t="s">
        <v>67</v>
      </c>
      <c r="D4" s="152" t="s">
        <v>67</v>
      </c>
      <c r="E4" s="152" t="s">
        <v>67</v>
      </c>
      <c r="F4" s="152" t="s">
        <v>67</v>
      </c>
      <c r="G4" s="152" t="s">
        <v>67</v>
      </c>
      <c r="H4" s="152" t="s">
        <v>68</v>
      </c>
      <c r="I4" s="152" t="s">
        <v>68</v>
      </c>
      <c r="J4" s="152" t="s">
        <v>67</v>
      </c>
      <c r="K4" s="153" t="s">
        <v>67</v>
      </c>
      <c r="L4" s="152" t="s">
        <v>67</v>
      </c>
      <c r="M4" s="152" t="s">
        <v>67</v>
      </c>
      <c r="N4" s="152" t="s">
        <v>67</v>
      </c>
      <c r="O4" s="154" t="s">
        <v>67</v>
      </c>
      <c r="P4" s="154" t="s">
        <v>67</v>
      </c>
      <c r="Q4" s="154"/>
      <c r="R4" s="154" t="s">
        <v>67</v>
      </c>
      <c r="S4" s="142"/>
      <c r="T4" s="142"/>
      <c r="U4" s="142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55"/>
    </row>
    <row r="5" spans="1:32" ht="12.75" customHeight="1" x14ac:dyDescent="0.2">
      <c r="A5" s="156">
        <v>37288</v>
      </c>
      <c r="B5" s="343"/>
      <c r="C5" s="343"/>
      <c r="D5" s="370">
        <v>0</v>
      </c>
      <c r="E5" s="344"/>
      <c r="F5" s="343"/>
      <c r="G5" s="343"/>
      <c r="H5" s="343"/>
      <c r="I5" s="343"/>
      <c r="J5" s="343"/>
      <c r="K5" s="343"/>
      <c r="L5" s="158">
        <v>65</v>
      </c>
      <c r="M5" s="370">
        <v>-8</v>
      </c>
      <c r="N5" s="343"/>
      <c r="O5" s="370">
        <v>-55</v>
      </c>
      <c r="P5" s="159">
        <v>4</v>
      </c>
      <c r="Q5" s="346"/>
      <c r="R5" s="346"/>
      <c r="S5" s="346"/>
      <c r="T5" s="371"/>
      <c r="U5" s="346"/>
      <c r="V5" s="344"/>
      <c r="W5" s="136"/>
      <c r="X5" s="136"/>
      <c r="Y5" s="136"/>
      <c r="Z5" s="136"/>
      <c r="AA5" s="136"/>
      <c r="AB5" s="136"/>
      <c r="AC5" s="136"/>
      <c r="AD5" s="136"/>
      <c r="AE5" s="136"/>
      <c r="AF5" s="136"/>
    </row>
    <row r="6" spans="1:32" ht="12.75" customHeight="1" x14ac:dyDescent="0.2">
      <c r="A6" s="156">
        <v>37289</v>
      </c>
      <c r="B6" s="343"/>
      <c r="C6" s="343"/>
      <c r="D6" s="370">
        <v>0</v>
      </c>
      <c r="E6" s="344"/>
      <c r="F6" s="343"/>
      <c r="G6" s="343"/>
      <c r="H6" s="343"/>
      <c r="I6" s="343"/>
      <c r="J6" s="343"/>
      <c r="K6" s="343"/>
      <c r="L6" s="158">
        <v>65</v>
      </c>
      <c r="M6" s="370">
        <v>-8</v>
      </c>
      <c r="N6" s="343"/>
      <c r="O6" s="370">
        <v>-55</v>
      </c>
      <c r="P6" s="159">
        <v>4</v>
      </c>
      <c r="Q6" s="346"/>
      <c r="R6" s="346"/>
      <c r="S6" s="346"/>
      <c r="T6" s="346"/>
      <c r="U6" s="346"/>
      <c r="V6" s="344"/>
      <c r="W6" s="136"/>
      <c r="X6" s="136"/>
      <c r="Y6" s="136"/>
      <c r="Z6" s="136"/>
      <c r="AA6" s="136"/>
      <c r="AB6" s="136"/>
      <c r="AC6" s="136"/>
      <c r="AD6" s="136"/>
      <c r="AE6" s="136"/>
      <c r="AF6" s="136"/>
    </row>
    <row r="7" spans="1:32" s="133" customFormat="1" ht="12.75" customHeight="1" x14ac:dyDescent="0.2">
      <c r="A7" s="385">
        <v>37290</v>
      </c>
      <c r="B7" s="343"/>
      <c r="C7" s="343"/>
      <c r="D7" s="370">
        <v>0</v>
      </c>
      <c r="E7" s="344"/>
      <c r="F7" s="343"/>
      <c r="G7" s="343"/>
      <c r="H7" s="343"/>
      <c r="I7" s="343"/>
      <c r="J7" s="343"/>
      <c r="K7" s="343"/>
      <c r="L7" s="158">
        <v>65</v>
      </c>
      <c r="M7" s="370">
        <v>-8</v>
      </c>
      <c r="N7" s="343"/>
      <c r="O7" s="370">
        <v>-55</v>
      </c>
      <c r="P7" s="159">
        <v>4</v>
      </c>
      <c r="Q7" s="346"/>
      <c r="R7" s="346"/>
      <c r="S7" s="346"/>
      <c r="T7" s="371"/>
      <c r="U7" s="346"/>
      <c r="V7" s="344"/>
      <c r="W7" s="136"/>
      <c r="X7" s="320"/>
      <c r="Y7" s="136"/>
      <c r="Z7" s="320"/>
      <c r="AA7" s="320"/>
      <c r="AB7" s="320"/>
      <c r="AC7" s="320"/>
      <c r="AD7" s="320"/>
      <c r="AE7" s="320"/>
      <c r="AF7" s="320"/>
    </row>
    <row r="8" spans="1:32" ht="12.75" customHeight="1" x14ac:dyDescent="0.2">
      <c r="A8" s="156">
        <v>37291</v>
      </c>
      <c r="B8" s="343"/>
      <c r="C8" s="343"/>
      <c r="D8" s="370">
        <v>0</v>
      </c>
      <c r="E8" s="344"/>
      <c r="F8" s="343"/>
      <c r="G8" s="343"/>
      <c r="H8" s="343"/>
      <c r="I8" s="343"/>
      <c r="J8" s="343"/>
      <c r="K8" s="343"/>
      <c r="L8" s="158">
        <v>65</v>
      </c>
      <c r="M8" s="370">
        <v>-8</v>
      </c>
      <c r="N8" s="343"/>
      <c r="O8" s="370">
        <v>-55</v>
      </c>
      <c r="P8" s="159">
        <v>4</v>
      </c>
      <c r="Q8" s="346"/>
      <c r="R8" s="346"/>
      <c r="S8" s="346"/>
      <c r="T8" s="346"/>
      <c r="U8" s="346"/>
      <c r="V8" s="344"/>
      <c r="W8" s="136"/>
      <c r="X8" s="136"/>
      <c r="Y8" s="136"/>
      <c r="Z8" s="136"/>
      <c r="AA8" s="136"/>
      <c r="AB8" s="136"/>
      <c r="AC8" s="136"/>
      <c r="AD8" s="136"/>
      <c r="AE8" s="136"/>
      <c r="AF8" s="136"/>
    </row>
    <row r="9" spans="1:32" ht="12.75" customHeight="1" x14ac:dyDescent="0.2">
      <c r="A9" s="156">
        <v>37292</v>
      </c>
      <c r="B9" s="343"/>
      <c r="C9" s="343"/>
      <c r="D9" s="370">
        <v>0</v>
      </c>
      <c r="E9" s="344"/>
      <c r="F9" s="343"/>
      <c r="G9" s="343"/>
      <c r="H9" s="343"/>
      <c r="I9" s="343"/>
      <c r="J9" s="343"/>
      <c r="K9" s="343"/>
      <c r="L9" s="158">
        <v>65</v>
      </c>
      <c r="M9" s="370">
        <v>-8</v>
      </c>
      <c r="N9" s="343"/>
      <c r="O9" s="370">
        <v>-55</v>
      </c>
      <c r="P9" s="159">
        <v>4</v>
      </c>
      <c r="Q9" s="346"/>
      <c r="R9" s="346"/>
      <c r="S9" s="346"/>
      <c r="T9" s="371"/>
      <c r="U9" s="346"/>
      <c r="V9" s="344"/>
      <c r="W9" s="136"/>
      <c r="X9" s="136"/>
      <c r="Y9" s="136"/>
      <c r="Z9" s="136"/>
      <c r="AA9" s="136"/>
      <c r="AB9" s="136"/>
      <c r="AC9" s="136"/>
      <c r="AD9" s="136"/>
      <c r="AE9" s="136"/>
      <c r="AF9" s="136"/>
    </row>
    <row r="10" spans="1:32" ht="12.75" customHeight="1" x14ac:dyDescent="0.2">
      <c r="A10" s="156">
        <v>37293</v>
      </c>
      <c r="B10" s="343"/>
      <c r="C10" s="343"/>
      <c r="D10" s="370">
        <v>0</v>
      </c>
      <c r="E10" s="344"/>
      <c r="F10" s="343"/>
      <c r="G10" s="343"/>
      <c r="H10" s="343"/>
      <c r="I10" s="343"/>
      <c r="J10" s="343"/>
      <c r="K10" s="343"/>
      <c r="L10" s="158">
        <v>65</v>
      </c>
      <c r="M10" s="370">
        <v>-8</v>
      </c>
      <c r="N10" s="343"/>
      <c r="O10" s="370">
        <v>-55</v>
      </c>
      <c r="P10" s="159">
        <v>4</v>
      </c>
      <c r="Q10" s="346"/>
      <c r="R10" s="346"/>
      <c r="S10" s="346"/>
      <c r="T10" s="346"/>
      <c r="U10" s="346"/>
      <c r="V10" s="344"/>
      <c r="W10" s="136"/>
      <c r="X10" s="136"/>
      <c r="Y10" s="320"/>
      <c r="Z10" s="136"/>
      <c r="AA10" s="136"/>
      <c r="AB10" s="136"/>
      <c r="AC10" s="136"/>
      <c r="AD10" s="136"/>
      <c r="AE10" s="136"/>
      <c r="AF10" s="136"/>
    </row>
    <row r="11" spans="1:32" ht="12.75" customHeight="1" x14ac:dyDescent="0.2">
      <c r="A11" s="156">
        <v>37294</v>
      </c>
      <c r="B11" s="343"/>
      <c r="C11" s="343"/>
      <c r="D11" s="370">
        <v>0</v>
      </c>
      <c r="E11" s="344"/>
      <c r="F11" s="343"/>
      <c r="G11" s="343"/>
      <c r="H11" s="343"/>
      <c r="I11" s="343"/>
      <c r="J11" s="343"/>
      <c r="K11" s="343"/>
      <c r="L11" s="158">
        <v>65</v>
      </c>
      <c r="M11" s="370">
        <v>-8</v>
      </c>
      <c r="N11" s="343"/>
      <c r="O11" s="370">
        <v>-55</v>
      </c>
      <c r="P11" s="159">
        <v>4</v>
      </c>
      <c r="Q11" s="346"/>
      <c r="R11" s="346"/>
      <c r="S11" s="371"/>
      <c r="T11" s="371"/>
      <c r="U11" s="346"/>
      <c r="V11" s="344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</row>
    <row r="12" spans="1:32" ht="12.75" customHeight="1" x14ac:dyDescent="0.2">
      <c r="A12" s="156">
        <v>37295</v>
      </c>
      <c r="B12" s="343"/>
      <c r="C12" s="343"/>
      <c r="D12" s="370">
        <v>0</v>
      </c>
      <c r="E12" s="344"/>
      <c r="F12" s="343"/>
      <c r="G12" s="343"/>
      <c r="H12" s="343"/>
      <c r="I12" s="343"/>
      <c r="J12" s="343"/>
      <c r="K12" s="343"/>
      <c r="L12" s="158">
        <v>65</v>
      </c>
      <c r="M12" s="370">
        <v>-8</v>
      </c>
      <c r="N12" s="343"/>
      <c r="O12" s="370">
        <v>-55</v>
      </c>
      <c r="P12" s="159">
        <v>4</v>
      </c>
      <c r="Q12" s="346"/>
      <c r="R12" s="346"/>
      <c r="S12" s="346"/>
      <c r="T12" s="346"/>
      <c r="U12" s="346"/>
      <c r="V12" s="344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</row>
    <row r="13" spans="1:32" ht="12" customHeight="1" x14ac:dyDescent="0.2">
      <c r="A13" s="156">
        <v>37296</v>
      </c>
      <c r="B13" s="343"/>
      <c r="C13" s="343"/>
      <c r="D13" s="370">
        <v>0</v>
      </c>
      <c r="E13" s="344"/>
      <c r="F13" s="343"/>
      <c r="G13" s="343"/>
      <c r="H13" s="343"/>
      <c r="I13" s="343"/>
      <c r="J13" s="343"/>
      <c r="K13" s="343"/>
      <c r="L13" s="158">
        <v>65</v>
      </c>
      <c r="M13" s="370">
        <v>-8</v>
      </c>
      <c r="N13" s="343"/>
      <c r="O13" s="370">
        <v>-55</v>
      </c>
      <c r="P13" s="159">
        <v>4</v>
      </c>
      <c r="Q13" s="346"/>
      <c r="R13" s="346"/>
      <c r="S13" s="346"/>
      <c r="T13" s="371"/>
      <c r="U13" s="346"/>
      <c r="V13" s="344"/>
      <c r="W13" s="344"/>
      <c r="X13" s="136"/>
      <c r="Y13" s="136"/>
      <c r="Z13" s="136"/>
      <c r="AA13" s="136"/>
      <c r="AB13" s="136"/>
      <c r="AC13" s="136"/>
      <c r="AD13" s="136"/>
      <c r="AE13" s="136"/>
      <c r="AF13" s="136"/>
    </row>
    <row r="14" spans="1:32" s="133" customFormat="1" ht="12" customHeight="1" x14ac:dyDescent="0.2">
      <c r="A14" s="385">
        <v>37297</v>
      </c>
      <c r="B14" s="343"/>
      <c r="C14" s="343"/>
      <c r="D14" s="370">
        <v>200</v>
      </c>
      <c r="E14" s="344"/>
      <c r="F14" s="343"/>
      <c r="G14" s="343"/>
      <c r="H14" s="343"/>
      <c r="I14" s="343"/>
      <c r="J14" s="343"/>
      <c r="K14" s="343"/>
      <c r="L14" s="158">
        <v>-273</v>
      </c>
      <c r="M14" s="370">
        <v>-8</v>
      </c>
      <c r="N14" s="343"/>
      <c r="O14" s="370">
        <v>-55</v>
      </c>
      <c r="P14" s="159">
        <v>4</v>
      </c>
      <c r="Q14" s="346"/>
      <c r="R14" s="346"/>
      <c r="S14" s="346"/>
      <c r="T14" s="346"/>
      <c r="U14" s="346"/>
      <c r="V14" s="344"/>
      <c r="W14" s="344"/>
      <c r="X14" s="136"/>
      <c r="Y14" s="136"/>
      <c r="Z14" s="320"/>
      <c r="AA14" s="320"/>
      <c r="AB14" s="320"/>
      <c r="AC14" s="320"/>
      <c r="AD14" s="320"/>
      <c r="AE14" s="320"/>
      <c r="AF14" s="320"/>
    </row>
    <row r="15" spans="1:32" ht="12.75" customHeight="1" x14ac:dyDescent="0.2">
      <c r="A15" s="156">
        <v>37298</v>
      </c>
      <c r="B15" s="343"/>
      <c r="C15" s="343"/>
      <c r="D15" s="370">
        <v>125</v>
      </c>
      <c r="E15" s="344"/>
      <c r="F15" s="343"/>
      <c r="G15" s="343"/>
      <c r="H15" s="343"/>
      <c r="I15" s="343"/>
      <c r="J15" s="343"/>
      <c r="K15" s="343"/>
      <c r="L15" s="158">
        <v>-384</v>
      </c>
      <c r="M15" s="370">
        <v>-8</v>
      </c>
      <c r="N15" s="343"/>
      <c r="O15" s="370">
        <v>-55</v>
      </c>
      <c r="P15" s="159">
        <v>4</v>
      </c>
      <c r="Q15" s="346"/>
      <c r="R15" s="346"/>
      <c r="S15" s="346"/>
      <c r="T15" s="371"/>
      <c r="U15" s="346"/>
      <c r="V15" s="344"/>
      <c r="W15" s="344"/>
      <c r="X15" s="136"/>
      <c r="Y15" s="136"/>
      <c r="Z15" s="136"/>
      <c r="AA15" s="136"/>
      <c r="AB15" s="136"/>
      <c r="AC15" s="136"/>
      <c r="AD15" s="136"/>
      <c r="AE15" s="136"/>
      <c r="AF15" s="136"/>
    </row>
    <row r="16" spans="1:32" ht="12.75" customHeight="1" x14ac:dyDescent="0.2">
      <c r="A16" s="156">
        <v>37299</v>
      </c>
      <c r="B16" s="343"/>
      <c r="C16" s="343"/>
      <c r="D16" s="370">
        <v>125</v>
      </c>
      <c r="E16" s="344"/>
      <c r="F16" s="343"/>
      <c r="G16" s="343"/>
      <c r="H16" s="343"/>
      <c r="I16" s="343"/>
      <c r="J16" s="343"/>
      <c r="K16" s="343"/>
      <c r="L16" s="158">
        <v>-384</v>
      </c>
      <c r="M16" s="370">
        <v>-8</v>
      </c>
      <c r="N16" s="343"/>
      <c r="O16" s="370">
        <v>-55</v>
      </c>
      <c r="P16" s="159">
        <v>4</v>
      </c>
      <c r="Q16" s="346"/>
      <c r="R16" s="346"/>
      <c r="S16" s="346"/>
      <c r="T16" s="346"/>
      <c r="U16" s="346"/>
      <c r="V16" s="344"/>
      <c r="W16" s="344"/>
      <c r="X16" s="344"/>
      <c r="Y16" s="136"/>
      <c r="Z16" s="136"/>
      <c r="AA16" s="136"/>
      <c r="AB16" s="136"/>
      <c r="AC16" s="136"/>
      <c r="AD16" s="136"/>
      <c r="AE16" s="136"/>
      <c r="AF16" s="136"/>
    </row>
    <row r="17" spans="1:32" ht="12.75" customHeight="1" x14ac:dyDescent="0.2">
      <c r="A17" s="156">
        <v>37300</v>
      </c>
      <c r="B17" s="343"/>
      <c r="C17" s="343"/>
      <c r="D17" s="370">
        <v>125</v>
      </c>
      <c r="E17" s="344"/>
      <c r="F17" s="343"/>
      <c r="G17" s="343"/>
      <c r="H17" s="343"/>
      <c r="I17" s="343"/>
      <c r="J17" s="343"/>
      <c r="K17" s="343"/>
      <c r="L17" s="158">
        <v>-384</v>
      </c>
      <c r="M17" s="370">
        <v>-8</v>
      </c>
      <c r="N17" s="343"/>
      <c r="O17" s="370">
        <v>-55</v>
      </c>
      <c r="P17" s="159">
        <v>4</v>
      </c>
      <c r="Q17" s="346"/>
      <c r="R17" s="346"/>
      <c r="S17" s="371"/>
      <c r="T17" s="371"/>
      <c r="U17" s="346"/>
      <c r="V17" s="344"/>
      <c r="W17" s="344"/>
      <c r="X17" s="136"/>
      <c r="Y17" s="136"/>
      <c r="Z17" s="136"/>
      <c r="AA17" s="136"/>
      <c r="AB17" s="136"/>
      <c r="AC17" s="136"/>
      <c r="AD17" s="136"/>
      <c r="AE17" s="136"/>
      <c r="AF17" s="136"/>
    </row>
    <row r="18" spans="1:32" ht="12.75" customHeight="1" x14ac:dyDescent="0.2">
      <c r="A18" s="156">
        <v>37301</v>
      </c>
      <c r="B18" s="343"/>
      <c r="C18" s="343"/>
      <c r="D18" s="370">
        <v>125</v>
      </c>
      <c r="E18" s="344"/>
      <c r="F18" s="343"/>
      <c r="G18" s="343"/>
      <c r="H18" s="343"/>
      <c r="I18" s="343"/>
      <c r="J18" s="343"/>
      <c r="K18" s="343"/>
      <c r="L18" s="158">
        <v>-384</v>
      </c>
      <c r="M18" s="370">
        <v>-8</v>
      </c>
      <c r="N18" s="343"/>
      <c r="O18" s="370">
        <v>-55</v>
      </c>
      <c r="P18" s="159">
        <v>4</v>
      </c>
      <c r="Q18" s="346"/>
      <c r="R18" s="346"/>
      <c r="S18" s="346"/>
      <c r="T18" s="346"/>
      <c r="U18" s="346"/>
      <c r="V18" s="344"/>
      <c r="W18" s="344"/>
      <c r="X18" s="344"/>
      <c r="Y18" s="344"/>
      <c r="Z18" s="136"/>
      <c r="AA18" s="136"/>
      <c r="AB18" s="136"/>
      <c r="AC18" s="136"/>
      <c r="AD18" s="136"/>
      <c r="AE18" s="136"/>
      <c r="AF18" s="136"/>
    </row>
    <row r="19" spans="1:32" ht="12.75" customHeight="1" x14ac:dyDescent="0.2">
      <c r="A19" s="156">
        <v>37302</v>
      </c>
      <c r="B19" s="343"/>
      <c r="C19" s="343"/>
      <c r="D19" s="370">
        <v>125</v>
      </c>
      <c r="E19" s="344"/>
      <c r="F19" s="343"/>
      <c r="G19" s="343"/>
      <c r="H19" s="343"/>
      <c r="I19" s="343"/>
      <c r="J19" s="343"/>
      <c r="K19" s="343"/>
      <c r="L19" s="158">
        <v>-384</v>
      </c>
      <c r="M19" s="370">
        <v>-8</v>
      </c>
      <c r="N19" s="343"/>
      <c r="O19" s="370">
        <v>-55</v>
      </c>
      <c r="P19" s="159">
        <v>4</v>
      </c>
      <c r="Q19" s="346"/>
      <c r="R19" s="346"/>
      <c r="S19" s="371"/>
      <c r="T19" s="371"/>
      <c r="U19" s="346"/>
      <c r="V19" s="344"/>
      <c r="W19" s="344"/>
      <c r="X19" s="344"/>
      <c r="Y19" s="344"/>
      <c r="Z19" s="136"/>
      <c r="AA19" s="136"/>
      <c r="AB19" s="136"/>
      <c r="AC19" s="136"/>
      <c r="AD19" s="136"/>
      <c r="AE19" s="136"/>
      <c r="AF19" s="136"/>
    </row>
    <row r="20" spans="1:32" s="303" customFormat="1" ht="13.5" customHeight="1" x14ac:dyDescent="0.2">
      <c r="A20" s="156">
        <v>37303</v>
      </c>
      <c r="B20" s="343"/>
      <c r="C20" s="343"/>
      <c r="D20" s="370">
        <v>125</v>
      </c>
      <c r="E20" s="344"/>
      <c r="F20" s="343"/>
      <c r="G20" s="343"/>
      <c r="H20" s="343"/>
      <c r="I20" s="343"/>
      <c r="J20" s="343"/>
      <c r="K20" s="343"/>
      <c r="L20" s="158">
        <v>-384</v>
      </c>
      <c r="M20" s="370">
        <v>-8</v>
      </c>
      <c r="N20" s="343"/>
      <c r="O20" s="370">
        <v>-55</v>
      </c>
      <c r="P20" s="159">
        <v>4</v>
      </c>
      <c r="Q20" s="346"/>
      <c r="R20" s="346"/>
      <c r="S20" s="346"/>
      <c r="T20" s="346"/>
      <c r="U20" s="346"/>
      <c r="V20" s="344"/>
      <c r="W20" s="344"/>
      <c r="X20" s="344"/>
      <c r="Y20" s="344"/>
      <c r="Z20" s="344"/>
      <c r="AA20" s="344"/>
      <c r="AB20" s="344"/>
      <c r="AC20" s="344"/>
      <c r="AD20" s="344"/>
      <c r="AE20" s="344"/>
      <c r="AF20" s="344"/>
    </row>
    <row r="21" spans="1:32" s="303" customFormat="1" ht="13.5" customHeight="1" x14ac:dyDescent="0.2">
      <c r="A21" s="385">
        <v>37304</v>
      </c>
      <c r="B21" s="343"/>
      <c r="C21" s="343"/>
      <c r="D21" s="370">
        <v>200</v>
      </c>
      <c r="E21" s="344"/>
      <c r="F21" s="343"/>
      <c r="G21" s="343"/>
      <c r="H21" s="343"/>
      <c r="I21" s="343"/>
      <c r="J21" s="343"/>
      <c r="K21" s="343"/>
      <c r="L21" s="158">
        <v>-273</v>
      </c>
      <c r="M21" s="370">
        <v>-8</v>
      </c>
      <c r="N21" s="343"/>
      <c r="O21" s="370">
        <v>-55</v>
      </c>
      <c r="P21" s="159">
        <v>4</v>
      </c>
      <c r="Q21" s="346"/>
      <c r="R21" s="346"/>
      <c r="S21" s="371"/>
      <c r="T21" s="371"/>
      <c r="U21" s="346"/>
      <c r="V21" s="344"/>
      <c r="W21" s="344"/>
      <c r="X21" s="344"/>
      <c r="Y21" s="344"/>
      <c r="Z21" s="344"/>
      <c r="AA21" s="344"/>
      <c r="AB21" s="344"/>
      <c r="AC21" s="344"/>
      <c r="AD21" s="344"/>
      <c r="AE21" s="344"/>
      <c r="AF21" s="344"/>
    </row>
    <row r="22" spans="1:32" s="303" customFormat="1" ht="13.5" customHeight="1" x14ac:dyDescent="0.2">
      <c r="A22" s="156">
        <v>37305</v>
      </c>
      <c r="B22" s="343"/>
      <c r="C22" s="343"/>
      <c r="D22" s="370">
        <v>125</v>
      </c>
      <c r="E22" s="344"/>
      <c r="F22" s="343"/>
      <c r="G22" s="343"/>
      <c r="H22" s="343"/>
      <c r="I22" s="343"/>
      <c r="J22" s="343"/>
      <c r="K22" s="343"/>
      <c r="L22" s="158">
        <v>-384</v>
      </c>
      <c r="M22" s="370">
        <v>-8</v>
      </c>
      <c r="N22" s="343"/>
      <c r="O22" s="370">
        <v>-55</v>
      </c>
      <c r="P22" s="159">
        <v>4</v>
      </c>
      <c r="Q22" s="346"/>
      <c r="R22" s="346"/>
      <c r="S22" s="346"/>
      <c r="T22" s="346"/>
      <c r="U22" s="346"/>
      <c r="V22" s="344"/>
      <c r="W22" s="344"/>
      <c r="X22" s="344"/>
      <c r="Y22" s="344"/>
      <c r="Z22" s="344"/>
      <c r="AA22" s="344"/>
      <c r="AB22" s="344"/>
      <c r="AC22" s="344"/>
      <c r="AD22" s="344"/>
      <c r="AE22" s="344"/>
      <c r="AF22" s="344"/>
    </row>
    <row r="23" spans="1:32" s="303" customFormat="1" ht="13.5" customHeight="1" x14ac:dyDescent="0.2">
      <c r="A23" s="156">
        <v>37306</v>
      </c>
      <c r="B23" s="343"/>
      <c r="C23" s="343"/>
      <c r="D23" s="370">
        <v>125</v>
      </c>
      <c r="E23" s="344"/>
      <c r="F23" s="343"/>
      <c r="G23" s="343"/>
      <c r="H23" s="343"/>
      <c r="I23" s="343"/>
      <c r="J23" s="343"/>
      <c r="K23" s="343"/>
      <c r="L23" s="158">
        <v>-384</v>
      </c>
      <c r="M23" s="370">
        <v>-8</v>
      </c>
      <c r="N23" s="343"/>
      <c r="O23" s="370">
        <v>-55</v>
      </c>
      <c r="P23" s="159">
        <v>4</v>
      </c>
      <c r="Q23" s="346"/>
      <c r="R23" s="346"/>
      <c r="S23" s="346"/>
      <c r="T23" s="371"/>
      <c r="U23" s="346"/>
      <c r="V23" s="344"/>
      <c r="W23" s="344"/>
      <c r="X23" s="344"/>
      <c r="Y23" s="344"/>
      <c r="Z23" s="344"/>
      <c r="AA23" s="344"/>
      <c r="AB23" s="344"/>
      <c r="AC23" s="344"/>
      <c r="AD23" s="344"/>
      <c r="AE23" s="344"/>
      <c r="AF23" s="344"/>
    </row>
    <row r="24" spans="1:32" s="303" customFormat="1" ht="13.5" customHeight="1" x14ac:dyDescent="0.2">
      <c r="A24" s="156">
        <v>37307</v>
      </c>
      <c r="B24" s="343"/>
      <c r="C24" s="343"/>
      <c r="D24" s="370">
        <v>125</v>
      </c>
      <c r="E24" s="344"/>
      <c r="F24" s="343"/>
      <c r="G24" s="343"/>
      <c r="H24" s="343"/>
      <c r="I24" s="343"/>
      <c r="J24" s="343"/>
      <c r="K24" s="343"/>
      <c r="L24" s="158">
        <v>-384</v>
      </c>
      <c r="M24" s="370">
        <v>-8</v>
      </c>
      <c r="N24" s="343"/>
      <c r="O24" s="370">
        <v>-55</v>
      </c>
      <c r="P24" s="159">
        <v>4</v>
      </c>
      <c r="Q24" s="346"/>
      <c r="R24" s="346"/>
      <c r="S24" s="346"/>
      <c r="T24" s="346"/>
      <c r="U24" s="346"/>
      <c r="V24" s="344"/>
      <c r="W24" s="344"/>
      <c r="X24" s="344"/>
      <c r="Y24" s="344"/>
      <c r="Z24" s="344"/>
      <c r="AA24" s="344"/>
      <c r="AB24" s="344"/>
      <c r="AC24" s="344"/>
      <c r="AD24" s="344"/>
      <c r="AE24" s="344"/>
      <c r="AF24" s="344"/>
    </row>
    <row r="25" spans="1:32" s="303" customFormat="1" ht="13.5" customHeight="1" x14ac:dyDescent="0.2">
      <c r="A25" s="156">
        <v>37308</v>
      </c>
      <c r="B25" s="343"/>
      <c r="C25" s="343"/>
      <c r="D25" s="370">
        <v>125</v>
      </c>
      <c r="E25" s="344"/>
      <c r="F25" s="343"/>
      <c r="G25" s="343"/>
      <c r="H25" s="343"/>
      <c r="I25" s="343"/>
      <c r="J25" s="343"/>
      <c r="K25" s="343"/>
      <c r="L25" s="158">
        <v>-384</v>
      </c>
      <c r="M25" s="370">
        <v>-8</v>
      </c>
      <c r="N25" s="343"/>
      <c r="O25" s="370">
        <v>-55</v>
      </c>
      <c r="P25" s="159">
        <v>4</v>
      </c>
      <c r="Q25" s="346"/>
      <c r="R25" s="346"/>
      <c r="S25" s="346"/>
      <c r="T25" s="371"/>
      <c r="U25" s="346"/>
      <c r="V25" s="344"/>
      <c r="W25" s="344"/>
      <c r="X25" s="344"/>
      <c r="Y25" s="344"/>
      <c r="Z25" s="344"/>
      <c r="AA25" s="344"/>
      <c r="AB25" s="344"/>
      <c r="AC25" s="344"/>
      <c r="AD25" s="344"/>
      <c r="AE25" s="344"/>
      <c r="AF25" s="344"/>
    </row>
    <row r="26" spans="1:32" s="303" customFormat="1" ht="13.5" customHeight="1" x14ac:dyDescent="0.2">
      <c r="A26" s="156">
        <v>37309</v>
      </c>
      <c r="B26" s="343"/>
      <c r="C26" s="343"/>
      <c r="D26" s="370">
        <v>125</v>
      </c>
      <c r="E26" s="344"/>
      <c r="F26" s="343"/>
      <c r="G26" s="343"/>
      <c r="H26" s="343"/>
      <c r="I26" s="343"/>
      <c r="J26" s="343"/>
      <c r="K26" s="343"/>
      <c r="L26" s="158">
        <v>-384</v>
      </c>
      <c r="M26" s="370">
        <v>-8</v>
      </c>
      <c r="N26" s="343"/>
      <c r="O26" s="370">
        <v>-55</v>
      </c>
      <c r="P26" s="159">
        <v>4</v>
      </c>
      <c r="Q26" s="346"/>
      <c r="R26" s="346"/>
      <c r="S26" s="346"/>
      <c r="T26" s="346"/>
      <c r="U26" s="346"/>
      <c r="V26" s="344"/>
      <c r="W26" s="344"/>
      <c r="X26" s="344"/>
      <c r="Y26" s="344"/>
      <c r="Z26" s="344"/>
      <c r="AA26" s="344"/>
      <c r="AB26" s="344"/>
      <c r="AC26" s="344"/>
      <c r="AD26" s="344"/>
      <c r="AE26" s="344"/>
      <c r="AF26" s="344"/>
    </row>
    <row r="27" spans="1:32" s="303" customFormat="1" ht="12.75" customHeight="1" x14ac:dyDescent="0.2">
      <c r="A27" s="156">
        <v>37310</v>
      </c>
      <c r="B27" s="343"/>
      <c r="C27" s="343"/>
      <c r="D27" s="370">
        <v>125</v>
      </c>
      <c r="E27" s="344"/>
      <c r="F27" s="343"/>
      <c r="G27" s="343"/>
      <c r="H27" s="343"/>
      <c r="I27" s="343"/>
      <c r="J27" s="343"/>
      <c r="K27" s="343"/>
      <c r="L27" s="158">
        <v>-384</v>
      </c>
      <c r="M27" s="370">
        <v>-8</v>
      </c>
      <c r="N27" s="343"/>
      <c r="O27" s="370">
        <v>-55</v>
      </c>
      <c r="P27" s="159">
        <v>4</v>
      </c>
      <c r="Q27" s="346"/>
      <c r="R27" s="346"/>
      <c r="S27" s="346"/>
      <c r="T27" s="371"/>
      <c r="U27" s="346"/>
      <c r="V27" s="344"/>
      <c r="W27" s="344"/>
      <c r="X27" s="344"/>
      <c r="Y27" s="344"/>
      <c r="Z27" s="344"/>
      <c r="AA27" s="344"/>
      <c r="AB27" s="344"/>
      <c r="AC27" s="344"/>
      <c r="AD27" s="344"/>
      <c r="AE27" s="344"/>
      <c r="AF27" s="344"/>
    </row>
    <row r="28" spans="1:32" s="303" customFormat="1" ht="12.75" customHeight="1" x14ac:dyDescent="0.2">
      <c r="A28" s="385">
        <v>37311</v>
      </c>
      <c r="B28" s="343"/>
      <c r="C28" s="343"/>
      <c r="D28" s="370">
        <v>200</v>
      </c>
      <c r="E28" s="344"/>
      <c r="F28" s="343"/>
      <c r="G28" s="343"/>
      <c r="H28" s="343"/>
      <c r="I28" s="343"/>
      <c r="J28" s="343"/>
      <c r="K28" s="343"/>
      <c r="L28" s="158">
        <v>-273</v>
      </c>
      <c r="M28" s="370">
        <v>-8</v>
      </c>
      <c r="N28" s="343"/>
      <c r="O28" s="370">
        <v>-55</v>
      </c>
      <c r="P28" s="159">
        <v>4</v>
      </c>
      <c r="Q28" s="346"/>
      <c r="R28" s="346"/>
      <c r="S28" s="346"/>
      <c r="T28" s="371"/>
      <c r="U28" s="346"/>
      <c r="V28" s="344"/>
      <c r="W28" s="344"/>
      <c r="X28" s="344"/>
      <c r="Y28" s="344"/>
      <c r="Z28" s="344"/>
      <c r="AA28" s="344"/>
      <c r="AB28" s="344"/>
      <c r="AC28" s="344"/>
      <c r="AD28" s="344"/>
      <c r="AE28" s="344"/>
      <c r="AF28" s="344"/>
    </row>
    <row r="29" spans="1:32" s="303" customFormat="1" ht="12.75" customHeight="1" x14ac:dyDescent="0.2">
      <c r="A29" s="156">
        <v>37312</v>
      </c>
      <c r="B29" s="343"/>
      <c r="C29" s="343"/>
      <c r="D29" s="370">
        <v>125</v>
      </c>
      <c r="E29" s="344"/>
      <c r="F29" s="343"/>
      <c r="G29" s="343"/>
      <c r="H29" s="343"/>
      <c r="I29" s="343"/>
      <c r="J29" s="343"/>
      <c r="K29" s="343"/>
      <c r="L29" s="158">
        <v>-384</v>
      </c>
      <c r="M29" s="370">
        <v>-8</v>
      </c>
      <c r="N29" s="343"/>
      <c r="O29" s="370">
        <v>-55</v>
      </c>
      <c r="P29" s="159">
        <v>4</v>
      </c>
      <c r="Q29" s="346"/>
      <c r="R29" s="346"/>
      <c r="S29" s="346"/>
      <c r="T29" s="346"/>
      <c r="U29" s="346"/>
      <c r="V29" s="344"/>
      <c r="W29" s="344"/>
      <c r="X29" s="344"/>
      <c r="Y29" s="344"/>
      <c r="Z29" s="344"/>
      <c r="AA29" s="344"/>
      <c r="AB29" s="344"/>
      <c r="AC29" s="344"/>
      <c r="AD29" s="344"/>
      <c r="AE29" s="344"/>
      <c r="AF29" s="344"/>
    </row>
    <row r="30" spans="1:32" s="303" customFormat="1" ht="12.75" customHeight="1" x14ac:dyDescent="0.2">
      <c r="A30" s="156">
        <v>37313</v>
      </c>
      <c r="B30" s="343"/>
      <c r="C30" s="343"/>
      <c r="D30" s="370">
        <v>125</v>
      </c>
      <c r="E30" s="344"/>
      <c r="F30" s="343"/>
      <c r="G30" s="343"/>
      <c r="H30" s="343"/>
      <c r="I30" s="343"/>
      <c r="J30" s="343"/>
      <c r="K30" s="343"/>
      <c r="L30" s="158">
        <v>-384</v>
      </c>
      <c r="M30" s="370">
        <v>-8</v>
      </c>
      <c r="N30" s="343"/>
      <c r="O30" s="370">
        <v>-55</v>
      </c>
      <c r="P30" s="159">
        <v>4</v>
      </c>
      <c r="Q30" s="346"/>
      <c r="R30" s="346"/>
      <c r="S30" s="371"/>
      <c r="T30" s="371"/>
      <c r="U30" s="346"/>
      <c r="V30" s="344"/>
      <c r="W30" s="344"/>
      <c r="X30" s="344"/>
      <c r="Y30" s="344"/>
      <c r="Z30" s="344"/>
      <c r="AA30" s="344"/>
      <c r="AB30" s="344"/>
      <c r="AC30" s="344"/>
      <c r="AD30" s="344"/>
      <c r="AE30" s="344"/>
      <c r="AF30" s="344"/>
    </row>
    <row r="31" spans="1:32" s="303" customFormat="1" ht="12.75" customHeight="1" x14ac:dyDescent="0.2">
      <c r="A31" s="156">
        <v>37314</v>
      </c>
      <c r="B31" s="343"/>
      <c r="C31" s="343"/>
      <c r="D31" s="370">
        <v>125</v>
      </c>
      <c r="E31" s="344"/>
      <c r="F31" s="343"/>
      <c r="G31" s="343"/>
      <c r="H31" s="343"/>
      <c r="I31" s="343"/>
      <c r="J31" s="343"/>
      <c r="K31" s="343"/>
      <c r="L31" s="158">
        <v>-384</v>
      </c>
      <c r="M31" s="370">
        <v>-8</v>
      </c>
      <c r="N31" s="343"/>
      <c r="O31" s="370">
        <v>-55</v>
      </c>
      <c r="P31" s="159">
        <v>4</v>
      </c>
      <c r="Q31" s="346"/>
      <c r="R31" s="346"/>
      <c r="S31" s="346"/>
      <c r="T31" s="346"/>
      <c r="U31" s="371"/>
      <c r="V31" s="369"/>
      <c r="W31" s="344"/>
      <c r="X31" s="344"/>
      <c r="Y31" s="344"/>
      <c r="Z31" s="344"/>
      <c r="AA31" s="344"/>
      <c r="AB31" s="344"/>
      <c r="AC31" s="344"/>
      <c r="AD31" s="344"/>
      <c r="AE31" s="344"/>
      <c r="AF31" s="344"/>
    </row>
    <row r="32" spans="1:32" s="303" customFormat="1" ht="12.75" customHeight="1" x14ac:dyDescent="0.2">
      <c r="A32" s="156">
        <v>37315</v>
      </c>
      <c r="B32" s="343"/>
      <c r="C32" s="343"/>
      <c r="D32" s="370">
        <v>125</v>
      </c>
      <c r="E32" s="344"/>
      <c r="F32" s="343"/>
      <c r="G32" s="343"/>
      <c r="H32" s="343"/>
      <c r="I32" s="343"/>
      <c r="J32" s="343"/>
      <c r="K32" s="343"/>
      <c r="L32" s="158">
        <v>-384</v>
      </c>
      <c r="M32" s="370">
        <v>-8</v>
      </c>
      <c r="N32" s="343"/>
      <c r="O32" s="370">
        <v>-55</v>
      </c>
      <c r="P32" s="159">
        <v>4</v>
      </c>
      <c r="Q32" s="346"/>
      <c r="R32" s="346"/>
      <c r="S32" s="346"/>
      <c r="T32" s="371"/>
      <c r="U32" s="346"/>
      <c r="V32" s="344"/>
      <c r="W32" s="344"/>
      <c r="X32" s="344"/>
      <c r="Y32" s="344"/>
      <c r="Z32" s="344"/>
      <c r="AA32" s="344"/>
      <c r="AB32" s="344"/>
      <c r="AC32" s="344"/>
      <c r="AD32" s="344"/>
      <c r="AE32" s="344"/>
      <c r="AF32" s="344"/>
    </row>
    <row r="33" spans="1:32" s="303" customFormat="1" ht="12.75" customHeight="1" x14ac:dyDescent="0.2">
      <c r="A33" s="368"/>
      <c r="B33" s="343"/>
      <c r="C33" s="343"/>
      <c r="D33" s="343"/>
      <c r="E33" s="344"/>
      <c r="F33" s="343"/>
      <c r="G33" s="343"/>
      <c r="H33" s="343"/>
      <c r="I33" s="343"/>
      <c r="J33" s="343"/>
      <c r="K33" s="343"/>
      <c r="L33" s="345"/>
      <c r="M33" s="343"/>
      <c r="N33" s="343"/>
      <c r="O33" s="370"/>
      <c r="P33" s="346"/>
      <c r="Q33" s="346"/>
      <c r="R33" s="346"/>
      <c r="S33" s="346"/>
      <c r="T33" s="346"/>
      <c r="U33" s="371"/>
      <c r="V33" s="369"/>
      <c r="W33" s="344"/>
      <c r="X33" s="344"/>
      <c r="Y33" s="344"/>
      <c r="Z33" s="344"/>
      <c r="AA33" s="344"/>
      <c r="AB33" s="344"/>
      <c r="AC33" s="344"/>
      <c r="AD33" s="344"/>
      <c r="AE33" s="344"/>
      <c r="AF33" s="344"/>
    </row>
    <row r="34" spans="1:32" s="303" customFormat="1" ht="12.75" customHeight="1" x14ac:dyDescent="0.2">
      <c r="A34" s="368"/>
      <c r="B34" s="343"/>
      <c r="C34" s="343"/>
      <c r="D34" s="343"/>
      <c r="E34" s="344"/>
      <c r="F34" s="343"/>
      <c r="G34" s="343"/>
      <c r="H34" s="343"/>
      <c r="I34" s="343"/>
      <c r="J34" s="343"/>
      <c r="K34" s="343"/>
      <c r="L34" s="345"/>
      <c r="M34" s="343"/>
      <c r="N34" s="343"/>
      <c r="O34" s="343"/>
      <c r="P34" s="346"/>
      <c r="Q34" s="346"/>
      <c r="R34" s="346"/>
      <c r="S34" s="371"/>
      <c r="T34" s="371"/>
      <c r="U34" s="346"/>
      <c r="V34" s="344"/>
      <c r="W34" s="344"/>
      <c r="X34" s="344"/>
      <c r="Y34" s="344"/>
      <c r="Z34" s="344"/>
      <c r="AA34" s="344"/>
      <c r="AB34" s="344"/>
      <c r="AC34" s="344"/>
      <c r="AD34" s="344"/>
      <c r="AE34" s="344"/>
      <c r="AF34" s="344"/>
    </row>
    <row r="35" spans="1:32" s="303" customFormat="1" ht="12.75" customHeight="1" x14ac:dyDescent="0.2">
      <c r="A35" s="368"/>
      <c r="B35" s="343"/>
      <c r="C35" s="343"/>
      <c r="D35" s="343"/>
      <c r="E35" s="344"/>
      <c r="F35" s="343"/>
      <c r="G35" s="343"/>
      <c r="H35" s="343"/>
      <c r="I35" s="343"/>
      <c r="J35" s="343"/>
      <c r="K35" s="343"/>
      <c r="L35" s="345"/>
      <c r="M35" s="343"/>
      <c r="N35" s="343"/>
      <c r="O35" s="343"/>
      <c r="P35" s="346"/>
      <c r="Q35" s="346"/>
      <c r="R35" s="346"/>
      <c r="S35" s="371"/>
      <c r="T35" s="371"/>
      <c r="U35" s="371"/>
      <c r="V35" s="369"/>
      <c r="W35" s="344"/>
      <c r="X35" s="344"/>
      <c r="Y35" s="344"/>
      <c r="Z35" s="344"/>
      <c r="AA35" s="344"/>
      <c r="AB35" s="344"/>
      <c r="AC35" s="344"/>
      <c r="AD35" s="344"/>
      <c r="AE35" s="344"/>
      <c r="AF35" s="344"/>
    </row>
    <row r="36" spans="1:32" s="303" customFormat="1" ht="12.75" customHeight="1" x14ac:dyDescent="0.2">
      <c r="A36" s="368"/>
      <c r="B36" s="343"/>
      <c r="C36" s="343"/>
      <c r="D36" s="343"/>
      <c r="E36" s="344"/>
      <c r="F36" s="343"/>
      <c r="G36" s="343"/>
      <c r="H36" s="343"/>
      <c r="I36" s="343"/>
      <c r="J36" s="343"/>
      <c r="K36" s="343"/>
      <c r="L36" s="345"/>
      <c r="M36" s="343"/>
      <c r="N36" s="343"/>
      <c r="O36" s="370"/>
      <c r="P36" s="346"/>
      <c r="Q36" s="346"/>
      <c r="R36" s="346"/>
      <c r="S36" s="346"/>
      <c r="T36" s="346"/>
      <c r="U36" s="346"/>
      <c r="V36" s="344"/>
      <c r="W36" s="344"/>
      <c r="X36" s="344"/>
      <c r="Y36" s="344"/>
      <c r="Z36" s="344"/>
      <c r="AA36" s="344"/>
      <c r="AB36" s="344"/>
      <c r="AC36" s="344"/>
      <c r="AD36" s="344"/>
      <c r="AE36" s="344"/>
      <c r="AF36" s="344"/>
    </row>
    <row r="37" spans="1:32" s="132" customFormat="1" ht="12.75" customHeight="1" x14ac:dyDescent="0.2">
      <c r="A37" s="368"/>
      <c r="B37" s="343"/>
      <c r="C37" s="343"/>
      <c r="D37" s="343"/>
      <c r="E37" s="344"/>
      <c r="F37" s="343"/>
      <c r="G37" s="343"/>
      <c r="H37" s="343"/>
      <c r="I37" s="343"/>
      <c r="J37" s="343"/>
      <c r="K37" s="343"/>
      <c r="L37" s="345"/>
      <c r="M37" s="343"/>
      <c r="N37" s="343"/>
      <c r="O37" s="343"/>
      <c r="P37" s="346"/>
      <c r="Q37" s="346"/>
      <c r="R37" s="346"/>
      <c r="S37" s="371"/>
      <c r="T37" s="371"/>
      <c r="U37" s="371"/>
      <c r="V37" s="369"/>
      <c r="W37" s="369"/>
      <c r="X37" s="369"/>
      <c r="Y37" s="369"/>
      <c r="Z37" s="369"/>
      <c r="AA37" s="369"/>
      <c r="AB37" s="369"/>
      <c r="AC37" s="369"/>
      <c r="AD37" s="369"/>
      <c r="AE37" s="369"/>
      <c r="AF37" s="369"/>
    </row>
    <row r="38" spans="1:32" ht="12.75" customHeight="1" x14ac:dyDescent="0.2">
      <c r="A38" s="160" t="s">
        <v>71</v>
      </c>
      <c r="B38" s="157"/>
      <c r="C38" s="157"/>
      <c r="D38" s="161"/>
      <c r="E38" s="157"/>
      <c r="F38" s="157"/>
      <c r="G38" s="157"/>
      <c r="H38" s="157"/>
      <c r="I38" s="157"/>
      <c r="J38" s="157"/>
      <c r="K38" s="157"/>
      <c r="L38" s="158"/>
      <c r="M38" s="157"/>
      <c r="N38" s="157"/>
      <c r="O38" s="157"/>
      <c r="P38" s="159"/>
      <c r="Q38" s="159"/>
      <c r="R38" s="159"/>
      <c r="S38" s="159"/>
      <c r="T38" s="159"/>
      <c r="U38" s="159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</row>
    <row r="39" spans="1:32" ht="25.5" customHeight="1" x14ac:dyDescent="0.2">
      <c r="A39" s="162"/>
      <c r="B39" s="137" t="str">
        <f t="shared" ref="B39:M39" si="0">B2</f>
        <v>PWX</v>
      </c>
      <c r="C39" s="137" t="str">
        <f t="shared" si="0"/>
        <v>COB N/S</v>
      </c>
      <c r="D39" s="137" t="str">
        <f t="shared" si="0"/>
        <v>COB N/S</v>
      </c>
      <c r="E39" s="137" t="str">
        <f t="shared" si="0"/>
        <v>NOB</v>
      </c>
      <c r="F39" s="137" t="str">
        <f t="shared" si="0"/>
        <v>COB S/N</v>
      </c>
      <c r="G39" s="163" t="str">
        <f t="shared" si="0"/>
        <v>Emerald People's Utility Dist</v>
      </c>
      <c r="H39" s="137" t="str">
        <f t="shared" si="0"/>
        <v>Financial Deal - COB</v>
      </c>
      <c r="I39" s="137" t="str">
        <f t="shared" si="0"/>
        <v>Financial Deal - NW</v>
      </c>
      <c r="J39" s="137" t="str">
        <f t="shared" si="0"/>
        <v>Hot Springs</v>
      </c>
      <c r="K39" s="137" t="str">
        <f t="shared" si="0"/>
        <v>PGE System Brd</v>
      </c>
      <c r="L39" s="137" t="str">
        <f t="shared" si="0"/>
        <v>MID COLUMBIA</v>
      </c>
      <c r="M39" s="137" t="str">
        <f t="shared" si="0"/>
        <v>MPC System</v>
      </c>
      <c r="N39" s="164" t="s">
        <v>58</v>
      </c>
      <c r="O39" s="165" t="str">
        <f>O2</f>
        <v>BPA Busbar</v>
      </c>
      <c r="P39" s="165" t="str">
        <f>P2</f>
        <v>NW Delivered</v>
      </c>
      <c r="Q39" s="165"/>
      <c r="R39" s="141" t="str">
        <f>R2</f>
        <v>Tacoma System</v>
      </c>
      <c r="S39" s="136"/>
      <c r="T39" s="142"/>
      <c r="U39" s="143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</row>
    <row r="40" spans="1:32" ht="12.75" customHeight="1" x14ac:dyDescent="0.2">
      <c r="A40" s="166"/>
      <c r="B40" s="145" t="str">
        <f>B3</f>
        <v>FIRM</v>
      </c>
      <c r="C40" s="145" t="str">
        <f>C3</f>
        <v>SHAPED</v>
      </c>
      <c r="D40" s="145"/>
      <c r="E40" s="145"/>
      <c r="F40" s="145"/>
      <c r="G40" s="145"/>
      <c r="H40" s="145" t="str">
        <f t="shared" ref="H40:N41" si="1">H3</f>
        <v>DJ-COB</v>
      </c>
      <c r="I40" s="145" t="str">
        <f t="shared" si="1"/>
        <v>DJ-MC Index</v>
      </c>
      <c r="J40" s="145">
        <f t="shared" si="1"/>
        <v>0</v>
      </c>
      <c r="K40" s="145">
        <f t="shared" si="1"/>
        <v>0</v>
      </c>
      <c r="L40" s="145">
        <f t="shared" si="1"/>
        <v>0</v>
      </c>
      <c r="M40" s="145">
        <f t="shared" si="1"/>
        <v>0</v>
      </c>
      <c r="N40" s="145">
        <f t="shared" si="1"/>
        <v>0</v>
      </c>
      <c r="O40" s="149"/>
      <c r="P40" s="149"/>
      <c r="Q40" s="149"/>
      <c r="R40" s="141" t="str">
        <f>R3</f>
        <v>Border</v>
      </c>
      <c r="S40" s="136"/>
      <c r="T40" s="142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</row>
    <row r="41" spans="1:32" ht="12.75" customHeight="1" x14ac:dyDescent="0.2">
      <c r="A41" s="167"/>
      <c r="B41" s="151">
        <f>B4</f>
        <v>0</v>
      </c>
      <c r="C41" s="151" t="str">
        <f>C4</f>
        <v>Physical</v>
      </c>
      <c r="D41" s="151" t="str">
        <f>D4</f>
        <v>Physical</v>
      </c>
      <c r="E41" s="151" t="str">
        <f>E4</f>
        <v>Physical</v>
      </c>
      <c r="F41" s="151" t="str">
        <f>F4</f>
        <v>Physical</v>
      </c>
      <c r="G41" s="151" t="str">
        <f>G4</f>
        <v>Physical</v>
      </c>
      <c r="H41" s="151" t="str">
        <f t="shared" si="1"/>
        <v>Financial</v>
      </c>
      <c r="I41" s="151" t="str">
        <f t="shared" si="1"/>
        <v>Financial</v>
      </c>
      <c r="J41" s="151" t="str">
        <f t="shared" si="1"/>
        <v>Physical</v>
      </c>
      <c r="K41" s="151" t="str">
        <f t="shared" si="1"/>
        <v>Physical</v>
      </c>
      <c r="L41" s="151" t="str">
        <f t="shared" si="1"/>
        <v>Physical</v>
      </c>
      <c r="M41" s="151" t="str">
        <f t="shared" si="1"/>
        <v>Physical</v>
      </c>
      <c r="N41" s="151" t="str">
        <f t="shared" si="1"/>
        <v>Physical</v>
      </c>
      <c r="O41" s="154" t="s">
        <v>67</v>
      </c>
      <c r="P41" s="154" t="s">
        <v>67</v>
      </c>
      <c r="Q41" s="154"/>
      <c r="R41" s="154" t="s">
        <v>67</v>
      </c>
      <c r="S41" s="136"/>
      <c r="T41" s="142"/>
      <c r="U41" s="142"/>
      <c r="V41" s="142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</row>
    <row r="42" spans="1:32" ht="12.75" customHeight="1" x14ac:dyDescent="0.2">
      <c r="A42" s="156">
        <v>37288</v>
      </c>
      <c r="B42" s="168"/>
      <c r="C42" s="168"/>
      <c r="D42" s="370">
        <v>0</v>
      </c>
      <c r="E42" s="168"/>
      <c r="F42" s="168"/>
      <c r="G42" s="168"/>
      <c r="H42" s="168"/>
      <c r="I42" s="168"/>
      <c r="J42" s="168"/>
      <c r="K42" s="168"/>
      <c r="L42" s="158">
        <v>65</v>
      </c>
      <c r="M42" s="168">
        <v>-8</v>
      </c>
      <c r="N42" s="142"/>
      <c r="O42" s="370">
        <v>-55</v>
      </c>
      <c r="P42" s="159">
        <v>4</v>
      </c>
      <c r="Q42" s="136"/>
      <c r="R42" s="136"/>
      <c r="S42" s="136"/>
      <c r="T42" s="136"/>
      <c r="U42" s="136"/>
      <c r="V42" s="136"/>
      <c r="W42" s="136"/>
      <c r="X42" s="320"/>
      <c r="Y42" s="136"/>
      <c r="Z42" s="136"/>
      <c r="AA42" s="320"/>
      <c r="AB42" s="320"/>
      <c r="AC42" s="320"/>
      <c r="AD42" s="136"/>
      <c r="AE42" s="136"/>
      <c r="AF42" s="136"/>
    </row>
    <row r="43" spans="1:32" ht="12.75" customHeight="1" x14ac:dyDescent="0.2">
      <c r="A43" s="156">
        <v>37289</v>
      </c>
      <c r="B43" s="168"/>
      <c r="C43" s="168"/>
      <c r="D43" s="370">
        <v>0</v>
      </c>
      <c r="E43" s="168"/>
      <c r="F43" s="168"/>
      <c r="G43" s="168"/>
      <c r="H43" s="168"/>
      <c r="I43" s="168"/>
      <c r="J43" s="168"/>
      <c r="K43" s="168"/>
      <c r="L43" s="158">
        <v>65</v>
      </c>
      <c r="M43" s="168">
        <v>-8</v>
      </c>
      <c r="N43" s="142"/>
      <c r="O43" s="370">
        <v>-55</v>
      </c>
      <c r="P43" s="159">
        <v>4</v>
      </c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</row>
    <row r="44" spans="1:32" s="133" customFormat="1" ht="12.75" customHeight="1" x14ac:dyDescent="0.2">
      <c r="A44" s="385">
        <v>37290</v>
      </c>
      <c r="B44" s="168"/>
      <c r="C44" s="168"/>
      <c r="D44" s="370">
        <v>0</v>
      </c>
      <c r="E44" s="168"/>
      <c r="F44" s="168"/>
      <c r="G44" s="168"/>
      <c r="H44" s="168"/>
      <c r="I44" s="168"/>
      <c r="J44" s="168"/>
      <c r="K44" s="168"/>
      <c r="L44" s="158">
        <v>65</v>
      </c>
      <c r="M44" s="168">
        <v>-8</v>
      </c>
      <c r="N44" s="142"/>
      <c r="O44" s="370">
        <v>-55</v>
      </c>
      <c r="P44" s="159">
        <v>4</v>
      </c>
      <c r="Q44" s="136"/>
      <c r="R44" s="136"/>
      <c r="S44" s="136"/>
      <c r="T44" s="136"/>
      <c r="U44" s="136"/>
      <c r="V44" s="136"/>
      <c r="W44" s="136"/>
      <c r="X44" s="136"/>
      <c r="Y44" s="320"/>
      <c r="Z44" s="136"/>
      <c r="AA44" s="136"/>
      <c r="AB44" s="136"/>
      <c r="AC44" s="136"/>
      <c r="AD44" s="320"/>
      <c r="AE44" s="320"/>
      <c r="AF44" s="320"/>
    </row>
    <row r="45" spans="1:32" ht="12.75" customHeight="1" x14ac:dyDescent="0.2">
      <c r="A45" s="156">
        <v>37291</v>
      </c>
      <c r="B45" s="168"/>
      <c r="C45" s="168"/>
      <c r="D45" s="370">
        <v>0</v>
      </c>
      <c r="E45" s="168"/>
      <c r="F45" s="168"/>
      <c r="G45" s="168"/>
      <c r="H45" s="168"/>
      <c r="I45" s="168"/>
      <c r="J45" s="168"/>
      <c r="K45" s="168"/>
      <c r="L45" s="158">
        <v>65</v>
      </c>
      <c r="M45" s="168">
        <v>-8</v>
      </c>
      <c r="N45" s="142"/>
      <c r="O45" s="370">
        <v>-55</v>
      </c>
      <c r="P45" s="159">
        <v>4</v>
      </c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</row>
    <row r="46" spans="1:32" ht="12.75" customHeight="1" x14ac:dyDescent="0.2">
      <c r="A46" s="156">
        <v>37292</v>
      </c>
      <c r="B46" s="168"/>
      <c r="C46" s="168"/>
      <c r="D46" s="370">
        <v>0</v>
      </c>
      <c r="E46" s="168"/>
      <c r="F46" s="168"/>
      <c r="G46" s="168"/>
      <c r="H46" s="168"/>
      <c r="I46" s="168"/>
      <c r="J46" s="168"/>
      <c r="K46" s="168"/>
      <c r="L46" s="158">
        <v>65</v>
      </c>
      <c r="M46" s="168">
        <v>-8</v>
      </c>
      <c r="N46" s="142"/>
      <c r="O46" s="370">
        <v>-55</v>
      </c>
      <c r="P46" s="159">
        <v>4</v>
      </c>
      <c r="Q46" s="136"/>
      <c r="R46" s="136"/>
      <c r="S46" s="136"/>
      <c r="T46" s="136"/>
      <c r="U46" s="136"/>
      <c r="V46" s="136"/>
      <c r="W46" s="136"/>
      <c r="X46" s="136"/>
      <c r="Y46" s="320"/>
      <c r="Z46" s="136"/>
      <c r="AA46" s="136"/>
      <c r="AB46" s="136"/>
      <c r="AC46" s="136"/>
      <c r="AD46" s="136"/>
      <c r="AE46" s="136"/>
      <c r="AF46" s="136"/>
    </row>
    <row r="47" spans="1:32" ht="12.75" customHeight="1" x14ac:dyDescent="0.2">
      <c r="A47" s="156">
        <v>37293</v>
      </c>
      <c r="B47" s="168"/>
      <c r="C47" s="168"/>
      <c r="D47" s="370">
        <v>0</v>
      </c>
      <c r="E47" s="168"/>
      <c r="F47" s="168"/>
      <c r="G47" s="168"/>
      <c r="H47" s="168"/>
      <c r="I47" s="168"/>
      <c r="J47" s="168"/>
      <c r="K47" s="168"/>
      <c r="L47" s="158">
        <v>65</v>
      </c>
      <c r="M47" s="168">
        <v>-8</v>
      </c>
      <c r="N47" s="142"/>
      <c r="O47" s="370">
        <v>-55</v>
      </c>
      <c r="P47" s="159">
        <v>4</v>
      </c>
      <c r="Q47" s="136"/>
      <c r="R47" s="136"/>
      <c r="S47" s="136"/>
      <c r="T47" s="136"/>
      <c r="U47" s="136"/>
      <c r="V47" s="136"/>
      <c r="W47" s="136"/>
      <c r="X47" s="136"/>
      <c r="Y47" s="136"/>
      <c r="Z47" s="320"/>
      <c r="AA47" s="136"/>
      <c r="AB47" s="136"/>
      <c r="AC47" s="136"/>
      <c r="AD47" s="136"/>
      <c r="AE47" s="136"/>
      <c r="AF47" s="136"/>
    </row>
    <row r="48" spans="1:32" ht="12.75" customHeight="1" x14ac:dyDescent="0.2">
      <c r="A48" s="156">
        <v>37294</v>
      </c>
      <c r="B48" s="168"/>
      <c r="C48" s="168"/>
      <c r="D48" s="370">
        <v>0</v>
      </c>
      <c r="E48" s="168"/>
      <c r="F48" s="168"/>
      <c r="G48" s="168"/>
      <c r="H48" s="168"/>
      <c r="I48" s="168"/>
      <c r="J48" s="168"/>
      <c r="K48" s="168"/>
      <c r="L48" s="158">
        <v>65</v>
      </c>
      <c r="M48" s="168">
        <v>-8</v>
      </c>
      <c r="N48" s="142"/>
      <c r="O48" s="370">
        <v>-55</v>
      </c>
      <c r="P48" s="159">
        <v>4</v>
      </c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</row>
    <row r="49" spans="1:32" ht="12.75" customHeight="1" x14ac:dyDescent="0.2">
      <c r="A49" s="156">
        <v>37295</v>
      </c>
      <c r="B49" s="168"/>
      <c r="C49" s="168"/>
      <c r="D49" s="370">
        <v>0</v>
      </c>
      <c r="E49" s="168"/>
      <c r="F49" s="168"/>
      <c r="G49" s="168"/>
      <c r="H49" s="168"/>
      <c r="I49" s="168"/>
      <c r="J49" s="168"/>
      <c r="K49" s="168"/>
      <c r="L49" s="158">
        <v>65</v>
      </c>
      <c r="M49" s="168">
        <v>-8</v>
      </c>
      <c r="N49" s="142"/>
      <c r="O49" s="370">
        <v>-55</v>
      </c>
      <c r="P49" s="159">
        <v>4</v>
      </c>
      <c r="Q49" s="136"/>
      <c r="R49" s="136"/>
      <c r="S49" s="136"/>
      <c r="T49" s="136"/>
      <c r="U49" s="136"/>
      <c r="V49" s="136"/>
      <c r="W49" s="136"/>
      <c r="X49" s="136"/>
      <c r="Y49" s="136"/>
      <c r="Z49" s="320"/>
      <c r="AA49" s="320"/>
      <c r="AB49" s="320"/>
      <c r="AC49" s="320"/>
      <c r="AD49" s="136"/>
      <c r="AE49" s="136"/>
      <c r="AF49" s="136"/>
    </row>
    <row r="50" spans="1:32" ht="12.75" customHeight="1" x14ac:dyDescent="0.2">
      <c r="A50" s="156">
        <v>37296</v>
      </c>
      <c r="B50" s="168"/>
      <c r="C50" s="168"/>
      <c r="D50" s="370">
        <v>0</v>
      </c>
      <c r="E50" s="168"/>
      <c r="F50" s="168"/>
      <c r="G50" s="168"/>
      <c r="H50" s="168"/>
      <c r="I50" s="168"/>
      <c r="J50" s="168"/>
      <c r="K50" s="168"/>
      <c r="L50" s="158">
        <v>65</v>
      </c>
      <c r="M50" s="168">
        <v>-8</v>
      </c>
      <c r="N50" s="142"/>
      <c r="O50" s="370">
        <v>-55</v>
      </c>
      <c r="P50" s="159">
        <v>4</v>
      </c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</row>
    <row r="51" spans="1:32" s="133" customFormat="1" ht="12.75" customHeight="1" x14ac:dyDescent="0.2">
      <c r="A51" s="385">
        <v>37297</v>
      </c>
      <c r="B51" s="168"/>
      <c r="C51" s="168"/>
      <c r="D51" s="426">
        <v>200</v>
      </c>
      <c r="E51" s="168"/>
      <c r="F51" s="168"/>
      <c r="G51" s="168"/>
      <c r="H51" s="168"/>
      <c r="I51" s="168"/>
      <c r="J51" s="168"/>
      <c r="K51" s="168"/>
      <c r="L51" s="168">
        <v>-273</v>
      </c>
      <c r="M51" s="168">
        <v>-8</v>
      </c>
      <c r="N51" s="142"/>
      <c r="O51" s="370">
        <v>-55</v>
      </c>
      <c r="P51" s="159">
        <v>4</v>
      </c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320"/>
      <c r="AE51" s="320"/>
      <c r="AF51" s="320"/>
    </row>
    <row r="52" spans="1:32" ht="12.75" customHeight="1" x14ac:dyDescent="0.2">
      <c r="A52" s="156">
        <v>37298</v>
      </c>
      <c r="B52" s="168"/>
      <c r="C52" s="168"/>
      <c r="D52" s="426">
        <v>200</v>
      </c>
      <c r="E52" s="168"/>
      <c r="F52" s="168"/>
      <c r="G52" s="168"/>
      <c r="H52" s="168"/>
      <c r="I52" s="168"/>
      <c r="J52" s="168"/>
      <c r="K52" s="168"/>
      <c r="L52" s="168">
        <v>-273</v>
      </c>
      <c r="M52" s="168">
        <v>-8</v>
      </c>
      <c r="N52" s="142"/>
      <c r="O52" s="370">
        <v>-55</v>
      </c>
      <c r="P52" s="159">
        <v>4</v>
      </c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</row>
    <row r="53" spans="1:32" ht="12.75" customHeight="1" x14ac:dyDescent="0.2">
      <c r="A53" s="156">
        <v>37299</v>
      </c>
      <c r="B53" s="168"/>
      <c r="C53" s="168"/>
      <c r="D53" s="426">
        <v>200</v>
      </c>
      <c r="E53" s="168"/>
      <c r="F53" s="168"/>
      <c r="G53" s="168"/>
      <c r="H53" s="168"/>
      <c r="I53" s="168"/>
      <c r="J53" s="168"/>
      <c r="K53" s="168"/>
      <c r="L53" s="168">
        <v>-273</v>
      </c>
      <c r="M53" s="168">
        <v>-8</v>
      </c>
      <c r="N53" s="142"/>
      <c r="O53" s="370">
        <v>-55</v>
      </c>
      <c r="P53" s="159">
        <v>4</v>
      </c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</row>
    <row r="54" spans="1:32" ht="12.75" customHeight="1" x14ac:dyDescent="0.2">
      <c r="A54" s="156">
        <v>37300</v>
      </c>
      <c r="B54" s="168"/>
      <c r="C54" s="168"/>
      <c r="D54" s="426">
        <v>200</v>
      </c>
      <c r="E54" s="168"/>
      <c r="F54" s="168"/>
      <c r="G54" s="168"/>
      <c r="H54" s="168"/>
      <c r="I54" s="168"/>
      <c r="J54" s="168"/>
      <c r="K54" s="168"/>
      <c r="L54" s="168">
        <v>-273</v>
      </c>
      <c r="M54" s="168">
        <v>-8</v>
      </c>
      <c r="N54" s="142"/>
      <c r="O54" s="370">
        <v>-55</v>
      </c>
      <c r="P54" s="159">
        <v>4</v>
      </c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</row>
    <row r="55" spans="1:32" ht="12.75" customHeight="1" x14ac:dyDescent="0.2">
      <c r="A55" s="156">
        <v>37301</v>
      </c>
      <c r="B55" s="168"/>
      <c r="C55" s="168"/>
      <c r="D55" s="426">
        <v>200</v>
      </c>
      <c r="E55" s="168"/>
      <c r="F55" s="168"/>
      <c r="G55" s="168"/>
      <c r="H55" s="168"/>
      <c r="I55" s="168"/>
      <c r="J55" s="168"/>
      <c r="K55" s="168"/>
      <c r="L55" s="168">
        <v>-273</v>
      </c>
      <c r="M55" s="168">
        <v>-8</v>
      </c>
      <c r="N55" s="142"/>
      <c r="O55" s="370">
        <v>-55</v>
      </c>
      <c r="P55" s="159">
        <v>4</v>
      </c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</row>
    <row r="56" spans="1:32" ht="12.75" customHeight="1" x14ac:dyDescent="0.2">
      <c r="A56" s="156">
        <v>37302</v>
      </c>
      <c r="B56" s="168"/>
      <c r="C56" s="168"/>
      <c r="D56" s="426">
        <v>200</v>
      </c>
      <c r="E56" s="168"/>
      <c r="F56" s="168"/>
      <c r="G56" s="168"/>
      <c r="H56" s="168"/>
      <c r="I56" s="168"/>
      <c r="J56" s="168"/>
      <c r="K56" s="168"/>
      <c r="L56" s="168">
        <v>-273</v>
      </c>
      <c r="M56" s="168">
        <v>-8</v>
      </c>
      <c r="N56" s="142"/>
      <c r="O56" s="370">
        <v>-55</v>
      </c>
      <c r="P56" s="159">
        <v>4</v>
      </c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</row>
    <row r="57" spans="1:32" ht="12.75" customHeight="1" x14ac:dyDescent="0.2">
      <c r="A57" s="156">
        <v>37303</v>
      </c>
      <c r="B57" s="168"/>
      <c r="C57" s="168"/>
      <c r="D57" s="426">
        <v>200</v>
      </c>
      <c r="E57" s="168"/>
      <c r="F57" s="168"/>
      <c r="G57" s="168"/>
      <c r="H57" s="168"/>
      <c r="I57" s="168"/>
      <c r="J57" s="168"/>
      <c r="K57" s="168"/>
      <c r="L57" s="168">
        <v>-273</v>
      </c>
      <c r="M57" s="168">
        <v>-8</v>
      </c>
      <c r="N57" s="142"/>
      <c r="O57" s="370">
        <v>-55</v>
      </c>
      <c r="P57" s="159">
        <v>4</v>
      </c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</row>
    <row r="58" spans="1:32" ht="12.75" customHeight="1" x14ac:dyDescent="0.2">
      <c r="A58" s="385">
        <v>37304</v>
      </c>
      <c r="B58" s="168"/>
      <c r="C58" s="168"/>
      <c r="D58" s="426">
        <v>200</v>
      </c>
      <c r="E58" s="168"/>
      <c r="F58" s="168"/>
      <c r="G58" s="168"/>
      <c r="H58" s="168"/>
      <c r="I58" s="168"/>
      <c r="J58" s="168"/>
      <c r="K58" s="168"/>
      <c r="L58" s="168">
        <v>-273</v>
      </c>
      <c r="M58" s="168">
        <v>-8</v>
      </c>
      <c r="N58" s="142"/>
      <c r="O58" s="370">
        <v>-55</v>
      </c>
      <c r="P58" s="159">
        <v>4</v>
      </c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</row>
    <row r="59" spans="1:32" ht="12.75" customHeight="1" x14ac:dyDescent="0.2">
      <c r="A59" s="156">
        <v>37305</v>
      </c>
      <c r="B59" s="168"/>
      <c r="C59" s="168"/>
      <c r="D59" s="426">
        <v>200</v>
      </c>
      <c r="E59" s="168"/>
      <c r="F59" s="168"/>
      <c r="G59" s="168"/>
      <c r="H59" s="168"/>
      <c r="I59" s="168"/>
      <c r="J59" s="168"/>
      <c r="K59" s="168"/>
      <c r="L59" s="168">
        <v>-273</v>
      </c>
      <c r="M59" s="168">
        <v>-8</v>
      </c>
      <c r="N59" s="142"/>
      <c r="O59" s="370">
        <v>-55</v>
      </c>
      <c r="P59" s="159">
        <v>4</v>
      </c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</row>
    <row r="60" spans="1:32" ht="12.75" customHeight="1" x14ac:dyDescent="0.2">
      <c r="A60" s="156">
        <v>37306</v>
      </c>
      <c r="B60" s="168"/>
      <c r="C60" s="168"/>
      <c r="D60" s="426">
        <v>200</v>
      </c>
      <c r="E60" s="168"/>
      <c r="F60" s="168"/>
      <c r="G60" s="168"/>
      <c r="H60" s="168"/>
      <c r="I60" s="168"/>
      <c r="J60" s="168"/>
      <c r="K60" s="168"/>
      <c r="L60" s="168">
        <v>-273</v>
      </c>
      <c r="M60" s="168">
        <v>-8</v>
      </c>
      <c r="N60" s="142"/>
      <c r="O60" s="370">
        <v>-55</v>
      </c>
      <c r="P60" s="159">
        <v>4</v>
      </c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</row>
    <row r="61" spans="1:32" ht="12.75" customHeight="1" x14ac:dyDescent="0.2">
      <c r="A61" s="156">
        <v>37307</v>
      </c>
      <c r="B61" s="168"/>
      <c r="C61" s="168"/>
      <c r="D61" s="426">
        <v>200</v>
      </c>
      <c r="E61" s="168"/>
      <c r="F61" s="168"/>
      <c r="G61" s="168"/>
      <c r="H61" s="168"/>
      <c r="I61" s="168"/>
      <c r="J61" s="168"/>
      <c r="K61" s="168"/>
      <c r="L61" s="168">
        <v>-273</v>
      </c>
      <c r="M61" s="168">
        <v>-8</v>
      </c>
      <c r="N61" s="142"/>
      <c r="O61" s="370">
        <v>-55</v>
      </c>
      <c r="P61" s="159">
        <v>4</v>
      </c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</row>
    <row r="62" spans="1:32" ht="12.75" customHeight="1" x14ac:dyDescent="0.2">
      <c r="A62" s="156">
        <v>37308</v>
      </c>
      <c r="B62" s="168"/>
      <c r="C62" s="168"/>
      <c r="D62" s="426">
        <v>200</v>
      </c>
      <c r="E62" s="168"/>
      <c r="F62" s="168"/>
      <c r="G62" s="168"/>
      <c r="H62" s="168"/>
      <c r="I62" s="168"/>
      <c r="J62" s="168"/>
      <c r="K62" s="168"/>
      <c r="L62" s="168">
        <v>-273</v>
      </c>
      <c r="M62" s="168">
        <v>-8</v>
      </c>
      <c r="N62" s="142"/>
      <c r="O62" s="370">
        <v>-55</v>
      </c>
      <c r="P62" s="159">
        <v>4</v>
      </c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</row>
    <row r="63" spans="1:32" ht="12.75" customHeight="1" x14ac:dyDescent="0.2">
      <c r="A63" s="156">
        <v>37309</v>
      </c>
      <c r="B63" s="168"/>
      <c r="C63" s="168"/>
      <c r="D63" s="426">
        <v>200</v>
      </c>
      <c r="E63" s="168"/>
      <c r="F63" s="168"/>
      <c r="G63" s="168"/>
      <c r="H63" s="168"/>
      <c r="I63" s="168"/>
      <c r="J63" s="168"/>
      <c r="K63" s="168"/>
      <c r="L63" s="168">
        <v>-273</v>
      </c>
      <c r="M63" s="168">
        <v>-8</v>
      </c>
      <c r="N63" s="142"/>
      <c r="O63" s="370">
        <v>-55</v>
      </c>
      <c r="P63" s="159">
        <v>4</v>
      </c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</row>
    <row r="64" spans="1:32" ht="12.75" customHeight="1" x14ac:dyDescent="0.2">
      <c r="A64" s="156">
        <v>37310</v>
      </c>
      <c r="B64" s="168"/>
      <c r="C64" s="168"/>
      <c r="D64" s="426">
        <v>200</v>
      </c>
      <c r="E64" s="168"/>
      <c r="F64" s="168"/>
      <c r="G64" s="168"/>
      <c r="H64" s="168"/>
      <c r="I64" s="168"/>
      <c r="J64" s="168"/>
      <c r="K64" s="168"/>
      <c r="L64" s="168">
        <v>-273</v>
      </c>
      <c r="M64" s="168">
        <v>-8</v>
      </c>
      <c r="N64" s="142"/>
      <c r="O64" s="370">
        <v>-55</v>
      </c>
      <c r="P64" s="159">
        <v>4</v>
      </c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</row>
    <row r="65" spans="1:32" ht="12.75" customHeight="1" x14ac:dyDescent="0.2">
      <c r="A65" s="385">
        <v>37311</v>
      </c>
      <c r="B65" s="168"/>
      <c r="C65" s="168"/>
      <c r="D65" s="426">
        <v>200</v>
      </c>
      <c r="E65" s="168"/>
      <c r="F65" s="168"/>
      <c r="G65" s="168"/>
      <c r="H65" s="168"/>
      <c r="I65" s="168"/>
      <c r="J65" s="168"/>
      <c r="K65" s="168"/>
      <c r="L65" s="168">
        <v>-273</v>
      </c>
      <c r="M65" s="168">
        <v>-8</v>
      </c>
      <c r="N65" s="142"/>
      <c r="O65" s="370">
        <v>-55</v>
      </c>
      <c r="P65" s="159">
        <v>4</v>
      </c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</row>
    <row r="66" spans="1:32" ht="12.75" customHeight="1" x14ac:dyDescent="0.2">
      <c r="A66" s="156">
        <v>37312</v>
      </c>
      <c r="B66" s="168"/>
      <c r="C66" s="168"/>
      <c r="D66" s="426">
        <v>200</v>
      </c>
      <c r="E66" s="168"/>
      <c r="F66" s="168"/>
      <c r="G66" s="168"/>
      <c r="H66" s="168"/>
      <c r="I66" s="168"/>
      <c r="J66" s="168"/>
      <c r="K66" s="168"/>
      <c r="L66" s="168">
        <v>-273</v>
      </c>
      <c r="M66" s="168">
        <v>-8</v>
      </c>
      <c r="N66" s="142"/>
      <c r="O66" s="370">
        <v>-55</v>
      </c>
      <c r="P66" s="159">
        <v>4</v>
      </c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</row>
    <row r="67" spans="1:32" ht="12.75" customHeight="1" x14ac:dyDescent="0.2">
      <c r="A67" s="156">
        <v>37313</v>
      </c>
      <c r="B67" s="168"/>
      <c r="C67" s="168"/>
      <c r="D67" s="426">
        <v>200</v>
      </c>
      <c r="E67" s="168"/>
      <c r="F67" s="168"/>
      <c r="G67" s="168"/>
      <c r="H67" s="168"/>
      <c r="I67" s="168"/>
      <c r="J67" s="168"/>
      <c r="K67" s="168"/>
      <c r="L67" s="168">
        <v>-273</v>
      </c>
      <c r="M67" s="168">
        <v>-8</v>
      </c>
      <c r="N67" s="142"/>
      <c r="O67" s="370">
        <v>-55</v>
      </c>
      <c r="P67" s="159">
        <v>4</v>
      </c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</row>
    <row r="68" spans="1:32" ht="12.75" customHeight="1" x14ac:dyDescent="0.2">
      <c r="A68" s="156">
        <v>37314</v>
      </c>
      <c r="B68" s="168"/>
      <c r="C68" s="168"/>
      <c r="D68" s="426">
        <v>200</v>
      </c>
      <c r="E68" s="168"/>
      <c r="F68" s="168"/>
      <c r="G68" s="168"/>
      <c r="H68" s="168"/>
      <c r="I68" s="168"/>
      <c r="J68" s="168"/>
      <c r="K68" s="168"/>
      <c r="L68" s="168">
        <v>-273</v>
      </c>
      <c r="M68" s="168">
        <v>-8</v>
      </c>
      <c r="N68" s="142"/>
      <c r="O68" s="370">
        <v>-55</v>
      </c>
      <c r="P68" s="159">
        <v>4</v>
      </c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</row>
    <row r="69" spans="1:32" ht="12.75" customHeight="1" x14ac:dyDescent="0.2">
      <c r="A69" s="156">
        <v>37315</v>
      </c>
      <c r="B69" s="168"/>
      <c r="C69" s="168"/>
      <c r="D69" s="426">
        <v>200</v>
      </c>
      <c r="E69" s="168"/>
      <c r="F69" s="168"/>
      <c r="G69" s="168"/>
      <c r="H69" s="168"/>
      <c r="I69" s="168"/>
      <c r="J69" s="168"/>
      <c r="K69" s="168"/>
      <c r="L69" s="168">
        <v>-273</v>
      </c>
      <c r="M69" s="168">
        <v>-8</v>
      </c>
      <c r="N69" s="142"/>
      <c r="O69" s="370">
        <v>-55</v>
      </c>
      <c r="P69" s="159">
        <v>4</v>
      </c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</row>
    <row r="70" spans="1:32" ht="12.75" customHeight="1" x14ac:dyDescent="0.2">
      <c r="A70" s="169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42"/>
      <c r="O70" s="168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</row>
    <row r="71" spans="1:32" ht="12.75" customHeight="1" x14ac:dyDescent="0.2">
      <c r="A71" s="169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42"/>
      <c r="O71" s="168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</row>
    <row r="72" spans="1:32" ht="12.75" customHeight="1" x14ac:dyDescent="0.2">
      <c r="A72" s="169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42"/>
      <c r="O72" s="168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</row>
    <row r="73" spans="1:32" ht="12.75" customHeight="1" x14ac:dyDescent="0.2">
      <c r="A73" s="169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42"/>
      <c r="O73" s="168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</row>
    <row r="74" spans="1:32" ht="12.75" customHeight="1" x14ac:dyDescent="0.2">
      <c r="A74" s="169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42"/>
      <c r="O74" s="168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</row>
    <row r="75" spans="1:32" ht="12.75" customHeight="1" x14ac:dyDescent="0.2">
      <c r="A75" s="169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42"/>
      <c r="O75" s="168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</row>
    <row r="76" spans="1:32" ht="12.75" customHeight="1" x14ac:dyDescent="0.2">
      <c r="A76" s="169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42"/>
      <c r="O76" s="168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</row>
    <row r="77" spans="1:32" ht="12.75" customHeight="1" x14ac:dyDescent="0.2">
      <c r="A77" s="169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42"/>
      <c r="O77" s="168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</row>
    <row r="78" spans="1:32" ht="12.75" customHeight="1" x14ac:dyDescent="0.2">
      <c r="A78" s="169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42"/>
      <c r="O78" s="168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</row>
    <row r="79" spans="1:32" ht="12.75" customHeight="1" x14ac:dyDescent="0.2">
      <c r="A79" s="169"/>
      <c r="B79" s="168" t="s">
        <v>72</v>
      </c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42"/>
      <c r="O79" s="168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</row>
    <row r="80" spans="1:32" ht="12.75" customHeight="1" x14ac:dyDescent="0.2">
      <c r="A80" s="169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42"/>
      <c r="O80" s="168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</row>
    <row r="81" spans="1:32" ht="12.75" customHeight="1" x14ac:dyDescent="0.2">
      <c r="A81" s="169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42"/>
      <c r="O81" s="168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</row>
    <row r="82" spans="1:32" ht="12.75" customHeight="1" x14ac:dyDescent="0.2">
      <c r="A82" s="169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42"/>
      <c r="O82" s="168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</row>
    <row r="83" spans="1:32" ht="12.75" customHeight="1" x14ac:dyDescent="0.2">
      <c r="A83" s="169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42"/>
      <c r="O83" s="168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</row>
    <row r="84" spans="1:32" ht="12.75" customHeight="1" x14ac:dyDescent="0.2">
      <c r="A84" s="169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42"/>
      <c r="O84" s="168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</row>
    <row r="85" spans="1:32" ht="12.75" customHeight="1" x14ac:dyDescent="0.2">
      <c r="A85" s="169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42"/>
      <c r="O85" s="168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</row>
    <row r="86" spans="1:32" ht="12.75" customHeight="1" x14ac:dyDescent="0.2">
      <c r="A86" s="169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42"/>
      <c r="O86" s="168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</row>
    <row r="87" spans="1:32" ht="12.75" customHeight="1" x14ac:dyDescent="0.2">
      <c r="A87" s="169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42"/>
      <c r="O87" s="168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</row>
    <row r="88" spans="1:32" ht="12.75" customHeight="1" x14ac:dyDescent="0.2">
      <c r="A88" s="169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42"/>
      <c r="O88" s="168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</row>
    <row r="89" spans="1:32" ht="12.75" customHeight="1" x14ac:dyDescent="0.2">
      <c r="A89" s="169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42"/>
      <c r="O89" s="168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</row>
    <row r="90" spans="1:32" ht="12.75" customHeight="1" x14ac:dyDescent="0.2">
      <c r="A90" s="169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42"/>
      <c r="O90" s="168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</row>
    <row r="91" spans="1:32" ht="12.75" customHeight="1" x14ac:dyDescent="0.2">
      <c r="A91" s="169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42"/>
      <c r="O91" s="168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</row>
    <row r="92" spans="1:32" ht="12.75" customHeight="1" x14ac:dyDescent="0.2">
      <c r="A92" s="169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42"/>
      <c r="O92" s="168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</row>
    <row r="93" spans="1:32" ht="12.75" customHeight="1" x14ac:dyDescent="0.2">
      <c r="A93" s="169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42"/>
      <c r="O93" s="168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</row>
    <row r="94" spans="1:32" ht="12.75" customHeight="1" x14ac:dyDescent="0.2">
      <c r="A94" s="169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42"/>
      <c r="O94" s="168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</row>
    <row r="95" spans="1:32" ht="12.75" customHeight="1" x14ac:dyDescent="0.2">
      <c r="A95" s="169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42"/>
      <c r="O95" s="168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</row>
    <row r="96" spans="1:32" ht="12.75" customHeight="1" x14ac:dyDescent="0.2">
      <c r="A96" s="169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42"/>
      <c r="O96" s="168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</row>
    <row r="97" spans="1:32" ht="12.75" customHeight="1" x14ac:dyDescent="0.2">
      <c r="A97" s="169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42"/>
      <c r="O97" s="168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</row>
    <row r="98" spans="1:32" ht="12.75" customHeight="1" x14ac:dyDescent="0.2">
      <c r="A98" s="169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42"/>
      <c r="O98" s="168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</row>
    <row r="99" spans="1:32" ht="12.75" customHeight="1" x14ac:dyDescent="0.2">
      <c r="A99" s="169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42"/>
      <c r="O99" s="168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</row>
    <row r="100" spans="1:32" ht="12.75" customHeight="1" x14ac:dyDescent="0.2">
      <c r="A100" s="169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42"/>
      <c r="O100" s="168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</row>
    <row r="101" spans="1:32" ht="12.75" customHeight="1" x14ac:dyDescent="0.2">
      <c r="A101" s="169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42"/>
      <c r="O101" s="168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</row>
    <row r="102" spans="1:32" ht="12.75" customHeight="1" x14ac:dyDescent="0.2">
      <c r="A102" s="169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42"/>
      <c r="O102" s="168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</row>
    <row r="103" spans="1:32" ht="12.75" customHeight="1" x14ac:dyDescent="0.2">
      <c r="A103" s="169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42"/>
      <c r="O103" s="168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</row>
    <row r="104" spans="1:32" ht="12.75" customHeight="1" x14ac:dyDescent="0.2">
      <c r="A104" s="169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42"/>
      <c r="O104" s="168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</row>
    <row r="105" spans="1:32" ht="12.75" customHeight="1" x14ac:dyDescent="0.2">
      <c r="A105" s="169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42"/>
      <c r="O105" s="168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</row>
    <row r="106" spans="1:32" ht="12.75" customHeight="1" x14ac:dyDescent="0.2">
      <c r="A106" s="169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42"/>
      <c r="O106" s="168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</row>
    <row r="107" spans="1:32" ht="12.75" customHeight="1" x14ac:dyDescent="0.2">
      <c r="A107" s="169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42"/>
      <c r="O107" s="168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</row>
    <row r="108" spans="1:32" ht="12.75" customHeight="1" x14ac:dyDescent="0.2">
      <c r="A108" s="169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42"/>
      <c r="O108" s="168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</row>
    <row r="109" spans="1:32" ht="12.75" customHeight="1" x14ac:dyDescent="0.2">
      <c r="A109" s="169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42"/>
      <c r="O109" s="168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</row>
    <row r="110" spans="1:32" ht="12.75" customHeight="1" x14ac:dyDescent="0.2">
      <c r="A110" s="169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42"/>
      <c r="O110" s="168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</row>
    <row r="111" spans="1:32" ht="12.75" customHeight="1" x14ac:dyDescent="0.2">
      <c r="A111" s="169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42"/>
      <c r="O111" s="168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  <c r="AF111" s="136"/>
    </row>
    <row r="112" spans="1:32" ht="12.75" customHeight="1" x14ac:dyDescent="0.2">
      <c r="A112" s="169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42"/>
      <c r="O112" s="168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</row>
    <row r="113" spans="1:32" ht="12.75" customHeight="1" x14ac:dyDescent="0.2">
      <c r="A113" s="169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42"/>
      <c r="O113" s="168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</row>
    <row r="114" spans="1:32" ht="12.75" customHeight="1" x14ac:dyDescent="0.2">
      <c r="A114" s="169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42"/>
      <c r="O114" s="168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  <c r="AE114" s="136"/>
      <c r="AF114" s="136"/>
    </row>
    <row r="115" spans="1:32" ht="12.75" customHeight="1" x14ac:dyDescent="0.2">
      <c r="A115" s="169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42"/>
      <c r="O115" s="168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6"/>
      <c r="AF115" s="136"/>
    </row>
    <row r="116" spans="1:32" ht="12.75" customHeight="1" x14ac:dyDescent="0.2">
      <c r="A116" s="169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42"/>
      <c r="O116" s="168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</row>
    <row r="117" spans="1:32" ht="12.75" customHeight="1" x14ac:dyDescent="0.2">
      <c r="A117" s="169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42"/>
      <c r="O117" s="168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</row>
    <row r="118" spans="1:32" ht="12.75" customHeight="1" x14ac:dyDescent="0.2">
      <c r="A118" s="169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42"/>
      <c r="O118" s="168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  <c r="AE118" s="136"/>
      <c r="AF118" s="136"/>
    </row>
    <row r="119" spans="1:32" ht="12.75" customHeight="1" x14ac:dyDescent="0.2">
      <c r="A119" s="169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42"/>
      <c r="O119" s="168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  <c r="AE119" s="136"/>
      <c r="AF119" s="136"/>
    </row>
    <row r="120" spans="1:32" ht="12.75" customHeight="1" x14ac:dyDescent="0.2">
      <c r="A120" s="169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42"/>
      <c r="O120" s="168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  <c r="AF120" s="136"/>
    </row>
    <row r="121" spans="1:32" ht="12.75" customHeight="1" x14ac:dyDescent="0.2">
      <c r="A121" s="169"/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42"/>
      <c r="O121" s="168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</row>
    <row r="122" spans="1:32" ht="12.75" customHeight="1" x14ac:dyDescent="0.2">
      <c r="A122" s="169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42"/>
      <c r="O122" s="168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</row>
    <row r="123" spans="1:32" ht="12.75" customHeight="1" x14ac:dyDescent="0.2">
      <c r="A123" s="169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42"/>
      <c r="O123" s="168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</row>
    <row r="124" spans="1:32" ht="12.75" customHeight="1" x14ac:dyDescent="0.2">
      <c r="A124" s="169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42"/>
      <c r="O124" s="168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  <c r="AE124" s="136"/>
      <c r="AF124" s="136"/>
    </row>
    <row r="125" spans="1:32" ht="12.75" customHeight="1" x14ac:dyDescent="0.2">
      <c r="A125" s="169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42"/>
      <c r="O125" s="168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  <c r="AE125" s="136"/>
      <c r="AF125" s="136"/>
    </row>
    <row r="126" spans="1:32" ht="12.75" customHeight="1" x14ac:dyDescent="0.2">
      <c r="A126" s="169"/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42"/>
      <c r="O126" s="168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</row>
    <row r="127" spans="1:32" ht="12.75" customHeight="1" x14ac:dyDescent="0.2">
      <c r="A127" s="169"/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42"/>
      <c r="O127" s="168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</row>
    <row r="128" spans="1:32" ht="12.75" customHeight="1" x14ac:dyDescent="0.2">
      <c r="A128" s="169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42"/>
      <c r="O128" s="168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</row>
    <row r="129" spans="1:32" ht="12.75" customHeight="1" x14ac:dyDescent="0.2">
      <c r="A129" s="169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42"/>
      <c r="O129" s="168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</row>
    <row r="130" spans="1:32" ht="12.75" customHeight="1" x14ac:dyDescent="0.2">
      <c r="A130" s="169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42"/>
      <c r="O130" s="168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  <c r="AF130" s="136"/>
    </row>
    <row r="131" spans="1:32" ht="12.75" customHeight="1" x14ac:dyDescent="0.2">
      <c r="A131" s="169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42"/>
      <c r="O131" s="168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  <c r="AE131" s="136"/>
      <c r="AF131" s="136"/>
    </row>
    <row r="132" spans="1:32" ht="12.75" customHeight="1" x14ac:dyDescent="0.2">
      <c r="A132" s="169"/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42"/>
      <c r="O132" s="168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  <c r="AF132" s="136"/>
    </row>
    <row r="133" spans="1:32" ht="12.75" customHeight="1" x14ac:dyDescent="0.2">
      <c r="A133" s="169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42"/>
      <c r="O133" s="168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</row>
    <row r="134" spans="1:32" ht="12.75" customHeight="1" x14ac:dyDescent="0.2">
      <c r="A134" s="169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42"/>
      <c r="O134" s="168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  <c r="AF134" s="136"/>
    </row>
    <row r="135" spans="1:32" ht="12.75" customHeight="1" x14ac:dyDescent="0.2">
      <c r="A135" s="169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42"/>
      <c r="O135" s="168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</row>
    <row r="136" spans="1:32" ht="12.75" customHeight="1" x14ac:dyDescent="0.2">
      <c r="A136" s="169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42"/>
      <c r="O136" s="168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  <c r="AF136" s="136"/>
    </row>
    <row r="137" spans="1:32" ht="12.75" customHeight="1" x14ac:dyDescent="0.2">
      <c r="A137" s="169"/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42"/>
      <c r="O137" s="168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  <c r="AF137" s="136"/>
    </row>
    <row r="138" spans="1:32" ht="12.75" customHeight="1" x14ac:dyDescent="0.2">
      <c r="A138" s="169"/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42"/>
      <c r="O138" s="168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  <c r="AF138" s="136"/>
    </row>
    <row r="139" spans="1:32" ht="12.75" customHeight="1" x14ac:dyDescent="0.2">
      <c r="A139" s="169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42"/>
      <c r="O139" s="168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  <c r="AE139" s="136"/>
      <c r="AF139" s="136"/>
    </row>
    <row r="140" spans="1:32" ht="12.75" customHeight="1" x14ac:dyDescent="0.2">
      <c r="A140" s="169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42"/>
      <c r="O140" s="168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6"/>
      <c r="AF140" s="136"/>
    </row>
    <row r="141" spans="1:32" ht="12.75" customHeight="1" x14ac:dyDescent="0.2">
      <c r="A141" s="169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42"/>
      <c r="O141" s="168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  <c r="AE141" s="136"/>
      <c r="AF141" s="136"/>
    </row>
    <row r="142" spans="1:32" ht="12.75" customHeight="1" x14ac:dyDescent="0.2">
      <c r="A142" s="169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42"/>
      <c r="O142" s="168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</row>
    <row r="143" spans="1:32" ht="12.75" customHeight="1" x14ac:dyDescent="0.2">
      <c r="A143" s="169"/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42"/>
      <c r="O143" s="168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  <c r="AE143" s="136"/>
      <c r="AF143" s="136"/>
    </row>
    <row r="144" spans="1:32" ht="12.75" customHeight="1" x14ac:dyDescent="0.2">
      <c r="A144" s="169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42"/>
      <c r="O144" s="168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  <c r="AE144" s="136"/>
      <c r="AF144" s="136"/>
    </row>
    <row r="145" spans="1:32" ht="12.75" customHeight="1" x14ac:dyDescent="0.2">
      <c r="A145" s="169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42"/>
      <c r="O145" s="168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36"/>
      <c r="AF145" s="136"/>
    </row>
    <row r="146" spans="1:32" ht="12.75" customHeight="1" x14ac:dyDescent="0.2">
      <c r="A146" s="169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42"/>
      <c r="O146" s="168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6"/>
    </row>
    <row r="147" spans="1:32" ht="12.75" customHeight="1" x14ac:dyDescent="0.2">
      <c r="A147" s="169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42"/>
      <c r="O147" s="168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</row>
    <row r="148" spans="1:32" ht="12.75" customHeight="1" x14ac:dyDescent="0.2">
      <c r="A148" s="169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42"/>
      <c r="O148" s="168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</row>
    <row r="149" spans="1:32" ht="12.75" customHeight="1" x14ac:dyDescent="0.2">
      <c r="A149" s="169"/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42"/>
      <c r="O149" s="168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  <c r="AE149" s="136"/>
      <c r="AF149" s="136"/>
    </row>
    <row r="150" spans="1:32" ht="12.75" customHeight="1" x14ac:dyDescent="0.2">
      <c r="A150" s="169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42"/>
      <c r="O150" s="168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  <c r="AF150" s="136"/>
    </row>
    <row r="151" spans="1:32" ht="12.75" customHeight="1" x14ac:dyDescent="0.2">
      <c r="A151" s="169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42"/>
      <c r="O151" s="168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</row>
    <row r="152" spans="1:32" ht="12.75" customHeight="1" x14ac:dyDescent="0.2">
      <c r="A152" s="169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42"/>
      <c r="O152" s="168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6"/>
    </row>
    <row r="153" spans="1:32" ht="12.75" customHeight="1" x14ac:dyDescent="0.2">
      <c r="A153" s="169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42"/>
      <c r="O153" s="168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  <c r="AC153" s="136"/>
      <c r="AD153" s="136"/>
      <c r="AE153" s="136"/>
      <c r="AF153" s="136"/>
    </row>
    <row r="154" spans="1:32" ht="12.75" customHeight="1" x14ac:dyDescent="0.2">
      <c r="A154" s="169"/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42"/>
      <c r="O154" s="168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  <c r="AC154" s="136"/>
      <c r="AD154" s="136"/>
      <c r="AE154" s="136"/>
      <c r="AF154" s="136"/>
    </row>
    <row r="155" spans="1:32" ht="12.75" customHeight="1" x14ac:dyDescent="0.2">
      <c r="A155" s="169"/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42"/>
      <c r="O155" s="168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  <c r="AC155" s="136"/>
      <c r="AD155" s="136"/>
      <c r="AE155" s="136"/>
      <c r="AF155" s="136"/>
    </row>
    <row r="156" spans="1:32" ht="12.75" customHeight="1" x14ac:dyDescent="0.2">
      <c r="A156" s="169"/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42"/>
      <c r="O156" s="168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  <c r="AC156" s="136"/>
      <c r="AD156" s="136"/>
      <c r="AE156" s="136"/>
      <c r="AF156" s="136"/>
    </row>
    <row r="157" spans="1:32" ht="12.75" customHeight="1" x14ac:dyDescent="0.2">
      <c r="A157" s="169"/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42"/>
      <c r="O157" s="168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  <c r="AE157" s="136"/>
      <c r="AF157" s="136"/>
    </row>
    <row r="158" spans="1:32" ht="12.75" customHeight="1" x14ac:dyDescent="0.2">
      <c r="A158" s="169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42"/>
      <c r="O158" s="168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  <c r="AF158" s="136"/>
    </row>
    <row r="159" spans="1:32" ht="12.75" customHeight="1" x14ac:dyDescent="0.2">
      <c r="A159" s="169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42"/>
      <c r="O159" s="168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  <c r="AE159" s="136"/>
      <c r="AF159" s="136"/>
    </row>
    <row r="160" spans="1:32" ht="12.75" customHeight="1" x14ac:dyDescent="0.2">
      <c r="A160" s="169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42"/>
      <c r="O160" s="168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  <c r="AE160" s="136"/>
      <c r="AF160" s="136"/>
    </row>
    <row r="161" spans="1:32" ht="12.75" customHeight="1" x14ac:dyDescent="0.2">
      <c r="A161" s="169"/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42"/>
      <c r="O161" s="168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6"/>
      <c r="AF161" s="136"/>
    </row>
    <row r="162" spans="1:32" ht="12.75" customHeight="1" x14ac:dyDescent="0.2">
      <c r="A162" s="169"/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42"/>
      <c r="O162" s="168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  <c r="AE162" s="136"/>
      <c r="AF162" s="136"/>
    </row>
    <row r="163" spans="1:32" ht="12.75" customHeight="1" x14ac:dyDescent="0.2">
      <c r="A163" s="169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42"/>
      <c r="O163" s="168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  <c r="AC163" s="136"/>
      <c r="AD163" s="136"/>
      <c r="AE163" s="136"/>
      <c r="AF163" s="136"/>
    </row>
    <row r="164" spans="1:32" ht="12.75" customHeight="1" x14ac:dyDescent="0.2">
      <c r="A164" s="169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8"/>
      <c r="N164" s="142"/>
      <c r="O164" s="168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  <c r="AE164" s="136"/>
      <c r="AF164" s="136"/>
    </row>
    <row r="165" spans="1:32" ht="12.75" customHeight="1" x14ac:dyDescent="0.2">
      <c r="A165" s="169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42"/>
      <c r="O165" s="168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  <c r="AE165" s="136"/>
      <c r="AF165" s="136"/>
    </row>
    <row r="166" spans="1:32" ht="12.75" customHeight="1" x14ac:dyDescent="0.2">
      <c r="A166" s="169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42"/>
      <c r="O166" s="168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  <c r="AE166" s="136"/>
      <c r="AF166" s="136"/>
    </row>
    <row r="167" spans="1:32" ht="12.75" customHeight="1" x14ac:dyDescent="0.2">
      <c r="A167" s="169"/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42"/>
      <c r="O167" s="168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  <c r="AE167" s="136"/>
      <c r="AF167" s="136"/>
    </row>
    <row r="168" spans="1:32" ht="12.75" customHeight="1" x14ac:dyDescent="0.2">
      <c r="A168" s="169"/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  <c r="M168" s="168"/>
      <c r="N168" s="142"/>
      <c r="O168" s="168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  <c r="AE168" s="136"/>
      <c r="AF168" s="136"/>
    </row>
    <row r="169" spans="1:32" ht="12.75" customHeight="1" x14ac:dyDescent="0.2">
      <c r="A169" s="169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N169" s="142"/>
      <c r="O169" s="168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  <c r="AE169" s="136"/>
      <c r="AF169" s="136"/>
    </row>
    <row r="170" spans="1:32" ht="12.75" customHeight="1" x14ac:dyDescent="0.2">
      <c r="A170" s="169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8"/>
      <c r="N170" s="142"/>
      <c r="O170" s="168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  <c r="AE170" s="136"/>
      <c r="AF170" s="136"/>
    </row>
    <row r="171" spans="1:32" ht="12.75" customHeight="1" x14ac:dyDescent="0.2">
      <c r="A171" s="169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42"/>
      <c r="O171" s="168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  <c r="AE171" s="136"/>
      <c r="AF171" s="136"/>
    </row>
    <row r="172" spans="1:32" ht="12.75" customHeight="1" x14ac:dyDescent="0.2">
      <c r="A172" s="169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42"/>
      <c r="O172" s="168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  <c r="AE172" s="136"/>
      <c r="AF172" s="136"/>
    </row>
    <row r="173" spans="1:32" ht="12.75" customHeight="1" x14ac:dyDescent="0.2">
      <c r="A173" s="169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42"/>
      <c r="O173" s="168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  <c r="AE173" s="136"/>
      <c r="AF173" s="136"/>
    </row>
    <row r="174" spans="1:32" ht="12.75" customHeight="1" x14ac:dyDescent="0.2">
      <c r="A174" s="169"/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N174" s="142"/>
      <c r="O174" s="168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  <c r="AE174" s="136"/>
      <c r="AF174" s="136"/>
    </row>
    <row r="175" spans="1:32" ht="12.75" customHeight="1" x14ac:dyDescent="0.2">
      <c r="A175" s="169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N175" s="142"/>
      <c r="O175" s="168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6"/>
      <c r="AD175" s="136"/>
      <c r="AE175" s="136"/>
      <c r="AF175" s="136"/>
    </row>
    <row r="176" spans="1:32" ht="12.75" customHeight="1" x14ac:dyDescent="0.2">
      <c r="A176" s="169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8"/>
      <c r="N176" s="142"/>
      <c r="O176" s="168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6"/>
      <c r="AD176" s="136"/>
      <c r="AE176" s="136"/>
      <c r="AF176" s="136"/>
    </row>
    <row r="177" spans="1:32" ht="12.75" customHeight="1" x14ac:dyDescent="0.2">
      <c r="A177" s="169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42"/>
      <c r="O177" s="168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  <c r="AE177" s="136"/>
      <c r="AF177" s="136"/>
    </row>
    <row r="178" spans="1:32" ht="12.75" customHeight="1" x14ac:dyDescent="0.2">
      <c r="A178" s="169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42"/>
      <c r="O178" s="168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  <c r="AC178" s="136"/>
      <c r="AD178" s="136"/>
      <c r="AE178" s="136"/>
      <c r="AF178" s="136"/>
    </row>
    <row r="179" spans="1:32" ht="12.75" customHeight="1" x14ac:dyDescent="0.2">
      <c r="A179" s="169"/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42"/>
      <c r="O179" s="168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  <c r="AC179" s="136"/>
      <c r="AD179" s="136"/>
      <c r="AE179" s="136"/>
      <c r="AF179" s="136"/>
    </row>
    <row r="180" spans="1:32" ht="12.75" customHeight="1" x14ac:dyDescent="0.2">
      <c r="A180" s="169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42"/>
      <c r="O180" s="168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  <c r="AC180" s="136"/>
      <c r="AD180" s="136"/>
      <c r="AE180" s="136"/>
      <c r="AF180" s="136"/>
    </row>
    <row r="181" spans="1:32" ht="12.75" customHeight="1" x14ac:dyDescent="0.2">
      <c r="A181" s="169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68"/>
      <c r="N181" s="142"/>
      <c r="O181" s="168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  <c r="AC181" s="136"/>
      <c r="AD181" s="136"/>
      <c r="AE181" s="136"/>
      <c r="AF181" s="136"/>
    </row>
    <row r="182" spans="1:32" ht="12.75" customHeight="1" x14ac:dyDescent="0.2">
      <c r="A182" s="169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68"/>
      <c r="N182" s="142"/>
      <c r="O182" s="168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  <c r="AC182" s="136"/>
      <c r="AD182" s="136"/>
      <c r="AE182" s="136"/>
      <c r="AF182" s="136"/>
    </row>
    <row r="183" spans="1:32" ht="12.75" customHeight="1" x14ac:dyDescent="0.2">
      <c r="A183" s="169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42"/>
      <c r="O183" s="168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  <c r="AC183" s="136"/>
      <c r="AD183" s="136"/>
      <c r="AE183" s="136"/>
      <c r="AF183" s="136"/>
    </row>
    <row r="184" spans="1:32" ht="12.75" customHeight="1" x14ac:dyDescent="0.2">
      <c r="A184" s="169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42"/>
      <c r="O184" s="168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  <c r="AC184" s="136"/>
      <c r="AD184" s="136"/>
      <c r="AE184" s="136"/>
      <c r="AF184" s="136"/>
    </row>
    <row r="185" spans="1:32" ht="12.75" customHeight="1" x14ac:dyDescent="0.2">
      <c r="A185" s="169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42"/>
      <c r="O185" s="168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  <c r="AC185" s="136"/>
      <c r="AD185" s="136"/>
      <c r="AE185" s="136"/>
      <c r="AF185" s="136"/>
    </row>
    <row r="186" spans="1:32" ht="12.75" customHeight="1" x14ac:dyDescent="0.2">
      <c r="A186" s="169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42"/>
      <c r="O186" s="168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  <c r="AC186" s="136"/>
      <c r="AD186" s="136"/>
      <c r="AE186" s="136"/>
      <c r="AF186" s="136"/>
    </row>
    <row r="187" spans="1:32" ht="12.75" customHeight="1" x14ac:dyDescent="0.2">
      <c r="A187" s="169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42"/>
      <c r="O187" s="168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  <c r="AC187" s="136"/>
      <c r="AD187" s="136"/>
      <c r="AE187" s="136"/>
      <c r="AF187" s="136"/>
    </row>
    <row r="188" spans="1:32" ht="12.75" customHeight="1" x14ac:dyDescent="0.2">
      <c r="A188" s="169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42"/>
      <c r="O188" s="168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  <c r="AC188" s="136"/>
      <c r="AD188" s="136"/>
      <c r="AE188" s="136"/>
      <c r="AF188" s="136"/>
    </row>
    <row r="189" spans="1:32" ht="12.75" customHeight="1" x14ac:dyDescent="0.2">
      <c r="A189" s="169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42"/>
      <c r="O189" s="168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  <c r="AC189" s="136"/>
      <c r="AD189" s="136"/>
      <c r="AE189" s="136"/>
      <c r="AF189" s="136"/>
    </row>
    <row r="190" spans="1:32" ht="12.75" customHeight="1" x14ac:dyDescent="0.2">
      <c r="A190" s="169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N190" s="142"/>
      <c r="O190" s="168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6"/>
      <c r="AD190" s="136"/>
      <c r="AE190" s="136"/>
      <c r="AF190" s="136"/>
    </row>
    <row r="191" spans="1:32" ht="12.75" customHeight="1" x14ac:dyDescent="0.2">
      <c r="A191" s="169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42"/>
      <c r="O191" s="168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  <c r="AC191" s="136"/>
      <c r="AD191" s="136"/>
      <c r="AE191" s="136"/>
      <c r="AF191" s="136"/>
    </row>
    <row r="192" spans="1:32" ht="12.75" customHeight="1" x14ac:dyDescent="0.2">
      <c r="A192" s="169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42"/>
      <c r="O192" s="168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/>
      <c r="AD192" s="136"/>
      <c r="AE192" s="136"/>
      <c r="AF192" s="136"/>
    </row>
    <row r="193" spans="1:32" ht="12.75" customHeight="1" x14ac:dyDescent="0.2">
      <c r="A193" s="169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42"/>
      <c r="O193" s="168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/>
      <c r="AD193" s="136"/>
      <c r="AE193" s="136"/>
      <c r="AF193" s="136"/>
    </row>
    <row r="194" spans="1:32" ht="12.75" customHeight="1" x14ac:dyDescent="0.2">
      <c r="A194" s="169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42"/>
      <c r="O194" s="168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  <c r="AE194" s="136"/>
      <c r="AF194" s="136"/>
    </row>
    <row r="195" spans="1:32" ht="12.75" customHeight="1" x14ac:dyDescent="0.2">
      <c r="A195" s="169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42"/>
      <c r="O195" s="168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  <c r="AE195" s="136"/>
      <c r="AF195" s="136"/>
    </row>
    <row r="196" spans="1:32" ht="12.75" customHeight="1" x14ac:dyDescent="0.2">
      <c r="A196" s="169"/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42"/>
      <c r="O196" s="168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  <c r="AE196" s="136"/>
      <c r="AF196" s="136"/>
    </row>
    <row r="197" spans="1:32" ht="12.75" customHeight="1" x14ac:dyDescent="0.2">
      <c r="A197" s="169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42"/>
      <c r="O197" s="168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  <c r="AE197" s="136"/>
      <c r="AF197" s="136"/>
    </row>
    <row r="198" spans="1:32" ht="12.75" customHeight="1" x14ac:dyDescent="0.2">
      <c r="A198" s="169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8"/>
      <c r="N198" s="142"/>
      <c r="O198" s="168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  <c r="AC198" s="136"/>
      <c r="AD198" s="136"/>
      <c r="AE198" s="136"/>
      <c r="AF198" s="136"/>
    </row>
    <row r="199" spans="1:32" ht="12.75" customHeight="1" x14ac:dyDescent="0.2">
      <c r="A199" s="169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42"/>
      <c r="O199" s="168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AD199" s="136"/>
      <c r="AE199" s="136"/>
      <c r="AF199" s="136"/>
    </row>
    <row r="200" spans="1:32" ht="12.75" customHeight="1" x14ac:dyDescent="0.2">
      <c r="A200" s="169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42"/>
      <c r="O200" s="168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  <c r="AC200" s="136"/>
      <c r="AD200" s="136"/>
      <c r="AE200" s="136"/>
      <c r="AF200" s="136"/>
    </row>
    <row r="201" spans="1:32" ht="12.75" customHeight="1" x14ac:dyDescent="0.2">
      <c r="A201" s="169"/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42"/>
      <c r="O201" s="168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  <c r="AC201" s="136"/>
      <c r="AD201" s="136"/>
      <c r="AE201" s="136"/>
      <c r="AF201" s="136"/>
    </row>
    <row r="202" spans="1:32" ht="12.75" customHeight="1" x14ac:dyDescent="0.2">
      <c r="A202" s="169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42"/>
      <c r="O202" s="168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  <c r="AC202" s="136"/>
      <c r="AD202" s="136"/>
      <c r="AE202" s="136"/>
      <c r="AF202" s="136"/>
    </row>
    <row r="203" spans="1:32" ht="12.75" customHeight="1" x14ac:dyDescent="0.2">
      <c r="A203" s="169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42"/>
      <c r="O203" s="168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  <c r="AC203" s="136"/>
      <c r="AD203" s="136"/>
      <c r="AE203" s="136"/>
      <c r="AF203" s="136"/>
    </row>
    <row r="204" spans="1:32" ht="12.75" customHeight="1" x14ac:dyDescent="0.2">
      <c r="A204" s="169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42"/>
      <c r="O204" s="168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  <c r="AC204" s="136"/>
      <c r="AD204" s="136"/>
      <c r="AE204" s="136"/>
      <c r="AF204" s="136"/>
    </row>
    <row r="205" spans="1:32" ht="12.75" customHeight="1" x14ac:dyDescent="0.2">
      <c r="A205" s="169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68"/>
      <c r="N205" s="142"/>
      <c r="O205" s="168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  <c r="AC205" s="136"/>
      <c r="AD205" s="136"/>
      <c r="AE205" s="136"/>
      <c r="AF205" s="136"/>
    </row>
    <row r="206" spans="1:32" ht="12.75" customHeight="1" x14ac:dyDescent="0.2">
      <c r="A206" s="169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42"/>
      <c r="O206" s="168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  <c r="AC206" s="136"/>
      <c r="AD206" s="136"/>
      <c r="AE206" s="136"/>
      <c r="AF206" s="136"/>
    </row>
    <row r="207" spans="1:32" ht="12.75" customHeight="1" x14ac:dyDescent="0.2">
      <c r="A207" s="169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42"/>
      <c r="O207" s="168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  <c r="AC207" s="136"/>
      <c r="AD207" s="136"/>
      <c r="AE207" s="136"/>
      <c r="AF207" s="136"/>
    </row>
    <row r="208" spans="1:32" ht="12.75" customHeight="1" x14ac:dyDescent="0.2">
      <c r="A208" s="169"/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42"/>
      <c r="O208" s="168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  <c r="AC208" s="136"/>
      <c r="AD208" s="136"/>
      <c r="AE208" s="136"/>
      <c r="AF208" s="136"/>
    </row>
    <row r="209" spans="1:32" ht="12.75" customHeight="1" x14ac:dyDescent="0.2">
      <c r="A209" s="169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42"/>
      <c r="O209" s="168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  <c r="AC209" s="136"/>
      <c r="AD209" s="136"/>
      <c r="AE209" s="136"/>
      <c r="AF209" s="136"/>
    </row>
    <row r="210" spans="1:32" ht="12.75" customHeight="1" x14ac:dyDescent="0.2">
      <c r="A210" s="169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8"/>
      <c r="N210" s="142"/>
      <c r="O210" s="168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  <c r="AC210" s="136"/>
      <c r="AD210" s="136"/>
      <c r="AE210" s="136"/>
      <c r="AF210" s="136"/>
    </row>
    <row r="211" spans="1:32" ht="12.75" customHeight="1" x14ac:dyDescent="0.2">
      <c r="A211" s="169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42"/>
      <c r="O211" s="168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  <c r="AC211" s="136"/>
      <c r="AD211" s="136"/>
      <c r="AE211" s="136"/>
      <c r="AF211" s="136"/>
    </row>
    <row r="212" spans="1:32" ht="12.75" customHeight="1" x14ac:dyDescent="0.2">
      <c r="A212" s="169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42"/>
      <c r="O212" s="168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  <c r="AC212" s="136"/>
      <c r="AD212" s="136"/>
      <c r="AE212" s="136"/>
      <c r="AF212" s="136"/>
    </row>
    <row r="213" spans="1:32" ht="12.75" customHeight="1" x14ac:dyDescent="0.2">
      <c r="A213" s="169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42"/>
      <c r="O213" s="168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  <c r="AE213" s="136"/>
      <c r="AF213" s="136"/>
    </row>
    <row r="214" spans="1:32" ht="12.75" customHeight="1" x14ac:dyDescent="0.2">
      <c r="A214" s="169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42"/>
      <c r="O214" s="168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6"/>
      <c r="AD214" s="136"/>
      <c r="AE214" s="136"/>
      <c r="AF214" s="136"/>
    </row>
    <row r="215" spans="1:32" ht="12.75" customHeight="1" x14ac:dyDescent="0.2">
      <c r="A215" s="169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8"/>
      <c r="N215" s="142"/>
      <c r="O215" s="168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  <c r="AE215" s="136"/>
      <c r="AF215" s="136"/>
    </row>
    <row r="216" spans="1:32" ht="12.75" customHeight="1" x14ac:dyDescent="0.2">
      <c r="A216" s="169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42"/>
      <c r="O216" s="168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  <c r="AE216" s="136"/>
      <c r="AF216" s="136"/>
    </row>
    <row r="217" spans="1:32" ht="12.75" customHeight="1" x14ac:dyDescent="0.2">
      <c r="A217" s="169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42"/>
      <c r="O217" s="168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  <c r="AE217" s="136"/>
      <c r="AF217" s="136"/>
    </row>
    <row r="218" spans="1:32" ht="12.75" customHeight="1" x14ac:dyDescent="0.2">
      <c r="A218" s="169"/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42"/>
      <c r="O218" s="168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  <c r="AE218" s="136"/>
      <c r="AF218" s="136"/>
    </row>
    <row r="219" spans="1:32" ht="12.75" customHeight="1" x14ac:dyDescent="0.2">
      <c r="A219" s="169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42"/>
      <c r="O219" s="168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  <c r="AC219" s="136"/>
      <c r="AD219" s="136"/>
      <c r="AE219" s="136"/>
      <c r="AF219" s="136"/>
    </row>
    <row r="220" spans="1:32" ht="12.75" customHeight="1" x14ac:dyDescent="0.2">
      <c r="A220" s="169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42"/>
      <c r="O220" s="168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  <c r="AC220" s="136"/>
      <c r="AD220" s="136"/>
      <c r="AE220" s="136"/>
      <c r="AF220" s="136"/>
    </row>
    <row r="221" spans="1:32" ht="12.75" customHeight="1" x14ac:dyDescent="0.2">
      <c r="A221" s="169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42"/>
      <c r="O221" s="168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  <c r="AC221" s="136"/>
      <c r="AD221" s="136"/>
      <c r="AE221" s="136"/>
      <c r="AF221" s="136"/>
    </row>
    <row r="222" spans="1:32" ht="12.75" customHeight="1" x14ac:dyDescent="0.2">
      <c r="A222" s="169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42"/>
      <c r="O222" s="168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  <c r="AC222" s="136"/>
      <c r="AD222" s="136"/>
      <c r="AE222" s="136"/>
      <c r="AF222" s="136"/>
    </row>
    <row r="223" spans="1:32" ht="12.75" customHeight="1" x14ac:dyDescent="0.2">
      <c r="A223" s="169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42"/>
      <c r="O223" s="168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6"/>
      <c r="AD223" s="136"/>
      <c r="AE223" s="136"/>
      <c r="AF223" s="136"/>
    </row>
    <row r="224" spans="1:32" ht="12.75" customHeight="1" x14ac:dyDescent="0.2">
      <c r="A224" s="169"/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42"/>
      <c r="O224" s="168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6"/>
      <c r="AD224" s="136"/>
      <c r="AE224" s="136"/>
      <c r="AF224" s="136"/>
    </row>
    <row r="225" spans="1:32" ht="12.75" customHeight="1" x14ac:dyDescent="0.2">
      <c r="A225" s="169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42"/>
      <c r="O225" s="168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  <c r="AC225" s="136"/>
      <c r="AD225" s="136"/>
      <c r="AE225" s="136"/>
      <c r="AF225" s="136"/>
    </row>
    <row r="226" spans="1:32" ht="12.75" customHeight="1" x14ac:dyDescent="0.2">
      <c r="A226" s="169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8"/>
      <c r="N226" s="142"/>
      <c r="O226" s="168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  <c r="AC226" s="136"/>
      <c r="AD226" s="136"/>
      <c r="AE226" s="136"/>
      <c r="AF226" s="136"/>
    </row>
    <row r="227" spans="1:32" ht="12.75" customHeight="1" x14ac:dyDescent="0.2">
      <c r="A227" s="169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N227" s="142"/>
      <c r="O227" s="168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  <c r="AC227" s="136"/>
      <c r="AD227" s="136"/>
      <c r="AE227" s="136"/>
      <c r="AF227" s="136"/>
    </row>
    <row r="228" spans="1:32" ht="12.75" customHeight="1" x14ac:dyDescent="0.2">
      <c r="A228" s="169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42"/>
      <c r="O228" s="168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6"/>
      <c r="AD228" s="136"/>
      <c r="AE228" s="136"/>
      <c r="AF228" s="136"/>
    </row>
    <row r="229" spans="1:32" ht="12.75" customHeight="1" x14ac:dyDescent="0.2">
      <c r="A229" s="169"/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42"/>
      <c r="O229" s="168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  <c r="AC229" s="136"/>
      <c r="AD229" s="136"/>
      <c r="AE229" s="136"/>
      <c r="AF229" s="136"/>
    </row>
    <row r="230" spans="1:32" ht="12.75" customHeight="1" x14ac:dyDescent="0.2">
      <c r="A230" s="169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42"/>
      <c r="O230" s="168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  <c r="AC230" s="136"/>
      <c r="AD230" s="136"/>
      <c r="AE230" s="136"/>
      <c r="AF230" s="136"/>
    </row>
    <row r="231" spans="1:32" ht="12.75" customHeight="1" x14ac:dyDescent="0.2">
      <c r="A231" s="169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42"/>
      <c r="O231" s="168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  <c r="AC231" s="136"/>
      <c r="AD231" s="136"/>
      <c r="AE231" s="136"/>
      <c r="AF231" s="136"/>
    </row>
    <row r="232" spans="1:32" ht="12.75" customHeight="1" x14ac:dyDescent="0.2">
      <c r="A232" s="169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42"/>
      <c r="O232" s="168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  <c r="AC232" s="136"/>
      <c r="AD232" s="136"/>
      <c r="AE232" s="136"/>
      <c r="AF232" s="136"/>
    </row>
    <row r="233" spans="1:32" ht="12.75" customHeight="1" x14ac:dyDescent="0.2">
      <c r="A233" s="169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N233" s="142"/>
      <c r="O233" s="168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  <c r="AC233" s="136"/>
      <c r="AD233" s="136"/>
      <c r="AE233" s="136"/>
      <c r="AF233" s="136"/>
    </row>
    <row r="234" spans="1:32" ht="12.75" customHeight="1" x14ac:dyDescent="0.2">
      <c r="A234" s="169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42"/>
      <c r="O234" s="168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  <c r="AC234" s="136"/>
      <c r="AD234" s="136"/>
      <c r="AE234" s="136"/>
      <c r="AF234" s="136"/>
    </row>
    <row r="235" spans="1:32" ht="12.75" customHeight="1" x14ac:dyDescent="0.2">
      <c r="A235" s="169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42"/>
      <c r="O235" s="168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  <c r="AC235" s="136"/>
      <c r="AD235" s="136"/>
      <c r="AE235" s="136"/>
      <c r="AF235" s="136"/>
    </row>
    <row r="236" spans="1:32" ht="12.75" customHeight="1" x14ac:dyDescent="0.2">
      <c r="A236" s="169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68"/>
      <c r="N236" s="142"/>
      <c r="O236" s="168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  <c r="AC236" s="136"/>
      <c r="AD236" s="136"/>
      <c r="AE236" s="136"/>
      <c r="AF236" s="136"/>
    </row>
    <row r="237" spans="1:32" ht="12.75" customHeight="1" x14ac:dyDescent="0.2">
      <c r="A237" s="169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42"/>
      <c r="O237" s="168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  <c r="AC237" s="136"/>
      <c r="AD237" s="136"/>
      <c r="AE237" s="136"/>
      <c r="AF237" s="136"/>
    </row>
    <row r="238" spans="1:32" ht="12.75" customHeight="1" x14ac:dyDescent="0.2">
      <c r="A238" s="169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8"/>
      <c r="N238" s="142"/>
      <c r="O238" s="168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  <c r="AC238" s="136"/>
      <c r="AD238" s="136"/>
      <c r="AE238" s="136"/>
      <c r="AF238" s="136"/>
    </row>
    <row r="239" spans="1:32" ht="12.75" customHeight="1" x14ac:dyDescent="0.2">
      <c r="A239" s="169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42"/>
      <c r="O239" s="168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  <c r="AC239" s="136"/>
      <c r="AD239" s="136"/>
      <c r="AE239" s="136"/>
      <c r="AF239" s="136"/>
    </row>
    <row r="240" spans="1:32" ht="12.75" customHeight="1" x14ac:dyDescent="0.2">
      <c r="A240" s="169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42"/>
      <c r="O240" s="168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  <c r="AC240" s="136"/>
      <c r="AD240" s="136"/>
      <c r="AE240" s="136"/>
      <c r="AF240" s="136"/>
    </row>
    <row r="241" spans="1:32" ht="12.75" customHeight="1" x14ac:dyDescent="0.2">
      <c r="A241" s="169"/>
      <c r="B241" s="168"/>
      <c r="C241" s="168"/>
      <c r="D241" s="168"/>
      <c r="E241" s="168"/>
      <c r="F241" s="168"/>
      <c r="G241" s="168"/>
      <c r="H241" s="168"/>
      <c r="I241" s="168"/>
      <c r="J241" s="168"/>
      <c r="K241" s="168"/>
      <c r="L241" s="168"/>
      <c r="M241" s="168"/>
      <c r="N241" s="142"/>
      <c r="O241" s="168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  <c r="AC241" s="136"/>
      <c r="AD241" s="136"/>
      <c r="AE241" s="136"/>
      <c r="AF241" s="136"/>
    </row>
    <row r="242" spans="1:32" ht="12.75" customHeight="1" x14ac:dyDescent="0.2">
      <c r="A242" s="169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8"/>
      <c r="M242" s="168"/>
      <c r="N242" s="142"/>
      <c r="O242" s="168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  <c r="AC242" s="136"/>
      <c r="AD242" s="136"/>
      <c r="AE242" s="136"/>
      <c r="AF242" s="136"/>
    </row>
    <row r="243" spans="1:32" ht="12.75" customHeight="1" x14ac:dyDescent="0.2">
      <c r="A243" s="169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68"/>
      <c r="N243" s="142"/>
      <c r="O243" s="168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  <c r="AC243" s="136"/>
      <c r="AD243" s="136"/>
      <c r="AE243" s="136"/>
      <c r="AF243" s="136"/>
    </row>
    <row r="244" spans="1:32" ht="12.75" customHeight="1" x14ac:dyDescent="0.2">
      <c r="A244" s="169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68"/>
      <c r="N244" s="142"/>
      <c r="O244" s="168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  <c r="AC244" s="136"/>
      <c r="AD244" s="136"/>
      <c r="AE244" s="136"/>
      <c r="AF244" s="136"/>
    </row>
    <row r="245" spans="1:32" ht="12.75" customHeight="1" x14ac:dyDescent="0.2">
      <c r="A245" s="169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42"/>
      <c r="O245" s="168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  <c r="AC245" s="136"/>
      <c r="AD245" s="136"/>
      <c r="AE245" s="136"/>
      <c r="AF245" s="136"/>
    </row>
    <row r="246" spans="1:32" ht="12.75" customHeight="1" x14ac:dyDescent="0.2">
      <c r="A246" s="169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68"/>
      <c r="M246" s="168"/>
      <c r="N246" s="142"/>
      <c r="O246" s="168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  <c r="AC246" s="136"/>
      <c r="AD246" s="136"/>
      <c r="AE246" s="136"/>
      <c r="AF246" s="136"/>
    </row>
    <row r="247" spans="1:32" ht="12.75" customHeight="1" x14ac:dyDescent="0.2">
      <c r="A247" s="169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68"/>
      <c r="N247" s="142"/>
      <c r="O247" s="168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  <c r="AC247" s="136"/>
      <c r="AD247" s="136"/>
      <c r="AE247" s="136"/>
      <c r="AF247" s="136"/>
    </row>
    <row r="248" spans="1:32" ht="12.75" customHeight="1" x14ac:dyDescent="0.2">
      <c r="A248" s="169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N248" s="142"/>
      <c r="O248" s="168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6"/>
      <c r="AD248" s="136"/>
      <c r="AE248" s="136"/>
      <c r="AF248" s="136"/>
    </row>
    <row r="249" spans="1:32" ht="12.75" customHeight="1" x14ac:dyDescent="0.2">
      <c r="A249" s="169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68"/>
      <c r="M249" s="168"/>
      <c r="N249" s="142"/>
      <c r="O249" s="168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6"/>
      <c r="AD249" s="136"/>
      <c r="AE249" s="136"/>
      <c r="AF249" s="136"/>
    </row>
    <row r="250" spans="1:32" ht="12.75" customHeight="1" x14ac:dyDescent="0.2">
      <c r="A250" s="169"/>
      <c r="B250" s="168"/>
      <c r="C250" s="168"/>
      <c r="D250" s="168"/>
      <c r="E250" s="168"/>
      <c r="F250" s="168"/>
      <c r="G250" s="168"/>
      <c r="H250" s="168"/>
      <c r="I250" s="168"/>
      <c r="J250" s="168"/>
      <c r="K250" s="168"/>
      <c r="L250" s="168"/>
      <c r="M250" s="168"/>
      <c r="N250" s="142"/>
      <c r="O250" s="168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  <c r="AC250" s="136"/>
      <c r="AD250" s="136"/>
      <c r="AE250" s="136"/>
      <c r="AF250" s="136"/>
    </row>
    <row r="251" spans="1:32" ht="12.75" customHeight="1" x14ac:dyDescent="0.2">
      <c r="A251" s="169"/>
      <c r="B251" s="168"/>
      <c r="C251" s="168"/>
      <c r="D251" s="168"/>
      <c r="E251" s="168"/>
      <c r="F251" s="168"/>
      <c r="G251" s="168"/>
      <c r="H251" s="168"/>
      <c r="I251" s="168"/>
      <c r="J251" s="168"/>
      <c r="K251" s="168"/>
      <c r="L251" s="168"/>
      <c r="M251" s="168"/>
      <c r="N251" s="142"/>
      <c r="O251" s="168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6"/>
      <c r="AD251" s="136"/>
      <c r="AE251" s="136"/>
      <c r="AF251" s="136"/>
    </row>
    <row r="252" spans="1:32" ht="12.75" customHeight="1" x14ac:dyDescent="0.2">
      <c r="A252" s="169"/>
      <c r="B252" s="168"/>
      <c r="C252" s="168"/>
      <c r="D252" s="168"/>
      <c r="E252" s="168"/>
      <c r="F252" s="168"/>
      <c r="G252" s="168"/>
      <c r="H252" s="168"/>
      <c r="I252" s="168"/>
      <c r="J252" s="168"/>
      <c r="K252" s="168"/>
      <c r="L252" s="168"/>
      <c r="M252" s="168"/>
      <c r="N252" s="142"/>
      <c r="O252" s="168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  <c r="AC252" s="136"/>
      <c r="AD252" s="136"/>
      <c r="AE252" s="136"/>
      <c r="AF252" s="136"/>
    </row>
    <row r="253" spans="1:32" ht="12.75" customHeight="1" x14ac:dyDescent="0.2">
      <c r="A253" s="169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8"/>
      <c r="N253" s="142"/>
      <c r="O253" s="168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  <c r="AC253" s="136"/>
      <c r="AD253" s="136"/>
      <c r="AE253" s="136"/>
      <c r="AF253" s="136"/>
    </row>
    <row r="254" spans="1:32" ht="12.75" customHeight="1" x14ac:dyDescent="0.2">
      <c r="A254" s="169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8"/>
      <c r="N254" s="142"/>
      <c r="O254" s="168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  <c r="AC254" s="136"/>
      <c r="AD254" s="136"/>
      <c r="AE254" s="136"/>
      <c r="AF254" s="136"/>
    </row>
    <row r="255" spans="1:32" ht="12.75" customHeight="1" x14ac:dyDescent="0.2">
      <c r="A255" s="169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68"/>
      <c r="N255" s="142"/>
      <c r="O255" s="168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  <c r="AC255" s="136"/>
      <c r="AD255" s="136"/>
      <c r="AE255" s="136"/>
      <c r="AF255" s="136"/>
    </row>
    <row r="256" spans="1:32" ht="12.75" customHeight="1" x14ac:dyDescent="0.2">
      <c r="A256" s="169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68"/>
      <c r="N256" s="142"/>
      <c r="O256" s="168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  <c r="AC256" s="136"/>
      <c r="AD256" s="136"/>
      <c r="AE256" s="136"/>
      <c r="AF256" s="136"/>
    </row>
    <row r="257" spans="1:32" ht="12.75" customHeight="1" x14ac:dyDescent="0.2">
      <c r="A257" s="169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68"/>
      <c r="N257" s="142"/>
      <c r="O257" s="168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  <c r="AC257" s="136"/>
      <c r="AD257" s="136"/>
      <c r="AE257" s="136"/>
      <c r="AF257" s="136"/>
    </row>
    <row r="258" spans="1:32" ht="12.75" customHeight="1" x14ac:dyDescent="0.2">
      <c r="A258" s="169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68"/>
      <c r="N258" s="142"/>
      <c r="O258" s="168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  <c r="AC258" s="136"/>
      <c r="AD258" s="136"/>
      <c r="AE258" s="136"/>
      <c r="AF258" s="136"/>
    </row>
    <row r="259" spans="1:32" ht="12.75" customHeight="1" x14ac:dyDescent="0.2">
      <c r="A259" s="169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68"/>
      <c r="N259" s="142"/>
      <c r="O259" s="168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  <c r="AC259" s="136"/>
      <c r="AD259" s="136"/>
      <c r="AE259" s="136"/>
      <c r="AF259" s="136"/>
    </row>
    <row r="260" spans="1:32" ht="12.75" customHeight="1" x14ac:dyDescent="0.2">
      <c r="A260" s="169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68"/>
      <c r="N260" s="142"/>
      <c r="O260" s="168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  <c r="AC260" s="136"/>
      <c r="AD260" s="136"/>
      <c r="AE260" s="136"/>
      <c r="AF260" s="136"/>
    </row>
    <row r="261" spans="1:32" ht="12.75" customHeight="1" x14ac:dyDescent="0.2">
      <c r="A261" s="169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68"/>
      <c r="N261" s="142"/>
      <c r="O261" s="168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  <c r="AC261" s="136"/>
      <c r="AD261" s="136"/>
      <c r="AE261" s="136"/>
      <c r="AF261" s="136"/>
    </row>
    <row r="262" spans="1:32" ht="12.75" customHeight="1" x14ac:dyDescent="0.2">
      <c r="A262" s="169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68"/>
      <c r="N262" s="142"/>
      <c r="O262" s="168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  <c r="AC262" s="136"/>
      <c r="AD262" s="136"/>
      <c r="AE262" s="136"/>
      <c r="AF262" s="136"/>
    </row>
    <row r="263" spans="1:32" ht="12.75" customHeight="1" x14ac:dyDescent="0.2">
      <c r="A263" s="169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168"/>
      <c r="N263" s="142"/>
      <c r="O263" s="168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  <c r="AC263" s="136"/>
      <c r="AD263" s="136"/>
      <c r="AE263" s="136"/>
      <c r="AF263" s="136"/>
    </row>
    <row r="264" spans="1:32" ht="12.75" customHeight="1" x14ac:dyDescent="0.2">
      <c r="A264" s="169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68"/>
      <c r="N264" s="142"/>
      <c r="O264" s="168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  <c r="AC264" s="136"/>
      <c r="AD264" s="136"/>
      <c r="AE264" s="136"/>
      <c r="AF264" s="136"/>
    </row>
    <row r="265" spans="1:32" ht="12.75" customHeight="1" x14ac:dyDescent="0.2">
      <c r="A265" s="169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168"/>
      <c r="N265" s="142"/>
      <c r="O265" s="168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  <c r="AE265" s="136"/>
      <c r="AF265" s="136"/>
    </row>
    <row r="266" spans="1:32" ht="12.75" customHeight="1" x14ac:dyDescent="0.2">
      <c r="A266" s="169"/>
      <c r="B266" s="168"/>
      <c r="C266" s="168"/>
      <c r="D266" s="168"/>
      <c r="E266" s="168"/>
      <c r="F266" s="168"/>
      <c r="G266" s="168"/>
      <c r="H266" s="168"/>
      <c r="I266" s="168"/>
      <c r="J266" s="168"/>
      <c r="K266" s="168"/>
      <c r="L266" s="168"/>
      <c r="M266" s="168"/>
      <c r="N266" s="142"/>
      <c r="O266" s="168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  <c r="AC266" s="136"/>
      <c r="AD266" s="136"/>
      <c r="AE266" s="136"/>
      <c r="AF266" s="136"/>
    </row>
    <row r="267" spans="1:32" ht="12.75" customHeight="1" x14ac:dyDescent="0.2">
      <c r="A267" s="169"/>
      <c r="B267" s="168"/>
      <c r="C267" s="168"/>
      <c r="D267" s="168"/>
      <c r="E267" s="168"/>
      <c r="F267" s="168"/>
      <c r="G267" s="168"/>
      <c r="H267" s="168"/>
      <c r="I267" s="168"/>
      <c r="J267" s="168"/>
      <c r="K267" s="168"/>
      <c r="L267" s="168"/>
      <c r="M267" s="168"/>
      <c r="N267" s="142"/>
      <c r="O267" s="168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  <c r="AC267" s="136"/>
      <c r="AD267" s="136"/>
      <c r="AE267" s="136"/>
      <c r="AF267" s="136"/>
    </row>
    <row r="268" spans="1:32" ht="12.75" customHeight="1" x14ac:dyDescent="0.2">
      <c r="A268" s="169"/>
      <c r="B268" s="168"/>
      <c r="C268" s="168"/>
      <c r="D268" s="168"/>
      <c r="E268" s="168"/>
      <c r="F268" s="168"/>
      <c r="G268" s="168"/>
      <c r="H268" s="168"/>
      <c r="I268" s="168"/>
      <c r="J268" s="168"/>
      <c r="K268" s="168"/>
      <c r="L268" s="168"/>
      <c r="M268" s="168"/>
      <c r="N268" s="142"/>
      <c r="O268" s="168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  <c r="AC268" s="136"/>
      <c r="AD268" s="136"/>
      <c r="AE268" s="136"/>
      <c r="AF268" s="136"/>
    </row>
    <row r="269" spans="1:32" ht="12.75" customHeight="1" x14ac:dyDescent="0.2">
      <c r="A269" s="169"/>
      <c r="B269" s="168"/>
      <c r="C269" s="168"/>
      <c r="D269" s="168"/>
      <c r="E269" s="168"/>
      <c r="F269" s="168"/>
      <c r="G269" s="168"/>
      <c r="H269" s="168"/>
      <c r="I269" s="168"/>
      <c r="J269" s="168"/>
      <c r="K269" s="168"/>
      <c r="L269" s="168"/>
      <c r="M269" s="168"/>
      <c r="N269" s="142"/>
      <c r="O269" s="168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  <c r="AC269" s="136"/>
      <c r="AD269" s="136"/>
      <c r="AE269" s="136"/>
      <c r="AF269" s="136"/>
    </row>
    <row r="270" spans="1:32" ht="12.75" customHeight="1" x14ac:dyDescent="0.2">
      <c r="A270" s="169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42"/>
      <c r="O270" s="168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  <c r="AC270" s="136"/>
      <c r="AD270" s="136"/>
      <c r="AE270" s="136"/>
      <c r="AF270" s="136"/>
    </row>
    <row r="271" spans="1:32" ht="12.75" customHeight="1" x14ac:dyDescent="0.2">
      <c r="A271" s="169"/>
      <c r="B271" s="168"/>
      <c r="C271" s="168"/>
      <c r="D271" s="168"/>
      <c r="E271" s="168"/>
      <c r="F271" s="168"/>
      <c r="G271" s="168"/>
      <c r="H271" s="168"/>
      <c r="I271" s="168"/>
      <c r="J271" s="168"/>
      <c r="K271" s="168"/>
      <c r="L271" s="168"/>
      <c r="M271" s="168"/>
      <c r="N271" s="142"/>
      <c r="O271" s="168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  <c r="AC271" s="136"/>
      <c r="AD271" s="136"/>
      <c r="AE271" s="136"/>
      <c r="AF271" s="136"/>
    </row>
    <row r="272" spans="1:32" ht="12.75" customHeight="1" x14ac:dyDescent="0.2">
      <c r="A272" s="169"/>
      <c r="B272" s="168"/>
      <c r="C272" s="168"/>
      <c r="D272" s="168"/>
      <c r="E272" s="168"/>
      <c r="F272" s="168"/>
      <c r="G272" s="168"/>
      <c r="H272" s="168"/>
      <c r="I272" s="168"/>
      <c r="J272" s="168"/>
      <c r="K272" s="168"/>
      <c r="L272" s="168"/>
      <c r="M272" s="168"/>
      <c r="N272" s="142"/>
      <c r="O272" s="168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  <c r="AC272" s="136"/>
      <c r="AD272" s="136"/>
      <c r="AE272" s="136"/>
      <c r="AF272" s="136"/>
    </row>
    <row r="273" spans="1:32" ht="12.75" customHeight="1" x14ac:dyDescent="0.2">
      <c r="A273" s="169"/>
      <c r="B273" s="168"/>
      <c r="C273" s="168"/>
      <c r="D273" s="168"/>
      <c r="E273" s="168"/>
      <c r="F273" s="168"/>
      <c r="G273" s="168"/>
      <c r="H273" s="168"/>
      <c r="I273" s="168"/>
      <c r="J273" s="168"/>
      <c r="K273" s="168"/>
      <c r="L273" s="168"/>
      <c r="M273" s="168"/>
      <c r="N273" s="142"/>
      <c r="O273" s="168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  <c r="AC273" s="136"/>
      <c r="AD273" s="136"/>
      <c r="AE273" s="136"/>
      <c r="AF273" s="136"/>
    </row>
    <row r="274" spans="1:32" ht="12.75" customHeight="1" x14ac:dyDescent="0.2">
      <c r="A274" s="169"/>
      <c r="B274" s="168"/>
      <c r="C274" s="168"/>
      <c r="D274" s="168"/>
      <c r="E274" s="168"/>
      <c r="F274" s="168"/>
      <c r="G274" s="168"/>
      <c r="H274" s="168"/>
      <c r="I274" s="168"/>
      <c r="J274" s="168"/>
      <c r="K274" s="168"/>
      <c r="L274" s="168"/>
      <c r="M274" s="168"/>
      <c r="N274" s="142"/>
      <c r="O274" s="168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  <c r="AC274" s="136"/>
      <c r="AD274" s="136"/>
      <c r="AE274" s="136"/>
      <c r="AF274" s="136"/>
    </row>
    <row r="275" spans="1:32" ht="12.75" customHeight="1" x14ac:dyDescent="0.2">
      <c r="A275" s="169"/>
      <c r="B275" s="168"/>
      <c r="C275" s="168"/>
      <c r="D275" s="168"/>
      <c r="E275" s="168"/>
      <c r="F275" s="168"/>
      <c r="G275" s="168"/>
      <c r="H275" s="168"/>
      <c r="I275" s="168"/>
      <c r="J275" s="168"/>
      <c r="K275" s="168"/>
      <c r="L275" s="168"/>
      <c r="M275" s="168"/>
      <c r="N275" s="142"/>
      <c r="O275" s="168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  <c r="AC275" s="136"/>
      <c r="AD275" s="136"/>
      <c r="AE275" s="136"/>
      <c r="AF275" s="136"/>
    </row>
    <row r="276" spans="1:32" ht="12.75" customHeight="1" x14ac:dyDescent="0.2">
      <c r="A276" s="169"/>
      <c r="B276" s="168"/>
      <c r="C276" s="168"/>
      <c r="D276" s="168"/>
      <c r="E276" s="168"/>
      <c r="F276" s="168"/>
      <c r="G276" s="168"/>
      <c r="H276" s="168"/>
      <c r="I276" s="168"/>
      <c r="J276" s="168"/>
      <c r="K276" s="168"/>
      <c r="L276" s="168"/>
      <c r="M276" s="168"/>
      <c r="N276" s="142"/>
      <c r="O276" s="168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  <c r="AC276" s="136"/>
      <c r="AD276" s="136"/>
      <c r="AE276" s="136"/>
      <c r="AF276" s="136"/>
    </row>
    <row r="277" spans="1:32" ht="12.75" customHeight="1" x14ac:dyDescent="0.2">
      <c r="A277" s="169"/>
      <c r="B277" s="168"/>
      <c r="C277" s="168"/>
      <c r="D277" s="168"/>
      <c r="E277" s="168"/>
      <c r="F277" s="168"/>
      <c r="G277" s="168"/>
      <c r="H277" s="168"/>
      <c r="I277" s="168"/>
      <c r="J277" s="168"/>
      <c r="K277" s="168"/>
      <c r="L277" s="168"/>
      <c r="M277" s="168"/>
      <c r="N277" s="142"/>
      <c r="O277" s="168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  <c r="AC277" s="136"/>
      <c r="AD277" s="136"/>
      <c r="AE277" s="136"/>
      <c r="AF277" s="136"/>
    </row>
    <row r="278" spans="1:32" ht="12.75" customHeight="1" x14ac:dyDescent="0.2">
      <c r="A278" s="169"/>
      <c r="B278" s="168"/>
      <c r="C278" s="168"/>
      <c r="D278" s="168"/>
      <c r="E278" s="168"/>
      <c r="F278" s="168"/>
      <c r="G278" s="168"/>
      <c r="H278" s="168"/>
      <c r="I278" s="168"/>
      <c r="J278" s="168"/>
      <c r="K278" s="168"/>
      <c r="L278" s="168"/>
      <c r="M278" s="168"/>
      <c r="N278" s="142"/>
      <c r="O278" s="168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  <c r="AC278" s="136"/>
      <c r="AD278" s="136"/>
      <c r="AE278" s="136"/>
      <c r="AF278" s="136"/>
    </row>
    <row r="279" spans="1:32" ht="12.75" customHeight="1" x14ac:dyDescent="0.2">
      <c r="A279" s="169"/>
      <c r="B279" s="168"/>
      <c r="C279" s="168"/>
      <c r="D279" s="168"/>
      <c r="E279" s="168"/>
      <c r="F279" s="168"/>
      <c r="G279" s="168"/>
      <c r="H279" s="168"/>
      <c r="I279" s="168"/>
      <c r="J279" s="168"/>
      <c r="K279" s="168"/>
      <c r="L279" s="168"/>
      <c r="M279" s="168"/>
      <c r="N279" s="142"/>
      <c r="O279" s="168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  <c r="AC279" s="136"/>
      <c r="AD279" s="136"/>
      <c r="AE279" s="136"/>
      <c r="AF279" s="136"/>
    </row>
    <row r="280" spans="1:32" ht="12.75" customHeight="1" x14ac:dyDescent="0.2">
      <c r="A280" s="169"/>
      <c r="B280" s="168"/>
      <c r="C280" s="168"/>
      <c r="D280" s="168"/>
      <c r="E280" s="168"/>
      <c r="F280" s="168"/>
      <c r="G280" s="168"/>
      <c r="H280" s="168"/>
      <c r="I280" s="168"/>
      <c r="J280" s="168"/>
      <c r="K280" s="168"/>
      <c r="L280" s="168"/>
      <c r="M280" s="168"/>
      <c r="N280" s="142"/>
      <c r="O280" s="168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  <c r="AC280" s="136"/>
      <c r="AD280" s="136"/>
      <c r="AE280" s="136"/>
      <c r="AF280" s="136"/>
    </row>
    <row r="281" spans="1:32" ht="12.75" customHeight="1" x14ac:dyDescent="0.2">
      <c r="A281" s="169"/>
      <c r="B281" s="168"/>
      <c r="C281" s="168"/>
      <c r="D281" s="168"/>
      <c r="E281" s="168"/>
      <c r="F281" s="168"/>
      <c r="G281" s="168"/>
      <c r="H281" s="168"/>
      <c r="I281" s="168"/>
      <c r="J281" s="168"/>
      <c r="K281" s="168"/>
      <c r="L281" s="168"/>
      <c r="M281" s="168"/>
      <c r="N281" s="142"/>
      <c r="O281" s="168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  <c r="AC281" s="136"/>
      <c r="AD281" s="136"/>
      <c r="AE281" s="136"/>
      <c r="AF281" s="136"/>
    </row>
    <row r="282" spans="1:32" ht="12.75" customHeight="1" x14ac:dyDescent="0.2">
      <c r="A282" s="169"/>
      <c r="B282" s="168"/>
      <c r="C282" s="168"/>
      <c r="D282" s="168"/>
      <c r="E282" s="168"/>
      <c r="F282" s="168"/>
      <c r="G282" s="168"/>
      <c r="H282" s="168"/>
      <c r="I282" s="168"/>
      <c r="J282" s="168"/>
      <c r="K282" s="168"/>
      <c r="L282" s="168"/>
      <c r="M282" s="168"/>
      <c r="N282" s="142"/>
      <c r="O282" s="168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  <c r="AC282" s="136"/>
      <c r="AD282" s="136"/>
      <c r="AE282" s="136"/>
      <c r="AF282" s="136"/>
    </row>
    <row r="283" spans="1:32" ht="12.75" customHeight="1" x14ac:dyDescent="0.2">
      <c r="A283" s="169"/>
      <c r="B283" s="168"/>
      <c r="C283" s="168"/>
      <c r="D283" s="168"/>
      <c r="E283" s="168"/>
      <c r="F283" s="168"/>
      <c r="G283" s="168"/>
      <c r="H283" s="168"/>
      <c r="I283" s="168"/>
      <c r="J283" s="168"/>
      <c r="K283" s="168"/>
      <c r="L283" s="168"/>
      <c r="M283" s="168"/>
      <c r="N283" s="142"/>
      <c r="O283" s="168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  <c r="AC283" s="136"/>
      <c r="AD283" s="136"/>
      <c r="AE283" s="136"/>
      <c r="AF283" s="136"/>
    </row>
    <row r="284" spans="1:32" ht="12.75" customHeight="1" x14ac:dyDescent="0.2">
      <c r="A284" s="169"/>
      <c r="B284" s="168"/>
      <c r="C284" s="168"/>
      <c r="D284" s="168"/>
      <c r="E284" s="168"/>
      <c r="F284" s="168"/>
      <c r="G284" s="168"/>
      <c r="H284" s="168"/>
      <c r="I284" s="168"/>
      <c r="J284" s="168"/>
      <c r="K284" s="168"/>
      <c r="L284" s="168"/>
      <c r="M284" s="168"/>
      <c r="N284" s="142"/>
      <c r="O284" s="168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  <c r="AC284" s="136"/>
      <c r="AD284" s="136"/>
      <c r="AE284" s="136"/>
      <c r="AF284" s="136"/>
    </row>
    <row r="285" spans="1:32" ht="12.75" customHeight="1" x14ac:dyDescent="0.2">
      <c r="A285" s="169"/>
      <c r="B285" s="168"/>
      <c r="C285" s="168"/>
      <c r="D285" s="168"/>
      <c r="E285" s="168"/>
      <c r="F285" s="168"/>
      <c r="G285" s="168"/>
      <c r="H285" s="168"/>
      <c r="I285" s="168"/>
      <c r="J285" s="168"/>
      <c r="K285" s="168"/>
      <c r="L285" s="168"/>
      <c r="M285" s="168"/>
      <c r="N285" s="142"/>
      <c r="O285" s="168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  <c r="AC285" s="136"/>
      <c r="AD285" s="136"/>
      <c r="AE285" s="136"/>
      <c r="AF285" s="136"/>
    </row>
    <row r="286" spans="1:32" ht="12.75" customHeight="1" x14ac:dyDescent="0.2">
      <c r="A286" s="169"/>
      <c r="B286" s="168"/>
      <c r="C286" s="168"/>
      <c r="D286" s="168"/>
      <c r="E286" s="168"/>
      <c r="F286" s="168"/>
      <c r="G286" s="168"/>
      <c r="H286" s="168"/>
      <c r="I286" s="168"/>
      <c r="J286" s="168"/>
      <c r="K286" s="168"/>
      <c r="L286" s="168"/>
      <c r="M286" s="168"/>
      <c r="N286" s="142"/>
      <c r="O286" s="168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  <c r="AC286" s="136"/>
      <c r="AD286" s="136"/>
      <c r="AE286" s="136"/>
      <c r="AF286" s="136"/>
    </row>
    <row r="287" spans="1:32" ht="12.75" customHeight="1" x14ac:dyDescent="0.2">
      <c r="A287" s="169"/>
      <c r="B287" s="168"/>
      <c r="C287" s="168"/>
      <c r="D287" s="168"/>
      <c r="E287" s="168"/>
      <c r="F287" s="168"/>
      <c r="G287" s="168"/>
      <c r="H287" s="168"/>
      <c r="I287" s="168"/>
      <c r="J287" s="168"/>
      <c r="K287" s="168"/>
      <c r="L287" s="168"/>
      <c r="M287" s="168"/>
      <c r="N287" s="142"/>
      <c r="O287" s="168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  <c r="AC287" s="136"/>
      <c r="AD287" s="136"/>
      <c r="AE287" s="136"/>
      <c r="AF287" s="136"/>
    </row>
    <row r="288" spans="1:32" ht="12.75" customHeight="1" x14ac:dyDescent="0.2">
      <c r="A288" s="169"/>
      <c r="B288" s="168"/>
      <c r="C288" s="168"/>
      <c r="D288" s="168"/>
      <c r="E288" s="168"/>
      <c r="F288" s="168"/>
      <c r="G288" s="168"/>
      <c r="H288" s="168"/>
      <c r="I288" s="168"/>
      <c r="J288" s="168"/>
      <c r="K288" s="168"/>
      <c r="L288" s="168"/>
      <c r="M288" s="168"/>
      <c r="N288" s="142"/>
      <c r="O288" s="168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  <c r="AC288" s="136"/>
      <c r="AD288" s="136"/>
      <c r="AE288" s="136"/>
      <c r="AF288" s="136"/>
    </row>
    <row r="289" spans="1:32" ht="12.75" customHeight="1" x14ac:dyDescent="0.2">
      <c r="A289" s="169"/>
      <c r="B289" s="168"/>
      <c r="C289" s="168"/>
      <c r="D289" s="168"/>
      <c r="E289" s="168"/>
      <c r="F289" s="168"/>
      <c r="G289" s="168"/>
      <c r="H289" s="168"/>
      <c r="I289" s="168"/>
      <c r="J289" s="168"/>
      <c r="K289" s="168"/>
      <c r="L289" s="168"/>
      <c r="M289" s="168"/>
      <c r="N289" s="142"/>
      <c r="O289" s="168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  <c r="AC289" s="136"/>
      <c r="AD289" s="136"/>
      <c r="AE289" s="136"/>
      <c r="AF289" s="136"/>
    </row>
    <row r="290" spans="1:32" ht="12.75" customHeight="1" x14ac:dyDescent="0.2">
      <c r="A290" s="169"/>
      <c r="B290" s="168"/>
      <c r="C290" s="168"/>
      <c r="D290" s="168"/>
      <c r="E290" s="168"/>
      <c r="F290" s="168"/>
      <c r="G290" s="168"/>
      <c r="H290" s="168"/>
      <c r="I290" s="168"/>
      <c r="J290" s="168"/>
      <c r="K290" s="168"/>
      <c r="L290" s="168"/>
      <c r="M290" s="168"/>
      <c r="N290" s="142"/>
      <c r="O290" s="168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  <c r="AC290" s="136"/>
      <c r="AD290" s="136"/>
      <c r="AE290" s="136"/>
      <c r="AF290" s="136"/>
    </row>
    <row r="291" spans="1:32" ht="12.75" customHeight="1" x14ac:dyDescent="0.2">
      <c r="A291" s="169"/>
      <c r="B291" s="168"/>
      <c r="C291" s="168"/>
      <c r="D291" s="168"/>
      <c r="E291" s="168"/>
      <c r="F291" s="168"/>
      <c r="G291" s="168"/>
      <c r="H291" s="168"/>
      <c r="I291" s="168"/>
      <c r="J291" s="168"/>
      <c r="K291" s="168"/>
      <c r="L291" s="168"/>
      <c r="M291" s="168"/>
      <c r="N291" s="142"/>
      <c r="O291" s="168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  <c r="AC291" s="136"/>
      <c r="AD291" s="136"/>
      <c r="AE291" s="136"/>
      <c r="AF291" s="136"/>
    </row>
    <row r="292" spans="1:32" ht="12.75" customHeight="1" x14ac:dyDescent="0.2">
      <c r="A292" s="169"/>
      <c r="B292" s="168"/>
      <c r="C292" s="168"/>
      <c r="D292" s="168"/>
      <c r="E292" s="168"/>
      <c r="F292" s="168"/>
      <c r="G292" s="168"/>
      <c r="H292" s="168"/>
      <c r="I292" s="168"/>
      <c r="J292" s="168"/>
      <c r="K292" s="168"/>
      <c r="L292" s="168"/>
      <c r="M292" s="168"/>
      <c r="N292" s="142"/>
      <c r="O292" s="168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  <c r="AC292" s="136"/>
      <c r="AD292" s="136"/>
      <c r="AE292" s="136"/>
      <c r="AF292" s="136"/>
    </row>
    <row r="293" spans="1:32" ht="12.75" customHeight="1" x14ac:dyDescent="0.2">
      <c r="A293" s="169"/>
      <c r="B293" s="168"/>
      <c r="C293" s="168"/>
      <c r="D293" s="168"/>
      <c r="E293" s="168"/>
      <c r="F293" s="168"/>
      <c r="G293" s="168"/>
      <c r="H293" s="168"/>
      <c r="I293" s="168"/>
      <c r="J293" s="168"/>
      <c r="K293" s="168"/>
      <c r="L293" s="168"/>
      <c r="M293" s="168"/>
      <c r="N293" s="142"/>
      <c r="O293" s="168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  <c r="AC293" s="136"/>
      <c r="AD293" s="136"/>
      <c r="AE293" s="136"/>
      <c r="AF293" s="136"/>
    </row>
    <row r="294" spans="1:32" ht="12.75" customHeight="1" x14ac:dyDescent="0.2">
      <c r="A294" s="169"/>
      <c r="B294" s="168"/>
      <c r="C294" s="168"/>
      <c r="D294" s="168"/>
      <c r="E294" s="168"/>
      <c r="F294" s="168"/>
      <c r="G294" s="168"/>
      <c r="H294" s="168"/>
      <c r="I294" s="168"/>
      <c r="J294" s="168"/>
      <c r="K294" s="168"/>
      <c r="L294" s="168"/>
      <c r="M294" s="168"/>
      <c r="N294" s="142"/>
      <c r="O294" s="168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  <c r="AC294" s="136"/>
      <c r="AD294" s="136"/>
      <c r="AE294" s="136"/>
      <c r="AF294" s="136"/>
    </row>
    <row r="295" spans="1:32" ht="12.75" customHeight="1" x14ac:dyDescent="0.2">
      <c r="A295" s="169"/>
      <c r="B295" s="168"/>
      <c r="C295" s="168"/>
      <c r="D295" s="168"/>
      <c r="E295" s="168"/>
      <c r="F295" s="168"/>
      <c r="G295" s="168"/>
      <c r="H295" s="168"/>
      <c r="I295" s="168"/>
      <c r="J295" s="168"/>
      <c r="K295" s="168"/>
      <c r="L295" s="168"/>
      <c r="M295" s="168"/>
      <c r="N295" s="142"/>
      <c r="O295" s="168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  <c r="AC295" s="136"/>
      <c r="AD295" s="136"/>
      <c r="AE295" s="136"/>
      <c r="AF295" s="136"/>
    </row>
    <row r="296" spans="1:32" ht="12.75" customHeight="1" x14ac:dyDescent="0.2">
      <c r="A296" s="169"/>
      <c r="B296" s="168"/>
      <c r="C296" s="168"/>
      <c r="D296" s="168"/>
      <c r="E296" s="168"/>
      <c r="F296" s="168"/>
      <c r="G296" s="168"/>
      <c r="H296" s="168"/>
      <c r="I296" s="168"/>
      <c r="J296" s="168"/>
      <c r="K296" s="168"/>
      <c r="L296" s="168"/>
      <c r="M296" s="168"/>
      <c r="N296" s="142"/>
      <c r="O296" s="168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  <c r="AC296" s="136"/>
      <c r="AD296" s="136"/>
      <c r="AE296" s="136"/>
      <c r="AF296" s="136"/>
    </row>
    <row r="297" spans="1:32" ht="12.75" customHeight="1" x14ac:dyDescent="0.2">
      <c r="A297" s="169"/>
      <c r="B297" s="168"/>
      <c r="C297" s="168"/>
      <c r="D297" s="168"/>
      <c r="E297" s="168"/>
      <c r="F297" s="168"/>
      <c r="G297" s="168"/>
      <c r="H297" s="168"/>
      <c r="I297" s="168"/>
      <c r="J297" s="168"/>
      <c r="K297" s="168"/>
      <c r="L297" s="168"/>
      <c r="M297" s="168"/>
      <c r="N297" s="142"/>
      <c r="O297" s="168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  <c r="AC297" s="136"/>
      <c r="AD297" s="136"/>
      <c r="AE297" s="136"/>
      <c r="AF297" s="136"/>
    </row>
    <row r="298" spans="1:32" ht="12.75" customHeight="1" x14ac:dyDescent="0.2">
      <c r="A298" s="169"/>
      <c r="B298" s="168"/>
      <c r="C298" s="168"/>
      <c r="D298" s="168"/>
      <c r="E298" s="168"/>
      <c r="F298" s="168"/>
      <c r="G298" s="168"/>
      <c r="H298" s="168"/>
      <c r="I298" s="168"/>
      <c r="J298" s="168"/>
      <c r="K298" s="168"/>
      <c r="L298" s="168"/>
      <c r="M298" s="168"/>
      <c r="N298" s="142"/>
      <c r="O298" s="168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6"/>
      <c r="AD298" s="136"/>
      <c r="AE298" s="136"/>
      <c r="AF298" s="136"/>
    </row>
    <row r="299" spans="1:32" ht="12.75" customHeight="1" x14ac:dyDescent="0.2">
      <c r="A299" s="169"/>
      <c r="B299" s="168"/>
      <c r="C299" s="168"/>
      <c r="D299" s="168"/>
      <c r="E299" s="168"/>
      <c r="F299" s="168"/>
      <c r="G299" s="168"/>
      <c r="H299" s="168"/>
      <c r="I299" s="168"/>
      <c r="J299" s="168"/>
      <c r="K299" s="168"/>
      <c r="L299" s="168"/>
      <c r="M299" s="168"/>
      <c r="N299" s="142"/>
      <c r="O299" s="168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  <c r="AC299" s="136"/>
      <c r="AD299" s="136"/>
      <c r="AE299" s="136"/>
      <c r="AF299" s="136"/>
    </row>
    <row r="300" spans="1:32" ht="12.75" customHeight="1" x14ac:dyDescent="0.2">
      <c r="A300" s="169"/>
      <c r="B300" s="168"/>
      <c r="C300" s="168"/>
      <c r="D300" s="168"/>
      <c r="E300" s="168"/>
      <c r="F300" s="168"/>
      <c r="G300" s="168"/>
      <c r="H300" s="168"/>
      <c r="I300" s="168"/>
      <c r="J300" s="168"/>
      <c r="K300" s="168"/>
      <c r="L300" s="168"/>
      <c r="M300" s="168"/>
      <c r="N300" s="142"/>
      <c r="O300" s="168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  <c r="AC300" s="136"/>
      <c r="AD300" s="136"/>
      <c r="AE300" s="136"/>
      <c r="AF300" s="136"/>
    </row>
    <row r="301" spans="1:32" ht="12.75" customHeight="1" x14ac:dyDescent="0.2">
      <c r="A301" s="169"/>
      <c r="B301" s="168"/>
      <c r="C301" s="168"/>
      <c r="D301" s="168"/>
      <c r="E301" s="168"/>
      <c r="F301" s="168"/>
      <c r="G301" s="168"/>
      <c r="H301" s="168"/>
      <c r="I301" s="168"/>
      <c r="J301" s="168"/>
      <c r="K301" s="168"/>
      <c r="L301" s="168"/>
      <c r="M301" s="168"/>
      <c r="N301" s="142"/>
      <c r="O301" s="168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  <c r="AC301" s="136"/>
      <c r="AD301" s="136"/>
      <c r="AE301" s="136"/>
      <c r="AF301" s="136"/>
    </row>
    <row r="302" spans="1:32" ht="12.75" customHeight="1" x14ac:dyDescent="0.2">
      <c r="A302" s="169"/>
      <c r="B302" s="168"/>
      <c r="C302" s="168"/>
      <c r="D302" s="168"/>
      <c r="E302" s="168"/>
      <c r="F302" s="168"/>
      <c r="G302" s="168"/>
      <c r="H302" s="168"/>
      <c r="I302" s="168"/>
      <c r="J302" s="168"/>
      <c r="K302" s="168"/>
      <c r="L302" s="168"/>
      <c r="M302" s="168"/>
      <c r="N302" s="142"/>
      <c r="O302" s="168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  <c r="AC302" s="136"/>
      <c r="AD302" s="136"/>
      <c r="AE302" s="136"/>
      <c r="AF302" s="136"/>
    </row>
    <row r="303" spans="1:32" ht="12.75" customHeight="1" x14ac:dyDescent="0.2">
      <c r="A303" s="169"/>
      <c r="B303" s="168"/>
      <c r="C303" s="168"/>
      <c r="D303" s="168"/>
      <c r="E303" s="168"/>
      <c r="F303" s="168"/>
      <c r="G303" s="168"/>
      <c r="H303" s="168"/>
      <c r="I303" s="168"/>
      <c r="J303" s="168"/>
      <c r="K303" s="168"/>
      <c r="L303" s="168"/>
      <c r="M303" s="168"/>
      <c r="N303" s="142"/>
      <c r="O303" s="168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  <c r="AC303" s="136"/>
      <c r="AD303" s="136"/>
      <c r="AE303" s="136"/>
      <c r="AF303" s="136"/>
    </row>
    <row r="304" spans="1:32" ht="12.75" customHeight="1" x14ac:dyDescent="0.2">
      <c r="A304" s="169"/>
      <c r="B304" s="168"/>
      <c r="C304" s="168"/>
      <c r="D304" s="168"/>
      <c r="E304" s="168"/>
      <c r="F304" s="168"/>
      <c r="G304" s="168"/>
      <c r="H304" s="168"/>
      <c r="I304" s="168"/>
      <c r="J304" s="168"/>
      <c r="K304" s="168"/>
      <c r="L304" s="168"/>
      <c r="M304" s="168"/>
      <c r="N304" s="142"/>
      <c r="O304" s="168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6"/>
      <c r="AD304" s="136"/>
      <c r="AE304" s="136"/>
      <c r="AF304" s="136"/>
    </row>
    <row r="305" spans="1:32" ht="12.75" customHeight="1" x14ac:dyDescent="0.2">
      <c r="A305" s="169"/>
      <c r="B305" s="168"/>
      <c r="C305" s="168"/>
      <c r="D305" s="168"/>
      <c r="E305" s="168"/>
      <c r="F305" s="168"/>
      <c r="G305" s="168"/>
      <c r="H305" s="168"/>
      <c r="I305" s="168"/>
      <c r="J305" s="168"/>
      <c r="K305" s="168"/>
      <c r="L305" s="168"/>
      <c r="M305" s="168"/>
      <c r="N305" s="142"/>
      <c r="O305" s="168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  <c r="AE305" s="136"/>
      <c r="AF305" s="136"/>
    </row>
    <row r="306" spans="1:32" ht="12.75" customHeight="1" x14ac:dyDescent="0.2">
      <c r="A306" s="169"/>
      <c r="B306" s="168"/>
      <c r="C306" s="168"/>
      <c r="D306" s="168"/>
      <c r="E306" s="168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6"/>
      <c r="AD306" s="136"/>
      <c r="AE306" s="136"/>
      <c r="AF306" s="136"/>
    </row>
    <row r="307" spans="1:32" ht="12.75" customHeight="1" x14ac:dyDescent="0.2">
      <c r="A307" s="169"/>
      <c r="B307" s="168"/>
      <c r="C307" s="168"/>
      <c r="D307" s="168"/>
      <c r="E307" s="168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36"/>
      <c r="AD307" s="136"/>
      <c r="AE307" s="136"/>
      <c r="AF307" s="136"/>
    </row>
    <row r="308" spans="1:32" ht="12.75" customHeight="1" x14ac:dyDescent="0.2">
      <c r="A308" s="169"/>
      <c r="B308" s="168"/>
      <c r="C308" s="168"/>
      <c r="D308" s="168"/>
      <c r="E308" s="168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  <c r="AE308" s="136"/>
      <c r="AF308" s="136"/>
    </row>
    <row r="309" spans="1:32" ht="12.75" customHeight="1" x14ac:dyDescent="0.2">
      <c r="A309" s="169"/>
      <c r="B309" s="168"/>
      <c r="C309" s="168"/>
      <c r="D309" s="168"/>
      <c r="E309" s="168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  <c r="AE309" s="136"/>
      <c r="AF309" s="136"/>
    </row>
    <row r="310" spans="1:32" ht="12.75" customHeight="1" x14ac:dyDescent="0.2">
      <c r="A310" s="169"/>
      <c r="B310" s="168"/>
      <c r="C310" s="168"/>
      <c r="D310" s="168"/>
      <c r="E310" s="168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  <c r="AC310" s="136"/>
      <c r="AD310" s="136"/>
      <c r="AE310" s="136"/>
      <c r="AF310" s="136"/>
    </row>
    <row r="311" spans="1:32" ht="12.75" customHeight="1" x14ac:dyDescent="0.2">
      <c r="A311" s="169"/>
      <c r="B311" s="168"/>
      <c r="C311" s="168"/>
      <c r="D311" s="168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  <c r="AC311" s="136"/>
      <c r="AD311" s="136"/>
      <c r="AE311" s="136"/>
      <c r="AF311" s="136"/>
    </row>
    <row r="312" spans="1:32" ht="12.75" customHeight="1" x14ac:dyDescent="0.2">
      <c r="A312" s="169"/>
      <c r="B312" s="168"/>
      <c r="C312" s="168"/>
      <c r="D312" s="168"/>
      <c r="E312" s="168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  <c r="AC312" s="136"/>
      <c r="AD312" s="136"/>
      <c r="AE312" s="136"/>
      <c r="AF312" s="136"/>
    </row>
    <row r="313" spans="1:32" ht="12.75" customHeight="1" x14ac:dyDescent="0.2">
      <c r="A313" s="169"/>
      <c r="B313" s="168"/>
      <c r="C313" s="168"/>
      <c r="D313" s="168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  <c r="AC313" s="136"/>
      <c r="AD313" s="136"/>
      <c r="AE313" s="136"/>
      <c r="AF313" s="136"/>
    </row>
    <row r="314" spans="1:32" ht="12.75" customHeight="1" x14ac:dyDescent="0.2">
      <c r="A314" s="169"/>
      <c r="B314" s="168"/>
      <c r="C314" s="168"/>
      <c r="D314" s="168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  <c r="AC314" s="136"/>
      <c r="AD314" s="136"/>
      <c r="AE314" s="136"/>
      <c r="AF314" s="136"/>
    </row>
    <row r="315" spans="1:32" ht="12.75" customHeight="1" x14ac:dyDescent="0.2">
      <c r="A315" s="168"/>
      <c r="B315" s="168"/>
      <c r="C315" s="168"/>
      <c r="D315" s="168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  <c r="AC315" s="136"/>
      <c r="AD315" s="136"/>
      <c r="AE315" s="136"/>
      <c r="AF315" s="136"/>
    </row>
    <row r="316" spans="1:32" ht="12.75" customHeight="1" x14ac:dyDescent="0.2">
      <c r="A316" s="168"/>
      <c r="B316" s="168"/>
      <c r="C316" s="168"/>
      <c r="D316" s="168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  <c r="AC316" s="136"/>
      <c r="AD316" s="136"/>
      <c r="AE316" s="136"/>
      <c r="AF316" s="136"/>
    </row>
    <row r="317" spans="1:32" ht="12.75" customHeight="1" x14ac:dyDescent="0.2">
      <c r="A317" s="168"/>
      <c r="B317" s="168"/>
      <c r="C317" s="168"/>
      <c r="D317" s="168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  <c r="AC317" s="136"/>
      <c r="AD317" s="136"/>
      <c r="AE317" s="136"/>
      <c r="AF317" s="136"/>
    </row>
    <row r="318" spans="1:32" ht="12.75" customHeight="1" x14ac:dyDescent="0.2">
      <c r="A318" s="168"/>
      <c r="B318" s="168"/>
      <c r="C318" s="168"/>
      <c r="D318" s="168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6"/>
      <c r="AD318" s="136"/>
      <c r="AE318" s="136"/>
      <c r="AF318" s="136"/>
    </row>
    <row r="319" spans="1:32" ht="12.75" customHeight="1" x14ac:dyDescent="0.2">
      <c r="A319" s="168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  <c r="AC319" s="136"/>
      <c r="AD319" s="136"/>
      <c r="AE319" s="136"/>
      <c r="AF319" s="136"/>
    </row>
    <row r="320" spans="1:32" ht="12.75" customHeight="1" x14ac:dyDescent="0.2">
      <c r="A320" s="168"/>
      <c r="B320" s="168"/>
      <c r="C320" s="168"/>
      <c r="D320" s="168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  <c r="AC320" s="136"/>
      <c r="AD320" s="136"/>
      <c r="AE320" s="136"/>
      <c r="AF320" s="136"/>
    </row>
    <row r="321" spans="1:32" ht="12.75" customHeight="1" x14ac:dyDescent="0.2">
      <c r="A321" s="168"/>
      <c r="B321" s="168"/>
      <c r="C321" s="168"/>
      <c r="D321" s="168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  <c r="AC321" s="136"/>
      <c r="AD321" s="136"/>
      <c r="AE321" s="136"/>
      <c r="AF321" s="136"/>
    </row>
    <row r="322" spans="1:32" ht="12.75" customHeight="1" x14ac:dyDescent="0.2">
      <c r="A322" s="168"/>
      <c r="B322" s="168"/>
      <c r="C322" s="168"/>
      <c r="D322" s="168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  <c r="AC322" s="136"/>
      <c r="AD322" s="136"/>
      <c r="AE322" s="136"/>
      <c r="AF322" s="136"/>
    </row>
    <row r="323" spans="1:32" ht="12.75" customHeight="1" x14ac:dyDescent="0.2">
      <c r="A323" s="168"/>
      <c r="B323" s="168"/>
      <c r="C323" s="168"/>
      <c r="D323" s="168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  <c r="AC323" s="136"/>
      <c r="AD323" s="136"/>
      <c r="AE323" s="136"/>
      <c r="AF323" s="136"/>
    </row>
    <row r="324" spans="1:32" ht="12.75" customHeight="1" x14ac:dyDescent="0.2">
      <c r="A324" s="168"/>
      <c r="B324" s="168"/>
      <c r="C324" s="168"/>
      <c r="D324" s="168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  <c r="AC324" s="136"/>
      <c r="AD324" s="136"/>
      <c r="AE324" s="136"/>
      <c r="AF324" s="136"/>
    </row>
    <row r="325" spans="1:32" ht="12.75" customHeight="1" x14ac:dyDescent="0.2">
      <c r="A325" s="168"/>
      <c r="B325" s="168"/>
      <c r="C325" s="168"/>
      <c r="D325" s="168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  <c r="AE325" s="136"/>
      <c r="AF325" s="136"/>
    </row>
    <row r="326" spans="1:32" ht="12.75" customHeight="1" x14ac:dyDescent="0.2">
      <c r="A326" s="168"/>
      <c r="B326" s="168"/>
      <c r="C326" s="168"/>
      <c r="D326" s="168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  <c r="AE326" s="136"/>
      <c r="AF326" s="136"/>
    </row>
    <row r="327" spans="1:32" ht="12.75" customHeight="1" x14ac:dyDescent="0.2">
      <c r="A327" s="168"/>
      <c r="B327" s="168"/>
      <c r="C327" s="168"/>
      <c r="D327" s="168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  <c r="AE327" s="136"/>
      <c r="AF327" s="136"/>
    </row>
    <row r="328" spans="1:32" ht="12.75" customHeight="1" x14ac:dyDescent="0.2">
      <c r="A328" s="168"/>
      <c r="B328" s="168"/>
      <c r="C328" s="168"/>
      <c r="D328" s="168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  <c r="AE328" s="136"/>
      <c r="AF328" s="136"/>
    </row>
    <row r="329" spans="1:32" ht="12.75" customHeight="1" x14ac:dyDescent="0.2">
      <c r="A329" s="168"/>
      <c r="B329" s="168"/>
      <c r="C329" s="168"/>
      <c r="D329" s="168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  <c r="AE329" s="136"/>
      <c r="AF329" s="136"/>
    </row>
    <row r="330" spans="1:32" ht="12.75" customHeight="1" x14ac:dyDescent="0.2">
      <c r="A330" s="168"/>
      <c r="B330" s="168"/>
      <c r="C330" s="168"/>
      <c r="D330" s="168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 s="136"/>
      <c r="AF330" s="136"/>
    </row>
    <row r="331" spans="1:32" ht="12.75" customHeight="1" x14ac:dyDescent="0.2">
      <c r="A331" s="168"/>
      <c r="B331" s="168"/>
      <c r="C331" s="168"/>
      <c r="D331" s="168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  <c r="AC331" s="136"/>
      <c r="AD331" s="136"/>
      <c r="AE331" s="136"/>
      <c r="AF331" s="136"/>
    </row>
    <row r="332" spans="1:32" ht="12.75" customHeight="1" x14ac:dyDescent="0.2">
      <c r="A332" s="168"/>
      <c r="B332" s="168"/>
      <c r="C332" s="168"/>
      <c r="D332" s="168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  <c r="AC332" s="136"/>
      <c r="AD332" s="136"/>
      <c r="AE332" s="136"/>
      <c r="AF332" s="136"/>
    </row>
  </sheetData>
  <phoneticPr fontId="7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E40"/>
  <sheetViews>
    <sheetView zoomScale="75" workbookViewId="0">
      <selection activeCell="AL37" sqref="AL37"/>
    </sheetView>
  </sheetViews>
  <sheetFormatPr defaultRowHeight="12.75" x14ac:dyDescent="0.2"/>
  <cols>
    <col min="2" max="2" width="12.28515625" customWidth="1"/>
    <col min="3" max="3" width="23.85546875" customWidth="1"/>
    <col min="4" max="4" width="24.28515625" customWidth="1"/>
    <col min="5" max="5" width="14.42578125" customWidth="1"/>
  </cols>
  <sheetData>
    <row r="1" spans="1:5" ht="26.25" customHeight="1" x14ac:dyDescent="0.4">
      <c r="A1" s="170"/>
      <c r="B1" s="171" t="s">
        <v>73</v>
      </c>
      <c r="C1" s="172"/>
      <c r="D1" s="173"/>
      <c r="E1" s="174"/>
    </row>
    <row r="2" spans="1:5" ht="15.75" customHeight="1" x14ac:dyDescent="0.25">
      <c r="A2" s="170"/>
      <c r="B2" s="175" t="s">
        <v>74</v>
      </c>
      <c r="C2" s="176">
        <v>36794</v>
      </c>
      <c r="D2" s="177"/>
      <c r="E2" s="177"/>
    </row>
    <row r="3" spans="1:5" ht="15.75" customHeight="1" x14ac:dyDescent="0.25">
      <c r="A3" s="170"/>
      <c r="B3" s="175" t="s">
        <v>75</v>
      </c>
      <c r="C3" s="176">
        <v>36795</v>
      </c>
      <c r="D3" s="177"/>
      <c r="E3" s="177"/>
    </row>
    <row r="4" spans="1:5" ht="15.75" customHeight="1" x14ac:dyDescent="0.25">
      <c r="A4" s="170"/>
      <c r="B4" s="175"/>
      <c r="C4" s="176"/>
      <c r="D4" s="177"/>
      <c r="E4" s="177"/>
    </row>
    <row r="5" spans="1:5" ht="15.75" customHeight="1" x14ac:dyDescent="0.25">
      <c r="A5" s="170"/>
      <c r="B5" s="175" t="s">
        <v>76</v>
      </c>
      <c r="C5" s="177" t="s">
        <v>77</v>
      </c>
      <c r="D5" s="177"/>
      <c r="E5" s="177"/>
    </row>
    <row r="6" spans="1:5" ht="15.75" customHeight="1" x14ac:dyDescent="0.25">
      <c r="A6" s="170"/>
      <c r="B6" s="175" t="s">
        <v>78</v>
      </c>
      <c r="C6" s="177" t="s">
        <v>79</v>
      </c>
      <c r="D6" s="177"/>
      <c r="E6" s="177"/>
    </row>
    <row r="7" spans="1:5" ht="15.75" customHeight="1" x14ac:dyDescent="0.25">
      <c r="A7" s="170"/>
      <c r="B7" s="175" t="s">
        <v>80</v>
      </c>
      <c r="C7" s="177" t="s">
        <v>81</v>
      </c>
      <c r="D7" s="177"/>
      <c r="E7" s="177"/>
    </row>
    <row r="8" spans="1:5" ht="15.75" customHeight="1" x14ac:dyDescent="0.25">
      <c r="A8" s="170"/>
      <c r="B8" s="175"/>
      <c r="C8" s="177"/>
      <c r="D8" s="177"/>
      <c r="E8" s="177"/>
    </row>
    <row r="9" spans="1:5" ht="15.75" customHeight="1" x14ac:dyDescent="0.25">
      <c r="A9" s="170"/>
      <c r="B9" s="175" t="s">
        <v>82</v>
      </c>
      <c r="C9" s="177" t="s">
        <v>83</v>
      </c>
      <c r="D9" s="177"/>
      <c r="E9" s="177"/>
    </row>
    <row r="10" spans="1:5" ht="15.75" customHeight="1" x14ac:dyDescent="0.25">
      <c r="A10" s="170"/>
      <c r="B10" s="175" t="s">
        <v>78</v>
      </c>
      <c r="C10" s="177" t="s">
        <v>84</v>
      </c>
      <c r="D10" s="177"/>
      <c r="E10" s="177"/>
    </row>
    <row r="11" spans="1:5" ht="15.75" customHeight="1" x14ac:dyDescent="0.25">
      <c r="A11" s="170"/>
      <c r="B11" s="175" t="s">
        <v>78</v>
      </c>
      <c r="C11" s="178" t="s">
        <v>85</v>
      </c>
      <c r="D11" s="177"/>
      <c r="E11" s="177"/>
    </row>
    <row r="12" spans="1:5" ht="15.75" customHeight="1" x14ac:dyDescent="0.25">
      <c r="A12" s="170"/>
      <c r="B12" s="175" t="s">
        <v>80</v>
      </c>
      <c r="C12" s="178" t="s">
        <v>86</v>
      </c>
      <c r="D12" s="179"/>
      <c r="E12" s="180"/>
    </row>
    <row r="13" spans="1:5" ht="15" customHeight="1" x14ac:dyDescent="0.2">
      <c r="A13" s="170"/>
      <c r="B13" s="177"/>
      <c r="C13" s="177"/>
      <c r="D13" s="177"/>
      <c r="E13" s="177"/>
    </row>
    <row r="14" spans="1:5" ht="18" customHeight="1" x14ac:dyDescent="0.25">
      <c r="A14" s="170"/>
      <c r="B14" s="181" t="s">
        <v>92</v>
      </c>
      <c r="C14" s="182"/>
      <c r="D14" s="182"/>
      <c r="E14" s="183"/>
    </row>
    <row r="15" spans="1:5" ht="15.75" customHeight="1" x14ac:dyDescent="0.25">
      <c r="A15" s="170"/>
      <c r="B15" s="184" t="s">
        <v>93</v>
      </c>
      <c r="C15" s="185" t="s">
        <v>87</v>
      </c>
      <c r="D15" s="185" t="s">
        <v>88</v>
      </c>
      <c r="E15" s="185" t="s">
        <v>89</v>
      </c>
    </row>
    <row r="16" spans="1:5" ht="15.75" customHeight="1" x14ac:dyDescent="0.25">
      <c r="A16" s="170"/>
      <c r="B16" s="186" t="s">
        <v>94</v>
      </c>
      <c r="C16" s="187" t="s">
        <v>90</v>
      </c>
      <c r="D16" s="188">
        <v>109.5</v>
      </c>
      <c r="E16" s="189">
        <v>800</v>
      </c>
    </row>
    <row r="17" spans="1:5" ht="15.75" customHeight="1" x14ac:dyDescent="0.25">
      <c r="A17" s="170"/>
      <c r="B17" s="190"/>
      <c r="C17" s="187" t="s">
        <v>91</v>
      </c>
      <c r="D17" s="191">
        <v>110.4</v>
      </c>
      <c r="E17" s="192">
        <v>2000</v>
      </c>
    </row>
    <row r="18" spans="1:5" ht="15.75" customHeight="1" x14ac:dyDescent="0.25">
      <c r="A18" s="170"/>
      <c r="B18" s="186" t="s">
        <v>95</v>
      </c>
      <c r="C18" s="193" t="s">
        <v>90</v>
      </c>
      <c r="D18" s="194">
        <v>68.8333333333333</v>
      </c>
      <c r="E18" s="192">
        <v>1200</v>
      </c>
    </row>
    <row r="19" spans="1:5" ht="15.75" customHeight="1" x14ac:dyDescent="0.25">
      <c r="A19" s="170"/>
      <c r="B19" s="195"/>
      <c r="C19" s="187" t="s">
        <v>91</v>
      </c>
      <c r="D19" s="194" t="e">
        <f>#DIV/0!</f>
        <v>#DIV/0!</v>
      </c>
      <c r="E19" s="192">
        <v>0</v>
      </c>
    </row>
    <row r="20" spans="1:5" ht="15.75" customHeight="1" x14ac:dyDescent="0.25">
      <c r="A20" s="170"/>
      <c r="B20" s="196"/>
      <c r="C20" s="177"/>
      <c r="D20" s="197"/>
      <c r="E20" s="198"/>
    </row>
    <row r="21" spans="1:5" ht="18" customHeight="1" x14ac:dyDescent="0.25">
      <c r="A21" s="170"/>
      <c r="B21" s="181" t="s">
        <v>56</v>
      </c>
      <c r="C21" s="182"/>
      <c r="D21" s="199"/>
      <c r="E21" s="200"/>
    </row>
    <row r="22" spans="1:5" ht="15.75" customHeight="1" x14ac:dyDescent="0.25">
      <c r="A22" s="170"/>
      <c r="B22" s="184" t="s">
        <v>93</v>
      </c>
      <c r="C22" s="185" t="s">
        <v>87</v>
      </c>
      <c r="D22" s="185" t="s">
        <v>88</v>
      </c>
      <c r="E22" s="185" t="s">
        <v>89</v>
      </c>
    </row>
    <row r="23" spans="1:5" ht="15.75" customHeight="1" x14ac:dyDescent="0.25">
      <c r="A23" s="170"/>
      <c r="B23" s="190" t="s">
        <v>94</v>
      </c>
      <c r="C23" s="187" t="s">
        <v>90</v>
      </c>
      <c r="D23" s="194">
        <v>105.787037037037</v>
      </c>
      <c r="E23" s="192">
        <v>1728</v>
      </c>
    </row>
    <row r="24" spans="1:5" ht="15.75" customHeight="1" x14ac:dyDescent="0.25">
      <c r="A24" s="170"/>
      <c r="B24" s="195"/>
      <c r="C24" s="187" t="s">
        <v>91</v>
      </c>
      <c r="D24" s="194">
        <v>105.125</v>
      </c>
      <c r="E24" s="192">
        <v>3200</v>
      </c>
    </row>
    <row r="25" spans="1:5" ht="15.75" customHeight="1" x14ac:dyDescent="0.25">
      <c r="A25" s="170"/>
      <c r="B25" s="190" t="s">
        <v>95</v>
      </c>
      <c r="C25" s="187" t="s">
        <v>90</v>
      </c>
      <c r="D25" s="194">
        <v>72.099999999999994</v>
      </c>
      <c r="E25" s="192">
        <v>2000</v>
      </c>
    </row>
    <row r="26" spans="1:5" ht="15.75" customHeight="1" x14ac:dyDescent="0.25">
      <c r="A26" s="170"/>
      <c r="B26" s="195"/>
      <c r="C26" s="187" t="s">
        <v>91</v>
      </c>
      <c r="D26" s="194" t="e">
        <v>#DIV/0!</v>
      </c>
      <c r="E26" s="192">
        <v>0</v>
      </c>
    </row>
    <row r="27" spans="1:5" ht="15.75" customHeight="1" x14ac:dyDescent="0.25">
      <c r="A27" s="170"/>
      <c r="B27" s="180"/>
      <c r="C27" s="177"/>
      <c r="D27" s="197"/>
      <c r="E27" s="198"/>
    </row>
    <row r="28" spans="1:5" ht="18" customHeight="1" x14ac:dyDescent="0.25">
      <c r="A28" s="170"/>
      <c r="B28" s="181" t="s">
        <v>96</v>
      </c>
      <c r="C28" s="182"/>
      <c r="D28" s="199"/>
      <c r="E28" s="200"/>
    </row>
    <row r="29" spans="1:5" ht="15.75" customHeight="1" x14ac:dyDescent="0.25">
      <c r="A29" s="170"/>
      <c r="B29" s="184" t="s">
        <v>93</v>
      </c>
      <c r="C29" s="185" t="s">
        <v>87</v>
      </c>
      <c r="D29" s="185" t="s">
        <v>88</v>
      </c>
      <c r="E29" s="185" t="s">
        <v>89</v>
      </c>
    </row>
    <row r="30" spans="1:5" ht="15.75" customHeight="1" x14ac:dyDescent="0.25">
      <c r="A30" s="170"/>
      <c r="B30" s="186" t="s">
        <v>94</v>
      </c>
      <c r="C30" s="187" t="s">
        <v>90</v>
      </c>
      <c r="D30" s="194">
        <v>100</v>
      </c>
      <c r="E30" s="192">
        <v>800</v>
      </c>
    </row>
    <row r="31" spans="1:5" ht="15.75" customHeight="1" x14ac:dyDescent="0.25">
      <c r="A31" s="170"/>
      <c r="B31" s="190"/>
      <c r="C31" s="187" t="s">
        <v>91</v>
      </c>
      <c r="D31" s="194">
        <v>98.357142857142904</v>
      </c>
      <c r="E31" s="192">
        <v>2800</v>
      </c>
    </row>
    <row r="32" spans="1:5" ht="15.75" customHeight="1" x14ac:dyDescent="0.25">
      <c r="A32" s="170"/>
      <c r="B32" s="186" t="s">
        <v>95</v>
      </c>
      <c r="C32" s="187" t="s">
        <v>90</v>
      </c>
      <c r="D32" s="188">
        <v>38.714285714285701</v>
      </c>
      <c r="E32" s="189">
        <v>560</v>
      </c>
    </row>
    <row r="33" spans="1:5" ht="15.75" customHeight="1" x14ac:dyDescent="0.25">
      <c r="A33" s="170"/>
      <c r="B33" s="195"/>
      <c r="C33" s="187" t="s">
        <v>91</v>
      </c>
      <c r="D33" s="194">
        <v>40</v>
      </c>
      <c r="E33" s="192">
        <v>200</v>
      </c>
    </row>
    <row r="34" spans="1:5" ht="12.75" customHeight="1" x14ac:dyDescent="0.2">
      <c r="A34" s="170"/>
      <c r="B34" s="170"/>
      <c r="C34" s="170"/>
      <c r="D34" s="170"/>
      <c r="E34" s="170"/>
    </row>
    <row r="35" spans="1:5" ht="18" customHeight="1" x14ac:dyDescent="0.25">
      <c r="A35" s="170"/>
      <c r="B35" s="181" t="s">
        <v>97</v>
      </c>
      <c r="C35" s="182"/>
      <c r="D35" s="199"/>
      <c r="E35" s="200"/>
    </row>
    <row r="36" spans="1:5" ht="15.75" customHeight="1" x14ac:dyDescent="0.25">
      <c r="A36" s="170"/>
      <c r="B36" s="184" t="s">
        <v>93</v>
      </c>
      <c r="C36" s="185" t="s">
        <v>87</v>
      </c>
      <c r="D36" s="185" t="s">
        <v>88</v>
      </c>
      <c r="E36" s="185" t="s">
        <v>89</v>
      </c>
    </row>
    <row r="37" spans="1:5" ht="15.75" customHeight="1" x14ac:dyDescent="0.25">
      <c r="A37" s="170"/>
      <c r="B37" s="186" t="s">
        <v>94</v>
      </c>
      <c r="C37" s="187" t="s">
        <v>90</v>
      </c>
      <c r="D37" s="201" t="e">
        <v>#DIV/0!</v>
      </c>
      <c r="E37" s="202">
        <v>0</v>
      </c>
    </row>
    <row r="38" spans="1:5" ht="15.75" customHeight="1" x14ac:dyDescent="0.25">
      <c r="A38" s="170"/>
      <c r="B38" s="190"/>
      <c r="C38" s="187" t="s">
        <v>91</v>
      </c>
      <c r="D38" s="203" t="e">
        <v>#DIV/0!</v>
      </c>
      <c r="E38" s="202">
        <v>0</v>
      </c>
    </row>
    <row r="39" spans="1:5" ht="15.75" customHeight="1" x14ac:dyDescent="0.25">
      <c r="A39" s="170"/>
      <c r="B39" s="186" t="s">
        <v>95</v>
      </c>
      <c r="C39" s="187" t="s">
        <v>90</v>
      </c>
      <c r="D39" s="201" t="e">
        <v>#DIV/0!</v>
      </c>
      <c r="E39" s="202">
        <v>0</v>
      </c>
    </row>
    <row r="40" spans="1:5" ht="15.75" customHeight="1" x14ac:dyDescent="0.25">
      <c r="A40" s="170"/>
      <c r="B40" s="195"/>
      <c r="C40" s="187" t="s">
        <v>91</v>
      </c>
      <c r="D40" s="202" t="e">
        <v>#DIV/0!</v>
      </c>
      <c r="E40" s="202">
        <v>0</v>
      </c>
    </row>
  </sheetData>
  <phoneticPr fontId="7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Book Of Business</vt:lpstr>
      <vt:lpstr>COB -- MC 1-day</vt:lpstr>
      <vt:lpstr>NW REGION</vt:lpstr>
      <vt:lpstr>PGEAC-THUR</vt:lpstr>
      <vt:lpstr>INPUT</vt:lpstr>
      <vt:lpstr>DJ FAX</vt:lpstr>
      <vt:lpstr>'COB -- MC 1-day'!Print_Area</vt:lpstr>
      <vt:lpstr>'DJ FAX'!Print_Area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s_jsonnier</dc:creator>
  <dc:description>- Oracle 8i ODBC QueryFix Applied</dc:description>
  <cp:lastModifiedBy>Jan Havlíček</cp:lastModifiedBy>
  <cp:lastPrinted>2002-01-31T16:01:32Z</cp:lastPrinted>
  <dcterms:created xsi:type="dcterms:W3CDTF">2001-04-05T18:37:29Z</dcterms:created>
  <dcterms:modified xsi:type="dcterms:W3CDTF">2023-09-10T15:24:43Z</dcterms:modified>
</cp:coreProperties>
</file>