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2D1BF9-9B1D-4349-A798-B41C3B6B5A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D14" i="1"/>
  <c r="E14" i="1"/>
  <c r="I14" i="1"/>
  <c r="J14" i="1"/>
  <c r="K14" i="1"/>
  <c r="L14" i="1"/>
  <c r="M14" i="1"/>
  <c r="N14" i="1"/>
  <c r="O14" i="1"/>
  <c r="P14" i="1"/>
  <c r="Q14" i="1"/>
</calcChain>
</file>

<file path=xl/sharedStrings.xml><?xml version="1.0" encoding="utf-8"?>
<sst xmlns="http://schemas.openxmlformats.org/spreadsheetml/2006/main" count="46" uniqueCount="19">
  <si>
    <t>Point</t>
  </si>
  <si>
    <t>Buy/Sale</t>
  </si>
  <si>
    <t>Counterparty</t>
  </si>
  <si>
    <t>On</t>
  </si>
  <si>
    <t>Off</t>
  </si>
  <si>
    <t>Price</t>
  </si>
  <si>
    <t>Deal #</t>
  </si>
  <si>
    <t>S</t>
  </si>
  <si>
    <t>BPA</t>
  </si>
  <si>
    <t>MC</t>
  </si>
  <si>
    <t>GRAYS</t>
  </si>
  <si>
    <t>PUGET</t>
  </si>
  <si>
    <t>Total</t>
  </si>
  <si>
    <t>First Week</t>
  </si>
  <si>
    <t>On Hours</t>
  </si>
  <si>
    <t>Off hours</t>
  </si>
  <si>
    <t>Gross Revenue</t>
  </si>
  <si>
    <t>Expense</t>
  </si>
  <si>
    <t>Net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</si>
</sst>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8" xfId="0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165" fontId="0" fillId="0" borderId="8" xfId="1" applyNumberFormat="1" applyFon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7" xfId="1" applyNumberFormat="1" applyFont="1" applyBorder="1"/>
    <xf numFmtId="165" fontId="0" fillId="0" borderId="8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F10" sqref="F10"/>
    </sheetView>
  </sheetViews>
  <sheetFormatPr defaultRowHeight="12.75" x14ac:dyDescent="0.2"/>
  <cols>
    <col min="3" max="3" width="11.5703125" bestFit="1" customWidth="1"/>
    <col min="8" max="9" width="10.140625" bestFit="1" customWidth="1"/>
    <col min="11" max="11" width="14" bestFit="1" customWidth="1"/>
    <col min="12" max="12" width="12.28515625" bestFit="1" customWidth="1"/>
    <col min="13" max="13" width="11.28515625" bestFit="1" customWidth="1"/>
    <col min="14" max="14" width="9.7109375" bestFit="1" customWidth="1"/>
    <col min="15" max="15" width="11.28515625" bestFit="1" customWidth="1"/>
    <col min="16" max="16" width="9.7109375" bestFit="1" customWidth="1"/>
    <col min="17" max="17" width="11.28515625" bestFit="1" customWidth="1"/>
  </cols>
  <sheetData>
    <row r="1" spans="1:17" x14ac:dyDescent="0.2">
      <c r="I1" s="1" t="s">
        <v>13</v>
      </c>
      <c r="J1" s="3"/>
      <c r="K1" s="1" t="s">
        <v>16</v>
      </c>
      <c r="L1" s="3"/>
      <c r="M1" s="1" t="s">
        <v>17</v>
      </c>
      <c r="N1" s="3"/>
      <c r="O1" s="1" t="s">
        <v>18</v>
      </c>
      <c r="P1" s="2"/>
      <c r="Q1" s="3"/>
    </row>
    <row r="2" spans="1:17" x14ac:dyDescent="0.2">
      <c r="I2" s="4">
        <v>80</v>
      </c>
      <c r="J2" s="6">
        <v>88</v>
      </c>
      <c r="K2" s="4"/>
      <c r="L2" s="6"/>
      <c r="M2" s="4">
        <v>28</v>
      </c>
      <c r="N2" s="6">
        <v>27</v>
      </c>
      <c r="O2" s="4"/>
      <c r="P2" s="5"/>
      <c r="Q2" s="6"/>
    </row>
    <row r="3" spans="1:1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s="4" t="s">
        <v>14</v>
      </c>
      <c r="J3" s="6" t="s">
        <v>15</v>
      </c>
      <c r="K3" s="4" t="s">
        <v>14</v>
      </c>
      <c r="L3" s="6" t="s">
        <v>15</v>
      </c>
      <c r="M3" s="4"/>
      <c r="N3" s="6"/>
      <c r="O3" s="4" t="s">
        <v>3</v>
      </c>
      <c r="P3" s="5" t="s">
        <v>4</v>
      </c>
      <c r="Q3" s="6" t="s">
        <v>12</v>
      </c>
    </row>
    <row r="4" spans="1:17" x14ac:dyDescent="0.2">
      <c r="A4" s="1" t="s">
        <v>9</v>
      </c>
      <c r="B4" s="2" t="s">
        <v>7</v>
      </c>
      <c r="C4" s="2" t="s">
        <v>11</v>
      </c>
      <c r="D4" s="2">
        <v>-25</v>
      </c>
      <c r="E4" s="2"/>
      <c r="F4" s="2">
        <v>205</v>
      </c>
      <c r="G4" s="3">
        <v>531888</v>
      </c>
      <c r="I4" s="4">
        <f>+D4*-1*$I$2</f>
        <v>2000</v>
      </c>
      <c r="J4" s="6">
        <f>+E4*-1*$J$2</f>
        <v>0</v>
      </c>
      <c r="K4" s="12">
        <f>+I4*F4</f>
        <v>410000</v>
      </c>
      <c r="L4" s="13">
        <f>+J4*F4</f>
        <v>0</v>
      </c>
      <c r="M4" s="12">
        <f>+I4*$M$2</f>
        <v>56000</v>
      </c>
      <c r="N4" s="13">
        <f>+J4*$N$2</f>
        <v>0</v>
      </c>
      <c r="O4" s="16">
        <f>+K4-M4</f>
        <v>354000</v>
      </c>
      <c r="P4" s="17">
        <f>+L4-N4</f>
        <v>0</v>
      </c>
      <c r="Q4" s="6"/>
    </row>
    <row r="5" spans="1:17" x14ac:dyDescent="0.2">
      <c r="A5" s="4" t="s">
        <v>9</v>
      </c>
      <c r="B5" s="5" t="s">
        <v>7</v>
      </c>
      <c r="C5" s="5" t="s">
        <v>11</v>
      </c>
      <c r="D5" s="5">
        <v>-25</v>
      </c>
      <c r="E5" s="5"/>
      <c r="F5" s="5">
        <v>150</v>
      </c>
      <c r="G5" s="6">
        <v>642576</v>
      </c>
      <c r="I5" s="4">
        <f t="shared" ref="I5:I12" si="0">+D5*-1*$I$2</f>
        <v>2000</v>
      </c>
      <c r="J5" s="6">
        <f t="shared" ref="J5:J12" si="1">+E5*-1*$J$2</f>
        <v>0</v>
      </c>
      <c r="K5" s="12">
        <f t="shared" ref="K5:K12" si="2">+I5*F5</f>
        <v>300000</v>
      </c>
      <c r="L5" s="13">
        <f t="shared" ref="L5:L12" si="3">+J5*F5</f>
        <v>0</v>
      </c>
      <c r="M5" s="12">
        <f t="shared" ref="M5:M12" si="4">+I5*$M$2</f>
        <v>56000</v>
      </c>
      <c r="N5" s="13">
        <f t="shared" ref="N5:N12" si="5">+J5*$N$2</f>
        <v>0</v>
      </c>
      <c r="O5" s="16">
        <f t="shared" ref="O5:O12" si="6">+K5-M5</f>
        <v>244000</v>
      </c>
      <c r="P5" s="17">
        <f t="shared" ref="P5:P12" si="7">+L5-N5</f>
        <v>0</v>
      </c>
      <c r="Q5" s="6"/>
    </row>
    <row r="6" spans="1:17" x14ac:dyDescent="0.2">
      <c r="A6" s="4" t="s">
        <v>9</v>
      </c>
      <c r="B6" s="5" t="s">
        <v>7</v>
      </c>
      <c r="C6" s="5" t="s">
        <v>8</v>
      </c>
      <c r="D6" s="5">
        <v>-25</v>
      </c>
      <c r="E6" s="5"/>
      <c r="F6" s="5">
        <v>75</v>
      </c>
      <c r="G6" s="6">
        <v>658386</v>
      </c>
      <c r="I6" s="4">
        <f t="shared" si="0"/>
        <v>2000</v>
      </c>
      <c r="J6" s="6">
        <f t="shared" si="1"/>
        <v>0</v>
      </c>
      <c r="K6" s="12">
        <f t="shared" si="2"/>
        <v>150000</v>
      </c>
      <c r="L6" s="13">
        <f t="shared" si="3"/>
        <v>0</v>
      </c>
      <c r="M6" s="12">
        <f t="shared" si="4"/>
        <v>56000</v>
      </c>
      <c r="N6" s="13">
        <f t="shared" si="5"/>
        <v>0</v>
      </c>
      <c r="O6" s="16">
        <f t="shared" si="6"/>
        <v>94000</v>
      </c>
      <c r="P6" s="17">
        <f t="shared" si="7"/>
        <v>0</v>
      </c>
      <c r="Q6" s="6"/>
    </row>
    <row r="7" spans="1:17" x14ac:dyDescent="0.2">
      <c r="A7" s="4" t="s">
        <v>9</v>
      </c>
      <c r="B7" s="5" t="s">
        <v>7</v>
      </c>
      <c r="C7" s="5" t="s">
        <v>8</v>
      </c>
      <c r="D7" s="5">
        <v>-50</v>
      </c>
      <c r="E7" s="5">
        <v>-50</v>
      </c>
      <c r="F7" s="5">
        <v>73</v>
      </c>
      <c r="G7" s="6">
        <v>600522</v>
      </c>
      <c r="I7" s="4">
        <f t="shared" si="0"/>
        <v>4000</v>
      </c>
      <c r="J7" s="6">
        <f t="shared" si="1"/>
        <v>4400</v>
      </c>
      <c r="K7" s="12">
        <f t="shared" si="2"/>
        <v>292000</v>
      </c>
      <c r="L7" s="13">
        <f t="shared" si="3"/>
        <v>321200</v>
      </c>
      <c r="M7" s="12">
        <f t="shared" si="4"/>
        <v>112000</v>
      </c>
      <c r="N7" s="13">
        <f t="shared" si="5"/>
        <v>118800</v>
      </c>
      <c r="O7" s="16">
        <f t="shared" si="6"/>
        <v>180000</v>
      </c>
      <c r="P7" s="17">
        <f t="shared" si="7"/>
        <v>202400</v>
      </c>
      <c r="Q7" s="6"/>
    </row>
    <row r="8" spans="1:17" x14ac:dyDescent="0.2">
      <c r="A8" s="4" t="s">
        <v>9</v>
      </c>
      <c r="B8" s="5" t="s">
        <v>7</v>
      </c>
      <c r="C8" s="5" t="s">
        <v>8</v>
      </c>
      <c r="D8" s="5">
        <v>-50</v>
      </c>
      <c r="E8" s="7">
        <v>-49</v>
      </c>
      <c r="F8" s="5">
        <v>72</v>
      </c>
      <c r="G8" s="6">
        <v>600521</v>
      </c>
      <c r="I8" s="4">
        <f t="shared" si="0"/>
        <v>4000</v>
      </c>
      <c r="J8" s="6">
        <f t="shared" si="1"/>
        <v>4312</v>
      </c>
      <c r="K8" s="12">
        <f t="shared" si="2"/>
        <v>288000</v>
      </c>
      <c r="L8" s="13">
        <f t="shared" si="3"/>
        <v>310464</v>
      </c>
      <c r="M8" s="12">
        <f t="shared" si="4"/>
        <v>112000</v>
      </c>
      <c r="N8" s="13">
        <f t="shared" si="5"/>
        <v>116424</v>
      </c>
      <c r="O8" s="16">
        <f t="shared" si="6"/>
        <v>176000</v>
      </c>
      <c r="P8" s="17">
        <f t="shared" si="7"/>
        <v>194040</v>
      </c>
      <c r="Q8" s="6"/>
    </row>
    <row r="9" spans="1:17" x14ac:dyDescent="0.2">
      <c r="A9" s="4" t="s">
        <v>9</v>
      </c>
      <c r="B9" s="5" t="s">
        <v>7</v>
      </c>
      <c r="C9" s="5" t="s">
        <v>10</v>
      </c>
      <c r="D9" s="5">
        <v>-10</v>
      </c>
      <c r="E9" s="5"/>
      <c r="F9" s="5">
        <v>64</v>
      </c>
      <c r="G9" s="6">
        <v>715879</v>
      </c>
      <c r="I9" s="4">
        <f t="shared" si="0"/>
        <v>800</v>
      </c>
      <c r="J9" s="6">
        <f t="shared" si="1"/>
        <v>0</v>
      </c>
      <c r="K9" s="12">
        <f t="shared" si="2"/>
        <v>51200</v>
      </c>
      <c r="L9" s="13">
        <f t="shared" si="3"/>
        <v>0</v>
      </c>
      <c r="M9" s="12">
        <f t="shared" si="4"/>
        <v>22400</v>
      </c>
      <c r="N9" s="13">
        <f t="shared" si="5"/>
        <v>0</v>
      </c>
      <c r="O9" s="16">
        <f t="shared" si="6"/>
        <v>28800</v>
      </c>
      <c r="P9" s="17">
        <f t="shared" si="7"/>
        <v>0</v>
      </c>
      <c r="Q9" s="6"/>
    </row>
    <row r="10" spans="1:17" x14ac:dyDescent="0.2">
      <c r="A10" s="4" t="s">
        <v>9</v>
      </c>
      <c r="B10" s="5" t="s">
        <v>7</v>
      </c>
      <c r="C10" s="5" t="s">
        <v>8</v>
      </c>
      <c r="D10" s="5">
        <v>-14</v>
      </c>
      <c r="E10" s="5"/>
      <c r="F10" s="5">
        <v>47.5</v>
      </c>
      <c r="G10" s="6">
        <v>664061</v>
      </c>
      <c r="I10" s="4">
        <f t="shared" si="0"/>
        <v>1120</v>
      </c>
      <c r="J10" s="6">
        <f t="shared" si="1"/>
        <v>0</v>
      </c>
      <c r="K10" s="12">
        <f t="shared" si="2"/>
        <v>53200</v>
      </c>
      <c r="L10" s="13">
        <f t="shared" si="3"/>
        <v>0</v>
      </c>
      <c r="M10" s="12">
        <f t="shared" si="4"/>
        <v>31360</v>
      </c>
      <c r="N10" s="13">
        <f t="shared" si="5"/>
        <v>0</v>
      </c>
      <c r="O10" s="16">
        <f t="shared" si="6"/>
        <v>21840</v>
      </c>
      <c r="P10" s="17">
        <f t="shared" si="7"/>
        <v>0</v>
      </c>
      <c r="Q10" s="6"/>
    </row>
    <row r="11" spans="1:17" x14ac:dyDescent="0.2">
      <c r="A11" s="4" t="s">
        <v>9</v>
      </c>
      <c r="B11" s="5" t="s">
        <v>7</v>
      </c>
      <c r="C11" s="5" t="s">
        <v>8</v>
      </c>
      <c r="D11" s="5">
        <v>-50</v>
      </c>
      <c r="E11" s="5"/>
      <c r="F11" s="5">
        <v>42.9</v>
      </c>
      <c r="G11" s="6">
        <v>448835</v>
      </c>
      <c r="I11" s="4">
        <f t="shared" si="0"/>
        <v>4000</v>
      </c>
      <c r="J11" s="6">
        <f t="shared" si="1"/>
        <v>0</v>
      </c>
      <c r="K11" s="12">
        <f t="shared" si="2"/>
        <v>171600</v>
      </c>
      <c r="L11" s="13">
        <f t="shared" si="3"/>
        <v>0</v>
      </c>
      <c r="M11" s="12">
        <f t="shared" si="4"/>
        <v>112000</v>
      </c>
      <c r="N11" s="13">
        <f t="shared" si="5"/>
        <v>0</v>
      </c>
      <c r="O11" s="16">
        <f t="shared" si="6"/>
        <v>59600</v>
      </c>
      <c r="P11" s="17">
        <f t="shared" si="7"/>
        <v>0</v>
      </c>
      <c r="Q11" s="6"/>
    </row>
    <row r="12" spans="1:17" x14ac:dyDescent="0.2">
      <c r="A12" s="8" t="s">
        <v>9</v>
      </c>
      <c r="B12" s="9" t="s">
        <v>7</v>
      </c>
      <c r="C12" s="9" t="s">
        <v>8</v>
      </c>
      <c r="D12" s="10">
        <v>-11</v>
      </c>
      <c r="E12" s="9"/>
      <c r="F12" s="9">
        <v>42.75</v>
      </c>
      <c r="G12" s="11">
        <v>447576</v>
      </c>
      <c r="I12" s="4">
        <f t="shared" si="0"/>
        <v>880</v>
      </c>
      <c r="J12" s="6">
        <f t="shared" si="1"/>
        <v>0</v>
      </c>
      <c r="K12" s="12">
        <f t="shared" si="2"/>
        <v>37620</v>
      </c>
      <c r="L12" s="13">
        <f t="shared" si="3"/>
        <v>0</v>
      </c>
      <c r="M12" s="12">
        <f t="shared" si="4"/>
        <v>24640</v>
      </c>
      <c r="N12" s="13">
        <f t="shared" si="5"/>
        <v>0</v>
      </c>
      <c r="O12" s="16">
        <f t="shared" si="6"/>
        <v>12980</v>
      </c>
      <c r="P12" s="17">
        <f t="shared" si="7"/>
        <v>0</v>
      </c>
      <c r="Q12" s="6"/>
    </row>
    <row r="13" spans="1:17" x14ac:dyDescent="0.2">
      <c r="I13" s="4"/>
      <c r="J13" s="6"/>
      <c r="K13" s="4"/>
      <c r="L13" s="6"/>
      <c r="M13" s="12"/>
      <c r="N13" s="6"/>
      <c r="O13" s="4"/>
      <c r="P13" s="5"/>
      <c r="Q13" s="6"/>
    </row>
    <row r="14" spans="1:17" x14ac:dyDescent="0.2">
      <c r="C14" t="s">
        <v>12</v>
      </c>
      <c r="D14">
        <f>SUM(D4:D12)</f>
        <v>-260</v>
      </c>
      <c r="E14">
        <f>SUM(E4:E12)</f>
        <v>-99</v>
      </c>
      <c r="I14" s="8">
        <f t="shared" ref="I14:P14" si="8">SUM(I4:I12)</f>
        <v>20800</v>
      </c>
      <c r="J14" s="11">
        <f t="shared" si="8"/>
        <v>8712</v>
      </c>
      <c r="K14" s="14">
        <f t="shared" si="8"/>
        <v>1753620</v>
      </c>
      <c r="L14" s="15">
        <f t="shared" si="8"/>
        <v>631664</v>
      </c>
      <c r="M14" s="14">
        <f t="shared" si="8"/>
        <v>582400</v>
      </c>
      <c r="N14" s="15">
        <f t="shared" si="8"/>
        <v>235224</v>
      </c>
      <c r="O14" s="14">
        <f t="shared" si="8"/>
        <v>1171220</v>
      </c>
      <c r="P14" s="18">
        <f t="shared" si="8"/>
        <v>396440</v>
      </c>
      <c r="Q14" s="19">
        <f>SUM(O14:P14)</f>
        <v>1567660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scranda</dc:creator>
  <cp:lastModifiedBy>Jan Havlíček</cp:lastModifiedBy>
  <dcterms:created xsi:type="dcterms:W3CDTF">2001-12-27T17:18:20Z</dcterms:created>
  <dcterms:modified xsi:type="dcterms:W3CDTF">2023-09-10T15:25:04Z</dcterms:modified>
</cp:coreProperties>
</file>