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5AE106-6A8D-481E-BC07-0C7880019E57}" xr6:coauthVersionLast="47" xr6:coauthVersionMax="47" xr10:uidLastSave="{00000000-0000-0000-0000-000000000000}"/>
  <bookViews>
    <workbookView xWindow="-120" yWindow="-120" windowWidth="38640" windowHeight="15720" tabRatio="739" firstSheet="1" activeTab="4"/>
  </bookViews>
  <sheets>
    <sheet name="Coding Page" sheetId="1" state="hidden" r:id="rId1"/>
    <sheet name="Short Form" sheetId="2" r:id="rId2"/>
    <sheet name="Travel Form" sheetId="3" r:id="rId3"/>
    <sheet name="Meals and Ent Sup" sheetId="4" r:id="rId4"/>
    <sheet name="Misc. Exp. Sup" sheetId="5" r:id="rId5"/>
    <sheet name="Travel Sup (2)" sheetId="6" r:id="rId6"/>
    <sheet name="Meals and Ent Sup (2)" sheetId="7" r:id="rId7"/>
    <sheet name="Misc. Exp. Sup (2)" sheetId="8" r:id="rId8"/>
  </sheets>
  <definedNames>
    <definedName name="date">'Short Form'!$N$2</definedName>
    <definedName name="expns">'Short Form'!$A$61:$N$62</definedName>
    <definedName name="_xlnm.Print_Area" localSheetId="3">'Meals and Ent Sup'!$A$1:$N$56</definedName>
    <definedName name="_xlnm.Print_Area" localSheetId="6">'Meals and Ent Sup (2)'!$A$1:$N$56</definedName>
    <definedName name="_xlnm.Print_Area" localSheetId="4">'Misc. Exp. Sup'!$A$1:$O$56</definedName>
    <definedName name="_xlnm.Print_Area" localSheetId="7">'Misc. Exp. Sup (2)'!$A$1:$O$56</definedName>
    <definedName name="_xlnm.Print_Area" localSheetId="1">'Short Form'!$A$1:$N$60</definedName>
    <definedName name="_xlnm.Print_Area" localSheetId="2">'Travel Form'!$A$1:$O$56</definedName>
    <definedName name="_xlnm.Print_Area" localSheetId="5">'Travel Sup (2)'!$A$1:$O$56</definedName>
  </definedNames>
  <calcPr calcId="0" fullPrecision="0"/>
</workbook>
</file>

<file path=xl/calcChain.xml><?xml version="1.0" encoding="utf-8"?>
<calcChain xmlns="http://schemas.openxmlformats.org/spreadsheetml/2006/main">
  <c r="A3" i="1" l="1"/>
  <c r="B3" i="1"/>
  <c r="C3" i="1"/>
  <c r="D3" i="1"/>
  <c r="H3" i="1"/>
  <c r="J3" i="1"/>
  <c r="K3" i="1"/>
  <c r="D4" i="1"/>
  <c r="H4" i="1"/>
  <c r="A5" i="1"/>
  <c r="B5" i="1"/>
  <c r="C5" i="1"/>
  <c r="D5" i="1"/>
  <c r="H5" i="1"/>
  <c r="J5" i="1"/>
  <c r="K5" i="1"/>
  <c r="D6" i="1"/>
  <c r="H6" i="1"/>
  <c r="A7" i="1"/>
  <c r="B7" i="1"/>
  <c r="C7" i="1"/>
  <c r="D7" i="1"/>
  <c r="H7" i="1"/>
  <c r="J7" i="1"/>
  <c r="K7" i="1"/>
  <c r="D8" i="1"/>
  <c r="H8" i="1"/>
  <c r="A9" i="1"/>
  <c r="B9" i="1"/>
  <c r="C9" i="1"/>
  <c r="D9" i="1"/>
  <c r="H9" i="1"/>
  <c r="J9" i="1"/>
  <c r="K9" i="1"/>
  <c r="D10" i="1"/>
  <c r="H10" i="1"/>
  <c r="A11" i="1"/>
  <c r="B11" i="1"/>
  <c r="C11" i="1"/>
  <c r="D11" i="1"/>
  <c r="H11" i="1"/>
  <c r="J11" i="1"/>
  <c r="K11" i="1"/>
  <c r="D12" i="1"/>
  <c r="H12" i="1"/>
  <c r="A13" i="1"/>
  <c r="B13" i="1"/>
  <c r="C13" i="1"/>
  <c r="D13" i="1"/>
  <c r="H13" i="1"/>
  <c r="J13" i="1"/>
  <c r="K13" i="1"/>
  <c r="D14" i="1"/>
  <c r="H14" i="1"/>
  <c r="A15" i="1"/>
  <c r="B15" i="1"/>
  <c r="C15" i="1"/>
  <c r="D15" i="1"/>
  <c r="H15" i="1"/>
  <c r="J15" i="1"/>
  <c r="K15" i="1"/>
  <c r="D16" i="1"/>
  <c r="H16" i="1"/>
  <c r="A17" i="1"/>
  <c r="B17" i="1"/>
  <c r="C17" i="1"/>
  <c r="D17" i="1"/>
  <c r="H17" i="1"/>
  <c r="J17" i="1"/>
  <c r="K17" i="1"/>
  <c r="D18" i="1"/>
  <c r="H18" i="1"/>
  <c r="A19" i="1"/>
  <c r="B19" i="1"/>
  <c r="C19" i="1"/>
  <c r="D19" i="1"/>
  <c r="H19" i="1"/>
  <c r="I19" i="1"/>
  <c r="J19" i="1"/>
  <c r="K19" i="1"/>
  <c r="D20" i="1"/>
  <c r="H20" i="1"/>
  <c r="I20" i="1"/>
  <c r="A21" i="1"/>
  <c r="B21" i="1"/>
  <c r="C21" i="1"/>
  <c r="D21" i="1"/>
  <c r="H21" i="1"/>
  <c r="I21" i="1"/>
  <c r="J21" i="1"/>
  <c r="K21" i="1"/>
  <c r="D22" i="1"/>
  <c r="H22" i="1"/>
  <c r="I22" i="1"/>
  <c r="A23" i="1"/>
  <c r="B23" i="1"/>
  <c r="C23" i="1"/>
  <c r="D23" i="1"/>
  <c r="H23" i="1"/>
  <c r="I23" i="1"/>
  <c r="J23" i="1"/>
  <c r="K23" i="1"/>
  <c r="D24" i="1"/>
  <c r="H24" i="1"/>
  <c r="I24" i="1"/>
  <c r="A25" i="1"/>
  <c r="B25" i="1"/>
  <c r="C25" i="1"/>
  <c r="D25" i="1"/>
  <c r="H25" i="1"/>
  <c r="J25" i="1"/>
  <c r="K25" i="1"/>
  <c r="D26" i="1"/>
  <c r="H26" i="1"/>
  <c r="A27" i="1"/>
  <c r="B27" i="1"/>
  <c r="C27" i="1"/>
  <c r="D27" i="1"/>
  <c r="H27" i="1"/>
  <c r="J27" i="1"/>
  <c r="K27" i="1"/>
  <c r="D28" i="1"/>
  <c r="H28" i="1"/>
  <c r="A29" i="1"/>
  <c r="B29" i="1"/>
  <c r="C29" i="1"/>
  <c r="D29" i="1"/>
  <c r="H29" i="1"/>
  <c r="J29" i="1"/>
  <c r="K29" i="1"/>
  <c r="D30" i="1"/>
  <c r="H30" i="1"/>
  <c r="A31" i="1"/>
  <c r="B31" i="1"/>
  <c r="C31" i="1"/>
  <c r="D31" i="1"/>
  <c r="E31" i="1"/>
  <c r="F31" i="1"/>
  <c r="G31" i="1"/>
  <c r="H31" i="1"/>
  <c r="I31" i="1"/>
  <c r="J31" i="1"/>
  <c r="K31" i="1"/>
  <c r="D32" i="1"/>
  <c r="E32" i="1"/>
  <c r="F32" i="1"/>
  <c r="G32" i="1"/>
  <c r="H32" i="1"/>
  <c r="I32" i="1"/>
  <c r="A33" i="1"/>
  <c r="B33" i="1"/>
  <c r="C33" i="1"/>
  <c r="D33" i="1"/>
  <c r="E33" i="1"/>
  <c r="F33" i="1"/>
  <c r="G33" i="1"/>
  <c r="H33" i="1"/>
  <c r="I33" i="1"/>
  <c r="J33" i="1"/>
  <c r="K33" i="1"/>
  <c r="D34" i="1"/>
  <c r="E34" i="1"/>
  <c r="F34" i="1"/>
  <c r="G34" i="1"/>
  <c r="H34" i="1"/>
  <c r="I34" i="1"/>
  <c r="A35" i="1"/>
  <c r="B35" i="1"/>
  <c r="C35" i="1"/>
  <c r="D35" i="1"/>
  <c r="E35" i="1"/>
  <c r="F35" i="1"/>
  <c r="G35" i="1"/>
  <c r="H35" i="1"/>
  <c r="I35" i="1"/>
  <c r="J35" i="1"/>
  <c r="K35" i="1"/>
  <c r="D36" i="1"/>
  <c r="E36" i="1"/>
  <c r="F36" i="1"/>
  <c r="G36" i="1"/>
  <c r="H36" i="1"/>
  <c r="I36" i="1"/>
  <c r="A37" i="1"/>
  <c r="B37" i="1"/>
  <c r="C37" i="1"/>
  <c r="D37" i="1"/>
  <c r="H37" i="1"/>
  <c r="I37" i="1"/>
  <c r="J37" i="1"/>
  <c r="K37" i="1"/>
  <c r="D38" i="1"/>
  <c r="E38" i="1"/>
  <c r="F38" i="1"/>
  <c r="G38" i="1"/>
  <c r="H38" i="1"/>
  <c r="I38" i="1"/>
  <c r="A39" i="1"/>
  <c r="B39" i="1"/>
  <c r="C39" i="1"/>
  <c r="D39" i="1"/>
  <c r="H39" i="1"/>
  <c r="I39" i="1"/>
  <c r="J39" i="1"/>
  <c r="K39" i="1"/>
  <c r="D40" i="1"/>
  <c r="E40" i="1"/>
  <c r="F40" i="1"/>
  <c r="G40" i="1"/>
  <c r="H40" i="1"/>
  <c r="I40" i="1"/>
  <c r="A41" i="1"/>
  <c r="B41" i="1"/>
  <c r="C41" i="1"/>
  <c r="D41" i="1"/>
  <c r="H41" i="1"/>
  <c r="I41" i="1"/>
  <c r="J41" i="1"/>
  <c r="K41" i="1"/>
  <c r="D42" i="1"/>
  <c r="E42" i="1"/>
  <c r="F42" i="1"/>
  <c r="G42" i="1"/>
  <c r="H42" i="1"/>
  <c r="I42" i="1"/>
  <c r="A43" i="1"/>
  <c r="M2" i="4"/>
  <c r="N2" i="4"/>
  <c r="A5" i="4"/>
  <c r="E5" i="4"/>
  <c r="H5" i="4"/>
  <c r="L5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K41" i="4"/>
  <c r="N41" i="4"/>
  <c r="L46" i="4"/>
  <c r="N49" i="4"/>
  <c r="N51" i="4"/>
  <c r="N53" i="4"/>
  <c r="N55" i="4"/>
  <c r="M2" i="7"/>
  <c r="N2" i="7"/>
  <c r="A5" i="7"/>
  <c r="E5" i="7"/>
  <c r="H5" i="7"/>
  <c r="L5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K41" i="7"/>
  <c r="N41" i="7"/>
  <c r="L46" i="7"/>
  <c r="N49" i="7"/>
  <c r="N50" i="7"/>
  <c r="N51" i="7"/>
  <c r="N52" i="7"/>
  <c r="N53" i="7"/>
  <c r="N54" i="7"/>
  <c r="L55" i="7"/>
  <c r="N55" i="7"/>
  <c r="N2" i="5"/>
  <c r="O2" i="5"/>
  <c r="A5" i="5"/>
  <c r="E5" i="5"/>
  <c r="H5" i="5"/>
  <c r="K5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K41" i="5"/>
  <c r="O41" i="5"/>
  <c r="L46" i="5"/>
  <c r="O49" i="5"/>
  <c r="O50" i="5"/>
  <c r="O51" i="5"/>
  <c r="O52" i="5"/>
  <c r="O53" i="5"/>
  <c r="O54" i="5"/>
  <c r="L55" i="5"/>
  <c r="O55" i="5"/>
  <c r="N2" i="8"/>
  <c r="O2" i="8"/>
  <c r="A5" i="8"/>
  <c r="E5" i="8"/>
  <c r="H5" i="8"/>
  <c r="K5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K41" i="8"/>
  <c r="O41" i="8"/>
  <c r="L46" i="8"/>
  <c r="O49" i="8"/>
  <c r="O50" i="8"/>
  <c r="O51" i="8"/>
  <c r="O52" i="8"/>
  <c r="O53" i="8"/>
  <c r="O54" i="8"/>
  <c r="L55" i="8"/>
  <c r="O55" i="8"/>
  <c r="P2" i="2"/>
  <c r="N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4" i="2"/>
  <c r="N35" i="2"/>
  <c r="N36" i="2"/>
  <c r="N37" i="2"/>
  <c r="N38" i="2"/>
  <c r="N39" i="2"/>
  <c r="N40" i="2"/>
  <c r="N41" i="2"/>
  <c r="N42" i="2"/>
  <c r="N43" i="2"/>
  <c r="N44" i="2"/>
  <c r="N48" i="2"/>
  <c r="N49" i="2"/>
  <c r="N50" i="2"/>
  <c r="L51" i="2"/>
  <c r="L52" i="2"/>
  <c r="N52" i="2"/>
  <c r="F53" i="2"/>
  <c r="A62" i="2"/>
  <c r="B62" i="2"/>
  <c r="C62" i="2"/>
  <c r="D62" i="2"/>
  <c r="E62" i="2"/>
  <c r="H62" i="2"/>
  <c r="I62" i="2"/>
  <c r="J62" i="2"/>
  <c r="K62" i="2"/>
  <c r="L62" i="2"/>
  <c r="M62" i="2"/>
  <c r="N62" i="2"/>
  <c r="N2" i="3"/>
  <c r="O2" i="3"/>
  <c r="A5" i="3"/>
  <c r="E5" i="3"/>
  <c r="H5" i="3"/>
  <c r="K5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K41" i="3"/>
  <c r="O41" i="3"/>
  <c r="L46" i="3"/>
  <c r="O49" i="3"/>
  <c r="O51" i="3"/>
  <c r="O53" i="3"/>
  <c r="O55" i="3"/>
  <c r="N2" i="6"/>
  <c r="O2" i="6"/>
  <c r="A5" i="6"/>
  <c r="E5" i="6"/>
  <c r="H5" i="6"/>
  <c r="K5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K41" i="6"/>
  <c r="O41" i="6"/>
  <c r="L46" i="6"/>
  <c r="O49" i="6"/>
  <c r="O50" i="6"/>
  <c r="O51" i="6"/>
  <c r="O52" i="6"/>
  <c r="O53" i="6"/>
  <c r="O54" i="6"/>
  <c r="L55" i="6"/>
  <c r="O55" i="6"/>
</calcChain>
</file>

<file path=xl/sharedStrings.xml><?xml version="1.0" encoding="utf-8"?>
<sst xmlns="http://schemas.openxmlformats.org/spreadsheetml/2006/main" count="489" uniqueCount="182">
  <si>
    <t>Expense Report Coding Form</t>
  </si>
  <si>
    <t>AMOUNT</t>
  </si>
  <si>
    <t>Enron Corp</t>
  </si>
  <si>
    <t xml:space="preserve">Employee Expense Report </t>
  </si>
  <si>
    <t>EXP</t>
  </si>
  <si>
    <t>Short Form</t>
  </si>
  <si>
    <t xml:space="preserve">Page </t>
  </si>
  <si>
    <t xml:space="preserve">of </t>
  </si>
  <si>
    <t>LAST NAME</t>
  </si>
  <si>
    <t>FIRST NAME, INITIAL</t>
  </si>
  <si>
    <t>TITLE</t>
  </si>
  <si>
    <t xml:space="preserve">OFFICE NUMBER/FIELD LOCATION </t>
  </si>
  <si>
    <r>
      <t>MEALS AND ENTERTAINMENT</t>
    </r>
    <r>
      <rPr>
        <sz val="10"/>
        <color indexed="12"/>
        <rFont val="Arial"/>
        <family val="2"/>
      </rPr>
      <t xml:space="preserve"> -  Enter the cost of all meals (including food charges from hotel receipts) and entertainment.  Attach guest list for entertainment expense. </t>
    </r>
  </si>
  <si>
    <t xml:space="preserve"> Meal: B = Breakfast, L = Lunch, D = Dinner, R = Refreshments, T = Travel Status.  See the Accounts Payable home page at http:// home.fan.enron.com for detailed instructions.</t>
  </si>
  <si>
    <t>Date</t>
  </si>
  <si>
    <t>Meal</t>
  </si>
  <si>
    <t xml:space="preserve">   Location and Business Purpose</t>
  </si>
  <si>
    <t>Guests</t>
  </si>
  <si>
    <t>Cost/Quantity</t>
  </si>
  <si>
    <t>Rate</t>
  </si>
  <si>
    <t>$ Amount</t>
  </si>
  <si>
    <r>
      <t>ACCOUNT CODING</t>
    </r>
    <r>
      <rPr>
        <sz val="10"/>
        <color indexed="12"/>
        <rFont val="Arial"/>
        <family val="2"/>
      </rPr>
      <t xml:space="preserve"> - For multiple lines of coding, use supplemental page.</t>
    </r>
  </si>
  <si>
    <t>MEALS THIS PAGE</t>
  </si>
  <si>
    <t>MEALS, SUPP PAGES</t>
  </si>
  <si>
    <t>TOTAL MEALS</t>
  </si>
  <si>
    <r>
      <t>MISCELLANEOUS EXPENSE</t>
    </r>
    <r>
      <rPr>
        <sz val="12"/>
        <color indexed="12"/>
        <rFont val="Arial"/>
        <family val="2"/>
      </rPr>
      <t xml:space="preserve"> </t>
    </r>
    <r>
      <rPr>
        <sz val="10"/>
        <color indexed="12"/>
        <rFont val="Arial"/>
        <family val="2"/>
      </rPr>
      <t>-  Enter all other expenses (memberships, fees, supplies, mileage, etc.) not associated with business transportation or lodging.</t>
    </r>
  </si>
  <si>
    <t>Description</t>
  </si>
  <si>
    <t>MISC THIS PAGE</t>
  </si>
  <si>
    <t>MISC., SUPP PAGES</t>
  </si>
  <si>
    <t>TOTAL MISC</t>
  </si>
  <si>
    <r>
      <t>This section used in conjunction with all expense reports</t>
    </r>
    <r>
      <rPr>
        <sz val="10"/>
        <color indexed="12"/>
        <rFont val="Arial"/>
        <family val="2"/>
      </rPr>
      <t>.</t>
    </r>
  </si>
  <si>
    <t>Total Travel  (attach Summary)</t>
  </si>
  <si>
    <t>ADVANCES TO BE CLEARED</t>
  </si>
  <si>
    <t>Total Expenses (travel, entertainment, misc.)</t>
  </si>
  <si>
    <t>DATE</t>
  </si>
  <si>
    <t>CO.</t>
  </si>
  <si>
    <t>Less: Total Advances</t>
  </si>
  <si>
    <t>Balance Due:</t>
  </si>
  <si>
    <t>Company</t>
  </si>
  <si>
    <t>Employee</t>
  </si>
  <si>
    <t>TOTAL ADVANCES</t>
  </si>
  <si>
    <t>Personal Check Amount</t>
  </si>
  <si>
    <t>SIGNATURES</t>
  </si>
  <si>
    <t>I have paid the amount shown on this statement for necessary expenses incurred on behalf of the Company.  Original receipts are attached or have been mailed to Accounts Payable.</t>
  </si>
  <si>
    <t>EMPLOYEE</t>
  </si>
  <si>
    <t>APPROVAL</t>
  </si>
  <si>
    <t xml:space="preserve"> (Print Name)</t>
  </si>
  <si>
    <t>lname</t>
  </si>
  <si>
    <t>fname</t>
  </si>
  <si>
    <t>expdate</t>
  </si>
  <si>
    <t>socsec</t>
  </si>
  <si>
    <t>bal</t>
  </si>
  <si>
    <t>code</t>
  </si>
  <si>
    <t>sform</t>
  </si>
  <si>
    <t>trav</t>
  </si>
  <si>
    <t>mealsup</t>
  </si>
  <si>
    <t>miscsup</t>
  </si>
  <si>
    <t>travsup2</t>
  </si>
  <si>
    <t>mealsup2</t>
  </si>
  <si>
    <t>miscsup2</t>
  </si>
  <si>
    <t>cono</t>
  </si>
  <si>
    <t>1</t>
  </si>
  <si>
    <t>2</t>
  </si>
  <si>
    <t>Employee Expense Report</t>
  </si>
  <si>
    <t>Travel Expense Summary</t>
  </si>
  <si>
    <t>Page</t>
  </si>
  <si>
    <r>
      <t>TRAVEL EXPENSE</t>
    </r>
    <r>
      <rPr>
        <sz val="8"/>
        <color indexed="12"/>
        <rFont val="Arial"/>
      </rPr>
      <t xml:space="preserve"> </t>
    </r>
    <r>
      <rPr>
        <sz val="9"/>
        <color indexed="12"/>
        <rFont val="Arial"/>
        <family val="2"/>
      </rPr>
      <t xml:space="preserve">- </t>
    </r>
    <r>
      <rPr>
        <sz val="10"/>
        <color indexed="12"/>
        <rFont val="Arial"/>
        <family val="2"/>
      </rPr>
      <t>Enter all transportation and lodging expenses by receipt total (airline tickets, rental car receipts, taxis, hotel, tips, personal mileage, etc.).  Exclude meals and entertainment.</t>
    </r>
  </si>
  <si>
    <t>Designate type of transportation used: B = Bus,  C = Cab, P = Plane,  PC = Personal Car,  CC = Company Car, RC = Rental Car, T = Train.</t>
  </si>
  <si>
    <t>Assign a reference symbol for each accounting classification to be used.  Charges to be allocated do not require a reference symbol.</t>
  </si>
  <si>
    <t>REF</t>
  </si>
  <si>
    <t>Location and Business Purpose</t>
  </si>
  <si>
    <t>Type</t>
  </si>
  <si>
    <t>Cost/Miles</t>
  </si>
  <si>
    <t xml:space="preserve"> $ Amount</t>
  </si>
  <si>
    <t>Expense allocation</t>
  </si>
  <si>
    <t>Allocated amount:</t>
  </si>
  <si>
    <t>TOTAL</t>
  </si>
  <si>
    <t>Enter an allocation factor next to each account receiving allocated</t>
  </si>
  <si>
    <t>Total travel expense must be shown on Page 1,</t>
  </si>
  <si>
    <t xml:space="preserve">charges.  Lines not assigned an allocation factor will not </t>
  </si>
  <si>
    <t>Employee Expense Report Short Form.</t>
  </si>
  <si>
    <t>receive an allocation; lines without a REF code will be allocated.</t>
  </si>
  <si>
    <t>The total of all allocation factors must equal 1.</t>
  </si>
  <si>
    <t xml:space="preserve">ACCOUNT DISTRIBUTION  </t>
  </si>
  <si>
    <t xml:space="preserve">Show the total amount for each accounting classification referenced above.  </t>
  </si>
  <si>
    <t>ALLOC FACTOR</t>
  </si>
  <si>
    <t>Amount</t>
  </si>
  <si>
    <t>Meals and Entertainment Supplement</t>
  </si>
  <si>
    <r>
      <t xml:space="preserve"> </t>
    </r>
    <r>
      <rPr>
        <b/>
        <sz val="12"/>
        <color indexed="12"/>
        <rFont val="Arial"/>
        <family val="2"/>
      </rPr>
      <t>MEALS AND ENTERTAINMENT</t>
    </r>
    <r>
      <rPr>
        <sz val="10"/>
        <color indexed="12"/>
        <rFont val="Arial"/>
        <family val="2"/>
      </rPr>
      <t xml:space="preserve"> - Enter the cost of all meals (including food charges from hotel receipts) and entertainment.  Attach guest list for entertainment expense.  Meal: B = Breakfast, </t>
    </r>
  </si>
  <si>
    <t xml:space="preserve"> L = Lunch, D = Dinner, R = Refreshments, T = Travel Status.  Assign a reference symbol for each accounting classification to be used.  Charges to be allocated do not require a reference symbol.</t>
  </si>
  <si>
    <t>Cost/Qty</t>
  </si>
  <si>
    <t>Show the total amount for each accounting classification referenced above.</t>
  </si>
  <si>
    <t>Miscellaneous Expense Supplement</t>
  </si>
  <si>
    <r>
      <t>MISCELLANEOUS EXPENSE</t>
    </r>
    <r>
      <rPr>
        <sz val="12"/>
        <color indexed="12"/>
        <rFont val="Arial"/>
        <family val="2"/>
      </rPr>
      <t xml:space="preserve"> </t>
    </r>
    <r>
      <rPr>
        <sz val="8"/>
        <color indexed="12"/>
        <rFont val="Arial"/>
        <family val="2"/>
      </rPr>
      <t xml:space="preserve">-  </t>
    </r>
    <r>
      <rPr>
        <sz val="10"/>
        <color indexed="12"/>
        <rFont val="Arial"/>
        <family val="2"/>
      </rPr>
      <t>Enter all other expenses (memberships, fees, supplies, mileage, etc.) not associated with business transportation or lodging.</t>
    </r>
  </si>
  <si>
    <t>Travel Expense Summary (2)</t>
  </si>
  <si>
    <t>Meals and Entertainment Supplement (2)</t>
  </si>
  <si>
    <t>Miscellaneous Expense Supplement (2)</t>
  </si>
  <si>
    <t>GL Account Number</t>
  </si>
  <si>
    <t>Material</t>
  </si>
  <si>
    <t>Plant</t>
  </si>
  <si>
    <t xml:space="preserve">GL Co </t>
  </si>
  <si>
    <t>FOR SAP REPORTING ONLY</t>
  </si>
  <si>
    <t>Cost Center                WBS Element</t>
  </si>
  <si>
    <t>Order                                      Network</t>
  </si>
  <si>
    <t>SAP COMPANY NUMBER</t>
  </si>
  <si>
    <t>PHONE NUMBER FOR QUESTIONS</t>
  </si>
  <si>
    <t>EMPLOYEE NUMBER/SOCIAL SECURITY NUMBER</t>
  </si>
  <si>
    <t>Revised 7/29/99</t>
  </si>
  <si>
    <t>110100</t>
  </si>
  <si>
    <t>Sera</t>
  </si>
  <si>
    <t>Sherri R.</t>
  </si>
  <si>
    <t>Executive Assistant</t>
  </si>
  <si>
    <t>0011</t>
  </si>
  <si>
    <t>473-74-7980</t>
  </si>
  <si>
    <t>EB5008</t>
  </si>
  <si>
    <t>713.345.7774</t>
  </si>
  <si>
    <t>100017</t>
  </si>
  <si>
    <t>52004500</t>
  </si>
  <si>
    <t>3</t>
  </si>
  <si>
    <t>52003500</t>
  </si>
  <si>
    <t>52003000</t>
  </si>
  <si>
    <t>L</t>
  </si>
  <si>
    <t>Carolyn Noack - Linbeck Construction</t>
  </si>
  <si>
    <t>D</t>
  </si>
  <si>
    <t>See attached</t>
  </si>
  <si>
    <t>Mary Wyatt - Chair of MS Dinner of Champions</t>
  </si>
  <si>
    <t>Greg Baumbach - EBS</t>
  </si>
  <si>
    <t>Susan Wadle - EBS</t>
  </si>
  <si>
    <t>Nicki Leeds - Travel Agency in The Park</t>
  </si>
  <si>
    <t>Kay Jennett - Continental Airlines (CEOs office)</t>
  </si>
  <si>
    <t>R</t>
  </si>
  <si>
    <t>Houston - Lunch re: EWI parliamentary procedures</t>
  </si>
  <si>
    <t>Houston - Dinner re:  EWI - Nom. Cmte - elect 2001 Board</t>
  </si>
  <si>
    <t>Houston - Lunch re:  MS Dinner of Champions</t>
  </si>
  <si>
    <t>Houston - Dinner re:  EWI - Nom. Cmte - elect Delegates</t>
  </si>
  <si>
    <t>Houston - Lunch re:  opportunities at Enron</t>
  </si>
  <si>
    <t>Houston - Lunch re:  TAP fam trip</t>
  </si>
  <si>
    <t>Houston - Lunch re:  relationship building</t>
  </si>
  <si>
    <t>Houston - Refreshments re:  PRC offsite</t>
  </si>
  <si>
    <t>Charlene Jackson - Enron Corp.</t>
  </si>
  <si>
    <t>Houston - Dinner re: permanent employment @ Enron</t>
  </si>
  <si>
    <t>Richard Grimes</t>
  </si>
  <si>
    <t>Joannie Williams - Enron Investor Relations</t>
  </si>
  <si>
    <t>Houston - Dinner re:  upcoming analyst meetings</t>
  </si>
  <si>
    <t>Houston - Dinner re:  Coalition for the Homeless Board</t>
  </si>
  <si>
    <t xml:space="preserve">Pam Williford - Executive Director </t>
  </si>
  <si>
    <t>Houston - Dinner re:  EBS</t>
  </si>
  <si>
    <t>Ken Rice - EBS Chairman &amp; Julie Armstrong</t>
  </si>
  <si>
    <t>Palm Beach - Dinner re: Board retreat</t>
  </si>
  <si>
    <t>R. Fleming, V. Groscrand, K. Johnson</t>
  </si>
  <si>
    <t>Cindy Liedtke - Dynegy</t>
  </si>
  <si>
    <t>Houston - Lunch re:  Employment with EBS</t>
  </si>
  <si>
    <t>Darrel Cole - Focal</t>
  </si>
  <si>
    <t>4</t>
  </si>
  <si>
    <t>Houston - Dinner re:  corporate opportunites</t>
  </si>
  <si>
    <t>Catherine Dumont</t>
  </si>
  <si>
    <t>Houston - Refreshments re:  opportunities at Enron</t>
  </si>
  <si>
    <t xml:space="preserve">Talley Grivas </t>
  </si>
  <si>
    <t>Houston - Lunch re:  joining office of the Pres.</t>
  </si>
  <si>
    <t>Bill Dorsey</t>
  </si>
  <si>
    <t>Houston - Lunch re:  MD Dinner of champ wrap</t>
  </si>
  <si>
    <t>Houston - Dinner - EWI Meeting</t>
  </si>
  <si>
    <t>Self</t>
  </si>
  <si>
    <t>5</t>
  </si>
  <si>
    <t>52001500</t>
  </si>
  <si>
    <t>YPO Executive Assistants - 2000/2001 Membership Dues</t>
  </si>
  <si>
    <t>Texas Art Supply - invitations for Enron Executive Assistant team building event</t>
  </si>
  <si>
    <t>Albertsons - Misc for Enron Executive Assistant team building event</t>
  </si>
  <si>
    <t>Franklin Covey - 2001 calendar supplies</t>
  </si>
  <si>
    <t>Southwestern Bell - Home fax line</t>
  </si>
  <si>
    <t>AT&amp;T - Home DSL line</t>
  </si>
  <si>
    <t>Pagenet - Pager for S. Sera</t>
  </si>
  <si>
    <t>Houston Cellular - Cellular phone for S. Sera</t>
  </si>
  <si>
    <t>Houston Cellular - Cellular phone for S. Sera + equipment charges</t>
  </si>
  <si>
    <t>Airfare - Houston - Calgary - Houston - non-refundable (unable to attend EWI Annual meeting due to business constraints)</t>
  </si>
  <si>
    <t>Lodging - Palliser - Calgary - Annual Meeting - no show fee</t>
  </si>
  <si>
    <t>Lodging - Reservation for Project Summer client - no show fee</t>
  </si>
  <si>
    <t>P</t>
  </si>
  <si>
    <t>Airfare - Houston - West Palm - Houston - ENE Board Retreat</t>
  </si>
  <si>
    <t>52002500</t>
  </si>
  <si>
    <t xml:space="preserve">2 </t>
  </si>
  <si>
    <t>Catering for YPO Forum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</si>
</sst>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General_)"/>
    <numFmt numFmtId="165" formatCode="###\-##\-####"/>
    <numFmt numFmtId="171" formatCode="#;\(\ \ @\ \ \ \)"/>
    <numFmt numFmtId="176" formatCode="000"/>
    <numFmt numFmtId="178" formatCode="0.000"/>
    <numFmt numFmtId="180" formatCode="0.0000"/>
    <numFmt numFmtId="182" formatCode="_(* #,##0.000_);_(* \(#,##0.000\);_(* &quot;-&quot;??_);_(@_)"/>
    <numFmt numFmtId="186" formatCode=".0000"/>
    <numFmt numFmtId="188" formatCode="mmddyy"/>
    <numFmt numFmtId="196" formatCode="0\ &quot; of&quot;"/>
    <numFmt numFmtId="197" formatCode="\(\ ###\ \)\ ###\-####"/>
  </numFmts>
  <fonts count="59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MS Sans Serif"/>
    </font>
    <font>
      <sz val="12"/>
      <name val="Helv"/>
    </font>
    <font>
      <b/>
      <sz val="9"/>
      <name val="Arial"/>
    </font>
    <font>
      <b/>
      <sz val="8"/>
      <name val="Arial"/>
    </font>
    <font>
      <sz val="12"/>
      <name val="Arial"/>
    </font>
    <font>
      <sz val="9"/>
      <name val="Arial"/>
    </font>
    <font>
      <sz val="12"/>
      <name val="Arial"/>
      <family val="2"/>
    </font>
    <font>
      <sz val="14"/>
      <name val="Arial Rounded MT Bold"/>
      <family val="2"/>
    </font>
    <font>
      <sz val="12"/>
      <name val="Arial Rounded MT Bold"/>
      <family val="2"/>
    </font>
    <font>
      <b/>
      <sz val="12"/>
      <name val="Arial"/>
    </font>
    <font>
      <sz val="11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</font>
    <font>
      <b/>
      <sz val="12"/>
      <name val="Arial"/>
      <family val="2"/>
    </font>
    <font>
      <sz val="8"/>
      <name val="Helv"/>
    </font>
    <font>
      <b/>
      <sz val="12"/>
      <name val="Helv"/>
    </font>
    <font>
      <sz val="14"/>
      <name val="Arial"/>
    </font>
    <font>
      <sz val="16"/>
      <name val="Arial Rounded MT Bold"/>
      <family val="2"/>
    </font>
    <font>
      <b/>
      <sz val="16"/>
      <name val="Arial Rounded MT Bold"/>
      <family val="2"/>
    </font>
    <font>
      <sz val="10"/>
      <name val="Arial"/>
    </font>
    <font>
      <sz val="10"/>
      <name val="Helv"/>
    </font>
    <font>
      <sz val="10"/>
      <name val="Arial"/>
    </font>
    <font>
      <sz val="10"/>
      <name val="Arial Narrow"/>
      <family val="2"/>
    </font>
    <font>
      <sz val="8"/>
      <name val="Arial Narrow"/>
      <family val="2"/>
    </font>
    <font>
      <b/>
      <sz val="9"/>
      <color indexed="8"/>
      <name val="Arial"/>
      <family val="2"/>
    </font>
    <font>
      <sz val="12"/>
      <color indexed="12"/>
      <name val="Arial"/>
      <family val="2"/>
    </font>
    <font>
      <b/>
      <sz val="12"/>
      <color indexed="12"/>
      <name val="Arial"/>
      <family val="2"/>
    </font>
    <font>
      <sz val="8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6"/>
      <color indexed="12"/>
      <name val="Arial"/>
      <family val="2"/>
    </font>
    <font>
      <i/>
      <sz val="10"/>
      <color indexed="12"/>
      <name val="Arial"/>
      <family val="2"/>
    </font>
    <font>
      <b/>
      <sz val="16"/>
      <color indexed="12"/>
      <name val="Arial Rounded MT Bold"/>
      <family val="2"/>
    </font>
    <font>
      <sz val="8"/>
      <color indexed="12"/>
      <name val="Arial"/>
    </font>
    <font>
      <sz val="9"/>
      <color indexed="12"/>
      <name val="Arial"/>
      <family val="2"/>
    </font>
    <font>
      <sz val="12"/>
      <color indexed="12"/>
      <name val="Arial"/>
    </font>
    <font>
      <sz val="8"/>
      <color indexed="12"/>
      <name val="Helv"/>
    </font>
    <font>
      <i/>
      <sz val="8"/>
      <color indexed="12"/>
      <name val="Arial"/>
    </font>
    <font>
      <sz val="12"/>
      <color indexed="12"/>
      <name val="Helv"/>
    </font>
    <font>
      <sz val="12"/>
      <color indexed="8"/>
      <name val="Arial"/>
      <family val="2"/>
    </font>
    <font>
      <b/>
      <sz val="11"/>
      <color indexed="12"/>
      <name val="Arial"/>
      <family val="2"/>
    </font>
    <font>
      <sz val="16"/>
      <color indexed="12"/>
      <name val="Arial Rounded MT Bold"/>
      <family val="2"/>
    </font>
    <font>
      <b/>
      <sz val="16"/>
      <name val="Arial"/>
      <family val="2"/>
    </font>
    <font>
      <b/>
      <sz val="16"/>
      <color indexed="8"/>
      <name val="Arial"/>
      <family val="2"/>
    </font>
    <font>
      <b/>
      <sz val="18"/>
      <color indexed="12"/>
      <name val="Arial"/>
      <family val="2"/>
    </font>
    <font>
      <b/>
      <sz val="12"/>
      <color indexed="10"/>
      <name val="Arial"/>
      <family val="2"/>
    </font>
    <font>
      <b/>
      <sz val="11"/>
      <name val="Arial"/>
    </font>
    <font>
      <b/>
      <sz val="9"/>
      <color indexed="12"/>
      <name val="Arial"/>
    </font>
    <font>
      <sz val="10"/>
      <color indexed="38"/>
      <name val="Arial"/>
      <family val="2"/>
    </font>
    <font>
      <b/>
      <sz val="11"/>
      <name val="Arial"/>
      <family val="2"/>
    </font>
    <font>
      <b/>
      <sz val="11"/>
      <name val="Book Antiqua"/>
      <family val="1"/>
    </font>
    <font>
      <b/>
      <sz val="18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indexed="43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ck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8" fontId="3" fillId="0" borderId="0" applyFont="0" applyFill="0" applyBorder="0" applyAlignment="0" applyProtection="0"/>
    <xf numFmtId="8" fontId="3" fillId="0" borderId="0" applyFont="0" applyFill="0" applyBorder="0" applyAlignment="0" applyProtection="0"/>
    <xf numFmtId="164" fontId="14" fillId="0" borderId="0"/>
    <xf numFmtId="164" fontId="4" fillId="0" borderId="0"/>
  </cellStyleXfs>
  <cellXfs count="409">
    <xf numFmtId="0" fontId="0" fillId="0" borderId="0" xfId="0"/>
    <xf numFmtId="164" fontId="7" fillId="0" borderId="0" xfId="4" applyFont="1" applyProtection="1">
      <protection locked="0"/>
    </xf>
    <xf numFmtId="164" fontId="14" fillId="0" borderId="0" xfId="4" applyProtection="1">
      <protection locked="0"/>
    </xf>
    <xf numFmtId="164" fontId="2" fillId="0" borderId="0" xfId="4" applyFont="1" applyProtection="1">
      <protection locked="0"/>
    </xf>
    <xf numFmtId="164" fontId="19" fillId="0" borderId="0" xfId="4" applyFont="1" applyProtection="1">
      <protection locked="0"/>
    </xf>
    <xf numFmtId="164" fontId="14" fillId="0" borderId="0" xfId="4" applyFont="1" applyProtection="1">
      <protection locked="0"/>
    </xf>
    <xf numFmtId="164" fontId="6" fillId="0" borderId="0" xfId="4" applyFont="1" applyProtection="1">
      <protection locked="0"/>
    </xf>
    <xf numFmtId="164" fontId="1" fillId="0" borderId="0" xfId="4" applyFont="1" applyProtection="1">
      <protection locked="0"/>
    </xf>
    <xf numFmtId="164" fontId="22" fillId="0" borderId="0" xfId="4" applyFont="1" applyProtection="1">
      <protection locked="0"/>
    </xf>
    <xf numFmtId="164" fontId="14" fillId="0" borderId="0" xfId="4" applyProtection="1"/>
    <xf numFmtId="164" fontId="7" fillId="0" borderId="0" xfId="5" applyFont="1" applyProtection="1">
      <protection locked="0"/>
    </xf>
    <xf numFmtId="164" fontId="4" fillId="0" borderId="0" xfId="5" applyProtection="1">
      <protection locked="0"/>
    </xf>
    <xf numFmtId="164" fontId="2" fillId="0" borderId="0" xfId="5" applyFont="1" applyProtection="1">
      <protection locked="0"/>
    </xf>
    <xf numFmtId="164" fontId="19" fillId="0" borderId="0" xfId="5" applyFont="1" applyProtection="1">
      <protection locked="0"/>
    </xf>
    <xf numFmtId="164" fontId="22" fillId="0" borderId="0" xfId="5" applyFont="1" applyProtection="1">
      <protection locked="0"/>
    </xf>
    <xf numFmtId="164" fontId="6" fillId="0" borderId="0" xfId="5" applyFont="1" applyProtection="1">
      <protection locked="0"/>
    </xf>
    <xf numFmtId="164" fontId="1" fillId="0" borderId="0" xfId="5" applyFont="1" applyProtection="1">
      <protection locked="0"/>
    </xf>
    <xf numFmtId="164" fontId="9" fillId="0" borderId="1" xfId="5" applyNumberFormat="1" applyFont="1" applyBorder="1" applyProtection="1"/>
    <xf numFmtId="164" fontId="9" fillId="0" borderId="2" xfId="5" applyFont="1" applyBorder="1" applyProtection="1"/>
    <xf numFmtId="164" fontId="9" fillId="0" borderId="1" xfId="4" applyFont="1" applyBorder="1" applyProtection="1"/>
    <xf numFmtId="164" fontId="9" fillId="0" borderId="1" xfId="4" applyNumberFormat="1" applyFont="1" applyBorder="1" applyProtection="1"/>
    <xf numFmtId="164" fontId="9" fillId="0" borderId="2" xfId="4" applyNumberFormat="1" applyFont="1" applyBorder="1" applyProtection="1"/>
    <xf numFmtId="164" fontId="2" fillId="0" borderId="3" xfId="4" applyNumberFormat="1" applyFont="1" applyBorder="1" applyProtection="1"/>
    <xf numFmtId="164" fontId="7" fillId="0" borderId="3" xfId="4" applyNumberFormat="1" applyFont="1" applyBorder="1" applyProtection="1"/>
    <xf numFmtId="164" fontId="7" fillId="0" borderId="4" xfId="4" applyNumberFormat="1" applyFont="1" applyBorder="1" applyProtection="1"/>
    <xf numFmtId="164" fontId="8" fillId="0" borderId="5" xfId="4" applyNumberFormat="1" applyFont="1" applyBorder="1" applyProtection="1"/>
    <xf numFmtId="164" fontId="7" fillId="0" borderId="6" xfId="4" applyNumberFormat="1" applyFont="1" applyBorder="1" applyProtection="1"/>
    <xf numFmtId="164" fontId="7" fillId="0" borderId="5" xfId="4" applyNumberFormat="1" applyFont="1" applyBorder="1" applyProtection="1"/>
    <xf numFmtId="164" fontId="14" fillId="0" borderId="3" xfId="4" applyBorder="1" applyProtection="1"/>
    <xf numFmtId="164" fontId="9" fillId="0" borderId="0" xfId="4" applyFont="1" applyProtection="1"/>
    <xf numFmtId="164" fontId="12" fillId="0" borderId="5" xfId="4" applyNumberFormat="1" applyFont="1" applyBorder="1" applyProtection="1"/>
    <xf numFmtId="164" fontId="2" fillId="0" borderId="5" xfId="4" applyNumberFormat="1" applyFont="1" applyBorder="1" applyProtection="1"/>
    <xf numFmtId="164" fontId="2" fillId="0" borderId="6" xfId="4" applyNumberFormat="1" applyFont="1" applyBorder="1" applyProtection="1"/>
    <xf numFmtId="164" fontId="14" fillId="0" borderId="7" xfId="4" applyNumberFormat="1" applyFont="1" applyBorder="1" applyAlignment="1" applyProtection="1">
      <alignment horizontal="left"/>
    </xf>
    <xf numFmtId="164" fontId="15" fillId="0" borderId="5" xfId="4" applyNumberFormat="1" applyFont="1" applyBorder="1" applyAlignment="1" applyProtection="1">
      <alignment horizontal="left"/>
    </xf>
    <xf numFmtId="164" fontId="14" fillId="0" borderId="8" xfId="4" applyNumberFormat="1" applyFont="1" applyBorder="1" applyAlignment="1" applyProtection="1">
      <alignment horizontal="left"/>
    </xf>
    <xf numFmtId="164" fontId="16" fillId="0" borderId="0" xfId="4" applyFont="1" applyProtection="1"/>
    <xf numFmtId="164" fontId="18" fillId="0" borderId="0" xfId="4" applyFont="1" applyProtection="1"/>
    <xf numFmtId="164" fontId="7" fillId="0" borderId="0" xfId="4" applyFont="1" applyProtection="1"/>
    <xf numFmtId="164" fontId="18" fillId="0" borderId="0" xfId="4" applyFont="1" applyBorder="1" applyProtection="1"/>
    <xf numFmtId="164" fontId="17" fillId="0" borderId="0" xfId="4" applyFont="1" applyProtection="1"/>
    <xf numFmtId="164" fontId="14" fillId="0" borderId="0" xfId="4" applyFont="1" applyProtection="1"/>
    <xf numFmtId="164" fontId="14" fillId="0" borderId="0" xfId="4" applyNumberFormat="1" applyFont="1" applyProtection="1"/>
    <xf numFmtId="164" fontId="7" fillId="0" borderId="1" xfId="4" applyFont="1" applyBorder="1" applyProtection="1"/>
    <xf numFmtId="164" fontId="7" fillId="0" borderId="9" xfId="4" applyFont="1" applyBorder="1" applyProtection="1"/>
    <xf numFmtId="164" fontId="26" fillId="0" borderId="5" xfId="4" applyNumberFormat="1" applyFont="1" applyBorder="1" applyProtection="1"/>
    <xf numFmtId="164" fontId="14" fillId="0" borderId="3" xfId="4" applyFont="1" applyBorder="1" applyProtection="1"/>
    <xf numFmtId="164" fontId="14" fillId="0" borderId="10" xfId="4" applyNumberFormat="1" applyFont="1" applyBorder="1" applyAlignment="1" applyProtection="1">
      <alignment horizontal="left"/>
    </xf>
    <xf numFmtId="164" fontId="26" fillId="0" borderId="7" xfId="4" applyNumberFormat="1" applyFont="1" applyBorder="1" applyAlignment="1" applyProtection="1">
      <alignment horizontal="left"/>
    </xf>
    <xf numFmtId="164" fontId="27" fillId="0" borderId="3" xfId="4" applyFont="1" applyBorder="1" applyProtection="1"/>
    <xf numFmtId="164" fontId="28" fillId="0" borderId="6" xfId="4" applyNumberFormat="1" applyFont="1" applyBorder="1" applyAlignment="1" applyProtection="1">
      <alignment horizontal="left"/>
    </xf>
    <xf numFmtId="164" fontId="28" fillId="0" borderId="8" xfId="4" applyNumberFormat="1" applyFont="1" applyBorder="1" applyAlignment="1" applyProtection="1">
      <alignment horizontal="left"/>
    </xf>
    <xf numFmtId="164" fontId="27" fillId="0" borderId="0" xfId="4" applyFont="1" applyProtection="1"/>
    <xf numFmtId="164" fontId="28" fillId="0" borderId="4" xfId="4" applyNumberFormat="1" applyFont="1" applyBorder="1" applyAlignment="1" applyProtection="1">
      <alignment horizontal="center"/>
    </xf>
    <xf numFmtId="164" fontId="24" fillId="0" borderId="0" xfId="4" applyFont="1" applyProtection="1"/>
    <xf numFmtId="164" fontId="10" fillId="0" borderId="0" xfId="4" applyFont="1" applyProtection="1"/>
    <xf numFmtId="0" fontId="23" fillId="0" borderId="0" xfId="0" applyFont="1" applyProtection="1"/>
    <xf numFmtId="164" fontId="13" fillId="0" borderId="0" xfId="4" applyNumberFormat="1" applyFont="1" applyAlignment="1" applyProtection="1">
      <alignment horizontal="left"/>
    </xf>
    <xf numFmtId="164" fontId="7" fillId="0" borderId="0" xfId="4" applyFont="1" applyAlignment="1" applyProtection="1">
      <alignment horizontal="center"/>
    </xf>
    <xf numFmtId="164" fontId="19" fillId="0" borderId="11" xfId="4" applyNumberFormat="1" applyFont="1" applyBorder="1" applyProtection="1"/>
    <xf numFmtId="164" fontId="19" fillId="0" borderId="12" xfId="4" applyNumberFormat="1" applyFont="1" applyBorder="1" applyProtection="1"/>
    <xf numFmtId="164" fontId="19" fillId="0" borderId="13" xfId="4" applyNumberFormat="1" applyFont="1" applyBorder="1" applyProtection="1"/>
    <xf numFmtId="164" fontId="19" fillId="0" borderId="1" xfId="4" applyNumberFormat="1" applyFont="1" applyBorder="1" applyProtection="1"/>
    <xf numFmtId="164" fontId="19" fillId="0" borderId="14" xfId="4" applyNumberFormat="1" applyFont="1" applyBorder="1" applyProtection="1"/>
    <xf numFmtId="164" fontId="19" fillId="0" borderId="2" xfId="4" applyNumberFormat="1" applyFont="1" applyBorder="1" applyProtection="1"/>
    <xf numFmtId="164" fontId="14" fillId="0" borderId="0" xfId="4" applyFont="1" applyBorder="1" applyAlignment="1" applyProtection="1">
      <alignment horizontal="centerContinuous"/>
    </xf>
    <xf numFmtId="164" fontId="14" fillId="0" borderId="0" xfId="4" applyNumberFormat="1" applyFont="1" applyBorder="1" applyProtection="1"/>
    <xf numFmtId="164" fontId="14" fillId="0" borderId="0" xfId="4" applyFont="1" applyBorder="1" applyProtection="1"/>
    <xf numFmtId="164" fontId="17" fillId="0" borderId="0" xfId="4" applyNumberFormat="1" applyFont="1" applyFill="1" applyBorder="1" applyAlignment="1" applyProtection="1">
      <alignment horizontal="center"/>
    </xf>
    <xf numFmtId="0" fontId="24" fillId="0" borderId="0" xfId="0" applyFont="1" applyProtection="1"/>
    <xf numFmtId="164" fontId="7" fillId="0" borderId="0" xfId="5" applyFont="1" applyProtection="1"/>
    <xf numFmtId="164" fontId="5" fillId="0" borderId="0" xfId="5" applyNumberFormat="1" applyFont="1" applyBorder="1" applyProtection="1"/>
    <xf numFmtId="0" fontId="0" fillId="0" borderId="0" xfId="0" applyProtection="1"/>
    <xf numFmtId="164" fontId="14" fillId="0" borderId="0" xfId="5" applyFont="1" applyProtection="1"/>
    <xf numFmtId="164" fontId="5" fillId="0" borderId="0" xfId="5" applyNumberFormat="1" applyFont="1" applyProtection="1"/>
    <xf numFmtId="164" fontId="1" fillId="0" borderId="0" xfId="5" applyNumberFormat="1" applyFont="1" applyBorder="1" applyAlignment="1" applyProtection="1">
      <alignment horizontal="left"/>
    </xf>
    <xf numFmtId="164" fontId="2" fillId="0" borderId="0" xfId="5" applyNumberFormat="1" applyFont="1" applyBorder="1" applyProtection="1"/>
    <xf numFmtId="0" fontId="14" fillId="0" borderId="0" xfId="0" applyFont="1" applyProtection="1"/>
    <xf numFmtId="164" fontId="4" fillId="0" borderId="0" xfId="5" applyProtection="1"/>
    <xf numFmtId="164" fontId="4" fillId="0" borderId="3" xfId="5" applyBorder="1" applyProtection="1"/>
    <xf numFmtId="164" fontId="7" fillId="0" borderId="5" xfId="5" applyNumberFormat="1" applyFont="1" applyBorder="1" applyProtection="1"/>
    <xf numFmtId="164" fontId="14" fillId="0" borderId="15" xfId="5" applyNumberFormat="1" applyFont="1" applyBorder="1" applyProtection="1"/>
    <xf numFmtId="164" fontId="7" fillId="0" borderId="3" xfId="5" applyNumberFormat="1" applyFont="1" applyBorder="1" applyProtection="1"/>
    <xf numFmtId="164" fontId="4" fillId="0" borderId="4" xfId="5" applyBorder="1" applyProtection="1"/>
    <xf numFmtId="0" fontId="2" fillId="0" borderId="0" xfId="5" applyNumberFormat="1" applyFont="1" applyBorder="1" applyProtection="1"/>
    <xf numFmtId="164" fontId="4" fillId="0" borderId="0" xfId="5" applyBorder="1" applyProtection="1"/>
    <xf numFmtId="164" fontId="4" fillId="0" borderId="0" xfId="5" applyFont="1" applyBorder="1" applyProtection="1"/>
    <xf numFmtId="164" fontId="1" fillId="0" borderId="0" xfId="5" applyNumberFormat="1" applyFont="1" applyBorder="1" applyProtection="1"/>
    <xf numFmtId="164" fontId="2" fillId="0" borderId="0" xfId="5" applyNumberFormat="1" applyFont="1" applyBorder="1" applyAlignment="1" applyProtection="1">
      <alignment horizontal="left"/>
    </xf>
    <xf numFmtId="164" fontId="19" fillId="0" borderId="0" xfId="5" applyNumberFormat="1" applyFont="1" applyProtection="1"/>
    <xf numFmtId="164" fontId="21" fillId="0" borderId="0" xfId="5" applyFont="1" applyProtection="1"/>
    <xf numFmtId="164" fontId="19" fillId="0" borderId="0" xfId="5" applyFont="1" applyProtection="1"/>
    <xf numFmtId="164" fontId="17" fillId="2" borderId="0" xfId="5" applyNumberFormat="1" applyFont="1" applyFill="1" applyBorder="1" applyAlignment="1" applyProtection="1">
      <alignment horizontal="left"/>
    </xf>
    <xf numFmtId="164" fontId="17" fillId="2" borderId="0" xfId="5" applyNumberFormat="1" applyFont="1" applyFill="1" applyBorder="1" applyProtection="1"/>
    <xf numFmtId="164" fontId="14" fillId="3" borderId="0" xfId="5" applyFont="1" applyFill="1" applyProtection="1"/>
    <xf numFmtId="164" fontId="14" fillId="0" borderId="0" xfId="5" applyNumberFormat="1" applyFont="1" applyBorder="1" applyProtection="1"/>
    <xf numFmtId="164" fontId="14" fillId="4" borderId="0" xfId="5" applyNumberFormat="1" applyFont="1" applyFill="1" applyBorder="1" applyProtection="1"/>
    <xf numFmtId="7" fontId="14" fillId="0" borderId="0" xfId="3" quotePrefix="1" applyNumberFormat="1" applyFont="1" applyBorder="1" applyAlignment="1" applyProtection="1">
      <alignment horizontal="right"/>
    </xf>
    <xf numFmtId="164" fontId="25" fillId="0" borderId="0" xfId="4" applyNumberFormat="1" applyFont="1" applyFill="1" applyBorder="1" applyAlignment="1" applyProtection="1">
      <alignment horizontal="centerContinuous"/>
    </xf>
    <xf numFmtId="164" fontId="6" fillId="0" borderId="0" xfId="4" applyNumberFormat="1" applyFont="1" applyFill="1" applyBorder="1" applyAlignment="1" applyProtection="1">
      <alignment horizontal="center"/>
    </xf>
    <xf numFmtId="164" fontId="5" fillId="0" borderId="0" xfId="4" applyNumberFormat="1" applyFont="1" applyFill="1" applyBorder="1" applyAlignment="1" applyProtection="1">
      <alignment horizontal="centerContinuous"/>
    </xf>
    <xf numFmtId="164" fontId="7" fillId="0" borderId="0" xfId="4" applyFont="1" applyFill="1" applyBorder="1" applyProtection="1"/>
    <xf numFmtId="164" fontId="5" fillId="0" borderId="0" xfId="4" applyNumberFormat="1" applyFont="1" applyFill="1" applyBorder="1" applyProtection="1"/>
    <xf numFmtId="164" fontId="8" fillId="0" borderId="0" xfId="4" applyNumberFormat="1" applyFont="1" applyFill="1" applyBorder="1" applyProtection="1"/>
    <xf numFmtId="164" fontId="7" fillId="0" borderId="0" xfId="4" applyNumberFormat="1" applyFont="1" applyFill="1" applyBorder="1" applyProtection="1"/>
    <xf numFmtId="164" fontId="2" fillId="0" borderId="0" xfId="4" applyNumberFormat="1" applyFont="1" applyFill="1" applyBorder="1" applyProtection="1"/>
    <xf numFmtId="164" fontId="14" fillId="0" borderId="15" xfId="4" applyNumberFormat="1" applyFont="1" applyBorder="1" applyProtection="1"/>
    <xf numFmtId="164" fontId="7" fillId="0" borderId="0" xfId="4" applyFont="1" applyBorder="1" applyProtection="1"/>
    <xf numFmtId="164" fontId="17" fillId="0" borderId="0" xfId="4" applyNumberFormat="1" applyFont="1" applyFill="1" applyBorder="1" applyProtection="1"/>
    <xf numFmtId="8" fontId="14" fillId="0" borderId="0" xfId="2" applyFont="1" applyBorder="1" applyProtection="1"/>
    <xf numFmtId="164" fontId="2" fillId="0" borderId="0" xfId="4" applyFont="1" applyProtection="1"/>
    <xf numFmtId="49" fontId="14" fillId="0" borderId="8" xfId="4" applyNumberFormat="1" applyFont="1" applyBorder="1" applyAlignment="1" applyProtection="1">
      <alignment horizontal="left"/>
    </xf>
    <xf numFmtId="49" fontId="14" fillId="0" borderId="7" xfId="4" applyNumberFormat="1" applyFont="1" applyBorder="1" applyAlignment="1" applyProtection="1">
      <alignment horizontal="left"/>
    </xf>
    <xf numFmtId="164" fontId="9" fillId="0" borderId="1" xfId="5" applyNumberFormat="1" applyFont="1" applyBorder="1" applyAlignment="1" applyProtection="1">
      <alignment horizontal="centerContinuous"/>
    </xf>
    <xf numFmtId="165" fontId="9" fillId="0" borderId="14" xfId="4" applyNumberFormat="1" applyFont="1" applyBorder="1" applyAlignment="1" applyProtection="1">
      <alignment horizontal="centerContinuous"/>
      <protection locked="0"/>
    </xf>
    <xf numFmtId="164" fontId="9" fillId="0" borderId="1" xfId="4" applyNumberFormat="1" applyFont="1" applyBorder="1" applyAlignment="1" applyProtection="1">
      <alignment horizontal="centerContinuous"/>
    </xf>
    <xf numFmtId="165" fontId="9" fillId="0" borderId="14" xfId="5" applyNumberFormat="1" applyFont="1" applyBorder="1" applyAlignment="1" applyProtection="1">
      <alignment horizontal="centerContinuous"/>
    </xf>
    <xf numFmtId="164" fontId="5" fillId="2" borderId="0" xfId="5" applyNumberFormat="1" applyFont="1" applyFill="1" applyBorder="1" applyAlignment="1" applyProtection="1">
      <alignment horizontal="centerContinuous"/>
    </xf>
    <xf numFmtId="164" fontId="6" fillId="2" borderId="0" xfId="5" applyNumberFormat="1" applyFont="1" applyFill="1" applyBorder="1" applyAlignment="1" applyProtection="1">
      <alignment horizontal="left"/>
    </xf>
    <xf numFmtId="164" fontId="12" fillId="2" borderId="0" xfId="5" applyNumberFormat="1" applyFont="1" applyFill="1" applyBorder="1" applyAlignment="1" applyProtection="1">
      <alignment horizontal="centerContinuous"/>
    </xf>
    <xf numFmtId="164" fontId="18" fillId="0" borderId="0" xfId="4" applyNumberFormat="1" applyFont="1" applyProtection="1"/>
    <xf numFmtId="164" fontId="9" fillId="0" borderId="12" xfId="4" applyNumberFormat="1" applyFont="1" applyBorder="1" applyAlignment="1" applyProtection="1">
      <alignment horizontal="centerContinuous"/>
    </xf>
    <xf numFmtId="164" fontId="14" fillId="0" borderId="16" xfId="4" applyNumberFormat="1" applyFont="1" applyBorder="1" applyProtection="1"/>
    <xf numFmtId="164" fontId="14" fillId="0" borderId="3" xfId="4" applyNumberFormat="1" applyFont="1" applyBorder="1" applyProtection="1"/>
    <xf numFmtId="164" fontId="9" fillId="0" borderId="17" xfId="5" applyNumberFormat="1" applyFont="1" applyBorder="1" applyProtection="1">
      <protection locked="0"/>
    </xf>
    <xf numFmtId="7" fontId="9" fillId="0" borderId="18" xfId="3" quotePrefix="1" applyNumberFormat="1" applyFont="1" applyBorder="1" applyAlignment="1" applyProtection="1">
      <alignment horizontal="right"/>
    </xf>
    <xf numFmtId="164" fontId="9" fillId="0" borderId="19" xfId="4" applyNumberFormat="1" applyFont="1" applyBorder="1" applyProtection="1">
      <protection locked="0"/>
    </xf>
    <xf numFmtId="164" fontId="9" fillId="0" borderId="3" xfId="4" applyFont="1" applyBorder="1" applyProtection="1">
      <protection locked="0"/>
    </xf>
    <xf numFmtId="7" fontId="9" fillId="0" borderId="20" xfId="4" applyNumberFormat="1" applyFont="1" applyBorder="1" applyProtection="1"/>
    <xf numFmtId="164" fontId="9" fillId="0" borderId="17" xfId="4" applyNumberFormat="1" applyFont="1" applyBorder="1" applyProtection="1">
      <protection locked="0"/>
    </xf>
    <xf numFmtId="43" fontId="9" fillId="0" borderId="20" xfId="2" applyNumberFormat="1" applyFont="1" applyBorder="1" applyProtection="1"/>
    <xf numFmtId="8" fontId="9" fillId="0" borderId="18" xfId="2" applyFont="1" applyBorder="1" applyProtection="1"/>
    <xf numFmtId="7" fontId="9" fillId="0" borderId="21" xfId="4" applyNumberFormat="1" applyFont="1" applyBorder="1" applyProtection="1"/>
    <xf numFmtId="7" fontId="9" fillId="0" borderId="18" xfId="2" applyNumberFormat="1" applyFont="1" applyBorder="1" applyAlignment="1" applyProtection="1">
      <alignment horizontal="right"/>
      <protection locked="0"/>
    </xf>
    <xf numFmtId="176" fontId="14" fillId="0" borderId="0" xfId="4" applyNumberFormat="1" applyFont="1" applyProtection="1"/>
    <xf numFmtId="164" fontId="9" fillId="0" borderId="22" xfId="4" applyNumberFormat="1" applyFont="1" applyBorder="1" applyAlignment="1" applyProtection="1">
      <alignment horizontal="center"/>
      <protection locked="0"/>
    </xf>
    <xf numFmtId="49" fontId="9" fillId="0" borderId="17" xfId="4" applyNumberFormat="1" applyFont="1" applyBorder="1" applyAlignment="1" applyProtection="1">
      <alignment horizontal="center"/>
      <protection locked="0"/>
    </xf>
    <xf numFmtId="164" fontId="9" fillId="0" borderId="17" xfId="5" applyNumberFormat="1" applyFont="1" applyBorder="1" applyAlignment="1" applyProtection="1">
      <protection locked="0"/>
    </xf>
    <xf numFmtId="43" fontId="9" fillId="0" borderId="23" xfId="4" applyNumberFormat="1" applyFont="1" applyBorder="1" applyAlignment="1" applyProtection="1">
      <alignment horizontal="centerContinuous"/>
    </xf>
    <xf numFmtId="43" fontId="9" fillId="0" borderId="2" xfId="4" applyNumberFormat="1" applyFont="1" applyBorder="1" applyAlignment="1" applyProtection="1">
      <alignment horizontal="centerContinuous"/>
    </xf>
    <xf numFmtId="7" fontId="12" fillId="0" borderId="24" xfId="2" applyNumberFormat="1" applyFont="1" applyBorder="1" applyAlignment="1" applyProtection="1">
      <alignment horizontal="right"/>
    </xf>
    <xf numFmtId="49" fontId="9" fillId="0" borderId="25" xfId="4" applyNumberFormat="1" applyFont="1" applyBorder="1" applyAlignment="1" applyProtection="1">
      <alignment horizontal="centerContinuous"/>
      <protection locked="0"/>
    </xf>
    <xf numFmtId="49" fontId="9" fillId="0" borderId="14" xfId="4" applyNumberFormat="1" applyFont="1" applyBorder="1" applyAlignment="1" applyProtection="1">
      <alignment horizontal="centerContinuous"/>
      <protection locked="0"/>
    </xf>
    <xf numFmtId="4" fontId="9" fillId="2" borderId="1" xfId="4" applyNumberFormat="1" applyFont="1" applyFill="1" applyBorder="1" applyAlignment="1" applyProtection="1">
      <alignment horizontal="centerContinuous"/>
      <protection locked="0"/>
    </xf>
    <xf numFmtId="165" fontId="9" fillId="0" borderId="14" xfId="4" applyNumberFormat="1" applyFont="1" applyBorder="1" applyAlignment="1" applyProtection="1">
      <alignment horizontal="centerContinuous"/>
    </xf>
    <xf numFmtId="164" fontId="9" fillId="0" borderId="1" xfId="4" applyFont="1" applyBorder="1" applyAlignment="1" applyProtection="1">
      <alignment horizontal="center"/>
    </xf>
    <xf numFmtId="14" fontId="29" fillId="0" borderId="17" xfId="4" applyNumberFormat="1" applyFont="1" applyBorder="1" applyAlignment="1" applyProtection="1">
      <alignment horizontal="left"/>
      <protection locked="0"/>
    </xf>
    <xf numFmtId="14" fontId="30" fillId="0" borderId="6" xfId="4" applyNumberFormat="1" applyFont="1" applyBorder="1" applyProtection="1">
      <protection locked="0"/>
    </xf>
    <xf numFmtId="14" fontId="29" fillId="0" borderId="17" xfId="5" applyNumberFormat="1" applyFont="1" applyBorder="1" applyAlignment="1" applyProtection="1">
      <alignment horizontal="left"/>
      <protection locked="0"/>
    </xf>
    <xf numFmtId="164" fontId="11" fillId="0" borderId="0" xfId="4" applyFont="1" applyProtection="1"/>
    <xf numFmtId="164" fontId="19" fillId="0" borderId="0" xfId="4" applyFont="1" applyProtection="1"/>
    <xf numFmtId="7" fontId="14" fillId="0" borderId="0" xfId="4" applyNumberFormat="1" applyProtection="1"/>
    <xf numFmtId="164" fontId="6" fillId="0" borderId="0" xfId="4" applyFont="1" applyProtection="1"/>
    <xf numFmtId="164" fontId="1" fillId="0" borderId="0" xfId="4" applyFont="1" applyProtection="1"/>
    <xf numFmtId="164" fontId="22" fillId="0" borderId="0" xfId="4" applyFont="1" applyProtection="1"/>
    <xf numFmtId="164" fontId="9" fillId="0" borderId="19" xfId="4" applyNumberFormat="1" applyFont="1" applyBorder="1" applyProtection="1"/>
    <xf numFmtId="164" fontId="9" fillId="0" borderId="26" xfId="4" applyNumberFormat="1" applyFont="1" applyBorder="1" applyProtection="1"/>
    <xf numFmtId="164" fontId="9" fillId="0" borderId="23" xfId="4" applyNumberFormat="1" applyFont="1" applyBorder="1" applyProtection="1"/>
    <xf numFmtId="164" fontId="9" fillId="0" borderId="0" xfId="4" applyFont="1" applyBorder="1" applyProtection="1"/>
    <xf numFmtId="164" fontId="9" fillId="0" borderId="3" xfId="4" applyFont="1" applyBorder="1" applyProtection="1"/>
    <xf numFmtId="43" fontId="9" fillId="0" borderId="27" xfId="2" applyNumberFormat="1" applyFont="1" applyBorder="1" applyProtection="1"/>
    <xf numFmtId="43" fontId="9" fillId="0" borderId="24" xfId="2" applyNumberFormat="1" applyFont="1" applyBorder="1" applyProtection="1"/>
    <xf numFmtId="7" fontId="9" fillId="0" borderId="1" xfId="4" applyNumberFormat="1" applyFont="1" applyBorder="1" applyAlignment="1" applyProtection="1">
      <alignment horizontal="centerContinuous"/>
    </xf>
    <xf numFmtId="164" fontId="2" fillId="0" borderId="0" xfId="5" applyFont="1" applyProtection="1"/>
    <xf numFmtId="164" fontId="22" fillId="0" borderId="0" xfId="5" applyFont="1" applyProtection="1"/>
    <xf numFmtId="164" fontId="6" fillId="0" borderId="0" xfId="5" applyFont="1" applyProtection="1"/>
    <xf numFmtId="164" fontId="9" fillId="0" borderId="19" xfId="5" applyNumberFormat="1" applyFont="1" applyBorder="1" applyProtection="1"/>
    <xf numFmtId="164" fontId="9" fillId="0" borderId="26" xfId="5" applyNumberFormat="1" applyFont="1" applyBorder="1" applyProtection="1"/>
    <xf numFmtId="164" fontId="9" fillId="0" borderId="0" xfId="5" applyFont="1" applyProtection="1"/>
    <xf numFmtId="43" fontId="9" fillId="0" borderId="20" xfId="1" applyFont="1" applyBorder="1" applyProtection="1"/>
    <xf numFmtId="43" fontId="9" fillId="0" borderId="0" xfId="5" applyNumberFormat="1" applyFont="1" applyBorder="1" applyProtection="1"/>
    <xf numFmtId="164" fontId="17" fillId="0" borderId="0" xfId="5" applyFont="1" applyProtection="1"/>
    <xf numFmtId="164" fontId="9" fillId="0" borderId="12" xfId="4" applyNumberFormat="1" applyFont="1" applyBorder="1" applyAlignment="1" applyProtection="1">
      <alignment horizontal="left"/>
    </xf>
    <xf numFmtId="164" fontId="9" fillId="0" borderId="28" xfId="4" applyNumberFormat="1" applyFont="1" applyBorder="1" applyAlignment="1" applyProtection="1">
      <alignment horizontal="left"/>
    </xf>
    <xf numFmtId="164" fontId="9" fillId="0" borderId="29" xfId="4" applyNumberFormat="1" applyFont="1" applyBorder="1" applyAlignment="1" applyProtection="1">
      <alignment horizontal="centerContinuous"/>
      <protection locked="0"/>
    </xf>
    <xf numFmtId="164" fontId="9" fillId="0" borderId="2" xfId="4" applyNumberFormat="1" applyFont="1" applyBorder="1" applyAlignment="1" applyProtection="1">
      <alignment horizontal="left"/>
    </xf>
    <xf numFmtId="164" fontId="9" fillId="0" borderId="0" xfId="4" applyFont="1" applyAlignment="1" applyProtection="1">
      <alignment horizontal="left"/>
    </xf>
    <xf numFmtId="164" fontId="9" fillId="0" borderId="12" xfId="5" applyNumberFormat="1" applyFont="1" applyBorder="1" applyAlignment="1" applyProtection="1">
      <alignment horizontal="centerContinuous"/>
    </xf>
    <xf numFmtId="164" fontId="9" fillId="0" borderId="29" xfId="5" applyNumberFormat="1" applyFont="1" applyBorder="1" applyAlignment="1" applyProtection="1">
      <alignment horizontal="centerContinuous"/>
    </xf>
    <xf numFmtId="164" fontId="9" fillId="0" borderId="1" xfId="5" applyFont="1" applyBorder="1" applyAlignment="1" applyProtection="1">
      <alignment horizontal="centerContinuous"/>
    </xf>
    <xf numFmtId="164" fontId="2" fillId="0" borderId="6" xfId="4" applyNumberFormat="1" applyFont="1" applyBorder="1" applyAlignment="1" applyProtection="1">
      <alignment horizontal="left"/>
    </xf>
    <xf numFmtId="164" fontId="2" fillId="0" borderId="4" xfId="4" applyNumberFormat="1" applyFont="1" applyBorder="1" applyAlignment="1" applyProtection="1">
      <alignment horizontal="center"/>
    </xf>
    <xf numFmtId="164" fontId="19" fillId="0" borderId="0" xfId="4" applyNumberFormat="1" applyFont="1" applyBorder="1" applyProtection="1"/>
    <xf numFmtId="164" fontId="19" fillId="0" borderId="9" xfId="4" applyNumberFormat="1" applyFont="1" applyBorder="1" applyProtection="1"/>
    <xf numFmtId="7" fontId="9" fillId="0" borderId="18" xfId="2" applyNumberFormat="1" applyFont="1" applyBorder="1" applyProtection="1"/>
    <xf numFmtId="49" fontId="14" fillId="0" borderId="0" xfId="5" applyNumberFormat="1" applyFont="1" applyBorder="1" applyProtection="1"/>
    <xf numFmtId="49" fontId="14" fillId="0" borderId="0" xfId="0" applyNumberFormat="1" applyFont="1" applyProtection="1"/>
    <xf numFmtId="49" fontId="9" fillId="0" borderId="30" xfId="5" applyNumberFormat="1" applyFont="1" applyBorder="1" applyAlignment="1" applyProtection="1">
      <alignment horizontal="center"/>
      <protection locked="0"/>
    </xf>
    <xf numFmtId="49" fontId="9" fillId="0" borderId="22" xfId="5" applyNumberFormat="1" applyFont="1" applyBorder="1" applyAlignment="1" applyProtection="1">
      <alignment horizontal="center"/>
      <protection locked="0"/>
    </xf>
    <xf numFmtId="43" fontId="9" fillId="0" borderId="24" xfId="4" applyNumberFormat="1" applyFont="1" applyBorder="1" applyProtection="1"/>
    <xf numFmtId="164" fontId="9" fillId="0" borderId="2" xfId="4" applyFont="1" applyBorder="1" applyAlignment="1" applyProtection="1">
      <alignment horizontal="left"/>
    </xf>
    <xf numFmtId="49" fontId="9" fillId="0" borderId="11" xfId="4" applyNumberFormat="1" applyFont="1" applyBorder="1" applyAlignment="1" applyProtection="1">
      <alignment horizontal="left"/>
      <protection locked="0"/>
    </xf>
    <xf numFmtId="164" fontId="9" fillId="0" borderId="1" xfId="4" applyFont="1" applyBorder="1" applyAlignment="1" applyProtection="1">
      <alignment horizontal="left"/>
    </xf>
    <xf numFmtId="164" fontId="35" fillId="0" borderId="0" xfId="4" applyNumberFormat="1" applyFont="1" applyAlignment="1" applyProtection="1">
      <alignment horizontal="left"/>
    </xf>
    <xf numFmtId="164" fontId="33" fillId="0" borderId="0" xfId="4" applyNumberFormat="1" applyFont="1" applyAlignment="1" applyProtection="1">
      <alignment horizontal="left"/>
    </xf>
    <xf numFmtId="164" fontId="35" fillId="0" borderId="7" xfId="4" applyNumberFormat="1" applyFont="1" applyBorder="1" applyAlignment="1" applyProtection="1">
      <alignment horizontal="left"/>
    </xf>
    <xf numFmtId="186" fontId="9" fillId="0" borderId="11" xfId="4" applyNumberFormat="1" applyFont="1" applyBorder="1" applyProtection="1">
      <protection locked="0"/>
    </xf>
    <xf numFmtId="164" fontId="32" fillId="0" borderId="19" xfId="5" applyNumberFormat="1" applyFont="1" applyBorder="1" applyProtection="1"/>
    <xf numFmtId="164" fontId="39" fillId="0" borderId="0" xfId="5" applyNumberFormat="1" applyFont="1" applyAlignment="1" applyProtection="1">
      <alignment horizontal="left"/>
    </xf>
    <xf numFmtId="164" fontId="39" fillId="0" borderId="0" xfId="5" applyFont="1" applyProtection="1"/>
    <xf numFmtId="164" fontId="33" fillId="0" borderId="0" xfId="5" applyNumberFormat="1" applyFont="1" applyAlignment="1" applyProtection="1">
      <alignment horizontal="left"/>
    </xf>
    <xf numFmtId="164" fontId="40" fillId="0" borderId="0" xfId="5" applyNumberFormat="1" applyFont="1" applyProtection="1"/>
    <xf numFmtId="164" fontId="40" fillId="0" borderId="0" xfId="5" applyNumberFormat="1" applyFont="1" applyAlignment="1" applyProtection="1">
      <alignment horizontal="left"/>
    </xf>
    <xf numFmtId="164" fontId="42" fillId="0" borderId="0" xfId="5" applyFont="1" applyProtection="1"/>
    <xf numFmtId="164" fontId="35" fillId="0" borderId="0" xfId="5" applyFont="1" applyProtection="1"/>
    <xf numFmtId="164" fontId="35" fillId="0" borderId="0" xfId="5" applyNumberFormat="1" applyFont="1" applyBorder="1" applyProtection="1"/>
    <xf numFmtId="164" fontId="43" fillId="0" borderId="0" xfId="5" applyFont="1" applyProtection="1"/>
    <xf numFmtId="164" fontId="40" fillId="0" borderId="0" xfId="5" applyFont="1" applyProtection="1"/>
    <xf numFmtId="164" fontId="44" fillId="0" borderId="0" xfId="5" applyNumberFormat="1" applyFont="1" applyAlignment="1" applyProtection="1">
      <alignment horizontal="left"/>
    </xf>
    <xf numFmtId="164" fontId="45" fillId="0" borderId="0" xfId="5" applyFont="1" applyProtection="1"/>
    <xf numFmtId="164" fontId="35" fillId="4" borderId="0" xfId="5" applyNumberFormat="1" applyFont="1" applyFill="1" applyBorder="1" applyProtection="1"/>
    <xf numFmtId="14" fontId="35" fillId="4" borderId="0" xfId="5" applyNumberFormat="1" applyFont="1" applyFill="1" applyBorder="1" applyProtection="1"/>
    <xf numFmtId="49" fontId="35" fillId="4" borderId="0" xfId="5" applyNumberFormat="1" applyFont="1" applyFill="1" applyBorder="1" applyProtection="1"/>
    <xf numFmtId="7" fontId="9" fillId="0" borderId="31" xfId="4" applyNumberFormat="1" applyFont="1" applyBorder="1" applyProtection="1"/>
    <xf numFmtId="164" fontId="39" fillId="0" borderId="0" xfId="4" applyNumberFormat="1" applyFont="1" applyAlignment="1" applyProtection="1">
      <alignment horizontal="left"/>
    </xf>
    <xf numFmtId="164" fontId="39" fillId="0" borderId="0" xfId="4" applyFont="1" applyProtection="1"/>
    <xf numFmtId="0" fontId="35" fillId="0" borderId="0" xfId="0" applyFont="1"/>
    <xf numFmtId="0" fontId="35" fillId="0" borderId="0" xfId="0" applyFont="1" applyProtection="1"/>
    <xf numFmtId="164" fontId="41" fillId="0" borderId="0" xfId="4" applyFont="1" applyProtection="1"/>
    <xf numFmtId="164" fontId="34" fillId="0" borderId="0" xfId="4" applyFont="1" applyProtection="1"/>
    <xf numFmtId="164" fontId="32" fillId="0" borderId="0" xfId="4" applyFont="1" applyProtection="1"/>
    <xf numFmtId="49" fontId="35" fillId="0" borderId="0" xfId="0" applyNumberFormat="1" applyFont="1" applyProtection="1"/>
    <xf numFmtId="49" fontId="47" fillId="4" borderId="0" xfId="5" applyNumberFormat="1" applyFont="1" applyFill="1" applyBorder="1" applyProtection="1"/>
    <xf numFmtId="0" fontId="48" fillId="0" borderId="0" xfId="0" applyFont="1" applyProtection="1"/>
    <xf numFmtId="164" fontId="48" fillId="0" borderId="0" xfId="5" applyFont="1" applyProtection="1"/>
    <xf numFmtId="164" fontId="39" fillId="0" borderId="0" xfId="5" applyNumberFormat="1" applyFont="1" applyProtection="1"/>
    <xf numFmtId="164" fontId="41" fillId="0" borderId="0" xfId="4" applyNumberFormat="1" applyFont="1" applyProtection="1"/>
    <xf numFmtId="164" fontId="35" fillId="0" borderId="0" xfId="4" applyFont="1" applyProtection="1"/>
    <xf numFmtId="164" fontId="34" fillId="0" borderId="0" xfId="4" applyNumberFormat="1" applyFont="1" applyProtection="1"/>
    <xf numFmtId="7" fontId="9" fillId="0" borderId="20" xfId="2" applyNumberFormat="1" applyFont="1" applyBorder="1" applyProtection="1"/>
    <xf numFmtId="14" fontId="29" fillId="0" borderId="17" xfId="4" applyNumberFormat="1" applyFont="1" applyFill="1" applyBorder="1" applyAlignment="1" applyProtection="1">
      <alignment horizontal="left"/>
      <protection locked="0"/>
    </xf>
    <xf numFmtId="7" fontId="9" fillId="0" borderId="20" xfId="1" applyNumberFormat="1" applyFont="1" applyBorder="1" applyProtection="1"/>
    <xf numFmtId="164" fontId="9" fillId="0" borderId="12" xfId="4" applyNumberFormat="1" applyFont="1" applyBorder="1" applyProtection="1">
      <protection locked="0"/>
    </xf>
    <xf numFmtId="164" fontId="9" fillId="0" borderId="14" xfId="4" applyNumberFormat="1" applyFont="1" applyBorder="1" applyProtection="1">
      <protection locked="0"/>
    </xf>
    <xf numFmtId="164" fontId="19" fillId="0" borderId="0" xfId="4" applyFont="1" applyAlignment="1" applyProtection="1">
      <alignment horizontal="left"/>
      <protection locked="0"/>
    </xf>
    <xf numFmtId="164" fontId="9" fillId="0" borderId="1" xfId="4" applyNumberFormat="1" applyFont="1" applyBorder="1" applyProtection="1">
      <protection locked="0"/>
    </xf>
    <xf numFmtId="164" fontId="9" fillId="0" borderId="2" xfId="4" applyNumberFormat="1" applyFont="1" applyBorder="1" applyProtection="1">
      <protection locked="0"/>
    </xf>
    <xf numFmtId="164" fontId="14" fillId="0" borderId="5" xfId="4" applyNumberFormat="1" applyFont="1" applyBorder="1" applyProtection="1"/>
    <xf numFmtId="164" fontId="14" fillId="0" borderId="15" xfId="4" applyNumberFormat="1" applyFont="1" applyBorder="1" applyAlignment="1" applyProtection="1">
      <alignment horizontal="left"/>
    </xf>
    <xf numFmtId="164" fontId="31" fillId="0" borderId="0" xfId="4" applyNumberFormat="1" applyFont="1" applyFill="1" applyBorder="1" applyAlignment="1" applyProtection="1">
      <alignment horizontal="centerContinuous"/>
    </xf>
    <xf numFmtId="164" fontId="51" fillId="0" borderId="0" xfId="4" applyNumberFormat="1" applyFont="1" applyAlignment="1" applyProtection="1">
      <alignment horizontal="left"/>
    </xf>
    <xf numFmtId="0" fontId="37" fillId="0" borderId="0" xfId="0" applyFont="1" applyProtection="1"/>
    <xf numFmtId="49" fontId="9" fillId="0" borderId="0" xfId="4" applyNumberFormat="1" applyFont="1" applyFill="1" applyBorder="1" applyProtection="1"/>
    <xf numFmtId="0" fontId="0" fillId="0" borderId="0" xfId="0" quotePrefix="1" applyProtection="1"/>
    <xf numFmtId="0" fontId="9" fillId="0" borderId="17" xfId="1" applyNumberFormat="1" applyFont="1" applyBorder="1" applyProtection="1">
      <protection locked="0"/>
    </xf>
    <xf numFmtId="0" fontId="9" fillId="0" borderId="17" xfId="5" applyNumberFormat="1" applyFont="1" applyBorder="1" applyProtection="1">
      <protection locked="0"/>
    </xf>
    <xf numFmtId="164" fontId="9" fillId="0" borderId="11" xfId="4" applyNumberFormat="1" applyFont="1" applyBorder="1" applyAlignment="1" applyProtection="1">
      <alignment horizontal="centerContinuous"/>
    </xf>
    <xf numFmtId="14" fontId="14" fillId="0" borderId="0" xfId="4" applyNumberFormat="1" applyFont="1" applyBorder="1" applyProtection="1"/>
    <xf numFmtId="14" fontId="19" fillId="0" borderId="0" xfId="4" applyNumberFormat="1" applyFont="1" applyBorder="1" applyProtection="1"/>
    <xf numFmtId="164" fontId="38" fillId="0" borderId="3" xfId="4" applyFont="1" applyBorder="1" applyAlignment="1" applyProtection="1">
      <alignment vertical="top"/>
    </xf>
    <xf numFmtId="164" fontId="0" fillId="0" borderId="0" xfId="0" applyNumberFormat="1" applyProtection="1"/>
    <xf numFmtId="7" fontId="0" fillId="0" borderId="0" xfId="0" applyNumberFormat="1" applyProtection="1"/>
    <xf numFmtId="164" fontId="33" fillId="0" borderId="0" xfId="4" applyFont="1" applyProtection="1"/>
    <xf numFmtId="164" fontId="9" fillId="0" borderId="29" xfId="5" applyNumberFormat="1" applyFont="1" applyBorder="1" applyAlignment="1" applyProtection="1"/>
    <xf numFmtId="164" fontId="9" fillId="0" borderId="29" xfId="4" applyNumberFormat="1" applyFont="1" applyBorder="1" applyAlignment="1" applyProtection="1"/>
    <xf numFmtId="164" fontId="9" fillId="0" borderId="17" xfId="5" applyNumberFormat="1" applyFont="1" applyBorder="1" applyAlignment="1" applyProtection="1">
      <alignment horizontal="center"/>
      <protection locked="0"/>
    </xf>
    <xf numFmtId="180" fontId="46" fillId="0" borderId="22" xfId="4" applyNumberFormat="1" applyFont="1" applyFill="1" applyBorder="1" applyAlignment="1" applyProtection="1">
      <alignment horizontal="center"/>
      <protection locked="0"/>
    </xf>
    <xf numFmtId="186" fontId="9" fillId="0" borderId="22" xfId="5" applyNumberFormat="1" applyFont="1" applyBorder="1" applyAlignment="1" applyProtection="1">
      <alignment horizontal="center"/>
      <protection locked="0"/>
    </xf>
    <xf numFmtId="186" fontId="9" fillId="0" borderId="22" xfId="1" applyNumberFormat="1" applyFont="1" applyBorder="1" applyAlignment="1" applyProtection="1">
      <alignment horizontal="center"/>
      <protection locked="0"/>
    </xf>
    <xf numFmtId="0" fontId="9" fillId="0" borderId="11" xfId="4" applyNumberFormat="1" applyFont="1" applyBorder="1" applyProtection="1">
      <protection locked="0"/>
    </xf>
    <xf numFmtId="0" fontId="46" fillId="0" borderId="22" xfId="1" applyNumberFormat="1" applyFont="1" applyFill="1" applyBorder="1" applyAlignment="1" applyProtection="1">
      <protection locked="0"/>
    </xf>
    <xf numFmtId="188" fontId="49" fillId="0" borderId="0" xfId="4" applyNumberFormat="1" applyFont="1" applyBorder="1" applyAlignment="1" applyProtection="1">
      <alignment horizontal="center"/>
      <protection locked="0"/>
    </xf>
    <xf numFmtId="164" fontId="9" fillId="0" borderId="19" xfId="4" applyNumberFormat="1" applyFont="1" applyBorder="1" applyAlignment="1" applyProtection="1"/>
    <xf numFmtId="164" fontId="9" fillId="0" borderId="26" xfId="4" applyNumberFormat="1" applyFont="1" applyBorder="1" applyAlignment="1" applyProtection="1"/>
    <xf numFmtId="164" fontId="9" fillId="0" borderId="0" xfId="4" applyFont="1" applyBorder="1" applyAlignment="1" applyProtection="1"/>
    <xf numFmtId="164" fontId="9" fillId="0" borderId="3" xfId="4" applyFont="1" applyBorder="1" applyAlignment="1" applyProtection="1">
      <protection locked="0"/>
    </xf>
    <xf numFmtId="164" fontId="9" fillId="0" borderId="19" xfId="4" applyNumberFormat="1" applyFont="1" applyBorder="1" applyAlignment="1" applyProtection="1">
      <protection locked="0"/>
    </xf>
    <xf numFmtId="0" fontId="20" fillId="0" borderId="0" xfId="0" applyFont="1" applyAlignment="1">
      <alignment horizontal="right"/>
    </xf>
    <xf numFmtId="196" fontId="20" fillId="0" borderId="0" xfId="0" applyNumberFormat="1" applyFont="1"/>
    <xf numFmtId="164" fontId="20" fillId="0" borderId="0" xfId="5" applyFont="1" applyAlignment="1" applyProtection="1">
      <alignment horizontal="center"/>
    </xf>
    <xf numFmtId="197" fontId="9" fillId="0" borderId="14" xfId="4" applyNumberFormat="1" applyFont="1" applyBorder="1" applyAlignment="1" applyProtection="1">
      <alignment horizontal="centerContinuous"/>
      <protection locked="0"/>
    </xf>
    <xf numFmtId="164" fontId="52" fillId="3" borderId="0" xfId="5" applyFont="1" applyFill="1" applyProtection="1"/>
    <xf numFmtId="164" fontId="53" fillId="0" borderId="0" xfId="5" applyNumberFormat="1" applyFont="1" applyBorder="1" applyAlignment="1" applyProtection="1">
      <alignment horizontal="center"/>
    </xf>
    <xf numFmtId="164" fontId="33" fillId="0" borderId="0" xfId="5" applyNumberFormat="1" applyFont="1" applyBorder="1" applyProtection="1"/>
    <xf numFmtId="0" fontId="14" fillId="0" borderId="0" xfId="0" applyFont="1" applyAlignment="1" applyProtection="1">
      <alignment wrapText="1"/>
    </xf>
    <xf numFmtId="0" fontId="0" fillId="0" borderId="0" xfId="0" applyAlignment="1">
      <alignment wrapText="1"/>
    </xf>
    <xf numFmtId="0" fontId="14" fillId="0" borderId="0" xfId="0" applyFont="1" applyAlignment="1" applyProtection="1"/>
    <xf numFmtId="164" fontId="9" fillId="0" borderId="0" xfId="5" applyFont="1" applyBorder="1" applyProtection="1"/>
    <xf numFmtId="0" fontId="14" fillId="0" borderId="0" xfId="0" applyFont="1"/>
    <xf numFmtId="0" fontId="14" fillId="0" borderId="0" xfId="0" applyFont="1" applyBorder="1" applyProtection="1"/>
    <xf numFmtId="0" fontId="55" fillId="0" borderId="0" xfId="0" applyFont="1"/>
    <xf numFmtId="164" fontId="54" fillId="0" borderId="14" xfId="5" applyFont="1" applyBorder="1" applyAlignment="1" applyProtection="1">
      <alignment horizontal="right" wrapText="1"/>
    </xf>
    <xf numFmtId="4" fontId="9" fillId="0" borderId="2" xfId="1" applyNumberFormat="1" applyFont="1" applyBorder="1" applyProtection="1"/>
    <xf numFmtId="178" fontId="9" fillId="0" borderId="32" xfId="1" applyNumberFormat="1" applyFont="1" applyBorder="1" applyAlignment="1" applyProtection="1">
      <alignment horizontal="right"/>
      <protection locked="0"/>
    </xf>
    <xf numFmtId="178" fontId="9" fillId="0" borderId="33" xfId="0" applyNumberFormat="1" applyFont="1" applyBorder="1" applyProtection="1">
      <protection locked="0"/>
    </xf>
    <xf numFmtId="164" fontId="18" fillId="0" borderId="5" xfId="4" applyNumberFormat="1" applyFont="1" applyBorder="1" applyAlignment="1" applyProtection="1">
      <alignment horizontal="left"/>
    </xf>
    <xf numFmtId="164" fontId="2" fillId="0" borderId="0" xfId="4" quotePrefix="1" applyFont="1" applyProtection="1"/>
    <xf numFmtId="164" fontId="36" fillId="0" borderId="0" xfId="4" applyFont="1" applyAlignment="1" applyProtection="1">
      <alignment vertical="center"/>
    </xf>
    <xf numFmtId="0" fontId="1" fillId="0" borderId="0" xfId="0" applyFont="1"/>
    <xf numFmtId="49" fontId="9" fillId="0" borderId="11" xfId="4" applyNumberFormat="1" applyFont="1" applyBorder="1" applyAlignment="1" applyProtection="1">
      <alignment horizontal="centerContinuous"/>
      <protection locked="0"/>
    </xf>
    <xf numFmtId="49" fontId="9" fillId="0" borderId="29" xfId="4" applyNumberFormat="1" applyFont="1" applyBorder="1" applyAlignment="1" applyProtection="1">
      <protection locked="0"/>
    </xf>
    <xf numFmtId="49" fontId="9" fillId="0" borderId="12" xfId="4" applyNumberFormat="1" applyFont="1" applyBorder="1" applyAlignment="1" applyProtection="1">
      <alignment horizontal="centerContinuous"/>
    </xf>
    <xf numFmtId="43" fontId="53" fillId="0" borderId="0" xfId="0" applyNumberFormat="1" applyFont="1"/>
    <xf numFmtId="182" fontId="53" fillId="0" borderId="0" xfId="1" applyNumberFormat="1" applyFont="1" applyAlignment="1"/>
    <xf numFmtId="188" fontId="49" fillId="0" borderId="28" xfId="4" applyNumberFormat="1" applyFont="1" applyBorder="1" applyAlignment="1" applyProtection="1">
      <alignment horizontal="center"/>
      <protection locked="0"/>
    </xf>
    <xf numFmtId="188" fontId="2" fillId="0" borderId="0" xfId="4" applyNumberFormat="1" applyFont="1" applyProtection="1"/>
    <xf numFmtId="49" fontId="9" fillId="0" borderId="17" xfId="4" applyNumberFormat="1" applyFont="1" applyBorder="1" applyAlignment="1" applyProtection="1">
      <alignment vertical="center"/>
      <protection locked="0"/>
    </xf>
    <xf numFmtId="49" fontId="9" fillId="0" borderId="22" xfId="4" applyNumberFormat="1" applyFont="1" applyBorder="1" applyAlignment="1" applyProtection="1">
      <alignment vertical="center"/>
      <protection locked="0"/>
    </xf>
    <xf numFmtId="49" fontId="9" fillId="0" borderId="34" xfId="4" applyNumberFormat="1" applyFont="1" applyBorder="1" applyAlignment="1" applyProtection="1">
      <alignment vertical="center"/>
      <protection locked="0"/>
    </xf>
    <xf numFmtId="49" fontId="9" fillId="0" borderId="25" xfId="4" applyNumberFormat="1" applyFont="1" applyBorder="1" applyAlignment="1" applyProtection="1">
      <alignment vertical="center"/>
      <protection locked="0"/>
    </xf>
    <xf numFmtId="164" fontId="31" fillId="5" borderId="22" xfId="4" applyNumberFormat="1" applyFont="1" applyFill="1" applyBorder="1" applyAlignment="1" applyProtection="1">
      <alignment horizontal="centerContinuous"/>
    </xf>
    <xf numFmtId="164" fontId="31" fillId="5" borderId="22" xfId="4" applyNumberFormat="1" applyFont="1" applyFill="1" applyBorder="1" applyAlignment="1" applyProtection="1">
      <alignment horizontal="center"/>
    </xf>
    <xf numFmtId="164" fontId="31" fillId="5" borderId="19" xfId="4" applyNumberFormat="1" applyFont="1" applyFill="1" applyBorder="1" applyAlignment="1" applyProtection="1"/>
    <xf numFmtId="164" fontId="31" fillId="5" borderId="35" xfId="4" applyNumberFormat="1" applyFont="1" applyFill="1" applyBorder="1" applyAlignment="1" applyProtection="1"/>
    <xf numFmtId="164" fontId="31" fillId="5" borderId="19" xfId="4" applyNumberFormat="1" applyFont="1" applyFill="1" applyBorder="1" applyAlignment="1" applyProtection="1">
      <alignment horizontal="centerContinuous"/>
    </xf>
    <xf numFmtId="164" fontId="31" fillId="5" borderId="7" xfId="4" applyNumberFormat="1" applyFont="1" applyFill="1" applyBorder="1" applyAlignment="1" applyProtection="1">
      <alignment horizontal="centerContinuous"/>
    </xf>
    <xf numFmtId="164" fontId="50" fillId="5" borderId="36" xfId="4" applyNumberFormat="1" applyFont="1" applyFill="1" applyBorder="1" applyAlignment="1" applyProtection="1">
      <alignment horizontal="centerContinuous"/>
    </xf>
    <xf numFmtId="164" fontId="31" fillId="5" borderId="35" xfId="4" applyNumberFormat="1" applyFont="1" applyFill="1" applyBorder="1" applyAlignment="1" applyProtection="1">
      <alignment horizontal="centerContinuous"/>
    </xf>
    <xf numFmtId="164" fontId="31" fillId="5" borderId="17" xfId="4" applyNumberFormat="1" applyFont="1" applyFill="1" applyBorder="1" applyAlignment="1" applyProtection="1">
      <alignment horizontal="left"/>
    </xf>
    <xf numFmtId="164" fontId="31" fillId="5" borderId="17" xfId="4" applyNumberFormat="1" applyFont="1" applyFill="1" applyBorder="1" applyAlignment="1" applyProtection="1">
      <alignment horizontal="centerContinuous"/>
    </xf>
    <xf numFmtId="164" fontId="31" fillId="5" borderId="22" xfId="4" applyNumberFormat="1" applyFont="1" applyFill="1" applyBorder="1" applyAlignment="1" applyProtection="1">
      <alignment horizontal="left" vertical="center" wrapText="1"/>
    </xf>
    <xf numFmtId="164" fontId="17" fillId="5" borderId="8" xfId="4" applyNumberFormat="1" applyFont="1" applyFill="1" applyBorder="1" applyAlignment="1" applyProtection="1">
      <alignment horizontal="centerContinuous"/>
    </xf>
    <xf numFmtId="164" fontId="17" fillId="5" borderId="3" xfId="4" applyNumberFormat="1" applyFont="1" applyFill="1" applyBorder="1" applyAlignment="1" applyProtection="1">
      <alignment horizontal="centerContinuous"/>
    </xf>
    <xf numFmtId="164" fontId="14" fillId="5" borderId="26" xfId="4" applyNumberFormat="1" applyFont="1" applyFill="1" applyBorder="1" applyAlignment="1" applyProtection="1">
      <alignment horizontal="centerContinuous"/>
    </xf>
    <xf numFmtId="164" fontId="14" fillId="6" borderId="37" xfId="4" applyNumberFormat="1" applyFont="1" applyFill="1" applyBorder="1" applyProtection="1"/>
    <xf numFmtId="164" fontId="1" fillId="5" borderId="26" xfId="4" applyNumberFormat="1" applyFont="1" applyFill="1" applyBorder="1" applyAlignment="1" applyProtection="1">
      <alignment horizontal="centerContinuous"/>
    </xf>
    <xf numFmtId="164" fontId="17" fillId="6" borderId="8" xfId="4" applyFont="1" applyFill="1" applyBorder="1" applyProtection="1"/>
    <xf numFmtId="164" fontId="14" fillId="6" borderId="3" xfId="4" applyFont="1" applyFill="1" applyBorder="1" applyProtection="1"/>
    <xf numFmtId="164" fontId="17" fillId="6" borderId="17" xfId="4" applyNumberFormat="1" applyFont="1" applyFill="1" applyBorder="1" applyAlignment="1" applyProtection="1">
      <alignment horizontal="left"/>
    </xf>
    <xf numFmtId="164" fontId="17" fillId="6" borderId="19" xfId="4" applyNumberFormat="1" applyFont="1" applyFill="1" applyBorder="1" applyProtection="1"/>
    <xf numFmtId="164" fontId="17" fillId="6" borderId="14" xfId="4" applyNumberFormat="1" applyFont="1" applyFill="1" applyBorder="1" applyProtection="1"/>
    <xf numFmtId="164" fontId="17" fillId="6" borderId="1" xfId="4" applyNumberFormat="1" applyFont="1" applyFill="1" applyBorder="1" applyProtection="1"/>
    <xf numFmtId="164" fontId="17" fillId="6" borderId="38" xfId="4" applyNumberFormat="1" applyFont="1" applyFill="1" applyBorder="1" applyProtection="1"/>
    <xf numFmtId="164" fontId="17" fillId="6" borderId="0" xfId="4" applyNumberFormat="1" applyFont="1" applyFill="1" applyProtection="1"/>
    <xf numFmtId="171" fontId="20" fillId="6" borderId="0" xfId="4" applyNumberFormat="1" applyFont="1" applyFill="1" applyBorder="1" applyAlignment="1" applyProtection="1">
      <alignment horizontal="center"/>
    </xf>
    <xf numFmtId="164" fontId="17" fillId="6" borderId="12" xfId="4" applyNumberFormat="1" applyFont="1" applyFill="1" applyBorder="1" applyProtection="1"/>
    <xf numFmtId="171" fontId="20" fillId="6" borderId="1" xfId="4" applyNumberFormat="1" applyFont="1" applyFill="1" applyBorder="1" applyAlignment="1" applyProtection="1">
      <alignment horizontal="center"/>
    </xf>
    <xf numFmtId="164" fontId="1" fillId="6" borderId="12" xfId="4" applyNumberFormat="1" applyFont="1" applyFill="1" applyBorder="1" applyProtection="1"/>
    <xf numFmtId="164" fontId="17" fillId="6" borderId="11" xfId="4" applyNumberFormat="1" applyFont="1" applyFill="1" applyBorder="1" applyAlignment="1" applyProtection="1">
      <alignment horizontal="left"/>
    </xf>
    <xf numFmtId="164" fontId="5" fillId="5" borderId="25" xfId="4" applyNumberFormat="1" applyFont="1" applyFill="1" applyBorder="1" applyAlignment="1" applyProtection="1">
      <alignment horizontal="centerContinuous"/>
    </xf>
    <xf numFmtId="164" fontId="5" fillId="5" borderId="26" xfId="4" applyNumberFormat="1" applyFont="1" applyFill="1" applyBorder="1" applyAlignment="1" applyProtection="1">
      <alignment horizontal="centerContinuous"/>
    </xf>
    <xf numFmtId="164" fontId="7" fillId="5" borderId="26" xfId="4" applyNumberFormat="1" applyFont="1" applyFill="1" applyBorder="1" applyAlignment="1" applyProtection="1">
      <alignment horizontal="centerContinuous"/>
    </xf>
    <xf numFmtId="164" fontId="7" fillId="5" borderId="34" xfId="4" applyNumberFormat="1" applyFont="1" applyFill="1" applyBorder="1" applyAlignment="1" applyProtection="1">
      <alignment horizontal="centerContinuous"/>
    </xf>
    <xf numFmtId="164" fontId="58" fillId="0" borderId="0" xfId="5" applyNumberFormat="1" applyFont="1" applyBorder="1" applyAlignment="1" applyProtection="1">
      <alignment horizontal="left"/>
    </xf>
    <xf numFmtId="164" fontId="31" fillId="5" borderId="39" xfId="4" applyNumberFormat="1" applyFont="1" applyFill="1" applyBorder="1" applyAlignment="1" applyProtection="1">
      <alignment horizontal="left" vertical="center" wrapText="1"/>
    </xf>
    <xf numFmtId="164" fontId="31" fillId="5" borderId="35" xfId="4" applyNumberFormat="1" applyFont="1" applyFill="1" applyBorder="1" applyAlignment="1" applyProtection="1">
      <alignment horizontal="left" vertical="center" wrapText="1"/>
    </xf>
    <xf numFmtId="49" fontId="9" fillId="0" borderId="23" xfId="4" applyNumberFormat="1" applyFont="1" applyBorder="1" applyAlignment="1" applyProtection="1">
      <alignment vertical="center"/>
      <protection locked="0"/>
    </xf>
    <xf numFmtId="7" fontId="9" fillId="0" borderId="0" xfId="2" applyNumberFormat="1" applyFont="1" applyBorder="1" applyProtection="1"/>
    <xf numFmtId="164" fontId="31" fillId="7" borderId="40" xfId="4" applyNumberFormat="1" applyFont="1" applyFill="1" applyBorder="1" applyAlignment="1" applyProtection="1">
      <alignment horizontal="centerContinuous" wrapText="1"/>
    </xf>
    <xf numFmtId="49" fontId="9" fillId="0" borderId="31" xfId="5" applyNumberFormat="1" applyFont="1" applyBorder="1" applyAlignment="1" applyProtection="1">
      <alignment horizontal="center"/>
      <protection locked="0"/>
    </xf>
    <xf numFmtId="49" fontId="9" fillId="0" borderId="41" xfId="5" applyNumberFormat="1" applyFont="1" applyBorder="1" applyAlignment="1" applyProtection="1">
      <alignment horizontal="left"/>
      <protection locked="0"/>
    </xf>
    <xf numFmtId="49" fontId="9" fillId="0" borderId="41" xfId="5" applyNumberFormat="1" applyFont="1" applyBorder="1" applyAlignment="1" applyProtection="1">
      <alignment horizontal="centerContinuous"/>
      <protection locked="0"/>
    </xf>
    <xf numFmtId="49" fontId="9" fillId="0" borderId="18" xfId="5" applyNumberFormat="1" applyFont="1" applyBorder="1" applyAlignment="1" applyProtection="1">
      <alignment horizontal="center"/>
      <protection locked="0"/>
    </xf>
    <xf numFmtId="178" fontId="9" fillId="6" borderId="30" xfId="1" applyNumberFormat="1" applyFont="1" applyFill="1" applyBorder="1" applyAlignment="1" applyProtection="1">
      <alignment horizontal="right"/>
    </xf>
    <xf numFmtId="178" fontId="9" fillId="6" borderId="22" xfId="1" applyNumberFormat="1" applyFont="1" applyFill="1" applyBorder="1" applyAlignment="1" applyProtection="1">
      <alignment horizontal="right"/>
    </xf>
    <xf numFmtId="178" fontId="9" fillId="0" borderId="22" xfId="1" applyNumberFormat="1" applyFont="1" applyBorder="1" applyAlignment="1" applyProtection="1">
      <alignment horizontal="right"/>
      <protection locked="0"/>
    </xf>
    <xf numFmtId="164" fontId="17" fillId="0" borderId="0" xfId="5" applyFont="1" applyBorder="1" applyProtection="1"/>
    <xf numFmtId="178" fontId="9" fillId="0" borderId="6" xfId="1" applyNumberFormat="1" applyFont="1" applyFill="1" applyBorder="1" applyAlignment="1" applyProtection="1">
      <alignment horizontal="right"/>
    </xf>
    <xf numFmtId="164" fontId="31" fillId="5" borderId="22" xfId="4" applyNumberFormat="1" applyFont="1" applyFill="1" applyBorder="1" applyAlignment="1" applyProtection="1">
      <alignment horizontal="center" vertical="center" wrapText="1"/>
    </xf>
    <xf numFmtId="49" fontId="9" fillId="0" borderId="36" xfId="5" applyNumberFormat="1" applyFont="1" applyBorder="1" applyAlignment="1" applyProtection="1">
      <alignment horizontal="center"/>
      <protection locked="0"/>
    </xf>
    <xf numFmtId="49" fontId="9" fillId="0" borderId="17" xfId="4" applyNumberFormat="1" applyFont="1" applyBorder="1" applyAlignment="1" applyProtection="1">
      <alignment horizontal="left" vertical="center"/>
      <protection locked="0"/>
    </xf>
    <xf numFmtId="182" fontId="53" fillId="0" borderId="0" xfId="1" applyNumberFormat="1" applyFont="1" applyAlignment="1">
      <alignment horizontal="left"/>
    </xf>
    <xf numFmtId="43" fontId="53" fillId="6" borderId="0" xfId="0" applyNumberFormat="1" applyFont="1" applyFill="1"/>
    <xf numFmtId="43" fontId="9" fillId="6" borderId="20" xfId="1" applyFont="1" applyFill="1" applyBorder="1" applyProtection="1"/>
    <xf numFmtId="43" fontId="57" fillId="6" borderId="0" xfId="0" applyNumberFormat="1" applyFont="1" applyFill="1"/>
    <xf numFmtId="49" fontId="53" fillId="6" borderId="0" xfId="0" applyNumberFormat="1" applyFont="1" applyFill="1"/>
    <xf numFmtId="164" fontId="31" fillId="8" borderId="42" xfId="4" applyNumberFormat="1" applyFont="1" applyFill="1" applyBorder="1" applyAlignment="1" applyProtection="1">
      <alignment horizontal="centerContinuous" wrapText="1"/>
    </xf>
    <xf numFmtId="164" fontId="31" fillId="8" borderId="40" xfId="4" applyNumberFormat="1" applyFont="1" applyFill="1" applyBorder="1" applyAlignment="1" applyProtection="1">
      <alignment horizontal="centerContinuous" wrapText="1"/>
    </xf>
    <xf numFmtId="49" fontId="5" fillId="6" borderId="35" xfId="4" applyNumberFormat="1" applyFont="1" applyFill="1" applyBorder="1" applyAlignment="1" applyProtection="1">
      <alignment horizontal="centerContinuous"/>
    </xf>
    <xf numFmtId="49" fontId="5" fillId="6" borderId="22" xfId="4" applyNumberFormat="1" applyFont="1" applyFill="1" applyBorder="1" applyAlignment="1" applyProtection="1">
      <alignment horizontal="center"/>
    </xf>
    <xf numFmtId="164" fontId="31" fillId="5" borderId="35" xfId="4" applyNumberFormat="1" applyFont="1" applyFill="1" applyBorder="1" applyAlignment="1" applyProtection="1">
      <alignment horizontal="center"/>
    </xf>
    <xf numFmtId="164" fontId="31" fillId="5" borderId="22" xfId="4" applyNumberFormat="1" applyFont="1" applyFill="1" applyBorder="1" applyAlignment="1" applyProtection="1"/>
    <xf numFmtId="178" fontId="9" fillId="0" borderId="10" xfId="1" applyNumberFormat="1" applyFont="1" applyFill="1" applyBorder="1" applyAlignment="1" applyProtection="1">
      <alignment horizontal="right"/>
    </xf>
    <xf numFmtId="178" fontId="9" fillId="0" borderId="4" xfId="1" applyNumberFormat="1" applyFont="1" applyFill="1" applyBorder="1" applyAlignment="1" applyProtection="1">
      <alignment horizontal="right"/>
    </xf>
    <xf numFmtId="43" fontId="53" fillId="6" borderId="0" xfId="0" applyNumberFormat="1" applyFont="1" applyFill="1" applyBorder="1"/>
    <xf numFmtId="0" fontId="1" fillId="0" borderId="0" xfId="0" applyFont="1" applyBorder="1"/>
    <xf numFmtId="43" fontId="56" fillId="0" borderId="0" xfId="0" applyNumberFormat="1" applyFont="1" applyBorder="1"/>
    <xf numFmtId="182" fontId="53" fillId="0" borderId="0" xfId="1" applyNumberFormat="1" applyFont="1" applyBorder="1" applyAlignment="1"/>
    <xf numFmtId="49" fontId="53" fillId="6" borderId="0" xfId="0" applyNumberFormat="1" applyFont="1" applyFill="1" applyBorder="1"/>
    <xf numFmtId="178" fontId="9" fillId="0" borderId="37" xfId="1" applyNumberFormat="1" applyFont="1" applyFill="1" applyBorder="1" applyAlignment="1" applyProtection="1">
      <alignment horizontal="right"/>
    </xf>
    <xf numFmtId="43" fontId="1" fillId="0" borderId="30" xfId="0" applyNumberFormat="1" applyFont="1" applyBorder="1"/>
    <xf numFmtId="164" fontId="31" fillId="5" borderId="34" xfId="4" applyNumberFormat="1" applyFont="1" applyFill="1" applyBorder="1" applyAlignment="1" applyProtection="1">
      <alignment horizontal="center" vertical="center" wrapText="1"/>
    </xf>
    <xf numFmtId="164" fontId="31" fillId="5" borderId="30" xfId="4" applyNumberFormat="1" applyFont="1" applyFill="1" applyBorder="1" applyAlignment="1" applyProtection="1">
      <alignment horizontal="center" vertical="center" wrapText="1"/>
    </xf>
    <xf numFmtId="164" fontId="22" fillId="0" borderId="0" xfId="5" applyFont="1" applyFill="1" applyBorder="1" applyProtection="1"/>
    <xf numFmtId="49" fontId="9" fillId="0" borderId="19" xfId="4" applyNumberFormat="1" applyFont="1" applyBorder="1" applyAlignment="1" applyProtection="1">
      <alignment vertical="center"/>
    </xf>
    <xf numFmtId="49" fontId="9" fillId="0" borderId="19" xfId="4" applyNumberFormat="1" applyFont="1" applyBorder="1" applyAlignment="1" applyProtection="1">
      <alignment horizontal="left" vertical="center"/>
    </xf>
    <xf numFmtId="49" fontId="9" fillId="0" borderId="0" xfId="4" applyNumberFormat="1" applyFont="1" applyBorder="1" applyAlignment="1" applyProtection="1">
      <alignment vertical="center"/>
    </xf>
    <xf numFmtId="49" fontId="9" fillId="0" borderId="4" xfId="4" applyNumberFormat="1" applyFont="1" applyBorder="1" applyAlignment="1" applyProtection="1">
      <alignment vertical="center"/>
    </xf>
    <xf numFmtId="49" fontId="9" fillId="0" borderId="35" xfId="4" applyNumberFormat="1" applyFont="1" applyBorder="1" applyAlignment="1" applyProtection="1">
      <alignment vertical="center"/>
    </xf>
    <xf numFmtId="178" fontId="9" fillId="6" borderId="32" xfId="1" applyNumberFormat="1" applyFont="1" applyFill="1" applyBorder="1" applyAlignment="1" applyProtection="1">
      <alignment horizontal="right"/>
    </xf>
    <xf numFmtId="178" fontId="9" fillId="6" borderId="33" xfId="0" applyNumberFormat="1" applyFont="1" applyFill="1" applyBorder="1" applyProtection="1"/>
    <xf numFmtId="0" fontId="1" fillId="0" borderId="25" xfId="0" applyFont="1" applyBorder="1"/>
    <xf numFmtId="0" fontId="1" fillId="0" borderId="26" xfId="0" applyFont="1" applyBorder="1"/>
    <xf numFmtId="43" fontId="53" fillId="6" borderId="26" xfId="0" applyNumberFormat="1" applyFont="1" applyFill="1" applyBorder="1"/>
    <xf numFmtId="164" fontId="31" fillId="5" borderId="43" xfId="4" applyNumberFormat="1" applyFont="1" applyFill="1" applyBorder="1" applyAlignment="1" applyProtection="1">
      <alignment horizontal="left" vertical="center" wrapText="1"/>
    </xf>
    <xf numFmtId="164" fontId="31" fillId="5" borderId="44" xfId="4" applyNumberFormat="1" applyFont="1" applyFill="1" applyBorder="1" applyAlignment="1" applyProtection="1">
      <alignment horizontal="left" vertical="center" wrapText="1"/>
    </xf>
    <xf numFmtId="164" fontId="31" fillId="5" borderId="45" xfId="4" applyNumberFormat="1" applyFont="1" applyFill="1" applyBorder="1" applyAlignment="1" applyProtection="1">
      <alignment horizontal="left" vertical="center" wrapText="1"/>
    </xf>
    <xf numFmtId="0" fontId="20" fillId="0" borderId="26" xfId="0" applyFont="1" applyBorder="1"/>
    <xf numFmtId="0" fontId="1" fillId="0" borderId="34" xfId="0" applyFont="1" applyBorder="1"/>
    <xf numFmtId="182" fontId="53" fillId="0" borderId="0" xfId="1" applyNumberFormat="1" applyFont="1" applyAlignment="1"/>
    <xf numFmtId="182" fontId="53" fillId="0" borderId="0" xfId="1" applyNumberFormat="1" applyFont="1" applyAlignment="1">
      <alignment horizontal="left"/>
    </xf>
    <xf numFmtId="182" fontId="53" fillId="0" borderId="0" xfId="1" applyNumberFormat="1" applyFont="1" applyAlignment="1">
      <alignment horizontal="center"/>
    </xf>
    <xf numFmtId="164" fontId="31" fillId="5" borderId="26" xfId="4" applyNumberFormat="1" applyFont="1" applyFill="1" applyBorder="1" applyAlignment="1" applyProtection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164" fontId="31" fillId="5" borderId="44" xfId="4" applyNumberFormat="1" applyFont="1" applyFill="1" applyBorder="1" applyAlignment="1" applyProtection="1">
      <alignment horizontal="center" vertical="center" wrapText="1"/>
    </xf>
    <xf numFmtId="49" fontId="9" fillId="0" borderId="25" xfId="4" applyNumberFormat="1" applyFont="1" applyBorder="1" applyAlignment="1" applyProtection="1">
      <alignment horizontal="center" vertical="center"/>
      <protection locked="0"/>
    </xf>
    <xf numFmtId="49" fontId="9" fillId="0" borderId="26" xfId="4" applyNumberFormat="1" applyFont="1" applyBorder="1" applyAlignment="1" applyProtection="1">
      <alignment horizontal="center" vertical="center"/>
      <protection locked="0"/>
    </xf>
    <xf numFmtId="49" fontId="9" fillId="0" borderId="45" xfId="4" applyNumberFormat="1" applyFont="1" applyBorder="1" applyAlignment="1" applyProtection="1">
      <alignment horizontal="center" vertical="center"/>
      <protection locked="0"/>
    </xf>
    <xf numFmtId="164" fontId="31" fillId="5" borderId="17" xfId="4" applyNumberFormat="1" applyFont="1" applyFill="1" applyBorder="1" applyAlignment="1" applyProtection="1">
      <alignment horizontal="center" vertical="center" wrapText="1"/>
    </xf>
    <xf numFmtId="164" fontId="31" fillId="5" borderId="35" xfId="4" applyNumberFormat="1" applyFont="1" applyFill="1" applyBorder="1" applyAlignment="1" applyProtection="1">
      <alignment horizontal="center" vertical="center" wrapText="1"/>
    </xf>
    <xf numFmtId="49" fontId="9" fillId="0" borderId="14" xfId="4" applyNumberFormat="1" applyFont="1" applyBorder="1" applyAlignment="1" applyProtection="1">
      <alignment horizontal="center" vertical="center"/>
      <protection locked="0"/>
    </xf>
    <xf numFmtId="49" fontId="9" fillId="0" borderId="1" xfId="4" applyNumberFormat="1" applyFont="1" applyBorder="1" applyAlignment="1" applyProtection="1">
      <alignment horizontal="center" vertical="center"/>
      <protection locked="0"/>
    </xf>
    <xf numFmtId="49" fontId="9" fillId="0" borderId="46" xfId="4" applyNumberFormat="1" applyFont="1" applyBorder="1" applyAlignment="1" applyProtection="1">
      <alignment horizontal="center" vertical="center"/>
      <protection locked="0"/>
    </xf>
    <xf numFmtId="164" fontId="31" fillId="5" borderId="19" xfId="4" applyNumberFormat="1" applyFont="1" applyFill="1" applyBorder="1" applyAlignment="1" applyProtection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49" fontId="9" fillId="0" borderId="47" xfId="5" applyNumberFormat="1" applyFont="1" applyBorder="1" applyAlignment="1" applyProtection="1">
      <alignment horizontal="center"/>
      <protection locked="0"/>
    </xf>
    <xf numFmtId="49" fontId="9" fillId="0" borderId="19" xfId="5" applyNumberFormat="1" applyFont="1" applyBorder="1" applyAlignment="1" applyProtection="1">
      <alignment horizontal="center"/>
      <protection locked="0"/>
    </xf>
    <xf numFmtId="49" fontId="9" fillId="0" borderId="23" xfId="5" applyNumberFormat="1" applyFont="1" applyBorder="1" applyAlignment="1" applyProtection="1">
      <alignment horizontal="center"/>
      <protection locked="0"/>
    </xf>
    <xf numFmtId="49" fontId="9" fillId="0" borderId="35" xfId="5" applyNumberFormat="1" applyFont="1" applyBorder="1" applyAlignment="1" applyProtection="1">
      <alignment horizontal="center"/>
      <protection locked="0"/>
    </xf>
  </cellXfs>
  <cellStyles count="6">
    <cellStyle name="Comma" xfId="1" builtinId="3"/>
    <cellStyle name="Currency_EXPRPTFM" xfId="2"/>
    <cellStyle name="Currency_EXPRPTFM (2)" xfId="3"/>
    <cellStyle name="Normal" xfId="0" builtinId="0"/>
    <cellStyle name="Normal_EXPRPTFM" xfId="4"/>
    <cellStyle name="Normal_EXPRPTFM (2)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</xdr:row>
      <xdr:rowOff>142875</xdr:rowOff>
    </xdr:from>
    <xdr:to>
      <xdr:col>7</xdr:col>
      <xdr:colOff>28575</xdr:colOff>
      <xdr:row>1</xdr:row>
      <xdr:rowOff>142875</xdr:rowOff>
    </xdr:to>
    <xdr:sp macro="" textlink="">
      <xdr:nvSpPr>
        <xdr:cNvPr id="8193" name="Line 1">
          <a:extLst>
            <a:ext uri="{FF2B5EF4-FFF2-40B4-BE49-F238E27FC236}">
              <a16:creationId xmlns:a16="http://schemas.microsoft.com/office/drawing/2014/main" id="{328F90A5-9DA3-5B62-ACDE-BB22943D5385}"/>
            </a:ext>
          </a:extLst>
        </xdr:cNvPr>
        <xdr:cNvSpPr>
          <a:spLocks noChangeShapeType="1"/>
        </xdr:cNvSpPr>
      </xdr:nvSpPr>
      <xdr:spPr bwMode="auto">
        <a:xfrm>
          <a:off x="1933575" y="314325"/>
          <a:ext cx="1866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</xdr:row>
      <xdr:rowOff>142875</xdr:rowOff>
    </xdr:from>
    <xdr:to>
      <xdr:col>9</xdr:col>
      <xdr:colOff>0</xdr:colOff>
      <xdr:row>1</xdr:row>
      <xdr:rowOff>142875</xdr:rowOff>
    </xdr:to>
    <xdr:sp macro="" textlink="">
      <xdr:nvSpPr>
        <xdr:cNvPr id="8194" name="Line 2">
          <a:extLst>
            <a:ext uri="{FF2B5EF4-FFF2-40B4-BE49-F238E27FC236}">
              <a16:creationId xmlns:a16="http://schemas.microsoft.com/office/drawing/2014/main" id="{542EE6E8-0CB9-8196-E6EE-AD6C047B60E5}"/>
            </a:ext>
          </a:extLst>
        </xdr:cNvPr>
        <xdr:cNvSpPr>
          <a:spLocks noChangeShapeType="1"/>
        </xdr:cNvSpPr>
      </xdr:nvSpPr>
      <xdr:spPr bwMode="auto">
        <a:xfrm flipH="1">
          <a:off x="3771900" y="314325"/>
          <a:ext cx="1285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0</xdr:rowOff>
        </xdr:from>
        <xdr:to>
          <xdr:col>1</xdr:col>
          <xdr:colOff>47625</xdr:colOff>
          <xdr:row>3</xdr:row>
          <xdr:rowOff>38100</xdr:rowOff>
        </xdr:to>
        <xdr:sp macro="" textlink="">
          <xdr:nvSpPr>
            <xdr:cNvPr id="1033" name="Picture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3D10EC6E-0AA3-994D-414E-BF8004EB6E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9525</xdr:colOff>
      <xdr:row>27</xdr:row>
      <xdr:rowOff>152400</xdr:rowOff>
    </xdr:from>
    <xdr:to>
      <xdr:col>6</xdr:col>
      <xdr:colOff>9525</xdr:colOff>
      <xdr:row>27</xdr:row>
      <xdr:rowOff>152400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D34A85F0-45F0-4346-859E-E67347BFEDCF}"/>
            </a:ext>
          </a:extLst>
        </xdr:cNvPr>
        <xdr:cNvSpPr>
          <a:spLocks noChangeShapeType="1"/>
        </xdr:cNvSpPr>
      </xdr:nvSpPr>
      <xdr:spPr bwMode="auto">
        <a:xfrm>
          <a:off x="1352550" y="6724650"/>
          <a:ext cx="2505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28575</xdr:colOff>
      <xdr:row>27</xdr:row>
      <xdr:rowOff>152400</xdr:rowOff>
    </xdr:from>
    <xdr:to>
      <xdr:col>8</xdr:col>
      <xdr:colOff>0</xdr:colOff>
      <xdr:row>27</xdr:row>
      <xdr:rowOff>152400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78A87D41-9C27-8BCB-3FD5-72725A029509}"/>
            </a:ext>
          </a:extLst>
        </xdr:cNvPr>
        <xdr:cNvSpPr>
          <a:spLocks noChangeShapeType="1"/>
        </xdr:cNvSpPr>
      </xdr:nvSpPr>
      <xdr:spPr bwMode="auto">
        <a:xfrm>
          <a:off x="3876675" y="6724650"/>
          <a:ext cx="1676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42</xdr:row>
      <xdr:rowOff>152400</xdr:rowOff>
    </xdr:from>
    <xdr:to>
      <xdr:col>6</xdr:col>
      <xdr:colOff>0</xdr:colOff>
      <xdr:row>42</xdr:row>
      <xdr:rowOff>152400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DB5C0B3A-304D-00DD-8849-2DB57F10899D}"/>
            </a:ext>
          </a:extLst>
        </xdr:cNvPr>
        <xdr:cNvSpPr>
          <a:spLocks noChangeShapeType="1"/>
        </xdr:cNvSpPr>
      </xdr:nvSpPr>
      <xdr:spPr bwMode="auto">
        <a:xfrm>
          <a:off x="1343025" y="10934700"/>
          <a:ext cx="2505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600075</xdr:colOff>
      <xdr:row>42</xdr:row>
      <xdr:rowOff>152400</xdr:rowOff>
    </xdr:from>
    <xdr:to>
      <xdr:col>8</xdr:col>
      <xdr:colOff>9525</xdr:colOff>
      <xdr:row>42</xdr:row>
      <xdr:rowOff>152400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C071E890-07D2-E72C-F0A7-14147DD69670}"/>
            </a:ext>
          </a:extLst>
        </xdr:cNvPr>
        <xdr:cNvSpPr>
          <a:spLocks noChangeShapeType="1"/>
        </xdr:cNvSpPr>
      </xdr:nvSpPr>
      <xdr:spPr bwMode="auto">
        <a:xfrm flipH="1">
          <a:off x="3838575" y="10934700"/>
          <a:ext cx="1724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200025</xdr:colOff>
      <xdr:row>49</xdr:row>
      <xdr:rowOff>295275</xdr:rowOff>
    </xdr:from>
    <xdr:to>
      <xdr:col>13</xdr:col>
      <xdr:colOff>200025</xdr:colOff>
      <xdr:row>52</xdr:row>
      <xdr:rowOff>219075</xdr:rowOff>
    </xdr:to>
    <xdr:sp macro="" textlink="">
      <xdr:nvSpPr>
        <xdr:cNvPr id="2050" name="Line 2">
          <a:extLst>
            <a:ext uri="{FF2B5EF4-FFF2-40B4-BE49-F238E27FC236}">
              <a16:creationId xmlns:a16="http://schemas.microsoft.com/office/drawing/2014/main" id="{5AE4D221-EC86-C700-55E0-EDD1B11E7E4E}"/>
            </a:ext>
          </a:extLst>
        </xdr:cNvPr>
        <xdr:cNvSpPr>
          <a:spLocks noChangeShapeType="1"/>
        </xdr:cNvSpPr>
      </xdr:nvSpPr>
      <xdr:spPr bwMode="auto">
        <a:xfrm>
          <a:off x="9296400" y="13239750"/>
          <a:ext cx="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200025</xdr:colOff>
      <xdr:row>43</xdr:row>
      <xdr:rowOff>0</xdr:rowOff>
    </xdr:from>
    <xdr:to>
      <xdr:col>13</xdr:col>
      <xdr:colOff>219075</xdr:colOff>
      <xdr:row>50</xdr:row>
      <xdr:rowOff>38100</xdr:rowOff>
    </xdr:to>
    <xdr:sp macro="" textlink="">
      <xdr:nvSpPr>
        <xdr:cNvPr id="2051" name="Line 3">
          <a:extLst>
            <a:ext uri="{FF2B5EF4-FFF2-40B4-BE49-F238E27FC236}">
              <a16:creationId xmlns:a16="http://schemas.microsoft.com/office/drawing/2014/main" id="{D0F22752-EFD0-2EE5-644F-9F438058164B}"/>
            </a:ext>
          </a:extLst>
        </xdr:cNvPr>
        <xdr:cNvSpPr>
          <a:spLocks noChangeShapeType="1"/>
        </xdr:cNvSpPr>
      </xdr:nvSpPr>
      <xdr:spPr bwMode="auto">
        <a:xfrm flipV="1">
          <a:off x="9296400" y="11553825"/>
          <a:ext cx="1905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342900</xdr:colOff>
      <xdr:row>47</xdr:row>
      <xdr:rowOff>285750</xdr:rowOff>
    </xdr:from>
    <xdr:to>
      <xdr:col>13</xdr:col>
      <xdr:colOff>95250</xdr:colOff>
      <xdr:row>50</xdr:row>
      <xdr:rowOff>57150</xdr:rowOff>
    </xdr:to>
    <xdr:sp macro="" textlink="">
      <xdr:nvSpPr>
        <xdr:cNvPr id="2052" name="Text 4">
          <a:extLst>
            <a:ext uri="{FF2B5EF4-FFF2-40B4-BE49-F238E27FC236}">
              <a16:creationId xmlns:a16="http://schemas.microsoft.com/office/drawing/2014/main" id="{C41B1EB7-B4F2-F883-52AA-3BA83665D84F}"/>
            </a:ext>
          </a:extLst>
        </xdr:cNvPr>
        <xdr:cNvSpPr txBox="1">
          <a:spLocks noChangeArrowheads="1"/>
        </xdr:cNvSpPr>
      </xdr:nvSpPr>
      <xdr:spPr bwMode="auto">
        <a:xfrm>
          <a:off x="8686800" y="12620625"/>
          <a:ext cx="504825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Must be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equal</a:t>
          </a:r>
        </a:p>
      </xdr:txBody>
    </xdr:sp>
    <xdr:clientData/>
  </xdr:twoCellAnchor>
  <xdr:twoCellAnchor>
    <xdr:from>
      <xdr:col>9</xdr:col>
      <xdr:colOff>361950</xdr:colOff>
      <xdr:row>42</xdr:row>
      <xdr:rowOff>76200</xdr:rowOff>
    </xdr:from>
    <xdr:to>
      <xdr:col>11</xdr:col>
      <xdr:colOff>95250</xdr:colOff>
      <xdr:row>46</xdr:row>
      <xdr:rowOff>95250</xdr:rowOff>
    </xdr:to>
    <xdr:sp macro="" textlink="">
      <xdr:nvSpPr>
        <xdr:cNvPr id="2058" name="Line 10">
          <a:extLst>
            <a:ext uri="{FF2B5EF4-FFF2-40B4-BE49-F238E27FC236}">
              <a16:creationId xmlns:a16="http://schemas.microsoft.com/office/drawing/2014/main" id="{45810331-88C2-1D52-07E1-B1C00264F43F}"/>
            </a:ext>
          </a:extLst>
        </xdr:cNvPr>
        <xdr:cNvSpPr>
          <a:spLocks noChangeShapeType="1"/>
        </xdr:cNvSpPr>
      </xdr:nvSpPr>
      <xdr:spPr bwMode="auto">
        <a:xfrm>
          <a:off x="6438900" y="11430000"/>
          <a:ext cx="1381125" cy="819150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47</xdr:row>
      <xdr:rowOff>171450</xdr:rowOff>
    </xdr:from>
    <xdr:to>
      <xdr:col>9</xdr:col>
      <xdr:colOff>9525</xdr:colOff>
      <xdr:row>47</xdr:row>
      <xdr:rowOff>171450</xdr:rowOff>
    </xdr:to>
    <xdr:sp macro="" textlink="">
      <xdr:nvSpPr>
        <xdr:cNvPr id="2059" name="Line 11">
          <a:extLst>
            <a:ext uri="{FF2B5EF4-FFF2-40B4-BE49-F238E27FC236}">
              <a16:creationId xmlns:a16="http://schemas.microsoft.com/office/drawing/2014/main" id="{4659376C-7F12-928D-EAF2-9115774B457C}"/>
            </a:ext>
          </a:extLst>
        </xdr:cNvPr>
        <xdr:cNvSpPr>
          <a:spLocks noChangeShapeType="1"/>
        </xdr:cNvSpPr>
      </xdr:nvSpPr>
      <xdr:spPr bwMode="auto">
        <a:xfrm>
          <a:off x="1724025" y="12506325"/>
          <a:ext cx="436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46</xdr:row>
      <xdr:rowOff>38100</xdr:rowOff>
    </xdr:from>
    <xdr:to>
      <xdr:col>12</xdr:col>
      <xdr:colOff>619125</xdr:colOff>
      <xdr:row>48</xdr:row>
      <xdr:rowOff>266700</xdr:rowOff>
    </xdr:to>
    <xdr:sp macro="" textlink="">
      <xdr:nvSpPr>
        <xdr:cNvPr id="3078" name="Text 6">
          <a:extLst>
            <a:ext uri="{FF2B5EF4-FFF2-40B4-BE49-F238E27FC236}">
              <a16:creationId xmlns:a16="http://schemas.microsoft.com/office/drawing/2014/main" id="{4F2C2CC9-84D8-C590-DD53-82DB5EEA6A7C}"/>
            </a:ext>
          </a:extLst>
        </xdr:cNvPr>
        <xdr:cNvSpPr txBox="1">
          <a:spLocks noChangeArrowheads="1"/>
        </xdr:cNvSpPr>
      </xdr:nvSpPr>
      <xdr:spPr bwMode="auto">
        <a:xfrm>
          <a:off x="8905875" y="12592050"/>
          <a:ext cx="533400" cy="714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Must  be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equal</a:t>
          </a:r>
        </a:p>
      </xdr:txBody>
    </xdr:sp>
    <xdr:clientData/>
  </xdr:twoCellAnchor>
  <xdr:twoCellAnchor>
    <xdr:from>
      <xdr:col>9</xdr:col>
      <xdr:colOff>361950</xdr:colOff>
      <xdr:row>42</xdr:row>
      <xdr:rowOff>76200</xdr:rowOff>
    </xdr:from>
    <xdr:to>
      <xdr:col>11</xdr:col>
      <xdr:colOff>95250</xdr:colOff>
      <xdr:row>46</xdr:row>
      <xdr:rowOff>95250</xdr:rowOff>
    </xdr:to>
    <xdr:sp macro="" textlink="">
      <xdr:nvSpPr>
        <xdr:cNvPr id="3083" name="Line 11">
          <a:extLst>
            <a:ext uri="{FF2B5EF4-FFF2-40B4-BE49-F238E27FC236}">
              <a16:creationId xmlns:a16="http://schemas.microsoft.com/office/drawing/2014/main" id="{16576455-07E8-FB7F-51E1-26EF772E0531}"/>
            </a:ext>
          </a:extLst>
        </xdr:cNvPr>
        <xdr:cNvSpPr>
          <a:spLocks noChangeShapeType="1"/>
        </xdr:cNvSpPr>
      </xdr:nvSpPr>
      <xdr:spPr bwMode="auto">
        <a:xfrm>
          <a:off x="6505575" y="11830050"/>
          <a:ext cx="1638300" cy="819150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695325</xdr:colOff>
      <xdr:row>42</xdr:row>
      <xdr:rowOff>180975</xdr:rowOff>
    </xdr:from>
    <xdr:to>
      <xdr:col>12</xdr:col>
      <xdr:colOff>695325</xdr:colOff>
      <xdr:row>50</xdr:row>
      <xdr:rowOff>152400</xdr:rowOff>
    </xdr:to>
    <xdr:sp macro="" textlink="">
      <xdr:nvSpPr>
        <xdr:cNvPr id="3089" name="Line 17">
          <a:extLst>
            <a:ext uri="{FF2B5EF4-FFF2-40B4-BE49-F238E27FC236}">
              <a16:creationId xmlns:a16="http://schemas.microsoft.com/office/drawing/2014/main" id="{0DA5EDBD-E73B-B3D1-DFD2-7B4FE033A253}"/>
            </a:ext>
          </a:extLst>
        </xdr:cNvPr>
        <xdr:cNvSpPr>
          <a:spLocks noChangeShapeType="1"/>
        </xdr:cNvSpPr>
      </xdr:nvSpPr>
      <xdr:spPr bwMode="auto">
        <a:xfrm flipV="1">
          <a:off x="9515475" y="11934825"/>
          <a:ext cx="0" cy="186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695325</xdr:colOff>
      <xdr:row>50</xdr:row>
      <xdr:rowOff>142875</xdr:rowOff>
    </xdr:from>
    <xdr:to>
      <xdr:col>12</xdr:col>
      <xdr:colOff>695325</xdr:colOff>
      <xdr:row>53</xdr:row>
      <xdr:rowOff>190500</xdr:rowOff>
    </xdr:to>
    <xdr:sp macro="" textlink="">
      <xdr:nvSpPr>
        <xdr:cNvPr id="3090" name="Line 18">
          <a:extLst>
            <a:ext uri="{FF2B5EF4-FFF2-40B4-BE49-F238E27FC236}">
              <a16:creationId xmlns:a16="http://schemas.microsoft.com/office/drawing/2014/main" id="{373E00EE-56E1-F4B7-128A-A2A5C5CAAA5B}"/>
            </a:ext>
          </a:extLst>
        </xdr:cNvPr>
        <xdr:cNvSpPr>
          <a:spLocks noChangeShapeType="1"/>
        </xdr:cNvSpPr>
      </xdr:nvSpPr>
      <xdr:spPr bwMode="auto">
        <a:xfrm>
          <a:off x="9515475" y="13792200"/>
          <a:ext cx="0" cy="962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47</xdr:row>
      <xdr:rowOff>152400</xdr:rowOff>
    </xdr:from>
    <xdr:to>
      <xdr:col>9</xdr:col>
      <xdr:colOff>0</xdr:colOff>
      <xdr:row>47</xdr:row>
      <xdr:rowOff>152400</xdr:rowOff>
    </xdr:to>
    <xdr:sp macro="" textlink="">
      <xdr:nvSpPr>
        <xdr:cNvPr id="3091" name="Line 19">
          <a:extLst>
            <a:ext uri="{FF2B5EF4-FFF2-40B4-BE49-F238E27FC236}">
              <a16:creationId xmlns:a16="http://schemas.microsoft.com/office/drawing/2014/main" id="{B1E53E82-8500-2477-C689-0F14C25BAF13}"/>
            </a:ext>
          </a:extLst>
        </xdr:cNvPr>
        <xdr:cNvSpPr>
          <a:spLocks noChangeShapeType="1"/>
        </xdr:cNvSpPr>
      </xdr:nvSpPr>
      <xdr:spPr bwMode="auto">
        <a:xfrm>
          <a:off x="1609725" y="12887325"/>
          <a:ext cx="453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295275</xdr:colOff>
      <xdr:row>43</xdr:row>
      <xdr:rowOff>47625</xdr:rowOff>
    </xdr:from>
    <xdr:to>
      <xdr:col>13</xdr:col>
      <xdr:colOff>295275</xdr:colOff>
      <xdr:row>53</xdr:row>
      <xdr:rowOff>9525</xdr:rowOff>
    </xdr:to>
    <xdr:sp macro="" textlink="">
      <xdr:nvSpPr>
        <xdr:cNvPr id="4098" name="Line 2">
          <a:extLst>
            <a:ext uri="{FF2B5EF4-FFF2-40B4-BE49-F238E27FC236}">
              <a16:creationId xmlns:a16="http://schemas.microsoft.com/office/drawing/2014/main" id="{C9D70CE2-8928-DE5F-C069-40FF772D35BB}"/>
            </a:ext>
          </a:extLst>
        </xdr:cNvPr>
        <xdr:cNvSpPr>
          <a:spLocks noChangeShapeType="1"/>
        </xdr:cNvSpPr>
      </xdr:nvSpPr>
      <xdr:spPr bwMode="auto">
        <a:xfrm>
          <a:off x="9172575" y="11849100"/>
          <a:ext cx="0" cy="2571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371475</xdr:colOff>
      <xdr:row>47</xdr:row>
      <xdr:rowOff>200025</xdr:rowOff>
    </xdr:from>
    <xdr:to>
      <xdr:col>13</xdr:col>
      <xdr:colOff>142875</xdr:colOff>
      <xdr:row>49</xdr:row>
      <xdr:rowOff>238125</xdr:rowOff>
    </xdr:to>
    <xdr:sp macro="" textlink="">
      <xdr:nvSpPr>
        <xdr:cNvPr id="4100" name="Text 4">
          <a:extLst>
            <a:ext uri="{FF2B5EF4-FFF2-40B4-BE49-F238E27FC236}">
              <a16:creationId xmlns:a16="http://schemas.microsoft.com/office/drawing/2014/main" id="{6DA677F4-61E8-4899-6B85-A509F8D8DD30}"/>
            </a:ext>
          </a:extLst>
        </xdr:cNvPr>
        <xdr:cNvSpPr txBox="1">
          <a:spLocks noChangeArrowheads="1"/>
        </xdr:cNvSpPr>
      </xdr:nvSpPr>
      <xdr:spPr bwMode="auto">
        <a:xfrm>
          <a:off x="8524875" y="12782550"/>
          <a:ext cx="4953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Must be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equal</a:t>
          </a:r>
        </a:p>
      </xdr:txBody>
    </xdr:sp>
    <xdr:clientData/>
  </xdr:twoCellAnchor>
  <xdr:twoCellAnchor>
    <xdr:from>
      <xdr:col>9</xdr:col>
      <xdr:colOff>314325</xdr:colOff>
      <xdr:row>42</xdr:row>
      <xdr:rowOff>95250</xdr:rowOff>
    </xdr:from>
    <xdr:to>
      <xdr:col>11</xdr:col>
      <xdr:colOff>123825</xdr:colOff>
      <xdr:row>46</xdr:row>
      <xdr:rowOff>123825</xdr:rowOff>
    </xdr:to>
    <xdr:sp macro="" textlink="">
      <xdr:nvSpPr>
        <xdr:cNvPr id="4103" name="Line 7">
          <a:extLst>
            <a:ext uri="{FF2B5EF4-FFF2-40B4-BE49-F238E27FC236}">
              <a16:creationId xmlns:a16="http://schemas.microsoft.com/office/drawing/2014/main" id="{948BE4E2-B14F-B49A-FB79-E1043B939153}"/>
            </a:ext>
          </a:extLst>
        </xdr:cNvPr>
        <xdr:cNvSpPr>
          <a:spLocks noChangeShapeType="1"/>
        </xdr:cNvSpPr>
      </xdr:nvSpPr>
      <xdr:spPr bwMode="auto">
        <a:xfrm>
          <a:off x="6115050" y="11696700"/>
          <a:ext cx="1495425" cy="828675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47</xdr:row>
      <xdr:rowOff>171450</xdr:rowOff>
    </xdr:from>
    <xdr:to>
      <xdr:col>9</xdr:col>
      <xdr:colOff>9525</xdr:colOff>
      <xdr:row>47</xdr:row>
      <xdr:rowOff>171450</xdr:rowOff>
    </xdr:to>
    <xdr:sp macro="" textlink="">
      <xdr:nvSpPr>
        <xdr:cNvPr id="4108" name="Line 12">
          <a:extLst>
            <a:ext uri="{FF2B5EF4-FFF2-40B4-BE49-F238E27FC236}">
              <a16:creationId xmlns:a16="http://schemas.microsoft.com/office/drawing/2014/main" id="{535CAE35-4639-29D0-43F5-0DA9D64DC460}"/>
            </a:ext>
          </a:extLst>
        </xdr:cNvPr>
        <xdr:cNvSpPr>
          <a:spLocks noChangeShapeType="1"/>
        </xdr:cNvSpPr>
      </xdr:nvSpPr>
      <xdr:spPr bwMode="auto">
        <a:xfrm>
          <a:off x="1685925" y="12753975"/>
          <a:ext cx="412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200025</xdr:colOff>
      <xdr:row>42</xdr:row>
      <xdr:rowOff>28575</xdr:rowOff>
    </xdr:from>
    <xdr:to>
      <xdr:col>13</xdr:col>
      <xdr:colOff>200025</xdr:colOff>
      <xdr:row>52</xdr:row>
      <xdr:rowOff>219075</xdr:rowOff>
    </xdr:to>
    <xdr:sp macro="" textlink="">
      <xdr:nvSpPr>
        <xdr:cNvPr id="5122" name="Line 2">
          <a:extLst>
            <a:ext uri="{FF2B5EF4-FFF2-40B4-BE49-F238E27FC236}">
              <a16:creationId xmlns:a16="http://schemas.microsoft.com/office/drawing/2014/main" id="{E3C55A8A-C93D-A293-FBA7-87649B592F9D}"/>
            </a:ext>
          </a:extLst>
        </xdr:cNvPr>
        <xdr:cNvSpPr>
          <a:spLocks noChangeShapeType="1"/>
        </xdr:cNvSpPr>
      </xdr:nvSpPr>
      <xdr:spPr bwMode="auto">
        <a:xfrm>
          <a:off x="9191625" y="11372850"/>
          <a:ext cx="0" cy="2695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200025</xdr:colOff>
      <xdr:row>49</xdr:row>
      <xdr:rowOff>295275</xdr:rowOff>
    </xdr:from>
    <xdr:to>
      <xdr:col>13</xdr:col>
      <xdr:colOff>200025</xdr:colOff>
      <xdr:row>52</xdr:row>
      <xdr:rowOff>219075</xdr:rowOff>
    </xdr:to>
    <xdr:sp macro="" textlink="">
      <xdr:nvSpPr>
        <xdr:cNvPr id="5130" name="Line 10">
          <a:extLst>
            <a:ext uri="{FF2B5EF4-FFF2-40B4-BE49-F238E27FC236}">
              <a16:creationId xmlns:a16="http://schemas.microsoft.com/office/drawing/2014/main" id="{7EF67C98-FB8C-4017-E23B-DED66146A7B4}"/>
            </a:ext>
          </a:extLst>
        </xdr:cNvPr>
        <xdr:cNvSpPr>
          <a:spLocks noChangeShapeType="1"/>
        </xdr:cNvSpPr>
      </xdr:nvSpPr>
      <xdr:spPr bwMode="auto">
        <a:xfrm>
          <a:off x="9191625" y="13230225"/>
          <a:ext cx="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342900</xdr:colOff>
      <xdr:row>47</xdr:row>
      <xdr:rowOff>285750</xdr:rowOff>
    </xdr:from>
    <xdr:to>
      <xdr:col>13</xdr:col>
      <xdr:colOff>95250</xdr:colOff>
      <xdr:row>50</xdr:row>
      <xdr:rowOff>57150</xdr:rowOff>
    </xdr:to>
    <xdr:sp macro="" textlink="">
      <xdr:nvSpPr>
        <xdr:cNvPr id="5131" name="Text 11">
          <a:extLst>
            <a:ext uri="{FF2B5EF4-FFF2-40B4-BE49-F238E27FC236}">
              <a16:creationId xmlns:a16="http://schemas.microsoft.com/office/drawing/2014/main" id="{5AD15FF6-3648-F0D5-704B-370EE512058A}"/>
            </a:ext>
          </a:extLst>
        </xdr:cNvPr>
        <xdr:cNvSpPr txBox="1">
          <a:spLocks noChangeArrowheads="1"/>
        </xdr:cNvSpPr>
      </xdr:nvSpPr>
      <xdr:spPr bwMode="auto">
        <a:xfrm>
          <a:off x="8582025" y="12611100"/>
          <a:ext cx="504825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Must be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equal</a:t>
          </a:r>
        </a:p>
      </xdr:txBody>
    </xdr:sp>
    <xdr:clientData/>
  </xdr:twoCellAnchor>
  <xdr:twoCellAnchor>
    <xdr:from>
      <xdr:col>9</xdr:col>
      <xdr:colOff>361950</xdr:colOff>
      <xdr:row>42</xdr:row>
      <xdr:rowOff>76200</xdr:rowOff>
    </xdr:from>
    <xdr:to>
      <xdr:col>11</xdr:col>
      <xdr:colOff>95250</xdr:colOff>
      <xdr:row>46</xdr:row>
      <xdr:rowOff>95250</xdr:rowOff>
    </xdr:to>
    <xdr:sp macro="" textlink="">
      <xdr:nvSpPr>
        <xdr:cNvPr id="5132" name="Line 12">
          <a:extLst>
            <a:ext uri="{FF2B5EF4-FFF2-40B4-BE49-F238E27FC236}">
              <a16:creationId xmlns:a16="http://schemas.microsoft.com/office/drawing/2014/main" id="{2208A7F8-5AD4-2E41-3543-600FB749DFFB}"/>
            </a:ext>
          </a:extLst>
        </xdr:cNvPr>
        <xdr:cNvSpPr>
          <a:spLocks noChangeShapeType="1"/>
        </xdr:cNvSpPr>
      </xdr:nvSpPr>
      <xdr:spPr bwMode="auto">
        <a:xfrm>
          <a:off x="6257925" y="11420475"/>
          <a:ext cx="1457325" cy="819150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</xdr:row>
      <xdr:rowOff>171450</xdr:rowOff>
    </xdr:from>
    <xdr:to>
      <xdr:col>9</xdr:col>
      <xdr:colOff>0</xdr:colOff>
      <xdr:row>47</xdr:row>
      <xdr:rowOff>171450</xdr:rowOff>
    </xdr:to>
    <xdr:sp macro="" textlink="">
      <xdr:nvSpPr>
        <xdr:cNvPr id="5134" name="Line 14">
          <a:extLst>
            <a:ext uri="{FF2B5EF4-FFF2-40B4-BE49-F238E27FC236}">
              <a16:creationId xmlns:a16="http://schemas.microsoft.com/office/drawing/2014/main" id="{834369F5-5FEC-EC69-0C1D-41A360397B9C}"/>
            </a:ext>
          </a:extLst>
        </xdr:cNvPr>
        <xdr:cNvSpPr>
          <a:spLocks noChangeShapeType="1"/>
        </xdr:cNvSpPr>
      </xdr:nvSpPr>
      <xdr:spPr bwMode="auto">
        <a:xfrm>
          <a:off x="1714500" y="12496800"/>
          <a:ext cx="4181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46</xdr:row>
      <xdr:rowOff>38100</xdr:rowOff>
    </xdr:from>
    <xdr:to>
      <xdr:col>12</xdr:col>
      <xdr:colOff>619125</xdr:colOff>
      <xdr:row>48</xdr:row>
      <xdr:rowOff>266700</xdr:rowOff>
    </xdr:to>
    <xdr:sp macro="" textlink="">
      <xdr:nvSpPr>
        <xdr:cNvPr id="6155" name="Text 11">
          <a:extLst>
            <a:ext uri="{FF2B5EF4-FFF2-40B4-BE49-F238E27FC236}">
              <a16:creationId xmlns:a16="http://schemas.microsoft.com/office/drawing/2014/main" id="{65C6527E-F39F-2B14-0209-7D5602F2F570}"/>
            </a:ext>
          </a:extLst>
        </xdr:cNvPr>
        <xdr:cNvSpPr txBox="1">
          <a:spLocks noChangeArrowheads="1"/>
        </xdr:cNvSpPr>
      </xdr:nvSpPr>
      <xdr:spPr bwMode="auto">
        <a:xfrm>
          <a:off x="8982075" y="12887325"/>
          <a:ext cx="533400" cy="714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Must  be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equal</a:t>
          </a:r>
        </a:p>
      </xdr:txBody>
    </xdr:sp>
    <xdr:clientData/>
  </xdr:twoCellAnchor>
  <xdr:twoCellAnchor>
    <xdr:from>
      <xdr:col>9</xdr:col>
      <xdr:colOff>361950</xdr:colOff>
      <xdr:row>42</xdr:row>
      <xdr:rowOff>76200</xdr:rowOff>
    </xdr:from>
    <xdr:to>
      <xdr:col>11</xdr:col>
      <xdr:colOff>95250</xdr:colOff>
      <xdr:row>46</xdr:row>
      <xdr:rowOff>95250</xdr:rowOff>
    </xdr:to>
    <xdr:sp macro="" textlink="">
      <xdr:nvSpPr>
        <xdr:cNvPr id="6157" name="Line 13">
          <a:extLst>
            <a:ext uri="{FF2B5EF4-FFF2-40B4-BE49-F238E27FC236}">
              <a16:creationId xmlns:a16="http://schemas.microsoft.com/office/drawing/2014/main" id="{D21BBC42-AAD0-EC18-3F95-DC68A68A3368}"/>
            </a:ext>
          </a:extLst>
        </xdr:cNvPr>
        <xdr:cNvSpPr>
          <a:spLocks noChangeShapeType="1"/>
        </xdr:cNvSpPr>
      </xdr:nvSpPr>
      <xdr:spPr bwMode="auto">
        <a:xfrm>
          <a:off x="6448425" y="12125325"/>
          <a:ext cx="1771650" cy="819150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695325</xdr:colOff>
      <xdr:row>42</xdr:row>
      <xdr:rowOff>180975</xdr:rowOff>
    </xdr:from>
    <xdr:to>
      <xdr:col>12</xdr:col>
      <xdr:colOff>695325</xdr:colOff>
      <xdr:row>50</xdr:row>
      <xdr:rowOff>152400</xdr:rowOff>
    </xdr:to>
    <xdr:sp macro="" textlink="">
      <xdr:nvSpPr>
        <xdr:cNvPr id="6158" name="Line 14">
          <a:extLst>
            <a:ext uri="{FF2B5EF4-FFF2-40B4-BE49-F238E27FC236}">
              <a16:creationId xmlns:a16="http://schemas.microsoft.com/office/drawing/2014/main" id="{248E86F6-2BE1-0DC3-0983-63F9D56AE370}"/>
            </a:ext>
          </a:extLst>
        </xdr:cNvPr>
        <xdr:cNvSpPr>
          <a:spLocks noChangeShapeType="1"/>
        </xdr:cNvSpPr>
      </xdr:nvSpPr>
      <xdr:spPr bwMode="auto">
        <a:xfrm flipV="1">
          <a:off x="9591675" y="12230100"/>
          <a:ext cx="0" cy="186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695325</xdr:colOff>
      <xdr:row>50</xdr:row>
      <xdr:rowOff>142875</xdr:rowOff>
    </xdr:from>
    <xdr:to>
      <xdr:col>12</xdr:col>
      <xdr:colOff>695325</xdr:colOff>
      <xdr:row>53</xdr:row>
      <xdr:rowOff>190500</xdr:rowOff>
    </xdr:to>
    <xdr:sp macro="" textlink="">
      <xdr:nvSpPr>
        <xdr:cNvPr id="6159" name="Line 15">
          <a:extLst>
            <a:ext uri="{FF2B5EF4-FFF2-40B4-BE49-F238E27FC236}">
              <a16:creationId xmlns:a16="http://schemas.microsoft.com/office/drawing/2014/main" id="{1AC2C1B4-0A6A-42CC-1D41-34566D1CEF21}"/>
            </a:ext>
          </a:extLst>
        </xdr:cNvPr>
        <xdr:cNvSpPr>
          <a:spLocks noChangeShapeType="1"/>
        </xdr:cNvSpPr>
      </xdr:nvSpPr>
      <xdr:spPr bwMode="auto">
        <a:xfrm>
          <a:off x="9591675" y="14087475"/>
          <a:ext cx="0" cy="962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428625</xdr:colOff>
      <xdr:row>47</xdr:row>
      <xdr:rowOff>152400</xdr:rowOff>
    </xdr:from>
    <xdr:to>
      <xdr:col>9</xdr:col>
      <xdr:colOff>0</xdr:colOff>
      <xdr:row>47</xdr:row>
      <xdr:rowOff>152400</xdr:rowOff>
    </xdr:to>
    <xdr:sp macro="" textlink="">
      <xdr:nvSpPr>
        <xdr:cNvPr id="6163" name="Line 19">
          <a:extLst>
            <a:ext uri="{FF2B5EF4-FFF2-40B4-BE49-F238E27FC236}">
              <a16:creationId xmlns:a16="http://schemas.microsoft.com/office/drawing/2014/main" id="{7330141A-7636-CB09-FE76-999CAE8C4816}"/>
            </a:ext>
          </a:extLst>
        </xdr:cNvPr>
        <xdr:cNvSpPr>
          <a:spLocks noChangeShapeType="1"/>
        </xdr:cNvSpPr>
      </xdr:nvSpPr>
      <xdr:spPr bwMode="auto">
        <a:xfrm flipH="1">
          <a:off x="1600200" y="13182600"/>
          <a:ext cx="4486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295275</xdr:colOff>
      <xdr:row>43</xdr:row>
      <xdr:rowOff>47625</xdr:rowOff>
    </xdr:from>
    <xdr:to>
      <xdr:col>13</xdr:col>
      <xdr:colOff>295275</xdr:colOff>
      <xdr:row>53</xdr:row>
      <xdr:rowOff>9525</xdr:rowOff>
    </xdr:to>
    <xdr:sp macro="" textlink="">
      <xdr:nvSpPr>
        <xdr:cNvPr id="7177" name="Line 9">
          <a:extLst>
            <a:ext uri="{FF2B5EF4-FFF2-40B4-BE49-F238E27FC236}">
              <a16:creationId xmlns:a16="http://schemas.microsoft.com/office/drawing/2014/main" id="{413EEA63-3DBE-6FDA-925E-9480C0AB74DE}"/>
            </a:ext>
          </a:extLst>
        </xdr:cNvPr>
        <xdr:cNvSpPr>
          <a:spLocks noChangeShapeType="1"/>
        </xdr:cNvSpPr>
      </xdr:nvSpPr>
      <xdr:spPr bwMode="auto">
        <a:xfrm>
          <a:off x="9172575" y="11849100"/>
          <a:ext cx="0" cy="2571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371475</xdr:colOff>
      <xdr:row>47</xdr:row>
      <xdr:rowOff>200025</xdr:rowOff>
    </xdr:from>
    <xdr:to>
      <xdr:col>13</xdr:col>
      <xdr:colOff>142875</xdr:colOff>
      <xdr:row>49</xdr:row>
      <xdr:rowOff>238125</xdr:rowOff>
    </xdr:to>
    <xdr:sp macro="" textlink="">
      <xdr:nvSpPr>
        <xdr:cNvPr id="7178" name="Text 10">
          <a:extLst>
            <a:ext uri="{FF2B5EF4-FFF2-40B4-BE49-F238E27FC236}">
              <a16:creationId xmlns:a16="http://schemas.microsoft.com/office/drawing/2014/main" id="{58A20F26-20BA-ED7D-8443-46B3A1318366}"/>
            </a:ext>
          </a:extLst>
        </xdr:cNvPr>
        <xdr:cNvSpPr txBox="1">
          <a:spLocks noChangeArrowheads="1"/>
        </xdr:cNvSpPr>
      </xdr:nvSpPr>
      <xdr:spPr bwMode="auto">
        <a:xfrm>
          <a:off x="8524875" y="12782550"/>
          <a:ext cx="4953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Must be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equal</a:t>
          </a:r>
        </a:p>
      </xdr:txBody>
    </xdr:sp>
    <xdr:clientData/>
  </xdr:twoCellAnchor>
  <xdr:twoCellAnchor>
    <xdr:from>
      <xdr:col>9</xdr:col>
      <xdr:colOff>314325</xdr:colOff>
      <xdr:row>42</xdr:row>
      <xdr:rowOff>95250</xdr:rowOff>
    </xdr:from>
    <xdr:to>
      <xdr:col>11</xdr:col>
      <xdr:colOff>123825</xdr:colOff>
      <xdr:row>46</xdr:row>
      <xdr:rowOff>123825</xdr:rowOff>
    </xdr:to>
    <xdr:sp macro="" textlink="">
      <xdr:nvSpPr>
        <xdr:cNvPr id="7180" name="Line 12">
          <a:extLst>
            <a:ext uri="{FF2B5EF4-FFF2-40B4-BE49-F238E27FC236}">
              <a16:creationId xmlns:a16="http://schemas.microsoft.com/office/drawing/2014/main" id="{57D54433-9420-074A-2862-6058F15A73A8}"/>
            </a:ext>
          </a:extLst>
        </xdr:cNvPr>
        <xdr:cNvSpPr>
          <a:spLocks noChangeShapeType="1"/>
        </xdr:cNvSpPr>
      </xdr:nvSpPr>
      <xdr:spPr bwMode="auto">
        <a:xfrm>
          <a:off x="6115050" y="11696700"/>
          <a:ext cx="1495425" cy="828675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47</xdr:row>
      <xdr:rowOff>171450</xdr:rowOff>
    </xdr:from>
    <xdr:to>
      <xdr:col>9</xdr:col>
      <xdr:colOff>9525</xdr:colOff>
      <xdr:row>47</xdr:row>
      <xdr:rowOff>171450</xdr:rowOff>
    </xdr:to>
    <xdr:sp macro="" textlink="">
      <xdr:nvSpPr>
        <xdr:cNvPr id="7181" name="Line 13">
          <a:extLst>
            <a:ext uri="{FF2B5EF4-FFF2-40B4-BE49-F238E27FC236}">
              <a16:creationId xmlns:a16="http://schemas.microsoft.com/office/drawing/2014/main" id="{FFA05650-56A9-B9CB-57EE-8FF3F661348C}"/>
            </a:ext>
          </a:extLst>
        </xdr:cNvPr>
        <xdr:cNvSpPr>
          <a:spLocks noChangeShapeType="1"/>
        </xdr:cNvSpPr>
      </xdr:nvSpPr>
      <xdr:spPr bwMode="auto">
        <a:xfrm>
          <a:off x="1685925" y="12753975"/>
          <a:ext cx="412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zoomScale="75" workbookViewId="0"/>
  </sheetViews>
  <sheetFormatPr defaultRowHeight="16.5" customHeight="1" x14ac:dyDescent="0.2"/>
  <cols>
    <col min="1" max="1" width="11.7109375" style="288" customWidth="1"/>
    <col min="2" max="2" width="10.7109375" style="288" customWidth="1"/>
    <col min="3" max="3" width="6.140625" style="288" customWidth="1"/>
    <col min="4" max="4" width="8" style="288" customWidth="1"/>
    <col min="5" max="5" width="6.5703125" style="288" customWidth="1"/>
    <col min="6" max="7" width="6.7109375" style="288" customWidth="1"/>
    <col min="8" max="8" width="11.7109375" style="288" customWidth="1"/>
    <col min="9" max="9" width="7.5703125" style="288" customWidth="1"/>
    <col min="10" max="10" width="11.140625" style="365" customWidth="1"/>
    <col min="11" max="11" width="8.42578125" style="365" customWidth="1"/>
    <col min="12" max="16384" width="9.140625" style="288"/>
  </cols>
  <sheetData>
    <row r="1" spans="1:11" ht="13.5" customHeight="1" x14ac:dyDescent="0.25">
      <c r="A1" s="381"/>
      <c r="B1" s="387" t="s">
        <v>0</v>
      </c>
      <c r="C1" s="382"/>
      <c r="D1" s="382"/>
      <c r="E1" s="382"/>
      <c r="F1" s="382"/>
      <c r="G1" s="382"/>
      <c r="H1" s="382"/>
      <c r="I1" s="382"/>
      <c r="J1" s="382"/>
      <c r="K1" s="388"/>
    </row>
    <row r="2" spans="1:11" ht="19.5" customHeight="1" x14ac:dyDescent="0.25">
      <c r="A2" s="383" t="s">
        <v>1</v>
      </c>
      <c r="B2" s="384" t="s">
        <v>97</v>
      </c>
      <c r="C2" s="384" t="s">
        <v>100</v>
      </c>
      <c r="D2" s="385"/>
      <c r="E2" s="392" t="s">
        <v>102</v>
      </c>
      <c r="F2" s="393"/>
      <c r="G2" s="386"/>
      <c r="H2" s="394" t="s">
        <v>103</v>
      </c>
      <c r="I2" s="392"/>
      <c r="J2" s="372" t="s">
        <v>98</v>
      </c>
      <c r="K2" s="371" t="s">
        <v>99</v>
      </c>
    </row>
    <row r="3" spans="1:11" ht="16.5" customHeight="1" x14ac:dyDescent="0.25">
      <c r="A3" s="292">
        <f>'Short Form'!N27</f>
        <v>0</v>
      </c>
      <c r="B3" s="351">
        <f>'Short Form'!A29</f>
        <v>0</v>
      </c>
      <c r="C3" s="293">
        <f>'Short Form'!B29</f>
        <v>0</v>
      </c>
      <c r="D3" s="390">
        <f>'Short Form'!C29</f>
        <v>0</v>
      </c>
      <c r="E3" s="390"/>
      <c r="F3" s="390"/>
      <c r="G3" s="390"/>
      <c r="H3" s="390">
        <f>'Short Form'!G29</f>
        <v>0</v>
      </c>
      <c r="I3" s="390"/>
      <c r="J3" s="366">
        <f>'Short Form'!I29</f>
        <v>0</v>
      </c>
      <c r="K3" s="367">
        <f>'Short Form'!J29</f>
        <v>0</v>
      </c>
    </row>
    <row r="4" spans="1:11" ht="16.5" customHeight="1" x14ac:dyDescent="0.25">
      <c r="A4" s="352"/>
      <c r="B4" s="352"/>
      <c r="C4" s="352"/>
      <c r="D4" s="390">
        <f>'Short Form'!C30</f>
        <v>0</v>
      </c>
      <c r="E4" s="390"/>
      <c r="F4" s="390"/>
      <c r="G4" s="390"/>
      <c r="H4" s="390">
        <f>'Short Form'!G30</f>
        <v>0</v>
      </c>
      <c r="I4" s="390"/>
      <c r="J4" s="364"/>
      <c r="K4" s="364"/>
    </row>
    <row r="5" spans="1:11" ht="16.5" customHeight="1" x14ac:dyDescent="0.25">
      <c r="A5" s="292">
        <f>'Short Form'!N42</f>
        <v>0</v>
      </c>
      <c r="B5" s="293">
        <f>'Short Form'!A44</f>
        <v>0</v>
      </c>
      <c r="C5" s="293">
        <f>'Short Form'!B44</f>
        <v>0</v>
      </c>
      <c r="D5" s="390">
        <f>'Short Form'!C44</f>
        <v>0</v>
      </c>
      <c r="E5" s="390"/>
      <c r="F5" s="390"/>
      <c r="G5" s="390"/>
      <c r="H5" s="390">
        <f>'Short Form'!G44</f>
        <v>0</v>
      </c>
      <c r="I5" s="390"/>
      <c r="J5" s="367">
        <f>'Short Form'!I44</f>
        <v>0</v>
      </c>
      <c r="K5" s="367">
        <f>'Short Form'!J44</f>
        <v>0</v>
      </c>
    </row>
    <row r="6" spans="1:11" ht="16.5" customHeight="1" x14ac:dyDescent="0.25">
      <c r="A6" s="352"/>
      <c r="B6" s="352"/>
      <c r="C6" s="352"/>
      <c r="D6" s="390">
        <f>'Short Form'!C45</f>
        <v>0</v>
      </c>
      <c r="E6" s="390"/>
      <c r="F6" s="390"/>
      <c r="G6" s="390"/>
      <c r="H6" s="390">
        <f>'Short Form'!G45</f>
        <v>0</v>
      </c>
      <c r="I6" s="390"/>
      <c r="J6" s="364"/>
      <c r="K6" s="364"/>
    </row>
    <row r="7" spans="1:11" ht="16.5" customHeight="1" x14ac:dyDescent="0.25">
      <c r="A7" s="292">
        <f>'Travel Form'!O49</f>
        <v>1476.74</v>
      </c>
      <c r="B7" s="293" t="str">
        <f>'Travel Form'!B49</f>
        <v>100017</v>
      </c>
      <c r="C7" s="293" t="str">
        <f>'Travel Form'!C49</f>
        <v>0011</v>
      </c>
      <c r="D7" s="390" t="str">
        <f>'Travel Form'!D49:G49</f>
        <v>52004500</v>
      </c>
      <c r="E7" s="390"/>
      <c r="F7" s="390"/>
      <c r="G7" s="390"/>
      <c r="H7" s="390">
        <f>'Travel Form'!H49:I49</f>
        <v>0</v>
      </c>
      <c r="I7" s="390"/>
      <c r="J7" s="367">
        <f>'Travel Form'!J49</f>
        <v>0</v>
      </c>
      <c r="K7" s="367">
        <f>'Travel Form'!K49</f>
        <v>0</v>
      </c>
    </row>
    <row r="8" spans="1:11" ht="16.5" customHeight="1" x14ac:dyDescent="0.25">
      <c r="A8" s="354"/>
      <c r="B8" s="352"/>
      <c r="C8" s="352"/>
      <c r="D8" s="390">
        <f>'Travel Form'!D50:G50</f>
        <v>0</v>
      </c>
      <c r="E8" s="390"/>
      <c r="F8" s="390"/>
      <c r="G8" s="390"/>
      <c r="H8" s="390">
        <f>'Travel Form'!H50:I50</f>
        <v>0</v>
      </c>
      <c r="I8" s="390"/>
      <c r="J8" s="364"/>
      <c r="K8" s="364"/>
    </row>
    <row r="9" spans="1:11" ht="16.5" customHeight="1" x14ac:dyDescent="0.25">
      <c r="A9" s="292">
        <f>'Travel Form'!O51</f>
        <v>0</v>
      </c>
      <c r="B9" s="293">
        <f>'Travel Form'!B51</f>
        <v>0</v>
      </c>
      <c r="C9" s="293">
        <f>'Travel Form'!C51</f>
        <v>0</v>
      </c>
      <c r="D9" s="390">
        <f>'Travel Form'!D51:G51</f>
        <v>0</v>
      </c>
      <c r="E9" s="390"/>
      <c r="F9" s="390"/>
      <c r="G9" s="390"/>
      <c r="H9" s="390">
        <f>'Travel Form'!H51:I51</f>
        <v>0</v>
      </c>
      <c r="I9" s="390"/>
      <c r="J9" s="367">
        <f>'Travel Form'!J51</f>
        <v>0</v>
      </c>
      <c r="K9" s="367">
        <f>'Travel Form'!K51</f>
        <v>0</v>
      </c>
    </row>
    <row r="10" spans="1:11" ht="16.5" customHeight="1" x14ac:dyDescent="0.25">
      <c r="A10" s="352"/>
      <c r="B10" s="352"/>
      <c r="C10" s="352"/>
      <c r="D10" s="390">
        <f>'Travel Form'!D52:G52</f>
        <v>0</v>
      </c>
      <c r="E10" s="390"/>
      <c r="F10" s="390"/>
      <c r="G10" s="390"/>
      <c r="H10" s="390">
        <f>'Travel Form'!H52:I52</f>
        <v>0</v>
      </c>
      <c r="I10" s="390"/>
      <c r="J10" s="364"/>
      <c r="K10" s="364"/>
    </row>
    <row r="11" spans="1:11" ht="16.5" customHeight="1" x14ac:dyDescent="0.25">
      <c r="A11" s="292">
        <f>'Travel Form'!O53</f>
        <v>0</v>
      </c>
      <c r="B11" s="293">
        <f>'Travel Form'!B53</f>
        <v>0</v>
      </c>
      <c r="C11" s="293">
        <f>'Travel Form'!C53</f>
        <v>0</v>
      </c>
      <c r="D11" s="390">
        <f>'Travel Form'!D53:G53</f>
        <v>0</v>
      </c>
      <c r="E11" s="390"/>
      <c r="F11" s="390"/>
      <c r="G11" s="390"/>
      <c r="H11" s="390">
        <f>'Travel Form'!H53:I53</f>
        <v>0</v>
      </c>
      <c r="I11" s="390"/>
      <c r="J11" s="367">
        <f>'Travel Form'!J53</f>
        <v>0</v>
      </c>
      <c r="K11" s="367">
        <f>'Travel Form'!K53</f>
        <v>0</v>
      </c>
    </row>
    <row r="12" spans="1:11" ht="16.5" customHeight="1" x14ac:dyDescent="0.25">
      <c r="A12" s="352"/>
      <c r="B12" s="352"/>
      <c r="C12" s="352"/>
      <c r="D12" s="390">
        <f>'Travel Form'!D54:G54</f>
        <v>0</v>
      </c>
      <c r="E12" s="390"/>
      <c r="F12" s="390"/>
      <c r="G12" s="390"/>
      <c r="H12" s="390">
        <f>'Travel Form'!H54:I54</f>
        <v>0</v>
      </c>
      <c r="I12" s="390"/>
      <c r="J12" s="364"/>
      <c r="K12" s="364"/>
    </row>
    <row r="13" spans="1:11" ht="16.5" customHeight="1" x14ac:dyDescent="0.25">
      <c r="A13" s="292">
        <f>'Meals and Ent Sup'!N49</f>
        <v>986.25</v>
      </c>
      <c r="B13" s="293" t="str">
        <f>'Meals and Ent Sup'!B49</f>
        <v>100017</v>
      </c>
      <c r="C13" s="293" t="str">
        <f>'Meals and Ent Sup'!C49</f>
        <v>0011</v>
      </c>
      <c r="D13" s="390" t="str">
        <f>'Meals and Ent Sup'!D49</f>
        <v>52003500</v>
      </c>
      <c r="E13" s="390"/>
      <c r="F13" s="390"/>
      <c r="G13" s="390"/>
      <c r="H13" s="390">
        <f>'Meals and Ent Sup'!H49</f>
        <v>0</v>
      </c>
      <c r="I13" s="390"/>
      <c r="J13" s="367">
        <f>'Meals and Ent Sup'!J49</f>
        <v>0</v>
      </c>
      <c r="K13" s="367">
        <f>'Meals and Ent Sup'!K49</f>
        <v>0</v>
      </c>
    </row>
    <row r="14" spans="1:11" ht="16.5" customHeight="1" x14ac:dyDescent="0.25">
      <c r="A14" s="352"/>
      <c r="B14" s="355"/>
      <c r="C14" s="355"/>
      <c r="D14" s="389">
        <f>'Meals and Ent Sup'!D50</f>
        <v>0</v>
      </c>
      <c r="E14" s="389"/>
      <c r="F14" s="389"/>
      <c r="G14" s="389"/>
      <c r="H14" s="390">
        <f>'Meals and Ent Sup'!H50</f>
        <v>0</v>
      </c>
      <c r="I14" s="390"/>
      <c r="J14" s="368"/>
      <c r="K14" s="368"/>
    </row>
    <row r="15" spans="1:11" ht="16.5" customHeight="1" x14ac:dyDescent="0.25">
      <c r="A15" s="292">
        <f>'Meals and Ent Sup'!N51</f>
        <v>986.25</v>
      </c>
      <c r="B15" s="293" t="str">
        <f>'Meals and Ent Sup'!B51</f>
        <v>100017</v>
      </c>
      <c r="C15" s="293" t="str">
        <f>'Meals and Ent Sup'!C51</f>
        <v>0011</v>
      </c>
      <c r="D15" s="390" t="str">
        <f>'Meals and Ent Sup'!D51</f>
        <v>52003000</v>
      </c>
      <c r="E15" s="390"/>
      <c r="F15" s="390"/>
      <c r="G15" s="390"/>
      <c r="H15" s="390">
        <f>'Meals and Ent Sup'!H51</f>
        <v>0</v>
      </c>
      <c r="I15" s="390"/>
      <c r="J15" s="367">
        <f>'Meals and Ent Sup'!J51</f>
        <v>0</v>
      </c>
      <c r="K15" s="367">
        <f>'Meals and Ent Sup'!K51</f>
        <v>0</v>
      </c>
    </row>
    <row r="16" spans="1:11" ht="16.5" customHeight="1" x14ac:dyDescent="0.25">
      <c r="A16" s="352"/>
      <c r="B16" s="352"/>
      <c r="C16" s="352"/>
      <c r="D16" s="390">
        <f>'Meals and Ent Sup'!D52</f>
        <v>0</v>
      </c>
      <c r="E16" s="390"/>
      <c r="F16" s="390"/>
      <c r="G16" s="390"/>
      <c r="H16" s="390">
        <f>'Meals and Ent Sup'!H52</f>
        <v>0</v>
      </c>
      <c r="I16" s="390"/>
      <c r="J16" s="368"/>
      <c r="K16" s="368"/>
    </row>
    <row r="17" spans="1:11" ht="16.5" customHeight="1" x14ac:dyDescent="0.25">
      <c r="A17" s="292">
        <f>'Meals and Ent Sup'!N53</f>
        <v>0</v>
      </c>
      <c r="B17" s="293">
        <f>'Meals and Ent Sup'!B53</f>
        <v>0</v>
      </c>
      <c r="C17" s="293">
        <f>'Meals and Ent Sup'!C53</f>
        <v>0</v>
      </c>
      <c r="D17" s="390">
        <f>'Meals and Ent Sup'!D53</f>
        <v>0</v>
      </c>
      <c r="E17" s="390"/>
      <c r="F17" s="390"/>
      <c r="G17" s="390"/>
      <c r="H17" s="390">
        <f>'Meals and Ent Sup'!H53</f>
        <v>0</v>
      </c>
      <c r="I17" s="390"/>
      <c r="J17" s="367">
        <f>'Meals and Ent Sup'!J53</f>
        <v>0</v>
      </c>
      <c r="K17" s="367">
        <f>'Meals and Ent Sup'!K53</f>
        <v>0</v>
      </c>
    </row>
    <row r="18" spans="1:11" ht="16.5" customHeight="1" x14ac:dyDescent="0.25">
      <c r="A18" s="352"/>
      <c r="B18" s="352"/>
      <c r="C18" s="352"/>
      <c r="D18" s="390">
        <f>'Meals and Ent Sup'!D54</f>
        <v>0</v>
      </c>
      <c r="E18" s="390"/>
      <c r="F18" s="390"/>
      <c r="G18" s="390"/>
      <c r="H18" s="390">
        <f>'Meals and Ent Sup'!H54</f>
        <v>0</v>
      </c>
      <c r="I18" s="390"/>
      <c r="J18" s="368"/>
      <c r="K18" s="368"/>
    </row>
    <row r="19" spans="1:11" ht="16.5" customHeight="1" x14ac:dyDescent="0.25">
      <c r="A19" s="292">
        <f>'Misc. Exp. Sup'!O49</f>
        <v>437.21</v>
      </c>
      <c r="B19" s="293" t="str">
        <f>'Misc. Exp. Sup'!B49</f>
        <v>100017</v>
      </c>
      <c r="C19" s="351" t="str">
        <f>'Misc. Exp. Sup'!C49</f>
        <v>0011</v>
      </c>
      <c r="D19" s="389" t="str">
        <f>'Misc. Exp. Sup'!D49</f>
        <v>52001500</v>
      </c>
      <c r="E19" s="389"/>
      <c r="F19" s="389"/>
      <c r="G19" s="389"/>
      <c r="H19" s="389">
        <f>'Misc. Exp. Sup'!H49</f>
        <v>0</v>
      </c>
      <c r="I19" s="389">
        <f>'Misc. Exp. Sup'!I49</f>
        <v>0</v>
      </c>
      <c r="J19" s="367">
        <f>'Misc. Exp. Sup'!J49</f>
        <v>0</v>
      </c>
      <c r="K19" s="367">
        <f>'Misc. Exp. Sup'!K49</f>
        <v>0</v>
      </c>
    </row>
    <row r="20" spans="1:11" ht="16.5" customHeight="1" x14ac:dyDescent="0.25">
      <c r="A20" s="352"/>
      <c r="B20" s="352"/>
      <c r="C20" s="352"/>
      <c r="D20" s="390">
        <f>'Misc. Exp. Sup'!D50</f>
        <v>0</v>
      </c>
      <c r="E20" s="390"/>
      <c r="F20" s="390"/>
      <c r="G20" s="390"/>
      <c r="H20" s="390">
        <f>'Misc. Exp. Sup'!H50</f>
        <v>0</v>
      </c>
      <c r="I20" s="390">
        <f>'Misc. Exp. Sup'!I50</f>
        <v>0</v>
      </c>
      <c r="J20" s="368"/>
      <c r="K20" s="368"/>
    </row>
    <row r="21" spans="1:11" ht="16.5" customHeight="1" x14ac:dyDescent="0.25">
      <c r="A21" s="292">
        <f>'Misc. Exp. Sup'!O51</f>
        <v>1384.49</v>
      </c>
      <c r="B21" s="293" t="str">
        <f>'Misc. Exp. Sup'!B51</f>
        <v>100017</v>
      </c>
      <c r="C21" s="293" t="str">
        <f>'Misc. Exp. Sup'!C51</f>
        <v>0011</v>
      </c>
      <c r="D21" s="390" t="str">
        <f>'Misc. Exp. Sup'!D51</f>
        <v>52002500</v>
      </c>
      <c r="E21" s="390"/>
      <c r="F21" s="390"/>
      <c r="G21" s="390"/>
      <c r="H21" s="390">
        <f>'Misc. Exp. Sup'!H51</f>
        <v>0</v>
      </c>
      <c r="I21" s="390">
        <f>'Misc. Exp. Sup'!I51</f>
        <v>0</v>
      </c>
      <c r="J21" s="367">
        <f>'Misc. Exp. Sup'!J51</f>
        <v>0</v>
      </c>
      <c r="K21" s="367">
        <f>'Misc. Exp. Sup'!K51</f>
        <v>0</v>
      </c>
    </row>
    <row r="22" spans="1:11" ht="16.5" customHeight="1" x14ac:dyDescent="0.25">
      <c r="A22" s="355"/>
      <c r="B22" s="355"/>
      <c r="C22" s="355"/>
      <c r="D22" s="390">
        <f>'Misc. Exp. Sup'!D52</f>
        <v>0</v>
      </c>
      <c r="E22" s="390"/>
      <c r="F22" s="390"/>
      <c r="G22" s="390"/>
      <c r="H22" s="390">
        <f>'Misc. Exp. Sup'!H52</f>
        <v>0</v>
      </c>
      <c r="I22" s="390">
        <f>'Misc. Exp. Sup'!I52</f>
        <v>0</v>
      </c>
      <c r="J22" s="368"/>
      <c r="K22" s="368"/>
    </row>
    <row r="23" spans="1:11" ht="16.5" customHeight="1" x14ac:dyDescent="0.25">
      <c r="A23" s="292">
        <f>'Misc. Exp. Sup'!O53</f>
        <v>0</v>
      </c>
      <c r="B23" s="293">
        <f>'Misc. Exp. Sup'!B53</f>
        <v>0</v>
      </c>
      <c r="C23" s="293">
        <f>'Misc. Exp. Sup'!C53</f>
        <v>0</v>
      </c>
      <c r="D23" s="390">
        <f>'Misc. Exp. Sup'!D53</f>
        <v>0</v>
      </c>
      <c r="E23" s="390"/>
      <c r="F23" s="390"/>
      <c r="G23" s="390"/>
      <c r="H23" s="390">
        <f>'Misc. Exp. Sup'!H53</f>
        <v>0</v>
      </c>
      <c r="I23" s="390">
        <f>'Misc. Exp. Sup'!I53</f>
        <v>0</v>
      </c>
      <c r="J23" s="367">
        <f>'Misc. Exp. Sup'!J53</f>
        <v>0</v>
      </c>
      <c r="K23" s="367">
        <f>'Misc. Exp. Sup'!K53</f>
        <v>0</v>
      </c>
    </row>
    <row r="24" spans="1:11" ht="16.5" customHeight="1" x14ac:dyDescent="0.25">
      <c r="A24" s="355"/>
      <c r="B24" s="355"/>
      <c r="C24" s="355"/>
      <c r="D24" s="390">
        <f>'Misc. Exp. Sup'!D54</f>
        <v>0</v>
      </c>
      <c r="E24" s="390"/>
      <c r="F24" s="390"/>
      <c r="G24" s="390"/>
      <c r="H24" s="390">
        <f>'Misc. Exp. Sup'!H54</f>
        <v>0</v>
      </c>
      <c r="I24" s="390">
        <f>'Misc. Exp. Sup'!I54</f>
        <v>0</v>
      </c>
      <c r="J24" s="368"/>
      <c r="K24" s="368"/>
    </row>
    <row r="25" spans="1:11" ht="16.5" customHeight="1" x14ac:dyDescent="0.25">
      <c r="A25" s="292">
        <f>'Travel Sup (2)'!O49</f>
        <v>0</v>
      </c>
      <c r="B25" s="351">
        <f>'Travel Sup (2)'!B49</f>
        <v>0</v>
      </c>
      <c r="C25" s="293">
        <f>'Travel Sup (2)'!C49</f>
        <v>0</v>
      </c>
      <c r="D25" s="389">
        <f>'Travel Sup (2)'!D49</f>
        <v>0</v>
      </c>
      <c r="E25" s="389"/>
      <c r="F25" s="389"/>
      <c r="G25" s="389"/>
      <c r="H25" s="390">
        <f>'Travel Sup (2)'!H49</f>
        <v>0</v>
      </c>
      <c r="I25" s="390"/>
      <c r="J25" s="367">
        <f>'Travel Sup (2)'!J49</f>
        <v>0</v>
      </c>
      <c r="K25" s="367">
        <f>'Travel Sup (2)'!K49</f>
        <v>0</v>
      </c>
    </row>
    <row r="26" spans="1:11" ht="16.5" customHeight="1" x14ac:dyDescent="0.25">
      <c r="A26" s="355"/>
      <c r="B26" s="355"/>
      <c r="C26" s="355"/>
      <c r="D26" s="390">
        <f>'Travel Sup (2)'!D50</f>
        <v>0</v>
      </c>
      <c r="E26" s="390"/>
      <c r="F26" s="390"/>
      <c r="G26" s="390"/>
      <c r="H26" s="390">
        <f>'Travel Sup (2)'!H50</f>
        <v>0</v>
      </c>
      <c r="I26" s="390"/>
      <c r="J26" s="368"/>
      <c r="K26" s="368"/>
    </row>
    <row r="27" spans="1:11" ht="16.5" customHeight="1" x14ac:dyDescent="0.25">
      <c r="A27" s="292">
        <f>'Travel Sup (2)'!O51</f>
        <v>0</v>
      </c>
      <c r="B27" s="293">
        <f>'Travel Sup (2)'!B51</f>
        <v>0</v>
      </c>
      <c r="C27" s="293">
        <f>'Travel Sup (2)'!C51</f>
        <v>0</v>
      </c>
      <c r="D27" s="389">
        <f>'Travel Sup (2)'!D51</f>
        <v>0</v>
      </c>
      <c r="E27" s="389"/>
      <c r="F27" s="389"/>
      <c r="G27" s="389"/>
      <c r="H27" s="390">
        <f>'Travel Sup (2)'!H51</f>
        <v>0</v>
      </c>
      <c r="I27" s="390"/>
      <c r="J27" s="367">
        <f>'Travel Sup (2)'!J51</f>
        <v>0</v>
      </c>
      <c r="K27" s="367">
        <f>'Travel Sup (2)'!K51</f>
        <v>0</v>
      </c>
    </row>
    <row r="28" spans="1:11" ht="16.5" customHeight="1" x14ac:dyDescent="0.25">
      <c r="A28" s="355"/>
      <c r="B28" s="355"/>
      <c r="C28" s="355"/>
      <c r="D28" s="389">
        <f>'Travel Sup (2)'!D52</f>
        <v>0</v>
      </c>
      <c r="E28" s="389"/>
      <c r="F28" s="389"/>
      <c r="G28" s="389"/>
      <c r="H28" s="390">
        <f>'Travel Sup (2)'!H52</f>
        <v>0</v>
      </c>
      <c r="I28" s="390"/>
      <c r="J28" s="368"/>
      <c r="K28" s="368"/>
    </row>
    <row r="29" spans="1:11" ht="16.5" customHeight="1" x14ac:dyDescent="0.25">
      <c r="A29" s="292">
        <f>'Travel Sup (2)'!O53</f>
        <v>0</v>
      </c>
      <c r="B29" s="293">
        <f>'Travel Sup (2)'!B53</f>
        <v>0</v>
      </c>
      <c r="C29" s="293">
        <f>'Travel Sup (2)'!C53</f>
        <v>0</v>
      </c>
      <c r="D29" s="389">
        <f>'Travel Sup (2)'!D53</f>
        <v>0</v>
      </c>
      <c r="E29" s="389"/>
      <c r="F29" s="389"/>
      <c r="G29" s="389"/>
      <c r="H29" s="390">
        <f>'Travel Sup (2)'!H53</f>
        <v>0</v>
      </c>
      <c r="I29" s="390"/>
      <c r="J29" s="367">
        <f>'Travel Sup (2)'!J53</f>
        <v>0</v>
      </c>
      <c r="K29" s="367">
        <f>'Travel Sup (2)'!K53</f>
        <v>0</v>
      </c>
    </row>
    <row r="30" spans="1:11" ht="16.5" customHeight="1" x14ac:dyDescent="0.25">
      <c r="A30" s="355"/>
      <c r="B30" s="355"/>
      <c r="C30" s="355"/>
      <c r="D30" s="389">
        <f>'Travel Sup (2)'!D54</f>
        <v>0</v>
      </c>
      <c r="E30" s="389"/>
      <c r="F30" s="389"/>
      <c r="G30" s="389"/>
      <c r="H30" s="390">
        <f>'Travel Sup (2)'!H54</f>
        <v>0</v>
      </c>
      <c r="I30" s="390"/>
      <c r="J30" s="368"/>
      <c r="K30" s="368"/>
    </row>
    <row r="31" spans="1:11" ht="16.5" customHeight="1" x14ac:dyDescent="0.25">
      <c r="A31" s="292">
        <f>'Meals and Ent Sup (2)'!N49</f>
        <v>0</v>
      </c>
      <c r="B31" s="351">
        <f>'Meals and Ent Sup (2)'!B49</f>
        <v>0</v>
      </c>
      <c r="C31" s="293">
        <f>'Meals and Ent Sup (2)'!C49</f>
        <v>0</v>
      </c>
      <c r="D31" s="389">
        <f>'Meals and Ent Sup (2)'!D49</f>
        <v>0</v>
      </c>
      <c r="E31" s="389">
        <f>'Meals and Ent Sup (2)'!E49</f>
        <v>0</v>
      </c>
      <c r="F31" s="389">
        <f>'Meals and Ent Sup (2)'!F49</f>
        <v>0</v>
      </c>
      <c r="G31" s="389">
        <f>'Meals and Ent Sup (2)'!G49</f>
        <v>0</v>
      </c>
      <c r="H31" s="390">
        <f>'Meals and Ent Sup (2)'!H49</f>
        <v>0</v>
      </c>
      <c r="I31" s="390">
        <f>'Meals and Ent Sup (2)'!I49</f>
        <v>0</v>
      </c>
      <c r="J31" s="367">
        <f>'Meals and Ent Sup (2)'!J49</f>
        <v>0</v>
      </c>
      <c r="K31" s="367">
        <f>'Meals and Ent Sup (2)'!K49</f>
        <v>0</v>
      </c>
    </row>
    <row r="32" spans="1:11" ht="16.5" customHeight="1" x14ac:dyDescent="0.25">
      <c r="A32" s="355"/>
      <c r="B32" s="355"/>
      <c r="C32" s="355"/>
      <c r="D32" s="389">
        <f>'Meals and Ent Sup (2)'!D50</f>
        <v>0</v>
      </c>
      <c r="E32" s="389">
        <f>'Meals and Ent Sup (2)'!E50</f>
        <v>0</v>
      </c>
      <c r="F32" s="389">
        <f>'Meals and Ent Sup (2)'!F50</f>
        <v>0</v>
      </c>
      <c r="G32" s="389">
        <f>'Meals and Ent Sup (2)'!G50</f>
        <v>0</v>
      </c>
      <c r="H32" s="390">
        <f>'Meals and Ent Sup (2)'!H50</f>
        <v>0</v>
      </c>
      <c r="I32" s="390">
        <f>'Meals and Ent Sup (2)'!I50</f>
        <v>0</v>
      </c>
      <c r="J32" s="368"/>
      <c r="K32" s="368"/>
    </row>
    <row r="33" spans="1:11" ht="16.5" customHeight="1" x14ac:dyDescent="0.25">
      <c r="A33" s="292">
        <f>'Meals and Ent Sup (2)'!N51</f>
        <v>0</v>
      </c>
      <c r="B33" s="351">
        <f>'Meals and Ent Sup (2)'!B51</f>
        <v>0</v>
      </c>
      <c r="C33" s="293">
        <f>'Meals and Ent Sup (2)'!C51</f>
        <v>0</v>
      </c>
      <c r="D33" s="389">
        <f>'Meals and Ent Sup (2)'!D51</f>
        <v>0</v>
      </c>
      <c r="E33" s="389">
        <f>'Meals and Ent Sup (2)'!E51</f>
        <v>0</v>
      </c>
      <c r="F33" s="389">
        <f>'Meals and Ent Sup (2)'!F51</f>
        <v>0</v>
      </c>
      <c r="G33" s="389">
        <f>'Meals and Ent Sup (2)'!G51</f>
        <v>0</v>
      </c>
      <c r="H33" s="390">
        <f>'Meals and Ent Sup (2)'!H51</f>
        <v>0</v>
      </c>
      <c r="I33" s="390">
        <f>'Meals and Ent Sup (2)'!I51</f>
        <v>0</v>
      </c>
      <c r="J33" s="367">
        <f>'Meals and Ent Sup (2)'!J51</f>
        <v>0</v>
      </c>
      <c r="K33" s="367">
        <f>'Meals and Ent Sup (2)'!K51</f>
        <v>0</v>
      </c>
    </row>
    <row r="34" spans="1:11" ht="16.5" customHeight="1" x14ac:dyDescent="0.25">
      <c r="A34" s="355"/>
      <c r="B34" s="355"/>
      <c r="C34" s="355"/>
      <c r="D34" s="389">
        <f>'Meals and Ent Sup (2)'!D52</f>
        <v>0</v>
      </c>
      <c r="E34" s="389">
        <f>'Meals and Ent Sup (2)'!E52</f>
        <v>0</v>
      </c>
      <c r="F34" s="389">
        <f>'Meals and Ent Sup (2)'!F52</f>
        <v>0</v>
      </c>
      <c r="G34" s="389">
        <f>'Meals and Ent Sup (2)'!G52</f>
        <v>0</v>
      </c>
      <c r="H34" s="390">
        <f>'Meals and Ent Sup (2)'!H52</f>
        <v>0</v>
      </c>
      <c r="I34" s="390">
        <f>'Meals and Ent Sup (2)'!I52</f>
        <v>0</v>
      </c>
      <c r="J34" s="368"/>
      <c r="K34" s="368"/>
    </row>
    <row r="35" spans="1:11" ht="16.5" customHeight="1" x14ac:dyDescent="0.25">
      <c r="A35" s="292">
        <f>'Meals and Ent Sup (2)'!N53</f>
        <v>0</v>
      </c>
      <c r="B35" s="351">
        <f>'Meals and Ent Sup (2)'!B53</f>
        <v>0</v>
      </c>
      <c r="C35" s="293">
        <f>'Meals and Ent Sup (2)'!C53</f>
        <v>0</v>
      </c>
      <c r="D35" s="389">
        <f>'Meals and Ent Sup (2)'!D53</f>
        <v>0</v>
      </c>
      <c r="E35" s="389">
        <f>'Meals and Ent Sup (2)'!E53</f>
        <v>0</v>
      </c>
      <c r="F35" s="389">
        <f>'Meals and Ent Sup (2)'!F53</f>
        <v>0</v>
      </c>
      <c r="G35" s="389">
        <f>'Meals and Ent Sup (2)'!G53</f>
        <v>0</v>
      </c>
      <c r="H35" s="390">
        <f>'Meals and Ent Sup (2)'!H53</f>
        <v>0</v>
      </c>
      <c r="I35" s="390">
        <f>'Meals and Ent Sup (2)'!I53</f>
        <v>0</v>
      </c>
      <c r="J35" s="367">
        <f>'Meals and Ent Sup (2)'!J53</f>
        <v>0</v>
      </c>
      <c r="K35" s="367">
        <f>'Meals and Ent Sup (2)'!K53</f>
        <v>0</v>
      </c>
    </row>
    <row r="36" spans="1:11" ht="16.5" customHeight="1" x14ac:dyDescent="0.25">
      <c r="A36" s="355"/>
      <c r="B36" s="355"/>
      <c r="C36" s="355"/>
      <c r="D36" s="389">
        <f>'Meals and Ent Sup (2)'!D54</f>
        <v>0</v>
      </c>
      <c r="E36" s="389">
        <f>'Meals and Ent Sup (2)'!E54</f>
        <v>0</v>
      </c>
      <c r="F36" s="389">
        <f>'Meals and Ent Sup (2)'!F54</f>
        <v>0</v>
      </c>
      <c r="G36" s="389">
        <f>'Meals and Ent Sup (2)'!G54</f>
        <v>0</v>
      </c>
      <c r="H36" s="390">
        <f>'Meals and Ent Sup (2)'!H54</f>
        <v>0</v>
      </c>
      <c r="I36" s="390">
        <f>'Meals and Ent Sup (2)'!I54</f>
        <v>0</v>
      </c>
      <c r="J36" s="368"/>
      <c r="K36" s="368"/>
    </row>
    <row r="37" spans="1:11" ht="16.5" customHeight="1" x14ac:dyDescent="0.25">
      <c r="A37" s="292">
        <f>'Misc. Exp. Sup (2)'!O49</f>
        <v>0</v>
      </c>
      <c r="B37" s="351">
        <f>'Misc. Exp. Sup (2)'!B49</f>
        <v>0</v>
      </c>
      <c r="C37" s="293">
        <f>'Misc. Exp. Sup (2)'!C49</f>
        <v>0</v>
      </c>
      <c r="D37" s="391">
        <f>'Misc. Exp. Sup (2)'!D49</f>
        <v>0</v>
      </c>
      <c r="E37" s="391"/>
      <c r="F37" s="391"/>
      <c r="G37" s="391"/>
      <c r="H37" s="390">
        <f>'Misc. Exp. Sup (2)'!H49</f>
        <v>0</v>
      </c>
      <c r="I37" s="390">
        <f>'Misc. Exp. Sup (2)'!J49</f>
        <v>0</v>
      </c>
      <c r="J37" s="367">
        <f>'Misc. Exp. Sup (2)'!J49</f>
        <v>0</v>
      </c>
      <c r="K37" s="367">
        <f>'Misc. Exp. Sup (2)'!K49</f>
        <v>0</v>
      </c>
    </row>
    <row r="38" spans="1:11" ht="16.5" customHeight="1" x14ac:dyDescent="0.25">
      <c r="A38" s="355"/>
      <c r="B38" s="355"/>
      <c r="C38" s="355"/>
      <c r="D38" s="389">
        <f>'Misc. Exp. Sup (2)'!D50</f>
        <v>0</v>
      </c>
      <c r="E38" s="389">
        <f>'Misc. Exp. Sup (2)'!F50</f>
        <v>0</v>
      </c>
      <c r="F38" s="389">
        <f>'Misc. Exp. Sup (2)'!G50</f>
        <v>0</v>
      </c>
      <c r="G38" s="389">
        <f>'Misc. Exp. Sup (2)'!H50</f>
        <v>0</v>
      </c>
      <c r="H38" s="390">
        <f>'Misc. Exp. Sup (2)'!H50</f>
        <v>0</v>
      </c>
      <c r="I38" s="390">
        <f>'Misc. Exp. Sup (2)'!J50</f>
        <v>0</v>
      </c>
      <c r="J38" s="368"/>
      <c r="K38" s="368"/>
    </row>
    <row r="39" spans="1:11" ht="16.5" customHeight="1" x14ac:dyDescent="0.25">
      <c r="A39" s="292">
        <f>'Misc. Exp. Sup (2)'!O51</f>
        <v>0</v>
      </c>
      <c r="B39" s="351">
        <f>'Misc. Exp. Sup (2)'!B51</f>
        <v>0</v>
      </c>
      <c r="C39" s="293">
        <f>'Misc. Exp. Sup (2)'!C51</f>
        <v>0</v>
      </c>
      <c r="D39" s="391">
        <f>'Misc. Exp. Sup (2)'!D51</f>
        <v>0</v>
      </c>
      <c r="E39" s="391"/>
      <c r="F39" s="391"/>
      <c r="G39" s="391"/>
      <c r="H39" s="390">
        <f>'Misc. Exp. Sup (2)'!H51</f>
        <v>0</v>
      </c>
      <c r="I39" s="390">
        <f>'Misc. Exp. Sup (2)'!J51</f>
        <v>0</v>
      </c>
      <c r="J39" s="367">
        <f>'Misc. Exp. Sup (2)'!J51</f>
        <v>0</v>
      </c>
      <c r="K39" s="367">
        <f>'Misc. Exp. Sup (2)'!K51</f>
        <v>0</v>
      </c>
    </row>
    <row r="40" spans="1:11" ht="16.5" customHeight="1" x14ac:dyDescent="0.25">
      <c r="A40" s="355"/>
      <c r="B40" s="355"/>
      <c r="C40" s="355"/>
      <c r="D40" s="389">
        <f>'Misc. Exp. Sup (2)'!D52</f>
        <v>0</v>
      </c>
      <c r="E40" s="389">
        <f>'Misc. Exp. Sup (2)'!F52</f>
        <v>0</v>
      </c>
      <c r="F40" s="389">
        <f>'Misc. Exp. Sup (2)'!G52</f>
        <v>0</v>
      </c>
      <c r="G40" s="389">
        <f>'Misc. Exp. Sup (2)'!H52</f>
        <v>0</v>
      </c>
      <c r="H40" s="390">
        <f>'Misc. Exp. Sup (2)'!H52</f>
        <v>0</v>
      </c>
      <c r="I40" s="390">
        <f>'Misc. Exp. Sup (2)'!J52</f>
        <v>0</v>
      </c>
      <c r="J40" s="368"/>
      <c r="K40" s="368"/>
    </row>
    <row r="41" spans="1:11" ht="16.5" customHeight="1" x14ac:dyDescent="0.25">
      <c r="A41" s="292">
        <f>'Misc. Exp. Sup (2)'!O53</f>
        <v>0</v>
      </c>
      <c r="B41" s="351">
        <f>'Misc. Exp. Sup (2)'!B53</f>
        <v>0</v>
      </c>
      <c r="C41" s="293">
        <f>'Misc. Exp. Sup (2)'!C53</f>
        <v>0</v>
      </c>
      <c r="D41" s="391">
        <f>'Misc. Exp. Sup (2)'!D53</f>
        <v>0</v>
      </c>
      <c r="E41" s="391"/>
      <c r="F41" s="391"/>
      <c r="G41" s="391"/>
      <c r="H41" s="390">
        <f>'Misc. Exp. Sup (2)'!H53</f>
        <v>0</v>
      </c>
      <c r="I41" s="390">
        <f>'Misc. Exp. Sup (2)'!J53</f>
        <v>0</v>
      </c>
      <c r="J41" s="367">
        <f>'Misc. Exp. Sup (2)'!J53</f>
        <v>0</v>
      </c>
      <c r="K41" s="367">
        <f>'Misc. Exp. Sup (2)'!K53</f>
        <v>0</v>
      </c>
    </row>
    <row r="42" spans="1:11" ht="16.5" customHeight="1" x14ac:dyDescent="0.25">
      <c r="A42" s="355"/>
      <c r="B42" s="355"/>
      <c r="C42" s="355"/>
      <c r="D42" s="389">
        <f>'Misc. Exp. Sup (2)'!D54</f>
        <v>0</v>
      </c>
      <c r="E42" s="389">
        <f>'Misc. Exp. Sup (2)'!F54</f>
        <v>0</v>
      </c>
      <c r="F42" s="389">
        <f>'Misc. Exp. Sup (2)'!G54</f>
        <v>0</v>
      </c>
      <c r="G42" s="389">
        <f>'Misc. Exp. Sup (2)'!H54</f>
        <v>0</v>
      </c>
      <c r="H42" s="390">
        <f>'Misc. Exp. Sup (2)'!H54</f>
        <v>0</v>
      </c>
      <c r="I42" s="390">
        <f>'Misc. Exp. Sup (2)'!J54</f>
        <v>0</v>
      </c>
      <c r="J42" s="368"/>
      <c r="K42" s="368"/>
    </row>
    <row r="43" spans="1:11" ht="16.5" customHeight="1" x14ac:dyDescent="0.2">
      <c r="A43" s="370">
        <f>SUM(A3:A42)</f>
        <v>5270.94</v>
      </c>
      <c r="B43" s="365"/>
      <c r="C43" s="365"/>
      <c r="D43" s="365"/>
      <c r="E43" s="365"/>
      <c r="F43" s="365"/>
      <c r="G43" s="365"/>
      <c r="H43" s="365"/>
      <c r="I43" s="365"/>
    </row>
  </sheetData>
  <mergeCells count="82">
    <mergeCell ref="D24:G24"/>
    <mergeCell ref="H24:I24"/>
    <mergeCell ref="D23:G23"/>
    <mergeCell ref="D13:G13"/>
    <mergeCell ref="H3:I3"/>
    <mergeCell ref="H4:I4"/>
    <mergeCell ref="D3:G3"/>
    <mergeCell ref="D4:G4"/>
    <mergeCell ref="H5:I5"/>
    <mergeCell ref="H6:I6"/>
    <mergeCell ref="H21:I21"/>
    <mergeCell ref="D19:G19"/>
    <mergeCell ref="D21:G21"/>
    <mergeCell ref="D22:G22"/>
    <mergeCell ref="H22:I22"/>
    <mergeCell ref="H23:I23"/>
    <mergeCell ref="D5:G5"/>
    <mergeCell ref="D6:G6"/>
    <mergeCell ref="D8:G8"/>
    <mergeCell ref="D7:G7"/>
    <mergeCell ref="H19:I19"/>
    <mergeCell ref="D20:G20"/>
    <mergeCell ref="H20:I20"/>
    <mergeCell ref="D10:G10"/>
    <mergeCell ref="D12:G12"/>
    <mergeCell ref="H8:I8"/>
    <mergeCell ref="H9:I9"/>
    <mergeCell ref="H10:I10"/>
    <mergeCell ref="H12:I12"/>
    <mergeCell ref="H7:I7"/>
    <mergeCell ref="D14:G14"/>
    <mergeCell ref="E2:F2"/>
    <mergeCell ref="H2:I2"/>
    <mergeCell ref="D9:G9"/>
    <mergeCell ref="H11:I11"/>
    <mergeCell ref="D11:G11"/>
    <mergeCell ref="D18:G18"/>
    <mergeCell ref="H13:I13"/>
    <mergeCell ref="H14:I14"/>
    <mergeCell ref="H15:I15"/>
    <mergeCell ref="H16:I16"/>
    <mergeCell ref="H17:I17"/>
    <mergeCell ref="H18:I18"/>
    <mergeCell ref="D15:G15"/>
    <mergeCell ref="D16:G16"/>
    <mergeCell ref="D17:G17"/>
    <mergeCell ref="D27:G27"/>
    <mergeCell ref="H27:I27"/>
    <mergeCell ref="D28:G28"/>
    <mergeCell ref="H28:I28"/>
    <mergeCell ref="D25:G25"/>
    <mergeCell ref="H25:I25"/>
    <mergeCell ref="D26:G26"/>
    <mergeCell ref="H26:I26"/>
    <mergeCell ref="D31:G31"/>
    <mergeCell ref="H31:I31"/>
    <mergeCell ref="D32:G32"/>
    <mergeCell ref="H32:I32"/>
    <mergeCell ref="D29:G29"/>
    <mergeCell ref="H29:I29"/>
    <mergeCell ref="D30:G30"/>
    <mergeCell ref="H30:I30"/>
    <mergeCell ref="H40:I40"/>
    <mergeCell ref="H41:I41"/>
    <mergeCell ref="D33:G33"/>
    <mergeCell ref="H33:I33"/>
    <mergeCell ref="D34:G34"/>
    <mergeCell ref="H34:I34"/>
    <mergeCell ref="D35:G35"/>
    <mergeCell ref="H35:I35"/>
    <mergeCell ref="D36:G36"/>
    <mergeCell ref="H36:I36"/>
    <mergeCell ref="D42:G42"/>
    <mergeCell ref="H37:I37"/>
    <mergeCell ref="H38:I38"/>
    <mergeCell ref="H42:I42"/>
    <mergeCell ref="D37:G37"/>
    <mergeCell ref="D38:G38"/>
    <mergeCell ref="D39:G39"/>
    <mergeCell ref="D40:G40"/>
    <mergeCell ref="D41:G41"/>
    <mergeCell ref="H39:I39"/>
  </mergeCells>
  <printOptions gridLines="1" gridLinesSet="0"/>
  <pageMargins left="0.25" right="0.25" top="0.2" bottom="0.2" header="0.2" footer="0.2"/>
  <pageSetup orientation="portrait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>
    <pageSetUpPr fitToPage="1"/>
  </sheetPr>
  <dimension ref="A1:BL200"/>
  <sheetViews>
    <sheetView showGridLines="0" showZeros="0" topLeftCell="A2" zoomScale="75" workbookViewId="0">
      <selection activeCell="A6" sqref="A6"/>
    </sheetView>
  </sheetViews>
  <sheetFormatPr defaultColWidth="0" defaultRowHeight="15" zeroHeight="1" x14ac:dyDescent="0.2"/>
  <cols>
    <col min="1" max="1" width="12.28515625" style="1" customWidth="1"/>
    <col min="2" max="2" width="7.85546875" style="1" customWidth="1"/>
    <col min="3" max="3" width="8.140625" style="1" customWidth="1"/>
    <col min="4" max="4" width="9.7109375" style="1" customWidth="1"/>
    <col min="5" max="5" width="10.5703125" style="1" customWidth="1"/>
    <col min="6" max="6" width="9.140625" style="1" customWidth="1"/>
    <col min="7" max="7" width="10.85546875" style="1" customWidth="1"/>
    <col min="8" max="8" width="14.7109375" style="1" customWidth="1"/>
    <col min="9" max="9" width="13.28515625" style="1" customWidth="1"/>
    <col min="10" max="10" width="12.42578125" style="1" customWidth="1"/>
    <col min="11" max="11" width="10.28515625" style="1" customWidth="1"/>
    <col min="12" max="12" width="14.140625" style="1" customWidth="1"/>
    <col min="13" max="13" width="10.42578125" style="1" customWidth="1"/>
    <col min="14" max="14" width="16.42578125" style="1" customWidth="1"/>
    <col min="15" max="64" width="0" style="9" hidden="1" customWidth="1"/>
    <col min="65" max="16384" width="0" style="2" hidden="1"/>
  </cols>
  <sheetData>
    <row r="1" spans="1:64" ht="18.75" customHeight="1" x14ac:dyDescent="0.3">
      <c r="A1"/>
      <c r="B1" s="54"/>
      <c r="C1"/>
      <c r="D1" s="241" t="s">
        <v>2</v>
      </c>
      <c r="E1" s="56"/>
      <c r="F1" s="72"/>
      <c r="G1"/>
      <c r="H1" s="239"/>
      <c r="I1" s="239"/>
      <c r="J1" s="72"/>
      <c r="K1" s="239"/>
      <c r="L1" s="72"/>
      <c r="M1" s="305"/>
      <c r="N1" s="307"/>
    </row>
    <row r="2" spans="1:64" ht="23.25" customHeight="1" x14ac:dyDescent="0.35">
      <c r="A2"/>
      <c r="B2" s="54"/>
      <c r="C2"/>
      <c r="D2" s="241" t="s">
        <v>3</v>
      </c>
      <c r="E2" s="240"/>
      <c r="F2" s="72"/>
      <c r="G2"/>
      <c r="H2" s="333" t="s">
        <v>101</v>
      </c>
      <c r="I2" s="72"/>
      <c r="J2" s="242"/>
      <c r="K2" s="242"/>
      <c r="L2" s="72"/>
      <c r="M2" s="306" t="s">
        <v>4</v>
      </c>
      <c r="N2" s="294" t="s">
        <v>108</v>
      </c>
      <c r="P2" s="261">
        <f ca="1">TODAY()</f>
        <v>36832</v>
      </c>
    </row>
    <row r="3" spans="1:64" ht="20.25" customHeight="1" x14ac:dyDescent="0.3">
      <c r="A3"/>
      <c r="B3"/>
      <c r="C3"/>
      <c r="D3" s="241" t="s">
        <v>5</v>
      </c>
      <c r="E3" s="38"/>
      <c r="F3" s="38"/>
      <c r="G3" s="38"/>
      <c r="H3" s="38"/>
      <c r="I3" s="38"/>
      <c r="J3" s="38"/>
      <c r="K3" s="57" t="s">
        <v>6</v>
      </c>
      <c r="L3" s="145">
        <v>1</v>
      </c>
      <c r="M3" s="58" t="s">
        <v>7</v>
      </c>
      <c r="N3" s="145">
        <f>1+VALUE(H62)+VALUE(I62)+VALUE(J62)+VALUE(K62)+VALUE(L62)+VALUE(M62)</f>
        <v>4</v>
      </c>
    </row>
    <row r="4" spans="1:64" ht="9" customHeight="1" x14ac:dyDescent="0.2">
      <c r="A4" s="57"/>
      <c r="B4" s="38"/>
      <c r="C4" s="38"/>
      <c r="D4" s="38"/>
      <c r="E4" s="38"/>
      <c r="F4" s="38"/>
      <c r="G4" s="38"/>
      <c r="H4" s="38"/>
      <c r="I4" s="38"/>
      <c r="J4" s="38"/>
      <c r="K4" s="38"/>
      <c r="L4" s="72"/>
      <c r="M4" s="72"/>
      <c r="N4" s="72"/>
    </row>
    <row r="5" spans="1:64" ht="12" customHeight="1" x14ac:dyDescent="0.2">
      <c r="A5" s="33" t="s">
        <v>8</v>
      </c>
      <c r="B5" s="237"/>
      <c r="C5" s="27"/>
      <c r="D5" s="237"/>
      <c r="E5" s="238" t="s">
        <v>9</v>
      </c>
      <c r="F5" s="237"/>
      <c r="G5" s="237"/>
      <c r="H5" s="106" t="s">
        <v>10</v>
      </c>
      <c r="I5" s="27"/>
      <c r="J5" s="28"/>
      <c r="K5" s="35" t="s">
        <v>106</v>
      </c>
      <c r="L5" s="23"/>
      <c r="M5" s="23"/>
      <c r="N5" s="24"/>
    </row>
    <row r="6" spans="1:64" s="3" customFormat="1" ht="17.25" customHeight="1" x14ac:dyDescent="0.2">
      <c r="A6" s="289" t="s">
        <v>109</v>
      </c>
      <c r="B6" s="121"/>
      <c r="C6" s="121"/>
      <c r="D6"/>
      <c r="E6" s="290" t="s">
        <v>110</v>
      </c>
      <c r="F6" s="121"/>
      <c r="G6" s="121"/>
      <c r="H6" s="174" t="s">
        <v>111</v>
      </c>
      <c r="I6" s="121"/>
      <c r="J6" s="176"/>
      <c r="K6" s="114" t="s">
        <v>113</v>
      </c>
      <c r="L6" s="115"/>
      <c r="M6" s="20"/>
      <c r="N6" s="21"/>
      <c r="O6" s="9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</row>
    <row r="7" spans="1:64" ht="14.25" customHeight="1" x14ac:dyDescent="0.25">
      <c r="A7" s="33" t="s">
        <v>104</v>
      </c>
      <c r="B7" s="31"/>
      <c r="C7" s="31"/>
      <c r="D7" s="32"/>
      <c r="E7" s="112" t="s">
        <v>11</v>
      </c>
      <c r="F7" s="34"/>
      <c r="G7" s="31"/>
      <c r="H7" s="30"/>
      <c r="I7" s="27"/>
      <c r="J7" s="26"/>
      <c r="K7" s="111" t="s">
        <v>105</v>
      </c>
      <c r="L7" s="22"/>
      <c r="M7" s="23"/>
      <c r="N7" s="24"/>
    </row>
    <row r="8" spans="1:64" s="3" customFormat="1" ht="17.25" customHeight="1" x14ac:dyDescent="0.2">
      <c r="A8" s="289" t="s">
        <v>112</v>
      </c>
      <c r="B8" s="291"/>
      <c r="C8" s="291"/>
      <c r="D8" s="173"/>
      <c r="E8" s="191" t="s">
        <v>114</v>
      </c>
      <c r="F8" s="172"/>
      <c r="G8" s="192"/>
      <c r="H8" s="172"/>
      <c r="I8" s="172"/>
      <c r="J8" s="190"/>
      <c r="K8" s="270" t="s">
        <v>115</v>
      </c>
      <c r="L8" s="115"/>
      <c r="M8" s="115"/>
      <c r="N8" s="175"/>
      <c r="O8" s="9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</row>
    <row r="9" spans="1:64" ht="3.75" customHeight="1" x14ac:dyDescent="0.2">
      <c r="A9" s="40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</row>
    <row r="10" spans="1:64" ht="15" customHeight="1" x14ac:dyDescent="0.25">
      <c r="A10" s="252" t="s">
        <v>12</v>
      </c>
      <c r="B10" s="36"/>
      <c r="C10" s="37"/>
      <c r="D10" s="36"/>
      <c r="E10"/>
      <c r="F10" s="9"/>
      <c r="G10" s="37"/>
      <c r="H10" s="37"/>
      <c r="I10" s="37"/>
      <c r="J10" s="37"/>
      <c r="K10" s="193"/>
      <c r="L10"/>
      <c r="M10" s="37"/>
      <c r="N10" s="37"/>
    </row>
    <row r="11" spans="1:64" ht="12" customHeight="1" x14ac:dyDescent="0.2">
      <c r="A11" s="193" t="s">
        <v>13</v>
      </c>
      <c r="B11" s="41"/>
      <c r="C11" s="37"/>
      <c r="D11" s="38"/>
      <c r="E11" s="38"/>
      <c r="F11" s="38"/>
      <c r="G11" s="38"/>
      <c r="H11" s="38"/>
      <c r="I11" s="38"/>
      <c r="J11" s="39"/>
      <c r="K11" s="9"/>
      <c r="L11" s="38"/>
      <c r="M11" s="38"/>
      <c r="N11" s="38"/>
    </row>
    <row r="12" spans="1:64" ht="2.1" customHeight="1" x14ac:dyDescent="0.2">
      <c r="A12" s="38"/>
      <c r="B12" s="38"/>
      <c r="C12" s="38"/>
      <c r="D12" s="38"/>
      <c r="E12" s="38"/>
      <c r="F12" s="38"/>
      <c r="G12" s="38"/>
      <c r="H12" s="38"/>
      <c r="I12" s="38"/>
      <c r="J12" s="107"/>
      <c r="K12" s="107"/>
      <c r="L12" s="58"/>
      <c r="M12" s="38"/>
      <c r="N12" s="38"/>
    </row>
    <row r="13" spans="1:64" ht="17.25" customHeight="1" x14ac:dyDescent="0.2">
      <c r="A13" s="300" t="s">
        <v>14</v>
      </c>
      <c r="B13" s="301" t="s">
        <v>15</v>
      </c>
      <c r="C13" s="302"/>
      <c r="D13" s="302" t="s">
        <v>16</v>
      </c>
      <c r="E13" s="302"/>
      <c r="F13" s="302"/>
      <c r="G13" s="303"/>
      <c r="H13" s="304" t="s">
        <v>17</v>
      </c>
      <c r="I13" s="304"/>
      <c r="J13" s="304"/>
      <c r="K13" s="303"/>
      <c r="L13" s="300" t="s">
        <v>18</v>
      </c>
      <c r="M13" s="300" t="s">
        <v>19</v>
      </c>
      <c r="N13" s="300" t="s">
        <v>20</v>
      </c>
    </row>
    <row r="14" spans="1:64" s="4" customFormat="1" ht="24" customHeight="1" x14ac:dyDescent="0.2">
      <c r="A14" s="146"/>
      <c r="B14" s="135"/>
      <c r="C14" s="126"/>
      <c r="D14" s="155"/>
      <c r="E14" s="155"/>
      <c r="F14" s="156"/>
      <c r="G14" s="157"/>
      <c r="H14" s="265"/>
      <c r="I14" s="262"/>
      <c r="J14" s="263"/>
      <c r="K14" s="263"/>
      <c r="L14" s="259"/>
      <c r="M14" s="196"/>
      <c r="N14" s="189">
        <f>IF(M14=" ",L14*1,L14*M14)</f>
        <v>0</v>
      </c>
      <c r="O14" s="9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</row>
    <row r="15" spans="1:64" s="4" customFormat="1" ht="24" customHeight="1" x14ac:dyDescent="0.2">
      <c r="A15" s="146"/>
      <c r="B15" s="135"/>
      <c r="C15" s="126"/>
      <c r="D15" s="155"/>
      <c r="E15" s="155"/>
      <c r="F15" s="156"/>
      <c r="G15" s="157"/>
      <c r="H15" s="265"/>
      <c r="I15" s="262"/>
      <c r="J15" s="263"/>
      <c r="K15" s="263"/>
      <c r="L15" s="259"/>
      <c r="M15" s="196"/>
      <c r="N15" s="189">
        <f>IF(M15=" ",L15*1,L15*M15)</f>
        <v>0</v>
      </c>
      <c r="O15" s="9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  <c r="AN15" s="150"/>
      <c r="AO15" s="150"/>
      <c r="AP15" s="150"/>
      <c r="AQ15" s="150"/>
      <c r="AR15" s="150"/>
      <c r="AS15" s="150"/>
      <c r="AT15" s="150"/>
      <c r="AU15" s="150"/>
      <c r="AV15" s="150"/>
      <c r="AW15" s="150"/>
      <c r="AX15" s="150"/>
      <c r="AY15" s="150"/>
      <c r="AZ15" s="150"/>
      <c r="BA15" s="150"/>
      <c r="BB15" s="150"/>
      <c r="BC15" s="150"/>
      <c r="BD15" s="150"/>
      <c r="BE15" s="150"/>
      <c r="BF15" s="150"/>
      <c r="BG15" s="150"/>
      <c r="BH15" s="150"/>
      <c r="BI15" s="150"/>
      <c r="BJ15" s="150"/>
      <c r="BK15" s="150"/>
      <c r="BL15" s="150"/>
    </row>
    <row r="16" spans="1:64" s="4" customFormat="1" ht="24" customHeight="1" x14ac:dyDescent="0.2">
      <c r="A16" s="146"/>
      <c r="B16" s="135"/>
      <c r="C16" s="126"/>
      <c r="D16" s="155"/>
      <c r="E16" s="155"/>
      <c r="F16" s="156"/>
      <c r="G16" s="157"/>
      <c r="H16" s="265"/>
      <c r="I16" s="262"/>
      <c r="J16" s="263"/>
      <c r="K16" s="263"/>
      <c r="L16" s="259"/>
      <c r="M16" s="196"/>
      <c r="N16" s="189">
        <f t="shared" ref="N16:N26" si="0">IF(M16=" ",L16*1,L16*M16)</f>
        <v>0</v>
      </c>
      <c r="O16" s="9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50"/>
      <c r="AY16" s="150"/>
      <c r="AZ16" s="150"/>
      <c r="BA16" s="150"/>
      <c r="BB16" s="150"/>
      <c r="BC16" s="150"/>
      <c r="BD16" s="150"/>
      <c r="BE16" s="150"/>
      <c r="BF16" s="150"/>
      <c r="BG16" s="150"/>
      <c r="BH16" s="150"/>
      <c r="BI16" s="150"/>
      <c r="BJ16" s="150"/>
      <c r="BK16" s="150"/>
      <c r="BL16" s="150"/>
    </row>
    <row r="17" spans="1:64" s="4" customFormat="1" ht="24" customHeight="1" x14ac:dyDescent="0.2">
      <c r="A17" s="146"/>
      <c r="B17" s="135"/>
      <c r="C17" s="126"/>
      <c r="D17" s="155"/>
      <c r="E17" s="155"/>
      <c r="F17" s="156"/>
      <c r="G17" s="157"/>
      <c r="H17" s="265"/>
      <c r="I17" s="262"/>
      <c r="J17" s="263"/>
      <c r="K17" s="263"/>
      <c r="L17" s="259"/>
      <c r="M17" s="196"/>
      <c r="N17" s="189">
        <f>IF(M17=" ",L17*1,L17*M17)</f>
        <v>0</v>
      </c>
      <c r="O17" s="9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50"/>
      <c r="BB17" s="150"/>
      <c r="BC17" s="150"/>
      <c r="BD17" s="150"/>
      <c r="BE17" s="150"/>
      <c r="BF17" s="150"/>
      <c r="BG17" s="150"/>
      <c r="BH17" s="150"/>
      <c r="BI17" s="150"/>
      <c r="BJ17" s="150"/>
      <c r="BK17" s="150"/>
      <c r="BL17" s="150"/>
    </row>
    <row r="18" spans="1:64" s="4" customFormat="1" ht="24" customHeight="1" x14ac:dyDescent="0.2">
      <c r="A18" s="146"/>
      <c r="B18" s="135"/>
      <c r="C18" s="126"/>
      <c r="D18" s="155"/>
      <c r="E18" s="155"/>
      <c r="F18" s="156"/>
      <c r="G18" s="157"/>
      <c r="H18" s="265"/>
      <c r="I18" s="262"/>
      <c r="J18" s="263"/>
      <c r="K18" s="263"/>
      <c r="L18" s="259"/>
      <c r="M18" s="196"/>
      <c r="N18" s="189">
        <f>IF(M18=" ",L18*1,L18*M18)</f>
        <v>0</v>
      </c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50"/>
      <c r="AY18" s="150"/>
      <c r="AZ18" s="150"/>
      <c r="BA18" s="150"/>
      <c r="BB18" s="150"/>
      <c r="BC18" s="150"/>
      <c r="BD18" s="150"/>
      <c r="BE18" s="150"/>
      <c r="BF18" s="150"/>
      <c r="BG18" s="150"/>
      <c r="BH18" s="150"/>
      <c r="BI18" s="150"/>
      <c r="BJ18" s="150"/>
      <c r="BK18" s="150"/>
      <c r="BL18" s="150"/>
    </row>
    <row r="19" spans="1:64" s="4" customFormat="1" ht="24" customHeight="1" x14ac:dyDescent="0.2">
      <c r="A19" s="146"/>
      <c r="B19" s="135"/>
      <c r="C19" s="126"/>
      <c r="D19" s="155"/>
      <c r="E19" s="155"/>
      <c r="F19" s="156"/>
      <c r="G19" s="157"/>
      <c r="H19" s="265"/>
      <c r="I19" s="262"/>
      <c r="J19" s="263"/>
      <c r="K19" s="263"/>
      <c r="L19" s="259"/>
      <c r="M19" s="196"/>
      <c r="N19" s="189">
        <f>IF(M19=" ",L19*1,L19*M19)</f>
        <v>0</v>
      </c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50"/>
      <c r="AY19" s="150"/>
      <c r="AZ19" s="150"/>
      <c r="BA19" s="150"/>
      <c r="BB19" s="150"/>
      <c r="BC19" s="150"/>
      <c r="BD19" s="150"/>
      <c r="BE19" s="150"/>
      <c r="BF19" s="150"/>
      <c r="BG19" s="150"/>
      <c r="BH19" s="150"/>
      <c r="BI19" s="150"/>
      <c r="BJ19" s="150"/>
      <c r="BK19" s="150"/>
      <c r="BL19" s="150"/>
    </row>
    <row r="20" spans="1:64" s="4" customFormat="1" ht="24" customHeight="1" x14ac:dyDescent="0.2">
      <c r="A20" s="146"/>
      <c r="B20" s="135"/>
      <c r="C20" s="126"/>
      <c r="D20" s="155"/>
      <c r="E20" s="155"/>
      <c r="F20" s="156"/>
      <c r="G20" s="157"/>
      <c r="H20" s="265"/>
      <c r="I20" s="262"/>
      <c r="J20" s="263"/>
      <c r="K20" s="263"/>
      <c r="L20" s="259"/>
      <c r="M20" s="196"/>
      <c r="N20" s="189">
        <f t="shared" si="0"/>
        <v>0</v>
      </c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50"/>
      <c r="AY20" s="150"/>
      <c r="AZ20" s="150"/>
      <c r="BA20" s="150"/>
      <c r="BB20" s="150"/>
      <c r="BC20" s="150"/>
      <c r="BD20" s="150"/>
      <c r="BE20" s="150"/>
      <c r="BF20" s="150"/>
      <c r="BG20" s="150"/>
      <c r="BH20" s="150"/>
      <c r="BI20" s="150"/>
      <c r="BJ20" s="150"/>
      <c r="BK20" s="150"/>
      <c r="BL20" s="150"/>
    </row>
    <row r="21" spans="1:64" s="4" customFormat="1" ht="24" customHeight="1" x14ac:dyDescent="0.2">
      <c r="A21" s="146"/>
      <c r="B21" s="135"/>
      <c r="C21" s="126"/>
      <c r="D21" s="155"/>
      <c r="E21" s="155"/>
      <c r="F21" s="156"/>
      <c r="G21" s="157"/>
      <c r="H21" s="265"/>
      <c r="I21" s="262"/>
      <c r="J21" s="263"/>
      <c r="K21" s="263"/>
      <c r="L21" s="259"/>
      <c r="M21" s="196"/>
      <c r="N21" s="189">
        <f>IF(M21=" ",L21*1,L21*M21)</f>
        <v>0</v>
      </c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0"/>
      <c r="AR21" s="150"/>
      <c r="AS21" s="150"/>
      <c r="AT21" s="150"/>
      <c r="AU21" s="150"/>
      <c r="AV21" s="150"/>
      <c r="AW21" s="150"/>
      <c r="AX21" s="150"/>
      <c r="AY21" s="150"/>
      <c r="AZ21" s="150"/>
      <c r="BA21" s="150"/>
      <c r="BB21" s="150"/>
      <c r="BC21" s="150"/>
      <c r="BD21" s="150"/>
      <c r="BE21" s="150"/>
      <c r="BF21" s="150"/>
      <c r="BG21" s="150"/>
      <c r="BH21" s="150"/>
      <c r="BI21" s="150"/>
      <c r="BJ21" s="150"/>
      <c r="BK21" s="150"/>
      <c r="BL21" s="150"/>
    </row>
    <row r="22" spans="1:64" s="4" customFormat="1" ht="24" customHeight="1" x14ac:dyDescent="0.2">
      <c r="A22" s="146"/>
      <c r="B22" s="135"/>
      <c r="C22" s="126"/>
      <c r="D22" s="155"/>
      <c r="E22" s="155"/>
      <c r="F22" s="156"/>
      <c r="G22" s="157"/>
      <c r="H22" s="266"/>
      <c r="I22" s="262"/>
      <c r="J22" s="263"/>
      <c r="K22" s="263"/>
      <c r="L22" s="259"/>
      <c r="M22" s="196"/>
      <c r="N22" s="189">
        <f t="shared" si="0"/>
        <v>0</v>
      </c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  <c r="AN22" s="150"/>
      <c r="AO22" s="150"/>
      <c r="AP22" s="150"/>
      <c r="AQ22" s="150"/>
      <c r="AR22" s="150"/>
      <c r="AS22" s="150"/>
      <c r="AT22" s="150"/>
      <c r="AU22" s="150"/>
      <c r="AV22" s="150"/>
      <c r="AW22" s="150"/>
      <c r="AX22" s="150"/>
      <c r="AY22" s="150"/>
      <c r="AZ22" s="150"/>
      <c r="BA22" s="150"/>
      <c r="BB22" s="150"/>
      <c r="BC22" s="150"/>
      <c r="BD22" s="150"/>
      <c r="BE22" s="150"/>
      <c r="BF22" s="150"/>
      <c r="BG22" s="150"/>
      <c r="BH22" s="150"/>
      <c r="BI22" s="150"/>
      <c r="BJ22" s="150"/>
      <c r="BK22" s="150"/>
      <c r="BL22" s="150"/>
    </row>
    <row r="23" spans="1:64" s="4" customFormat="1" ht="24" customHeight="1" x14ac:dyDescent="0.2">
      <c r="A23" s="146"/>
      <c r="B23" s="135"/>
      <c r="C23" s="126"/>
      <c r="D23" s="155"/>
      <c r="E23" s="155"/>
      <c r="F23" s="156"/>
      <c r="G23" s="157"/>
      <c r="H23" s="266"/>
      <c r="I23" s="262"/>
      <c r="J23" s="264"/>
      <c r="K23" s="263"/>
      <c r="L23" s="259"/>
      <c r="M23" s="196"/>
      <c r="N23" s="189">
        <f t="shared" si="0"/>
        <v>0</v>
      </c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  <c r="AK23" s="150"/>
      <c r="AL23" s="150"/>
      <c r="AM23" s="150"/>
      <c r="AN23" s="150"/>
      <c r="AO23" s="150"/>
      <c r="AP23" s="150"/>
      <c r="AQ23" s="150"/>
      <c r="AR23" s="150"/>
      <c r="AS23" s="150"/>
      <c r="AT23" s="150"/>
      <c r="AU23" s="150"/>
      <c r="AV23" s="150"/>
      <c r="AW23" s="150"/>
      <c r="AX23" s="150"/>
      <c r="AY23" s="150"/>
      <c r="AZ23" s="150"/>
      <c r="BA23" s="150"/>
      <c r="BB23" s="150"/>
      <c r="BC23" s="150"/>
      <c r="BD23" s="150"/>
      <c r="BE23" s="150"/>
      <c r="BF23" s="150"/>
      <c r="BG23" s="150"/>
      <c r="BH23" s="150"/>
      <c r="BI23" s="150"/>
      <c r="BJ23" s="150"/>
      <c r="BK23" s="150"/>
      <c r="BL23" s="150"/>
    </row>
    <row r="24" spans="1:64" s="4" customFormat="1" ht="24" customHeight="1" x14ac:dyDescent="0.2">
      <c r="A24" s="146"/>
      <c r="B24" s="135"/>
      <c r="C24" s="126"/>
      <c r="D24" s="155"/>
      <c r="E24" s="155"/>
      <c r="F24" s="156"/>
      <c r="G24" s="157"/>
      <c r="H24" s="266"/>
      <c r="I24" s="262"/>
      <c r="J24" s="263"/>
      <c r="K24" s="263"/>
      <c r="L24" s="259"/>
      <c r="M24" s="196"/>
      <c r="N24" s="189">
        <f t="shared" si="0"/>
        <v>0</v>
      </c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  <c r="AK24" s="150"/>
      <c r="AL24" s="150"/>
      <c r="AM24" s="150"/>
      <c r="AN24" s="150"/>
      <c r="AO24" s="150"/>
      <c r="AP24" s="150"/>
      <c r="AQ24" s="150"/>
      <c r="AR24" s="150"/>
      <c r="AS24" s="150"/>
      <c r="AT24" s="150"/>
      <c r="AU24" s="150"/>
      <c r="AV24" s="150"/>
      <c r="AW24" s="150"/>
      <c r="AX24" s="150"/>
      <c r="AY24" s="150"/>
      <c r="AZ24" s="150"/>
      <c r="BA24" s="150"/>
      <c r="BB24" s="150"/>
      <c r="BC24" s="150"/>
      <c r="BD24" s="150"/>
      <c r="BE24" s="150"/>
      <c r="BF24" s="150"/>
      <c r="BG24" s="150"/>
      <c r="BH24" s="150"/>
      <c r="BI24" s="150"/>
      <c r="BJ24" s="150"/>
      <c r="BK24" s="150"/>
      <c r="BL24" s="150"/>
    </row>
    <row r="25" spans="1:64" s="4" customFormat="1" ht="24" customHeight="1" x14ac:dyDescent="0.2">
      <c r="A25" s="146"/>
      <c r="B25" s="135"/>
      <c r="C25" s="126"/>
      <c r="D25" s="155"/>
      <c r="E25" s="155"/>
      <c r="F25" s="156"/>
      <c r="G25" s="157"/>
      <c r="H25" s="266"/>
      <c r="I25" s="262"/>
      <c r="J25" s="263"/>
      <c r="K25" s="263"/>
      <c r="L25" s="259"/>
      <c r="M25" s="196"/>
      <c r="N25" s="189">
        <f t="shared" si="0"/>
        <v>0</v>
      </c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  <c r="AK25" s="150"/>
      <c r="AL25" s="150"/>
      <c r="AM25" s="150"/>
      <c r="AN25" s="150"/>
      <c r="AO25" s="150"/>
      <c r="AP25" s="150"/>
      <c r="AQ25" s="150"/>
      <c r="AR25" s="150"/>
      <c r="AS25" s="150"/>
      <c r="AT25" s="150"/>
      <c r="AU25" s="150"/>
      <c r="AV25" s="150"/>
      <c r="AW25" s="150"/>
      <c r="AX25" s="150"/>
      <c r="AY25" s="150"/>
      <c r="AZ25" s="150"/>
      <c r="BA25" s="150"/>
      <c r="BB25" s="150"/>
      <c r="BC25" s="150"/>
      <c r="BD25" s="150"/>
      <c r="BE25" s="150"/>
      <c r="BF25" s="150"/>
      <c r="BG25" s="150"/>
      <c r="BH25" s="150"/>
      <c r="BI25" s="150"/>
      <c r="BJ25" s="150"/>
      <c r="BK25" s="150"/>
      <c r="BL25" s="150"/>
    </row>
    <row r="26" spans="1:64" s="4" customFormat="1" ht="24" customHeight="1" x14ac:dyDescent="0.2">
      <c r="A26" s="146"/>
      <c r="B26" s="135"/>
      <c r="C26" s="126"/>
      <c r="D26" s="155"/>
      <c r="E26" s="155"/>
      <c r="F26" s="156"/>
      <c r="G26" s="157"/>
      <c r="H26" s="266"/>
      <c r="I26" s="262"/>
      <c r="J26" s="263"/>
      <c r="K26" s="263"/>
      <c r="L26" s="259"/>
      <c r="M26" s="196"/>
      <c r="N26" s="189">
        <f t="shared" si="0"/>
        <v>0</v>
      </c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  <c r="AK26" s="150"/>
      <c r="AL26" s="150"/>
      <c r="AM26" s="150"/>
      <c r="AN26" s="150"/>
      <c r="AO26" s="150"/>
      <c r="AP26" s="150"/>
      <c r="AQ26" s="150"/>
      <c r="AR26" s="150"/>
      <c r="AS26" s="150"/>
      <c r="AT26" s="150"/>
      <c r="AU26" s="150"/>
      <c r="AV26" s="150"/>
      <c r="AW26" s="150"/>
      <c r="AX26" s="150"/>
      <c r="AY26" s="150"/>
      <c r="AZ26" s="150"/>
      <c r="BA26" s="150"/>
      <c r="BB26" s="150"/>
      <c r="BC26" s="150"/>
      <c r="BD26" s="150"/>
      <c r="BE26" s="150"/>
      <c r="BF26" s="150"/>
      <c r="BG26" s="150"/>
      <c r="BH26" s="150"/>
      <c r="BI26" s="150"/>
      <c r="BJ26" s="150"/>
      <c r="BK26" s="150"/>
      <c r="BL26" s="150"/>
    </row>
    <row r="27" spans="1:64" ht="24" customHeight="1" x14ac:dyDescent="0.2">
      <c r="A27" s="287" t="s">
        <v>21</v>
      </c>
      <c r="B27" s="41"/>
      <c r="C27" s="41"/>
      <c r="D27" s="41"/>
      <c r="E27" s="41"/>
      <c r="F27" s="41"/>
      <c r="G27" s="41"/>
      <c r="H27" s="41"/>
      <c r="I27" s="41"/>
      <c r="J27" s="41"/>
      <c r="K27" s="67"/>
      <c r="L27" s="308" t="s">
        <v>22</v>
      </c>
      <c r="M27" s="309"/>
      <c r="N27" s="130">
        <f>SUM(N14:N26)</f>
        <v>0</v>
      </c>
    </row>
    <row r="28" spans="1:64" ht="24" customHeight="1" x14ac:dyDescent="0.2">
      <c r="A28" s="310" t="s">
        <v>97</v>
      </c>
      <c r="B28" s="310" t="s">
        <v>100</v>
      </c>
      <c r="C28" s="334"/>
      <c r="D28" s="403" t="s">
        <v>102</v>
      </c>
      <c r="E28" s="404"/>
      <c r="F28" s="335"/>
      <c r="G28" s="398" t="s">
        <v>103</v>
      </c>
      <c r="H28" s="399"/>
      <c r="I28" s="348" t="s">
        <v>98</v>
      </c>
      <c r="J28" s="348" t="s">
        <v>99</v>
      </c>
      <c r="K28" s="68"/>
      <c r="L28" s="308" t="s">
        <v>23</v>
      </c>
      <c r="M28" s="309"/>
      <c r="N28" s="231">
        <f>'Meals and Ent Sup'!N55+'Meals and Ent Sup (2)'!N55</f>
        <v>1972.5</v>
      </c>
    </row>
    <row r="29" spans="1:64" ht="24" customHeight="1" x14ac:dyDescent="0.2">
      <c r="A29" s="299"/>
      <c r="B29" s="299"/>
      <c r="C29" s="400"/>
      <c r="D29" s="401"/>
      <c r="E29" s="401"/>
      <c r="F29" s="402"/>
      <c r="G29" s="296"/>
      <c r="H29" s="374"/>
      <c r="I29" s="297"/>
      <c r="J29" s="298"/>
      <c r="K29" s="66"/>
      <c r="L29" s="309" t="s">
        <v>24</v>
      </c>
      <c r="M29" s="309"/>
      <c r="N29" s="184">
        <f>SUM(N27:N28)</f>
        <v>1972.5</v>
      </c>
    </row>
    <row r="30" spans="1:64" ht="24" customHeight="1" x14ac:dyDescent="0.2">
      <c r="A30" s="376"/>
      <c r="B30" s="376"/>
      <c r="C30" s="395"/>
      <c r="D30" s="396"/>
      <c r="E30" s="396"/>
      <c r="F30" s="397"/>
      <c r="G30" s="296"/>
      <c r="H30" s="378"/>
      <c r="I30" s="376"/>
      <c r="J30" s="376"/>
      <c r="K30" s="66"/>
      <c r="L30" s="66"/>
      <c r="M30" s="66"/>
      <c r="N30" s="337"/>
    </row>
    <row r="31" spans="1:64" ht="21.75" customHeight="1" x14ac:dyDescent="0.25">
      <c r="A31" s="194" t="s">
        <v>25</v>
      </c>
      <c r="B31" s="42"/>
      <c r="C31" s="42"/>
      <c r="D31" s="41"/>
      <c r="E31" s="41"/>
      <c r="F31" s="41"/>
      <c r="G31" s="42"/>
      <c r="H31" s="42"/>
      <c r="I31" s="42"/>
      <c r="J31" s="42"/>
      <c r="K31" s="42"/>
      <c r="L31" s="58"/>
      <c r="M31" s="41"/>
      <c r="N31" s="41"/>
    </row>
    <row r="32" spans="1:64" ht="4.5" customHeight="1" x14ac:dyDescent="0.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58"/>
      <c r="M32" s="41"/>
      <c r="N32" s="41"/>
    </row>
    <row r="33" spans="1:64" ht="17.25" customHeight="1" x14ac:dyDescent="0.2">
      <c r="A33" s="301" t="s">
        <v>14</v>
      </c>
      <c r="B33" s="302"/>
      <c r="C33" s="302"/>
      <c r="D33" s="302"/>
      <c r="E33" s="302"/>
      <c r="F33" s="302" t="s">
        <v>26</v>
      </c>
      <c r="G33" s="302"/>
      <c r="H33" s="302"/>
      <c r="I33" s="302"/>
      <c r="J33" s="302"/>
      <c r="K33" s="303"/>
      <c r="L33" s="300" t="s">
        <v>18</v>
      </c>
      <c r="M33" s="300" t="s">
        <v>19</v>
      </c>
      <c r="N33" s="300" t="s">
        <v>20</v>
      </c>
    </row>
    <row r="34" spans="1:64" s="4" customFormat="1" ht="24" customHeight="1" x14ac:dyDescent="0.2">
      <c r="A34" s="146"/>
      <c r="B34" s="129"/>
      <c r="C34" s="155"/>
      <c r="D34" s="155"/>
      <c r="E34" s="155"/>
      <c r="F34" s="155"/>
      <c r="G34" s="155"/>
      <c r="H34" s="155"/>
      <c r="I34" s="155"/>
      <c r="J34" s="155"/>
      <c r="K34" s="155"/>
      <c r="L34" s="259"/>
      <c r="M34" s="196"/>
      <c r="N34" s="189">
        <f t="shared" ref="N34:N41" si="1">IF(M34=" ",L34*1,L34*M34)</f>
        <v>0</v>
      </c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  <c r="AK34" s="150"/>
      <c r="AL34" s="150"/>
      <c r="AM34" s="150"/>
      <c r="AN34" s="150"/>
      <c r="AO34" s="150"/>
      <c r="AP34" s="150"/>
      <c r="AQ34" s="150"/>
      <c r="AR34" s="150"/>
      <c r="AS34" s="150"/>
      <c r="AT34" s="150"/>
      <c r="AU34" s="150"/>
      <c r="AV34" s="150"/>
      <c r="AW34" s="150"/>
      <c r="AX34" s="150"/>
      <c r="AY34" s="150"/>
      <c r="AZ34" s="150"/>
      <c r="BA34" s="150"/>
      <c r="BB34" s="150"/>
      <c r="BC34" s="150"/>
      <c r="BD34" s="150"/>
      <c r="BE34" s="150"/>
      <c r="BF34" s="150"/>
      <c r="BG34" s="150"/>
      <c r="BH34" s="150"/>
      <c r="BI34" s="150"/>
      <c r="BJ34" s="150"/>
      <c r="BK34" s="150"/>
      <c r="BL34" s="150"/>
    </row>
    <row r="35" spans="1:64" s="4" customFormat="1" ht="24" customHeight="1" x14ac:dyDescent="0.2">
      <c r="A35" s="146"/>
      <c r="B35" s="129"/>
      <c r="C35" s="155"/>
      <c r="D35" s="159"/>
      <c r="E35" s="29"/>
      <c r="F35" s="159"/>
      <c r="G35" s="159"/>
      <c r="H35" s="155"/>
      <c r="I35" s="155"/>
      <c r="J35" s="155"/>
      <c r="K35" s="155"/>
      <c r="L35" s="259"/>
      <c r="M35" s="196"/>
      <c r="N35" s="189">
        <f>IF(M35=" ",L35*1,L35*M35)</f>
        <v>0</v>
      </c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150"/>
      <c r="AL35" s="150"/>
      <c r="AM35" s="150"/>
      <c r="AN35" s="150"/>
      <c r="AO35" s="150"/>
      <c r="AP35" s="150"/>
      <c r="AQ35" s="150"/>
      <c r="AR35" s="150"/>
      <c r="AS35" s="150"/>
      <c r="AT35" s="150"/>
      <c r="AU35" s="150"/>
      <c r="AV35" s="150"/>
      <c r="AW35" s="150"/>
      <c r="AX35" s="150"/>
      <c r="AY35" s="150"/>
      <c r="AZ35" s="150"/>
      <c r="BA35" s="150"/>
      <c r="BB35" s="150"/>
      <c r="BC35" s="150"/>
      <c r="BD35" s="150"/>
      <c r="BE35" s="150"/>
      <c r="BF35" s="150"/>
      <c r="BG35" s="150"/>
      <c r="BH35" s="150"/>
      <c r="BI35" s="150"/>
      <c r="BJ35" s="150"/>
      <c r="BK35" s="150"/>
      <c r="BL35" s="150"/>
    </row>
    <row r="36" spans="1:64" s="4" customFormat="1" ht="24" customHeight="1" x14ac:dyDescent="0.2">
      <c r="A36" s="146"/>
      <c r="B36" s="129"/>
      <c r="C36" s="155"/>
      <c r="D36" s="159"/>
      <c r="E36" s="159"/>
      <c r="F36" s="159"/>
      <c r="G36" s="159"/>
      <c r="H36" s="155"/>
      <c r="I36" s="155"/>
      <c r="J36" s="155"/>
      <c r="K36" s="155"/>
      <c r="L36" s="259"/>
      <c r="M36" s="196"/>
      <c r="N36" s="189">
        <f t="shared" si="1"/>
        <v>0</v>
      </c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  <c r="AK36" s="150"/>
      <c r="AL36" s="150"/>
      <c r="AM36" s="150"/>
      <c r="AN36" s="150"/>
      <c r="AO36" s="150"/>
      <c r="AP36" s="150"/>
      <c r="AQ36" s="150"/>
      <c r="AR36" s="150"/>
      <c r="AS36" s="150"/>
      <c r="AT36" s="150"/>
      <c r="AU36" s="150"/>
      <c r="AV36" s="150"/>
      <c r="AW36" s="150"/>
      <c r="AX36" s="150"/>
      <c r="AY36" s="150"/>
      <c r="AZ36" s="150"/>
      <c r="BA36" s="150"/>
      <c r="BB36" s="150"/>
      <c r="BC36" s="150"/>
      <c r="BD36" s="150"/>
      <c r="BE36" s="150"/>
      <c r="BF36" s="150"/>
      <c r="BG36" s="150"/>
      <c r="BH36" s="150"/>
      <c r="BI36" s="150"/>
      <c r="BJ36" s="150"/>
      <c r="BK36" s="150"/>
      <c r="BL36" s="150"/>
    </row>
    <row r="37" spans="1:64" s="4" customFormat="1" ht="24" customHeight="1" x14ac:dyDescent="0.2">
      <c r="A37" s="146"/>
      <c r="B37" s="129"/>
      <c r="C37" s="155"/>
      <c r="D37" s="159"/>
      <c r="E37" s="159"/>
      <c r="F37" s="159"/>
      <c r="G37" s="159"/>
      <c r="H37" s="155"/>
      <c r="I37" s="155"/>
      <c r="J37" s="155"/>
      <c r="K37" s="155"/>
      <c r="L37" s="259"/>
      <c r="M37" s="196"/>
      <c r="N37" s="189">
        <f t="shared" si="1"/>
        <v>0</v>
      </c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  <c r="AK37" s="150"/>
      <c r="AL37" s="150"/>
      <c r="AM37" s="150"/>
      <c r="AN37" s="150"/>
      <c r="AO37" s="150"/>
      <c r="AP37" s="150"/>
      <c r="AQ37" s="150"/>
      <c r="AR37" s="150"/>
      <c r="AS37" s="150"/>
      <c r="AT37" s="150"/>
      <c r="AU37" s="150"/>
      <c r="AV37" s="150"/>
      <c r="AW37" s="150"/>
      <c r="AX37" s="150"/>
      <c r="AY37" s="150"/>
      <c r="AZ37" s="150"/>
      <c r="BA37" s="150"/>
      <c r="BB37" s="150"/>
      <c r="BC37" s="150"/>
      <c r="BD37" s="150"/>
      <c r="BE37" s="150"/>
      <c r="BF37" s="150"/>
      <c r="BG37" s="150"/>
      <c r="BH37" s="150"/>
      <c r="BI37" s="150"/>
      <c r="BJ37" s="150"/>
      <c r="BK37" s="150"/>
      <c r="BL37" s="150"/>
    </row>
    <row r="38" spans="1:64" s="4" customFormat="1" ht="24" customHeight="1" x14ac:dyDescent="0.2">
      <c r="A38" s="146"/>
      <c r="B38" s="129"/>
      <c r="C38" s="155"/>
      <c r="D38" s="159"/>
      <c r="E38" s="159"/>
      <c r="F38" s="159"/>
      <c r="G38" s="159"/>
      <c r="H38" s="155"/>
      <c r="I38" s="155"/>
      <c r="J38" s="155"/>
      <c r="K38" s="155"/>
      <c r="L38" s="259"/>
      <c r="M38" s="196"/>
      <c r="N38" s="189">
        <f>IF(M38=" ",L38*1,L38*M38)</f>
        <v>0</v>
      </c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  <c r="AK38" s="150"/>
      <c r="AL38" s="150"/>
      <c r="AM38" s="150"/>
      <c r="AN38" s="150"/>
      <c r="AO38" s="150"/>
      <c r="AP38" s="150"/>
      <c r="AQ38" s="150"/>
      <c r="AR38" s="150"/>
      <c r="AS38" s="150"/>
      <c r="AT38" s="150"/>
      <c r="AU38" s="150"/>
      <c r="AV38" s="150"/>
      <c r="AW38" s="150"/>
      <c r="AX38" s="150"/>
      <c r="AY38" s="150"/>
      <c r="AZ38" s="150"/>
      <c r="BA38" s="150"/>
      <c r="BB38" s="150"/>
      <c r="BC38" s="150"/>
      <c r="BD38" s="150"/>
      <c r="BE38" s="150"/>
      <c r="BF38" s="150"/>
      <c r="BG38" s="150"/>
      <c r="BH38" s="150"/>
      <c r="BI38" s="150"/>
      <c r="BJ38" s="150"/>
      <c r="BK38" s="150"/>
      <c r="BL38" s="150"/>
    </row>
    <row r="39" spans="1:64" s="4" customFormat="1" ht="24" customHeight="1" x14ac:dyDescent="0.2">
      <c r="A39" s="230"/>
      <c r="B39" s="129"/>
      <c r="C39" s="155"/>
      <c r="D39" s="159"/>
      <c r="E39" s="159"/>
      <c r="F39" s="159"/>
      <c r="G39" s="159"/>
      <c r="H39" s="155"/>
      <c r="I39" s="155"/>
      <c r="J39" s="155"/>
      <c r="K39" s="155"/>
      <c r="L39" s="259"/>
      <c r="M39" s="196"/>
      <c r="N39" s="189">
        <f t="shared" si="1"/>
        <v>0</v>
      </c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150"/>
      <c r="AH39" s="150"/>
      <c r="AI39" s="150"/>
      <c r="AJ39" s="150"/>
      <c r="AK39" s="150"/>
      <c r="AL39" s="150"/>
      <c r="AM39" s="150"/>
      <c r="AN39" s="150"/>
      <c r="AO39" s="150"/>
      <c r="AP39" s="150"/>
      <c r="AQ39" s="150"/>
      <c r="AR39" s="150"/>
      <c r="AS39" s="150"/>
      <c r="AT39" s="150"/>
      <c r="AU39" s="150"/>
      <c r="AV39" s="150"/>
      <c r="AW39" s="150"/>
      <c r="AX39" s="150"/>
      <c r="AY39" s="150"/>
      <c r="AZ39" s="150"/>
      <c r="BA39" s="150"/>
      <c r="BB39" s="150"/>
      <c r="BC39" s="150"/>
      <c r="BD39" s="150"/>
      <c r="BE39" s="150"/>
      <c r="BF39" s="150"/>
      <c r="BG39" s="150"/>
      <c r="BH39" s="150"/>
      <c r="BI39" s="150"/>
      <c r="BJ39" s="150"/>
      <c r="BK39" s="150"/>
      <c r="BL39" s="150"/>
    </row>
    <row r="40" spans="1:64" s="4" customFormat="1" ht="24" customHeight="1" x14ac:dyDescent="0.2">
      <c r="A40" s="146"/>
      <c r="B40" s="129"/>
      <c r="C40" s="155"/>
      <c r="D40" s="159"/>
      <c r="E40" s="159"/>
      <c r="F40" s="159"/>
      <c r="G40" s="159"/>
      <c r="H40" s="155"/>
      <c r="I40" s="155"/>
      <c r="J40" s="155"/>
      <c r="K40" s="155"/>
      <c r="L40" s="259"/>
      <c r="M40" s="196"/>
      <c r="N40" s="189">
        <f t="shared" si="1"/>
        <v>0</v>
      </c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  <c r="AK40" s="150"/>
      <c r="AL40" s="150"/>
      <c r="AM40" s="150"/>
      <c r="AN40" s="150"/>
      <c r="AO40" s="150"/>
      <c r="AP40" s="150"/>
      <c r="AQ40" s="150"/>
      <c r="AR40" s="150"/>
      <c r="AS40" s="150"/>
      <c r="AT40" s="150"/>
      <c r="AU40" s="150"/>
      <c r="AV40" s="150"/>
      <c r="AW40" s="150"/>
      <c r="AX40" s="150"/>
      <c r="AY40" s="150"/>
      <c r="AZ40" s="150"/>
      <c r="BA40" s="150"/>
      <c r="BB40" s="150"/>
      <c r="BC40" s="150"/>
      <c r="BD40" s="150"/>
      <c r="BE40" s="150"/>
      <c r="BF40" s="150"/>
      <c r="BG40" s="150"/>
      <c r="BH40" s="150"/>
      <c r="BI40" s="150"/>
      <c r="BJ40" s="150"/>
      <c r="BK40" s="150"/>
      <c r="BL40" s="150"/>
    </row>
    <row r="41" spans="1:64" s="4" customFormat="1" ht="24" customHeight="1" x14ac:dyDescent="0.2">
      <c r="A41" s="146"/>
      <c r="B41" s="129"/>
      <c r="C41" s="155"/>
      <c r="D41" s="155"/>
      <c r="E41" s="155"/>
      <c r="F41" s="155"/>
      <c r="G41" s="155"/>
      <c r="H41" s="155"/>
      <c r="I41" s="155"/>
      <c r="J41" s="155"/>
      <c r="K41" s="155"/>
      <c r="L41" s="259"/>
      <c r="M41" s="196"/>
      <c r="N41" s="189">
        <f t="shared" si="1"/>
        <v>0</v>
      </c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  <c r="AK41" s="150"/>
      <c r="AL41" s="150"/>
      <c r="AM41" s="150"/>
      <c r="AN41" s="150"/>
      <c r="AO41" s="150"/>
      <c r="AP41" s="150"/>
      <c r="AQ41" s="150"/>
      <c r="AR41" s="150"/>
      <c r="AS41" s="150"/>
      <c r="AT41" s="150"/>
      <c r="AU41" s="150"/>
      <c r="AV41" s="150"/>
      <c r="AW41" s="150"/>
      <c r="AX41" s="150"/>
      <c r="AY41" s="150"/>
      <c r="AZ41" s="150"/>
      <c r="BA41" s="150"/>
      <c r="BB41" s="150"/>
      <c r="BC41" s="150"/>
      <c r="BD41" s="150"/>
      <c r="BE41" s="150"/>
      <c r="BF41" s="150"/>
      <c r="BG41" s="150"/>
      <c r="BH41" s="150"/>
      <c r="BI41" s="150"/>
      <c r="BJ41" s="150"/>
      <c r="BK41" s="150"/>
      <c r="BL41" s="150"/>
    </row>
    <row r="42" spans="1:64" ht="24" customHeight="1" x14ac:dyDescent="0.2">
      <c r="A42" s="287" t="s">
        <v>21</v>
      </c>
      <c r="B42" s="41"/>
      <c r="C42" s="41"/>
      <c r="D42" s="41"/>
      <c r="E42" s="41"/>
      <c r="F42" s="41"/>
      <c r="G42" s="41"/>
      <c r="H42" s="41"/>
      <c r="I42" s="41"/>
      <c r="J42" s="41"/>
      <c r="K42" s="68"/>
      <c r="L42" s="308" t="s">
        <v>27</v>
      </c>
      <c r="M42" s="304"/>
      <c r="N42" s="130">
        <f>SUM(N34:N41)</f>
        <v>0</v>
      </c>
    </row>
    <row r="43" spans="1:64" ht="24" customHeight="1" x14ac:dyDescent="0.2">
      <c r="A43" s="310" t="s">
        <v>97</v>
      </c>
      <c r="B43" s="310" t="s">
        <v>100</v>
      </c>
      <c r="C43" s="334"/>
      <c r="D43" s="403" t="s">
        <v>102</v>
      </c>
      <c r="E43" s="404"/>
      <c r="F43" s="335"/>
      <c r="G43" s="398" t="s">
        <v>103</v>
      </c>
      <c r="H43" s="399"/>
      <c r="I43" s="348" t="s">
        <v>98</v>
      </c>
      <c r="J43" s="348" t="s">
        <v>99</v>
      </c>
      <c r="K43" s="68"/>
      <c r="L43" s="308" t="s">
        <v>28</v>
      </c>
      <c r="M43" s="309"/>
      <c r="N43" s="229">
        <f>'Misc. Exp. Sup'!O55+'Misc. Exp. Sup (2)'!O55</f>
        <v>1821.7</v>
      </c>
    </row>
    <row r="44" spans="1:64" ht="24" customHeight="1" x14ac:dyDescent="0.2">
      <c r="A44" s="299"/>
      <c r="B44" s="299"/>
      <c r="C44" s="395"/>
      <c r="D44" s="396"/>
      <c r="E44" s="396"/>
      <c r="F44" s="397"/>
      <c r="G44" s="350"/>
      <c r="H44" s="375"/>
      <c r="I44" s="297"/>
      <c r="J44" s="336"/>
      <c r="K44" s="122"/>
      <c r="L44" s="309" t="s">
        <v>29</v>
      </c>
      <c r="M44" s="309"/>
      <c r="N44" s="184">
        <f>SUM(N42:N43)</f>
        <v>1821.7</v>
      </c>
    </row>
    <row r="45" spans="1:64" ht="24.75" customHeight="1" x14ac:dyDescent="0.2">
      <c r="A45" s="41"/>
      <c r="B45" s="377"/>
      <c r="C45" s="395"/>
      <c r="D45" s="396"/>
      <c r="E45" s="396"/>
      <c r="F45" s="397"/>
      <c r="G45" s="296"/>
      <c r="H45" s="378"/>
      <c r="I45" s="376"/>
      <c r="J45" s="376"/>
      <c r="K45" s="41"/>
      <c r="L45" s="41"/>
      <c r="M45" s="41"/>
      <c r="N45" s="41"/>
    </row>
    <row r="46" spans="1:64" ht="10.5" customHeight="1" x14ac:dyDescent="0.2">
      <c r="A46" s="41"/>
      <c r="B46" s="41"/>
      <c r="C46" s="41"/>
      <c r="D46" s="41"/>
      <c r="E46" s="134"/>
      <c r="F46" s="41"/>
      <c r="G46" s="41"/>
      <c r="H46" s="41"/>
      <c r="I46" s="65"/>
      <c r="J46" s="41"/>
      <c r="K46" s="41"/>
      <c r="L46" s="41"/>
      <c r="M46" s="41"/>
      <c r="N46" s="41"/>
    </row>
    <row r="47" spans="1:64" ht="6.75" customHeight="1" x14ac:dyDescent="0.2">
      <c r="A47" s="67"/>
      <c r="B47" s="67"/>
      <c r="C47" s="67"/>
      <c r="D47" s="67"/>
      <c r="E47" s="67"/>
      <c r="F47" s="67"/>
      <c r="G47" s="67"/>
      <c r="H47" s="67"/>
      <c r="I47" s="66"/>
      <c r="J47" s="67"/>
      <c r="K47" s="67"/>
      <c r="L47" s="67"/>
      <c r="M47" s="67"/>
      <c r="N47" s="67"/>
    </row>
    <row r="48" spans="1:64" ht="24" customHeight="1" x14ac:dyDescent="0.2">
      <c r="A48" s="249" t="s">
        <v>30</v>
      </c>
      <c r="B48" s="46"/>
      <c r="C48" s="46"/>
      <c r="D48" s="46"/>
      <c r="E48" s="46"/>
      <c r="F48" s="46"/>
      <c r="G48" s="46"/>
      <c r="H48" s="46"/>
      <c r="I48" s="123"/>
      <c r="J48" s="316" t="s">
        <v>31</v>
      </c>
      <c r="K48" s="317"/>
      <c r="L48" s="317"/>
      <c r="M48" s="317"/>
      <c r="N48" s="213">
        <f>'Travel Form'!O55+'Travel Sup (2)'!O55</f>
        <v>1476.74</v>
      </c>
    </row>
    <row r="49" spans="1:64" ht="24" customHeight="1" x14ac:dyDescent="0.2">
      <c r="A49" s="311" t="s">
        <v>32</v>
      </c>
      <c r="B49" s="312"/>
      <c r="C49" s="300"/>
      <c r="D49" s="312"/>
      <c r="E49" s="312"/>
      <c r="F49" s="313"/>
      <c r="G49" s="314"/>
      <c r="H49" s="41"/>
      <c r="I49" s="67"/>
      <c r="J49" s="318" t="s">
        <v>33</v>
      </c>
      <c r="K49" s="319"/>
      <c r="L49" s="319"/>
      <c r="M49" s="319"/>
      <c r="N49" s="160">
        <f>N48+N44+N29</f>
        <v>5270.94</v>
      </c>
    </row>
    <row r="50" spans="1:64" ht="24" customHeight="1" x14ac:dyDescent="0.25">
      <c r="A50" s="300" t="s">
        <v>34</v>
      </c>
      <c r="B50" s="147"/>
      <c r="C50" s="301" t="s">
        <v>35</v>
      </c>
      <c r="D50" s="141"/>
      <c r="E50" s="301" t="s">
        <v>1</v>
      </c>
      <c r="F50" s="143"/>
      <c r="G50" s="138"/>
      <c r="H50" s="41"/>
      <c r="I50" s="41"/>
      <c r="J50" s="320" t="s">
        <v>36</v>
      </c>
      <c r="K50" s="321"/>
      <c r="L50" s="321"/>
      <c r="M50" s="321"/>
      <c r="N50" s="161">
        <f>F53</f>
        <v>0</v>
      </c>
    </row>
    <row r="51" spans="1:64" ht="24" customHeight="1" x14ac:dyDescent="0.25">
      <c r="A51" s="300" t="s">
        <v>34</v>
      </c>
      <c r="B51" s="147"/>
      <c r="C51" s="301" t="s">
        <v>35</v>
      </c>
      <c r="D51" s="142"/>
      <c r="E51" s="301" t="s">
        <v>1</v>
      </c>
      <c r="F51" s="143"/>
      <c r="G51" s="138"/>
      <c r="H51" s="41"/>
      <c r="I51" s="41"/>
      <c r="J51" s="322" t="s">
        <v>37</v>
      </c>
      <c r="K51" s="323"/>
      <c r="L51" s="324" t="str">
        <f>IF($N$49-$N$50&lt;0,"X","  ")</f>
        <v xml:space="preserve">  </v>
      </c>
      <c r="M51" s="323" t="s">
        <v>38</v>
      </c>
      <c r="N51" s="132"/>
    </row>
    <row r="52" spans="1:64" ht="24" customHeight="1" x14ac:dyDescent="0.25">
      <c r="A52" s="300" t="s">
        <v>34</v>
      </c>
      <c r="B52" s="147"/>
      <c r="C52" s="301" t="s">
        <v>35</v>
      </c>
      <c r="D52" s="142"/>
      <c r="E52" s="301" t="s">
        <v>1</v>
      </c>
      <c r="F52" s="143"/>
      <c r="G52" s="138"/>
      <c r="H52" s="41"/>
      <c r="I52" s="41"/>
      <c r="J52" s="320"/>
      <c r="K52" s="325"/>
      <c r="L52" s="326" t="str">
        <f>IF($N$49-$N$50&gt;0,"X","  ")</f>
        <v>X</v>
      </c>
      <c r="M52" s="327" t="s">
        <v>39</v>
      </c>
      <c r="N52" s="140">
        <f>ABS(N49-N50)</f>
        <v>5270.94</v>
      </c>
    </row>
    <row r="53" spans="1:64" ht="24" customHeight="1" x14ac:dyDescent="0.2">
      <c r="A53" s="313"/>
      <c r="B53" s="313"/>
      <c r="C53" s="313"/>
      <c r="D53" s="315" t="s">
        <v>40</v>
      </c>
      <c r="E53" s="300"/>
      <c r="F53" s="162">
        <f>SUM(F50:F52)</f>
        <v>0</v>
      </c>
      <c r="G53" s="139"/>
      <c r="H53" s="41"/>
      <c r="I53" s="41"/>
      <c r="J53" s="328" t="s">
        <v>41</v>
      </c>
      <c r="K53" s="325"/>
      <c r="L53" s="325"/>
      <c r="M53" s="325"/>
      <c r="N53" s="133"/>
    </row>
    <row r="54" spans="1:64" ht="6.75" customHeight="1" x14ac:dyDescent="0.2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</row>
    <row r="55" spans="1:64" s="4" customFormat="1" ht="17.25" customHeight="1" x14ac:dyDescent="0.2">
      <c r="A55" s="329" t="s">
        <v>42</v>
      </c>
      <c r="B55" s="330"/>
      <c r="C55" s="330"/>
      <c r="D55" s="330"/>
      <c r="E55" s="330"/>
      <c r="F55" s="330"/>
      <c r="G55" s="330"/>
      <c r="H55" s="330"/>
      <c r="I55" s="330"/>
      <c r="J55" s="330"/>
      <c r="K55" s="330"/>
      <c r="L55" s="330"/>
      <c r="M55" s="331"/>
      <c r="N55" s="332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  <c r="AK55" s="150"/>
      <c r="AL55" s="150"/>
      <c r="AM55" s="150"/>
      <c r="AN55" s="150"/>
      <c r="AO55" s="150"/>
      <c r="AP55" s="150"/>
      <c r="AQ55" s="150"/>
      <c r="AR55" s="150"/>
      <c r="AS55" s="150"/>
      <c r="AT55" s="150"/>
      <c r="AU55" s="150"/>
      <c r="AV55" s="150"/>
      <c r="AW55" s="150"/>
      <c r="AX55" s="150"/>
      <c r="AY55" s="150"/>
      <c r="AZ55" s="150"/>
      <c r="BA55" s="150"/>
      <c r="BB55" s="150"/>
      <c r="BC55" s="150"/>
      <c r="BD55" s="150"/>
      <c r="BE55" s="150"/>
      <c r="BF55" s="150"/>
      <c r="BG55" s="150"/>
      <c r="BH55" s="150"/>
      <c r="BI55" s="150"/>
      <c r="BJ55" s="150"/>
      <c r="BK55" s="150"/>
      <c r="BL55" s="150"/>
    </row>
    <row r="56" spans="1:64" ht="13.5" customHeight="1" x14ac:dyDescent="0.2">
      <c r="A56" s="195" t="s">
        <v>43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43"/>
      <c r="N56" s="44"/>
    </row>
    <row r="57" spans="1:64" ht="12" customHeight="1" x14ac:dyDescent="0.2">
      <c r="A57" s="33" t="s">
        <v>44</v>
      </c>
      <c r="B57" s="45"/>
      <c r="C57" s="45"/>
      <c r="D57" s="45"/>
      <c r="E57" s="46"/>
      <c r="F57" s="47" t="s">
        <v>34</v>
      </c>
      <c r="G57" s="48" t="s">
        <v>45</v>
      </c>
      <c r="H57" s="45"/>
      <c r="I57" s="45"/>
      <c r="J57" s="49"/>
      <c r="K57" s="50" t="s">
        <v>34</v>
      </c>
      <c r="L57" s="51" t="s">
        <v>45</v>
      </c>
      <c r="M57" s="52"/>
      <c r="N57" s="53" t="s">
        <v>34</v>
      </c>
    </row>
    <row r="58" spans="1:64" ht="26.25" customHeight="1" x14ac:dyDescent="0.2">
      <c r="A58" s="59"/>
      <c r="B58" s="60"/>
      <c r="C58" s="60"/>
      <c r="D58" s="60"/>
      <c r="E58" s="60"/>
      <c r="F58" s="61"/>
      <c r="G58" s="60"/>
      <c r="H58" s="60"/>
      <c r="I58" s="60"/>
      <c r="J58" s="60"/>
      <c r="K58" s="62"/>
      <c r="L58" s="63"/>
      <c r="M58" s="62"/>
      <c r="N58" s="64"/>
    </row>
    <row r="59" spans="1:64" ht="11.25" customHeight="1" x14ac:dyDescent="0.2">
      <c r="A59" s="285" t="s">
        <v>107</v>
      </c>
      <c r="B59" s="31"/>
      <c r="C59" s="31"/>
      <c r="D59" s="31"/>
      <c r="E59" s="46"/>
      <c r="F59" s="47"/>
      <c r="G59" s="33" t="s">
        <v>46</v>
      </c>
      <c r="H59" s="31"/>
      <c r="I59" s="31"/>
      <c r="J59" s="49"/>
      <c r="K59" s="180"/>
      <c r="L59" s="33" t="s">
        <v>46</v>
      </c>
      <c r="M59" s="52"/>
      <c r="N59" s="181"/>
    </row>
    <row r="60" spans="1:64" ht="25.5" customHeight="1" x14ac:dyDescent="0.2">
      <c r="A60" s="182"/>
      <c r="B60" s="182"/>
      <c r="C60" s="182"/>
      <c r="D60" s="182"/>
      <c r="E60" s="182"/>
      <c r="F60" s="183"/>
      <c r="G60" s="232"/>
      <c r="H60" s="232"/>
      <c r="I60" s="232"/>
      <c r="J60" s="232"/>
      <c r="K60" s="235"/>
      <c r="L60" s="233"/>
      <c r="M60" s="235"/>
      <c r="N60" s="236"/>
    </row>
    <row r="61" spans="1:64" ht="13.5" hidden="1" customHeight="1" x14ac:dyDescent="0.2">
      <c r="A61" s="41" t="s">
        <v>47</v>
      </c>
      <c r="B61" s="72" t="s">
        <v>48</v>
      </c>
      <c r="C61" s="41" t="s">
        <v>49</v>
      </c>
      <c r="D61" s="41" t="s">
        <v>50</v>
      </c>
      <c r="E61" s="72" t="s">
        <v>51</v>
      </c>
      <c r="F61" s="41" t="s">
        <v>52</v>
      </c>
      <c r="G61" s="41" t="s">
        <v>53</v>
      </c>
      <c r="H61" s="41" t="s">
        <v>54</v>
      </c>
      <c r="I61" s="41" t="s">
        <v>55</v>
      </c>
      <c r="J61" s="41" t="s">
        <v>56</v>
      </c>
      <c r="K61" s="41" t="s">
        <v>57</v>
      </c>
      <c r="L61" s="41" t="s">
        <v>58</v>
      </c>
      <c r="M61" s="41" t="s">
        <v>59</v>
      </c>
      <c r="N61" s="41" t="s">
        <v>60</v>
      </c>
    </row>
    <row r="62" spans="1:64" s="3" customFormat="1" ht="21" hidden="1" customHeight="1" x14ac:dyDescent="0.2">
      <c r="A62" s="110" t="str">
        <f>IF(ISBLANK($A$6),TRIM(" "),$A$6)</f>
        <v>Sera</v>
      </c>
      <c r="B62" s="250" t="str">
        <f>IF(ISBLANK($E$6),TRIM(" "),$E$6)</f>
        <v>Sherri R.</v>
      </c>
      <c r="C62" s="295" t="str">
        <f>TEXT(IF(ISBLANK($N$2),"      ",$N$2),"000000")</f>
        <v>110100</v>
      </c>
      <c r="D62" s="110" t="str">
        <f>TEXT($K$6,"###-##-####")</f>
        <v>473-74-7980</v>
      </c>
      <c r="E62" s="251" t="str">
        <f>TEXT($N$52,"######0.00")</f>
        <v>5270.94</v>
      </c>
      <c r="F62" s="286" t="s">
        <v>61</v>
      </c>
      <c r="G62" s="286" t="s">
        <v>62</v>
      </c>
      <c r="H62" s="110" t="str">
        <f>TEXT(IF(COUNTA('Travel Form'!$A$12:$N$40) = 0,0,1),"0")</f>
        <v>1</v>
      </c>
      <c r="I62" s="110" t="str">
        <f>TEXT(IF(COUNTA('Meals and Ent Sup'!$A$10:$M$40,'Meals and Ent Sup'!$A$49:$K$54) = 0,0,1),"0")</f>
        <v>1</v>
      </c>
      <c r="J62" s="110" t="str">
        <f>TEXT(IF(COUNTA('Misc. Exp. Sup'!$A$10:$N$40,'Misc. Exp. Sup'!$A$49:$K$54) = 0,0,1),"0")</f>
        <v>1</v>
      </c>
      <c r="K62" s="110" t="str">
        <f>TEXT(IF(COUNTA('Travel Sup (2)'!$A$12:$N$40,'Travel Sup (2)'!$A$49:$K$54) = 0,0,1),"0")</f>
        <v>0</v>
      </c>
      <c r="L62" s="110" t="str">
        <f>TEXT(IF(COUNTA('Meals and Ent Sup (2)'!$A$10:$M$40,'Meals and Ent Sup (2)'!$A$49:$K$54) = 0,0,1),"0")</f>
        <v>0</v>
      </c>
      <c r="M62" s="110" t="str">
        <f>TEXT(IF(COUNTA('Misc. Exp. Sup (2)'!$A$10:$N$40,'Misc. Exp. Sup (2)'!$A$49:$K$54) = 0,0,1),"0")</f>
        <v>0</v>
      </c>
      <c r="N62" s="110" t="str">
        <f>TEXT($A$8,"####")</f>
        <v>11</v>
      </c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</row>
    <row r="63" spans="1:64" s="6" customFormat="1" ht="18" hidden="1" customHeight="1" x14ac:dyDescent="0.2">
      <c r="A63" s="110"/>
      <c r="B63" s="110"/>
      <c r="C63" s="110"/>
      <c r="D63" s="243"/>
      <c r="E63" s="110"/>
      <c r="F63" s="110"/>
      <c r="G63" s="110"/>
      <c r="H63" s="110"/>
      <c r="I63" s="110"/>
      <c r="J63" s="110"/>
      <c r="K63" s="110"/>
      <c r="L63" s="152"/>
      <c r="M63" s="152"/>
      <c r="O63" s="152"/>
      <c r="P63" s="152"/>
      <c r="Q63" s="152"/>
      <c r="R63" s="152"/>
      <c r="S63" s="152"/>
      <c r="T63" s="152"/>
      <c r="U63" s="152"/>
      <c r="V63" s="152"/>
      <c r="W63" s="152"/>
      <c r="X63" s="152"/>
      <c r="Y63" s="152"/>
      <c r="Z63" s="152"/>
      <c r="AA63" s="152"/>
      <c r="AB63" s="152"/>
      <c r="AC63" s="152"/>
      <c r="AD63" s="152"/>
      <c r="AE63" s="152"/>
      <c r="AF63" s="152"/>
      <c r="AG63" s="152"/>
      <c r="AH63" s="152"/>
      <c r="AI63" s="152"/>
      <c r="AJ63" s="152"/>
      <c r="AK63" s="152"/>
      <c r="AL63" s="152"/>
      <c r="AM63" s="152"/>
      <c r="AN63" s="152"/>
      <c r="AO63" s="152"/>
      <c r="AP63" s="152"/>
      <c r="AQ63" s="152"/>
      <c r="AR63" s="152"/>
      <c r="AS63" s="152"/>
      <c r="AT63" s="152"/>
      <c r="AU63" s="152"/>
      <c r="AV63" s="152"/>
      <c r="AW63" s="152"/>
      <c r="AX63" s="152"/>
      <c r="AY63" s="152"/>
      <c r="AZ63" s="152"/>
      <c r="BA63" s="152"/>
      <c r="BB63" s="152"/>
      <c r="BC63" s="152"/>
      <c r="BD63" s="152"/>
      <c r="BE63" s="152"/>
      <c r="BF63" s="152"/>
      <c r="BG63" s="152"/>
      <c r="BH63" s="152"/>
      <c r="BI63" s="152"/>
      <c r="BJ63" s="152"/>
      <c r="BK63" s="152"/>
      <c r="BL63" s="152"/>
    </row>
    <row r="64" spans="1:64" s="4" customFormat="1" ht="18" hidden="1" customHeight="1" x14ac:dyDescent="0.2">
      <c r="A64" s="41"/>
      <c r="B64" s="72"/>
      <c r="C64" s="41"/>
      <c r="D64" s="41"/>
      <c r="E64" s="72"/>
      <c r="F64" s="41"/>
      <c r="G64" s="41"/>
      <c r="H64" s="41"/>
      <c r="I64" s="41"/>
      <c r="J64" s="41"/>
      <c r="K64" s="41"/>
      <c r="L64" s="41"/>
      <c r="M64" s="41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  <c r="AK64" s="150"/>
      <c r="AL64" s="150"/>
      <c r="AM64" s="150"/>
      <c r="AN64" s="150"/>
      <c r="AO64" s="150"/>
      <c r="AP64" s="150"/>
      <c r="AQ64" s="150"/>
      <c r="AR64" s="150"/>
      <c r="AS64" s="150"/>
      <c r="AT64" s="150"/>
      <c r="AU64" s="150"/>
      <c r="AV64" s="150"/>
      <c r="AW64" s="150"/>
      <c r="AX64" s="150"/>
      <c r="AY64" s="150"/>
      <c r="AZ64" s="150"/>
      <c r="BA64" s="150"/>
      <c r="BB64" s="150"/>
      <c r="BC64" s="150"/>
      <c r="BD64" s="150"/>
      <c r="BE64" s="150"/>
      <c r="BF64" s="150"/>
      <c r="BG64" s="150"/>
      <c r="BH64" s="150"/>
      <c r="BI64" s="150"/>
      <c r="BJ64" s="150"/>
      <c r="BK64" s="150"/>
      <c r="BL64" s="150"/>
    </row>
    <row r="65" spans="1:64" s="4" customFormat="1" ht="18" hidden="1" customHeight="1" x14ac:dyDescent="0.2">
      <c r="A65" s="110"/>
      <c r="B65" s="250"/>
      <c r="C65" s="110"/>
      <c r="D65" s="110"/>
      <c r="E65" s="251"/>
      <c r="F65" s="243"/>
      <c r="G65" s="110"/>
      <c r="H65" s="110"/>
      <c r="I65" s="110"/>
      <c r="J65" s="110"/>
      <c r="K65" s="110"/>
      <c r="L65" s="110"/>
      <c r="M65" s="11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  <c r="AK65" s="150"/>
      <c r="AL65" s="150"/>
      <c r="AM65" s="150"/>
      <c r="AN65" s="150"/>
      <c r="AO65" s="150"/>
      <c r="AP65" s="150"/>
      <c r="AQ65" s="150"/>
      <c r="AR65" s="150"/>
      <c r="AS65" s="150"/>
      <c r="AT65" s="150"/>
      <c r="AU65" s="150"/>
      <c r="AV65" s="150"/>
      <c r="AW65" s="150"/>
      <c r="AX65" s="150"/>
      <c r="AY65" s="150"/>
      <c r="AZ65" s="150"/>
      <c r="BA65" s="150"/>
      <c r="BB65" s="150"/>
      <c r="BC65" s="150"/>
      <c r="BD65" s="150"/>
      <c r="BE65" s="150"/>
      <c r="BF65" s="150"/>
      <c r="BG65" s="150"/>
      <c r="BH65" s="150"/>
      <c r="BI65" s="150"/>
      <c r="BJ65" s="150"/>
      <c r="BK65" s="150"/>
      <c r="BL65" s="150"/>
    </row>
    <row r="66" spans="1:64" s="4" customFormat="1" ht="18" hidden="1" customHeight="1" x14ac:dyDescent="0.2"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150"/>
      <c r="AF66" s="150"/>
      <c r="AG66" s="150"/>
      <c r="AH66" s="150"/>
      <c r="AI66" s="150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</row>
    <row r="67" spans="1:64" s="4" customFormat="1" ht="18" hidden="1" customHeight="1" x14ac:dyDescent="0.2">
      <c r="A67" s="234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0"/>
      <c r="AI67" s="150"/>
      <c r="AJ67" s="150"/>
      <c r="AK67" s="150"/>
      <c r="AL67" s="150"/>
      <c r="AM67" s="150"/>
      <c r="AN67" s="150"/>
      <c r="AO67" s="150"/>
      <c r="AP67" s="150"/>
      <c r="AQ67" s="150"/>
      <c r="AR67" s="150"/>
      <c r="AS67" s="150"/>
      <c r="AT67" s="150"/>
      <c r="AU67" s="150"/>
      <c r="AV67" s="150"/>
      <c r="AW67" s="150"/>
      <c r="AX67" s="150"/>
      <c r="AY67" s="150"/>
      <c r="AZ67" s="150"/>
      <c r="BA67" s="150"/>
      <c r="BB67" s="150"/>
      <c r="BC67" s="150"/>
      <c r="BD67" s="150"/>
      <c r="BE67" s="150"/>
      <c r="BF67" s="150"/>
      <c r="BG67" s="150"/>
      <c r="BH67" s="150"/>
      <c r="BI67" s="150"/>
      <c r="BJ67" s="150"/>
      <c r="BK67" s="150"/>
      <c r="BL67" s="150"/>
    </row>
    <row r="68" spans="1:64" s="4" customFormat="1" ht="18" hidden="1" customHeight="1" x14ac:dyDescent="0.2"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50"/>
      <c r="AF68" s="150"/>
      <c r="AG68" s="150"/>
      <c r="AH68" s="150"/>
      <c r="AI68" s="150"/>
      <c r="AJ68" s="150"/>
      <c r="AK68" s="150"/>
      <c r="AL68" s="150"/>
      <c r="AM68" s="150"/>
      <c r="AN68" s="150"/>
      <c r="AO68" s="150"/>
      <c r="AP68" s="150"/>
      <c r="AQ68" s="150"/>
      <c r="AR68" s="150"/>
      <c r="AS68" s="150"/>
      <c r="AT68" s="150"/>
      <c r="AU68" s="150"/>
      <c r="AV68" s="150"/>
      <c r="AW68" s="150"/>
      <c r="AX68" s="150"/>
      <c r="AY68" s="150"/>
      <c r="AZ68" s="150"/>
      <c r="BA68" s="150"/>
      <c r="BB68" s="150"/>
      <c r="BC68" s="150"/>
      <c r="BD68" s="150"/>
      <c r="BE68" s="150"/>
      <c r="BF68" s="150"/>
      <c r="BG68" s="150"/>
      <c r="BH68" s="150"/>
      <c r="BI68" s="150"/>
      <c r="BJ68" s="150"/>
      <c r="BK68" s="150"/>
      <c r="BL68" s="150"/>
    </row>
    <row r="69" spans="1:64" s="4" customFormat="1" ht="18" hidden="1" customHeight="1" x14ac:dyDescent="0.2"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150"/>
      <c r="AH69" s="150"/>
      <c r="AI69" s="150"/>
      <c r="AJ69" s="150"/>
      <c r="AK69" s="150"/>
      <c r="AL69" s="150"/>
      <c r="AM69" s="150"/>
      <c r="AN69" s="150"/>
      <c r="AO69" s="150"/>
      <c r="AP69" s="150"/>
      <c r="AQ69" s="150"/>
      <c r="AR69" s="150"/>
      <c r="AS69" s="150"/>
      <c r="AT69" s="150"/>
      <c r="AU69" s="150"/>
      <c r="AV69" s="150"/>
      <c r="AW69" s="150"/>
      <c r="AX69" s="150"/>
      <c r="AY69" s="150"/>
      <c r="AZ69" s="150"/>
      <c r="BA69" s="150"/>
      <c r="BB69" s="150"/>
      <c r="BC69" s="150"/>
      <c r="BD69" s="150"/>
      <c r="BE69" s="150"/>
      <c r="BF69" s="150"/>
      <c r="BG69" s="150"/>
      <c r="BH69" s="150"/>
      <c r="BI69" s="150"/>
      <c r="BJ69" s="150"/>
      <c r="BK69" s="150"/>
      <c r="BL69" s="150"/>
    </row>
    <row r="70" spans="1:64" s="4" customFormat="1" ht="18" hidden="1" customHeight="1" x14ac:dyDescent="0.2"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  <c r="AD70" s="150"/>
      <c r="AE70" s="150"/>
      <c r="AF70" s="150"/>
      <c r="AG70" s="150"/>
      <c r="AH70" s="150"/>
      <c r="AI70" s="150"/>
      <c r="AJ70" s="150"/>
      <c r="AK70" s="150"/>
      <c r="AL70" s="150"/>
      <c r="AM70" s="150"/>
      <c r="AN70" s="150"/>
      <c r="AO70" s="150"/>
      <c r="AP70" s="150"/>
      <c r="AQ70" s="150"/>
      <c r="AR70" s="150"/>
      <c r="AS70" s="150"/>
      <c r="AT70" s="150"/>
      <c r="AU70" s="150"/>
      <c r="AV70" s="150"/>
      <c r="AW70" s="150"/>
      <c r="AX70" s="150"/>
      <c r="AY70" s="150"/>
      <c r="AZ70" s="150"/>
      <c r="BA70" s="150"/>
      <c r="BB70" s="150"/>
      <c r="BC70" s="150"/>
      <c r="BD70" s="150"/>
      <c r="BE70" s="150"/>
      <c r="BF70" s="150"/>
      <c r="BG70" s="150"/>
      <c r="BH70" s="150"/>
      <c r="BI70" s="150"/>
      <c r="BJ70" s="150"/>
      <c r="BK70" s="150"/>
      <c r="BL70" s="150"/>
    </row>
    <row r="71" spans="1:64" s="4" customFormat="1" ht="18" hidden="1" customHeight="1" x14ac:dyDescent="0.2"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  <c r="AB71" s="150"/>
      <c r="AC71" s="150"/>
      <c r="AD71" s="150"/>
      <c r="AE71" s="150"/>
      <c r="AF71" s="150"/>
      <c r="AG71" s="150"/>
      <c r="AH71" s="150"/>
      <c r="AI71" s="150"/>
      <c r="AJ71" s="150"/>
      <c r="AK71" s="150"/>
      <c r="AL71" s="150"/>
      <c r="AM71" s="150"/>
      <c r="AN71" s="150"/>
      <c r="AO71" s="150"/>
      <c r="AP71" s="150"/>
      <c r="AQ71" s="150"/>
      <c r="AR71" s="150"/>
      <c r="AS71" s="150"/>
      <c r="AT71" s="150"/>
      <c r="AU71" s="150"/>
      <c r="AV71" s="150"/>
      <c r="AW71" s="150"/>
      <c r="AX71" s="150"/>
      <c r="AY71" s="150"/>
      <c r="AZ71" s="150"/>
      <c r="BA71" s="150"/>
      <c r="BB71" s="150"/>
      <c r="BC71" s="150"/>
      <c r="BD71" s="150"/>
      <c r="BE71" s="150"/>
      <c r="BF71" s="150"/>
      <c r="BG71" s="150"/>
      <c r="BH71" s="150"/>
      <c r="BI71" s="150"/>
      <c r="BJ71" s="150"/>
      <c r="BK71" s="150"/>
      <c r="BL71" s="150"/>
    </row>
    <row r="72" spans="1:64" s="4" customFormat="1" ht="18" hidden="1" customHeight="1" x14ac:dyDescent="0.2"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  <c r="AK72" s="150"/>
      <c r="AL72" s="150"/>
      <c r="AM72" s="150"/>
      <c r="AN72" s="150"/>
      <c r="AO72" s="150"/>
      <c r="AP72" s="150"/>
      <c r="AQ72" s="150"/>
      <c r="AR72" s="150"/>
      <c r="AS72" s="150"/>
      <c r="AT72" s="150"/>
      <c r="AU72" s="150"/>
      <c r="AV72" s="150"/>
      <c r="AW72" s="150"/>
      <c r="AX72" s="150"/>
      <c r="AY72" s="150"/>
      <c r="AZ72" s="150"/>
      <c r="BA72" s="150"/>
      <c r="BB72" s="150"/>
      <c r="BC72" s="150"/>
      <c r="BD72" s="150"/>
      <c r="BE72" s="150"/>
      <c r="BF72" s="150"/>
      <c r="BG72" s="150"/>
      <c r="BH72" s="150"/>
      <c r="BI72" s="150"/>
      <c r="BJ72" s="150"/>
      <c r="BK72" s="150"/>
      <c r="BL72" s="150"/>
    </row>
    <row r="73" spans="1:64" s="4" customFormat="1" ht="18" hidden="1" customHeight="1" x14ac:dyDescent="0.2"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0"/>
      <c r="AF73" s="150"/>
      <c r="AG73" s="150"/>
      <c r="AH73" s="150"/>
      <c r="AI73" s="150"/>
      <c r="AJ73" s="150"/>
      <c r="AK73" s="150"/>
      <c r="AL73" s="150"/>
      <c r="AM73" s="150"/>
      <c r="AN73" s="150"/>
      <c r="AO73" s="150"/>
      <c r="AP73" s="150"/>
      <c r="AQ73" s="150"/>
      <c r="AR73" s="150"/>
      <c r="AS73" s="150"/>
      <c r="AT73" s="150"/>
      <c r="AU73" s="150"/>
      <c r="AV73" s="150"/>
      <c r="AW73" s="150"/>
      <c r="AX73" s="150"/>
      <c r="AY73" s="150"/>
      <c r="AZ73" s="150"/>
      <c r="BA73" s="150"/>
      <c r="BB73" s="150"/>
      <c r="BC73" s="150"/>
      <c r="BD73" s="150"/>
      <c r="BE73" s="150"/>
      <c r="BF73" s="150"/>
      <c r="BG73" s="150"/>
      <c r="BH73" s="150"/>
      <c r="BI73" s="150"/>
      <c r="BJ73" s="150"/>
      <c r="BK73" s="150"/>
      <c r="BL73" s="150"/>
    </row>
    <row r="74" spans="1:64" s="4" customFormat="1" ht="18" hidden="1" customHeight="1" x14ac:dyDescent="0.2"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  <c r="AA74" s="150"/>
      <c r="AB74" s="150"/>
      <c r="AC74" s="150"/>
      <c r="AD74" s="150"/>
      <c r="AE74" s="150"/>
      <c r="AF74" s="150"/>
      <c r="AG74" s="150"/>
      <c r="AH74" s="150"/>
      <c r="AI74" s="150"/>
      <c r="AJ74" s="150"/>
      <c r="AK74" s="150"/>
      <c r="AL74" s="150"/>
      <c r="AM74" s="150"/>
      <c r="AN74" s="150"/>
      <c r="AO74" s="150"/>
      <c r="AP74" s="150"/>
      <c r="AQ74" s="150"/>
      <c r="AR74" s="150"/>
      <c r="AS74" s="150"/>
      <c r="AT74" s="150"/>
      <c r="AU74" s="150"/>
      <c r="AV74" s="150"/>
      <c r="AW74" s="150"/>
      <c r="AX74" s="150"/>
      <c r="AY74" s="150"/>
      <c r="AZ74" s="150"/>
      <c r="BA74" s="150"/>
      <c r="BB74" s="150"/>
      <c r="BC74" s="150"/>
      <c r="BD74" s="150"/>
      <c r="BE74" s="150"/>
      <c r="BF74" s="150"/>
      <c r="BG74" s="150"/>
      <c r="BH74" s="150"/>
      <c r="BI74" s="150"/>
      <c r="BJ74" s="150"/>
      <c r="BK74" s="150"/>
      <c r="BL74" s="150"/>
    </row>
    <row r="75" spans="1:64" ht="18" hidden="1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64" s="7" customFormat="1" ht="18" hidden="1" customHeight="1" x14ac:dyDescent="0.2"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  <c r="AA76" s="153"/>
      <c r="AB76" s="153"/>
      <c r="AC76" s="153"/>
      <c r="AD76" s="153"/>
      <c r="AE76" s="153"/>
      <c r="AF76" s="153"/>
      <c r="AG76" s="153"/>
      <c r="AH76" s="153"/>
      <c r="AI76" s="153"/>
      <c r="AJ76" s="153"/>
      <c r="AK76" s="153"/>
      <c r="AL76" s="153"/>
      <c r="AM76" s="153"/>
      <c r="AN76" s="153"/>
      <c r="AO76" s="153"/>
      <c r="AP76" s="153"/>
      <c r="AQ76" s="153"/>
      <c r="AR76" s="153"/>
      <c r="AS76" s="153"/>
      <c r="AT76" s="153"/>
      <c r="AU76" s="153"/>
      <c r="AV76" s="153"/>
      <c r="AW76" s="153"/>
      <c r="AX76" s="153"/>
      <c r="AY76" s="153"/>
      <c r="AZ76" s="153"/>
      <c r="BA76" s="153"/>
      <c r="BB76" s="153"/>
      <c r="BC76" s="153"/>
      <c r="BD76" s="153"/>
      <c r="BE76" s="153"/>
      <c r="BF76" s="153"/>
      <c r="BG76" s="153"/>
      <c r="BH76" s="153"/>
      <c r="BI76" s="153"/>
      <c r="BJ76" s="153"/>
      <c r="BK76" s="153"/>
      <c r="BL76" s="153"/>
    </row>
    <row r="77" spans="1:64" s="6" customFormat="1" ht="18" hidden="1" customHeight="1" x14ac:dyDescent="0.2">
      <c r="O77" s="152"/>
      <c r="P77" s="152"/>
      <c r="Q77" s="152"/>
      <c r="R77" s="152"/>
      <c r="S77" s="152"/>
      <c r="T77" s="152"/>
      <c r="U77" s="152"/>
      <c r="V77" s="152"/>
      <c r="W77" s="152"/>
      <c r="X77" s="152"/>
      <c r="Y77" s="152"/>
      <c r="Z77" s="152"/>
      <c r="AA77" s="152"/>
      <c r="AB77" s="152"/>
      <c r="AC77" s="152"/>
      <c r="AD77" s="152"/>
      <c r="AE77" s="152"/>
      <c r="AF77" s="152"/>
      <c r="AG77" s="152"/>
      <c r="AH77" s="152"/>
      <c r="AI77" s="152"/>
      <c r="AJ77" s="152"/>
      <c r="AK77" s="152"/>
      <c r="AL77" s="152"/>
      <c r="AM77" s="152"/>
      <c r="AN77" s="152"/>
      <c r="AO77" s="152"/>
      <c r="AP77" s="152"/>
      <c r="AQ77" s="152"/>
      <c r="AR77" s="152"/>
      <c r="AS77" s="152"/>
      <c r="AT77" s="152"/>
      <c r="AU77" s="152"/>
      <c r="AV77" s="152"/>
      <c r="AW77" s="152"/>
      <c r="AX77" s="152"/>
      <c r="AY77" s="152"/>
      <c r="AZ77" s="152"/>
      <c r="BA77" s="152"/>
      <c r="BB77" s="152"/>
      <c r="BC77" s="152"/>
      <c r="BD77" s="152"/>
      <c r="BE77" s="152"/>
      <c r="BF77" s="152"/>
      <c r="BG77" s="152"/>
      <c r="BH77" s="152"/>
      <c r="BI77" s="152"/>
      <c r="BJ77" s="152"/>
      <c r="BK77" s="152"/>
      <c r="BL77" s="152"/>
    </row>
    <row r="78" spans="1:64" s="4" customFormat="1" ht="18" hidden="1" customHeight="1" x14ac:dyDescent="0.2"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  <c r="AA78" s="150"/>
      <c r="AB78" s="150"/>
      <c r="AC78" s="150"/>
      <c r="AD78" s="150"/>
      <c r="AE78" s="150"/>
      <c r="AF78" s="150"/>
      <c r="AG78" s="150"/>
      <c r="AH78" s="150"/>
      <c r="AI78" s="150"/>
      <c r="AJ78" s="150"/>
      <c r="AK78" s="150"/>
      <c r="AL78" s="150"/>
      <c r="AM78" s="150"/>
      <c r="AN78" s="150"/>
      <c r="AO78" s="150"/>
      <c r="AP78" s="150"/>
      <c r="AQ78" s="150"/>
      <c r="AR78" s="150"/>
      <c r="AS78" s="150"/>
      <c r="AT78" s="150"/>
      <c r="AU78" s="150"/>
      <c r="AV78" s="150"/>
      <c r="AW78" s="150"/>
      <c r="AX78" s="150"/>
      <c r="AY78" s="150"/>
      <c r="AZ78" s="150"/>
      <c r="BA78" s="150"/>
      <c r="BB78" s="150"/>
      <c r="BC78" s="150"/>
      <c r="BD78" s="150"/>
      <c r="BE78" s="150"/>
      <c r="BF78" s="150"/>
      <c r="BG78" s="150"/>
      <c r="BH78" s="150"/>
      <c r="BI78" s="150"/>
      <c r="BJ78" s="150"/>
      <c r="BK78" s="150"/>
      <c r="BL78" s="150"/>
    </row>
    <row r="79" spans="1:64" s="4" customFormat="1" ht="18" hidden="1" customHeight="1" x14ac:dyDescent="0.2"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  <c r="AA79" s="150"/>
      <c r="AB79" s="150"/>
      <c r="AC79" s="150"/>
      <c r="AD79" s="150"/>
      <c r="AE79" s="150"/>
      <c r="AF79" s="150"/>
      <c r="AG79" s="150"/>
      <c r="AH79" s="150"/>
      <c r="AI79" s="150"/>
      <c r="AJ79" s="150"/>
      <c r="AK79" s="150"/>
      <c r="AL79" s="150"/>
      <c r="AM79" s="150"/>
      <c r="AN79" s="150"/>
      <c r="AO79" s="150"/>
      <c r="AP79" s="150"/>
      <c r="AQ79" s="150"/>
      <c r="AR79" s="150"/>
      <c r="AS79" s="150"/>
      <c r="AT79" s="150"/>
      <c r="AU79" s="150"/>
      <c r="AV79" s="150"/>
      <c r="AW79" s="150"/>
      <c r="AX79" s="150"/>
      <c r="AY79" s="150"/>
      <c r="AZ79" s="150"/>
      <c r="BA79" s="150"/>
      <c r="BB79" s="150"/>
      <c r="BC79" s="150"/>
      <c r="BD79" s="150"/>
      <c r="BE79" s="150"/>
      <c r="BF79" s="150"/>
      <c r="BG79" s="150"/>
      <c r="BH79" s="150"/>
      <c r="BI79" s="150"/>
      <c r="BJ79" s="150"/>
      <c r="BK79" s="150"/>
      <c r="BL79" s="150"/>
    </row>
    <row r="80" spans="1:64" s="4" customFormat="1" ht="18" hidden="1" customHeight="1" x14ac:dyDescent="0.2"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  <c r="AA80" s="150"/>
      <c r="AB80" s="150"/>
      <c r="AC80" s="150"/>
      <c r="AD80" s="150"/>
      <c r="AE80" s="150"/>
      <c r="AF80" s="150"/>
      <c r="AG80" s="150"/>
      <c r="AH80" s="150"/>
      <c r="AI80" s="150"/>
      <c r="AJ80" s="150"/>
      <c r="AK80" s="150"/>
      <c r="AL80" s="150"/>
      <c r="AM80" s="150"/>
      <c r="AN80" s="150"/>
      <c r="AO80" s="150"/>
      <c r="AP80" s="150"/>
      <c r="AQ80" s="150"/>
      <c r="AR80" s="150"/>
      <c r="AS80" s="150"/>
      <c r="AT80" s="150"/>
      <c r="AU80" s="150"/>
      <c r="AV80" s="150"/>
      <c r="AW80" s="150"/>
      <c r="AX80" s="150"/>
      <c r="AY80" s="150"/>
      <c r="AZ80" s="150"/>
      <c r="BA80" s="150"/>
      <c r="BB80" s="150"/>
      <c r="BC80" s="150"/>
      <c r="BD80" s="150"/>
      <c r="BE80" s="150"/>
      <c r="BF80" s="150"/>
      <c r="BG80" s="150"/>
      <c r="BH80" s="150"/>
      <c r="BI80" s="150"/>
      <c r="BJ80" s="150"/>
      <c r="BK80" s="150"/>
      <c r="BL80" s="150"/>
    </row>
    <row r="81" spans="1:64" s="4" customFormat="1" ht="18" hidden="1" customHeight="1" x14ac:dyDescent="0.2"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/>
      <c r="AF81" s="150"/>
      <c r="AG81" s="150"/>
      <c r="AH81" s="150"/>
      <c r="AI81" s="150"/>
      <c r="AJ81" s="150"/>
      <c r="AK81" s="150"/>
      <c r="AL81" s="150"/>
      <c r="AM81" s="150"/>
      <c r="AN81" s="150"/>
      <c r="AO81" s="150"/>
      <c r="AP81" s="150"/>
      <c r="AQ81" s="150"/>
      <c r="AR81" s="150"/>
      <c r="AS81" s="150"/>
      <c r="AT81" s="150"/>
      <c r="AU81" s="150"/>
      <c r="AV81" s="150"/>
      <c r="AW81" s="150"/>
      <c r="AX81" s="150"/>
      <c r="AY81" s="150"/>
      <c r="AZ81" s="150"/>
      <c r="BA81" s="150"/>
      <c r="BB81" s="150"/>
      <c r="BC81" s="150"/>
      <c r="BD81" s="150"/>
      <c r="BE81" s="150"/>
      <c r="BF81" s="150"/>
      <c r="BG81" s="150"/>
      <c r="BH81" s="150"/>
      <c r="BI81" s="150"/>
      <c r="BJ81" s="150"/>
      <c r="BK81" s="150"/>
      <c r="BL81" s="150"/>
    </row>
    <row r="82" spans="1:64" s="4" customFormat="1" ht="18" hidden="1" customHeight="1" x14ac:dyDescent="0.2"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/>
      <c r="AH82" s="150"/>
      <c r="AI82" s="150"/>
      <c r="AJ82" s="150"/>
      <c r="AK82" s="150"/>
      <c r="AL82" s="150"/>
      <c r="AM82" s="150"/>
      <c r="AN82" s="150"/>
      <c r="AO82" s="150"/>
      <c r="AP82" s="150"/>
      <c r="AQ82" s="150"/>
      <c r="AR82" s="150"/>
      <c r="AS82" s="150"/>
      <c r="AT82" s="150"/>
      <c r="AU82" s="150"/>
      <c r="AV82" s="150"/>
      <c r="AW82" s="150"/>
      <c r="AX82" s="150"/>
      <c r="AY82" s="150"/>
      <c r="AZ82" s="150"/>
      <c r="BA82" s="150"/>
      <c r="BB82" s="150"/>
      <c r="BC82" s="150"/>
      <c r="BD82" s="150"/>
      <c r="BE82" s="150"/>
      <c r="BF82" s="150"/>
      <c r="BG82" s="150"/>
      <c r="BH82" s="150"/>
      <c r="BI82" s="150"/>
      <c r="BJ82" s="150"/>
      <c r="BK82" s="150"/>
      <c r="BL82" s="150"/>
    </row>
    <row r="83" spans="1:64" s="4" customFormat="1" ht="18" hidden="1" customHeight="1" x14ac:dyDescent="0.2"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  <c r="AA83" s="150"/>
      <c r="AB83" s="150"/>
      <c r="AC83" s="150"/>
      <c r="AD83" s="150"/>
      <c r="AE83" s="150"/>
      <c r="AF83" s="150"/>
      <c r="AG83" s="150"/>
      <c r="AH83" s="150"/>
      <c r="AI83" s="150"/>
      <c r="AJ83" s="150"/>
      <c r="AK83" s="150"/>
      <c r="AL83" s="150"/>
      <c r="AM83" s="150"/>
      <c r="AN83" s="150"/>
      <c r="AO83" s="150"/>
      <c r="AP83" s="150"/>
      <c r="AQ83" s="150"/>
      <c r="AR83" s="150"/>
      <c r="AS83" s="150"/>
      <c r="AT83" s="150"/>
      <c r="AU83" s="150"/>
      <c r="AV83" s="150"/>
      <c r="AW83" s="150"/>
      <c r="AX83" s="150"/>
      <c r="AY83" s="150"/>
      <c r="AZ83" s="150"/>
      <c r="BA83" s="150"/>
      <c r="BB83" s="150"/>
      <c r="BC83" s="150"/>
      <c r="BD83" s="150"/>
      <c r="BE83" s="150"/>
      <c r="BF83" s="150"/>
      <c r="BG83" s="150"/>
      <c r="BH83" s="150"/>
      <c r="BI83" s="150"/>
      <c r="BJ83" s="150"/>
      <c r="BK83" s="150"/>
      <c r="BL83" s="150"/>
    </row>
    <row r="84" spans="1:64" s="4" customFormat="1" ht="18" hidden="1" customHeight="1" x14ac:dyDescent="0.2"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/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0"/>
      <c r="AU84" s="150"/>
      <c r="AV84" s="150"/>
      <c r="AW84" s="150"/>
      <c r="AX84" s="150"/>
      <c r="AY84" s="150"/>
      <c r="AZ84" s="150"/>
      <c r="BA84" s="150"/>
      <c r="BB84" s="150"/>
      <c r="BC84" s="150"/>
      <c r="BD84" s="150"/>
      <c r="BE84" s="150"/>
      <c r="BF84" s="150"/>
      <c r="BG84" s="150"/>
      <c r="BH84" s="150"/>
      <c r="BI84" s="150"/>
      <c r="BJ84" s="150"/>
      <c r="BK84" s="150"/>
      <c r="BL84" s="150"/>
    </row>
    <row r="85" spans="1:64" s="4" customFormat="1" ht="18" hidden="1" customHeight="1" x14ac:dyDescent="0.2"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  <c r="AA85" s="150"/>
      <c r="AB85" s="150"/>
      <c r="AC85" s="150"/>
      <c r="AD85" s="150"/>
      <c r="AE85" s="150"/>
      <c r="AF85" s="150"/>
      <c r="AG85" s="150"/>
      <c r="AH85" s="150"/>
      <c r="AI85" s="150"/>
      <c r="AJ85" s="150"/>
      <c r="AK85" s="150"/>
      <c r="AL85" s="150"/>
      <c r="AM85" s="150"/>
      <c r="AN85" s="150"/>
      <c r="AO85" s="150"/>
      <c r="AP85" s="150"/>
      <c r="AQ85" s="150"/>
      <c r="AR85" s="150"/>
      <c r="AS85" s="150"/>
      <c r="AT85" s="150"/>
      <c r="AU85" s="150"/>
      <c r="AV85" s="150"/>
      <c r="AW85" s="150"/>
      <c r="AX85" s="150"/>
      <c r="AY85" s="150"/>
      <c r="AZ85" s="150"/>
      <c r="BA85" s="150"/>
      <c r="BB85" s="150"/>
      <c r="BC85" s="150"/>
      <c r="BD85" s="150"/>
      <c r="BE85" s="150"/>
      <c r="BF85" s="150"/>
      <c r="BG85" s="150"/>
      <c r="BH85" s="150"/>
      <c r="BI85" s="150"/>
      <c r="BJ85" s="150"/>
      <c r="BK85" s="150"/>
      <c r="BL85" s="150"/>
    </row>
    <row r="86" spans="1:64" s="4" customFormat="1" ht="18" hidden="1" customHeight="1" x14ac:dyDescent="0.2"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50"/>
      <c r="AF86" s="150"/>
      <c r="AG86" s="150"/>
      <c r="AH86" s="150"/>
      <c r="AI86" s="150"/>
      <c r="AJ86" s="150"/>
      <c r="AK86" s="150"/>
      <c r="AL86" s="150"/>
      <c r="AM86" s="150"/>
      <c r="AN86" s="150"/>
      <c r="AO86" s="150"/>
      <c r="AP86" s="150"/>
      <c r="AQ86" s="150"/>
      <c r="AR86" s="150"/>
      <c r="AS86" s="150"/>
      <c r="AT86" s="150"/>
      <c r="AU86" s="150"/>
      <c r="AV86" s="150"/>
      <c r="AW86" s="150"/>
      <c r="AX86" s="150"/>
      <c r="AY86" s="150"/>
      <c r="AZ86" s="150"/>
      <c r="BA86" s="150"/>
      <c r="BB86" s="150"/>
      <c r="BC86" s="150"/>
      <c r="BD86" s="150"/>
      <c r="BE86" s="150"/>
      <c r="BF86" s="150"/>
      <c r="BG86" s="150"/>
      <c r="BH86" s="150"/>
      <c r="BI86" s="150"/>
      <c r="BJ86" s="150"/>
      <c r="BK86" s="150"/>
      <c r="BL86" s="150"/>
    </row>
    <row r="87" spans="1:64" s="4" customFormat="1" ht="18" hidden="1" customHeight="1" x14ac:dyDescent="0.2"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  <c r="AA87" s="150"/>
      <c r="AB87" s="150"/>
      <c r="AC87" s="150"/>
      <c r="AD87" s="150"/>
      <c r="AE87" s="150"/>
      <c r="AF87" s="150"/>
      <c r="AG87" s="150"/>
      <c r="AH87" s="150"/>
      <c r="AI87" s="150"/>
      <c r="AJ87" s="150"/>
      <c r="AK87" s="150"/>
      <c r="AL87" s="150"/>
      <c r="AM87" s="150"/>
      <c r="AN87" s="150"/>
      <c r="AO87" s="150"/>
      <c r="AP87" s="150"/>
      <c r="AQ87" s="150"/>
      <c r="AR87" s="150"/>
      <c r="AS87" s="150"/>
      <c r="AT87" s="150"/>
      <c r="AU87" s="150"/>
      <c r="AV87" s="150"/>
      <c r="AW87" s="150"/>
      <c r="AX87" s="150"/>
      <c r="AY87" s="150"/>
      <c r="AZ87" s="150"/>
      <c r="BA87" s="150"/>
      <c r="BB87" s="150"/>
      <c r="BC87" s="150"/>
      <c r="BD87" s="150"/>
      <c r="BE87" s="150"/>
      <c r="BF87" s="150"/>
      <c r="BG87" s="150"/>
      <c r="BH87" s="150"/>
      <c r="BI87" s="150"/>
      <c r="BJ87" s="150"/>
      <c r="BK87" s="150"/>
      <c r="BL87" s="150"/>
    </row>
    <row r="88" spans="1:64" s="4" customFormat="1" ht="18" hidden="1" customHeight="1" x14ac:dyDescent="0.2"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  <c r="AA88" s="150"/>
      <c r="AB88" s="150"/>
      <c r="AC88" s="150"/>
      <c r="AD88" s="150"/>
      <c r="AE88" s="150"/>
      <c r="AF88" s="150"/>
      <c r="AG88" s="150"/>
      <c r="AH88" s="150"/>
      <c r="AI88" s="150"/>
      <c r="AJ88" s="150"/>
      <c r="AK88" s="150"/>
      <c r="AL88" s="150"/>
      <c r="AM88" s="150"/>
      <c r="AN88" s="150"/>
      <c r="AO88" s="150"/>
      <c r="AP88" s="150"/>
      <c r="AQ88" s="150"/>
      <c r="AR88" s="150"/>
      <c r="AS88" s="150"/>
      <c r="AT88" s="150"/>
      <c r="AU88" s="150"/>
      <c r="AV88" s="150"/>
      <c r="AW88" s="150"/>
      <c r="AX88" s="150"/>
      <c r="AY88" s="150"/>
      <c r="AZ88" s="150"/>
      <c r="BA88" s="150"/>
      <c r="BB88" s="150"/>
      <c r="BC88" s="150"/>
      <c r="BD88" s="150"/>
      <c r="BE88" s="150"/>
      <c r="BF88" s="150"/>
      <c r="BG88" s="150"/>
      <c r="BH88" s="150"/>
      <c r="BI88" s="150"/>
      <c r="BJ88" s="150"/>
      <c r="BK88" s="150"/>
      <c r="BL88" s="150"/>
    </row>
    <row r="89" spans="1:64" ht="18" hidden="1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64" s="8" customFormat="1" ht="17.100000000000001" hidden="1" customHeight="1" x14ac:dyDescent="0.25">
      <c r="O90" s="154"/>
      <c r="P90" s="154"/>
      <c r="Q90" s="154"/>
      <c r="R90" s="154"/>
      <c r="S90" s="154"/>
      <c r="T90" s="154"/>
      <c r="U90" s="154"/>
      <c r="V90" s="154"/>
      <c r="W90" s="154"/>
      <c r="X90" s="154"/>
      <c r="Y90" s="154"/>
      <c r="Z90" s="154"/>
      <c r="AA90" s="154"/>
      <c r="AB90" s="154"/>
      <c r="AC90" s="154"/>
      <c r="AD90" s="154"/>
      <c r="AE90" s="154"/>
      <c r="AF90" s="154"/>
      <c r="AG90" s="154"/>
      <c r="AH90" s="154"/>
      <c r="AI90" s="154"/>
      <c r="AJ90" s="154"/>
      <c r="AK90" s="154"/>
      <c r="AL90" s="154"/>
      <c r="AM90" s="154"/>
      <c r="AN90" s="154"/>
      <c r="AO90" s="154"/>
      <c r="AP90" s="154"/>
      <c r="AQ90" s="154"/>
      <c r="AR90" s="154"/>
      <c r="AS90" s="154"/>
      <c r="AT90" s="154"/>
      <c r="AU90" s="154"/>
      <c r="AV90" s="154"/>
      <c r="AW90" s="154"/>
      <c r="AX90" s="154"/>
      <c r="AY90" s="154"/>
      <c r="AZ90" s="154"/>
      <c r="BA90" s="154"/>
      <c r="BB90" s="154"/>
      <c r="BC90" s="154"/>
      <c r="BD90" s="154"/>
      <c r="BE90" s="154"/>
      <c r="BF90" s="154"/>
      <c r="BG90" s="154"/>
      <c r="BH90" s="154"/>
      <c r="BI90" s="154"/>
      <c r="BJ90" s="154"/>
      <c r="BK90" s="154"/>
      <c r="BL90" s="154"/>
    </row>
    <row r="91" spans="1:64" s="6" customFormat="1" ht="18" hidden="1" customHeight="1" x14ac:dyDescent="0.2">
      <c r="O91" s="152"/>
      <c r="P91" s="152"/>
      <c r="Q91" s="152"/>
      <c r="R91" s="152"/>
      <c r="S91" s="152"/>
      <c r="T91" s="152"/>
      <c r="U91" s="152"/>
      <c r="V91" s="152"/>
      <c r="W91" s="152"/>
      <c r="X91" s="152"/>
      <c r="Y91" s="152"/>
      <c r="Z91" s="152"/>
      <c r="AA91" s="152"/>
      <c r="AB91" s="152"/>
      <c r="AC91" s="152"/>
      <c r="AD91" s="152"/>
      <c r="AE91" s="152"/>
      <c r="AF91" s="152"/>
      <c r="AG91" s="152"/>
      <c r="AH91" s="152"/>
      <c r="AI91" s="152"/>
      <c r="AJ91" s="152"/>
      <c r="AK91" s="152"/>
      <c r="AL91" s="152"/>
      <c r="AM91" s="152"/>
      <c r="AN91" s="152"/>
      <c r="AO91" s="152"/>
      <c r="AP91" s="152"/>
      <c r="AQ91" s="152"/>
      <c r="AR91" s="152"/>
      <c r="AS91" s="152"/>
      <c r="AT91" s="152"/>
      <c r="AU91" s="152"/>
      <c r="AV91" s="152"/>
      <c r="AW91" s="152"/>
      <c r="AX91" s="152"/>
      <c r="AY91" s="152"/>
      <c r="AZ91" s="152"/>
      <c r="BA91" s="152"/>
      <c r="BB91" s="152"/>
      <c r="BC91" s="152"/>
      <c r="BD91" s="152"/>
      <c r="BE91" s="152"/>
      <c r="BF91" s="152"/>
      <c r="BG91" s="152"/>
      <c r="BH91" s="152"/>
      <c r="BI91" s="152"/>
      <c r="BJ91" s="152"/>
      <c r="BK91" s="152"/>
      <c r="BL91" s="152"/>
    </row>
    <row r="92" spans="1:64" s="4" customFormat="1" ht="18" hidden="1" customHeight="1" x14ac:dyDescent="0.2"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  <c r="AB92" s="150"/>
      <c r="AC92" s="150"/>
      <c r="AD92" s="150"/>
      <c r="AE92" s="150"/>
      <c r="AF92" s="150"/>
      <c r="AG92" s="150"/>
      <c r="AH92" s="150"/>
      <c r="AI92" s="150"/>
      <c r="AJ92" s="150"/>
      <c r="AK92" s="150"/>
      <c r="AL92" s="150"/>
      <c r="AM92" s="150"/>
      <c r="AN92" s="150"/>
      <c r="AO92" s="150"/>
      <c r="AP92" s="150"/>
      <c r="AQ92" s="150"/>
      <c r="AR92" s="150"/>
      <c r="AS92" s="150"/>
      <c r="AT92" s="150"/>
      <c r="AU92" s="150"/>
      <c r="AV92" s="150"/>
      <c r="AW92" s="150"/>
      <c r="AX92" s="150"/>
      <c r="AY92" s="150"/>
      <c r="AZ92" s="150"/>
      <c r="BA92" s="150"/>
      <c r="BB92" s="150"/>
      <c r="BC92" s="150"/>
      <c r="BD92" s="150"/>
      <c r="BE92" s="150"/>
      <c r="BF92" s="150"/>
      <c r="BG92" s="150"/>
      <c r="BH92" s="150"/>
      <c r="BI92" s="150"/>
      <c r="BJ92" s="150"/>
      <c r="BK92" s="150"/>
      <c r="BL92" s="150"/>
    </row>
    <row r="93" spans="1:64" s="4" customFormat="1" ht="18" hidden="1" customHeight="1" x14ac:dyDescent="0.2"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0"/>
      <c r="AV93" s="150"/>
      <c r="AW93" s="150"/>
      <c r="AX93" s="150"/>
      <c r="AY93" s="150"/>
      <c r="AZ93" s="150"/>
      <c r="BA93" s="150"/>
      <c r="BB93" s="150"/>
      <c r="BC93" s="150"/>
      <c r="BD93" s="150"/>
      <c r="BE93" s="150"/>
      <c r="BF93" s="150"/>
      <c r="BG93" s="150"/>
      <c r="BH93" s="150"/>
      <c r="BI93" s="150"/>
      <c r="BJ93" s="150"/>
      <c r="BK93" s="150"/>
      <c r="BL93" s="150"/>
    </row>
    <row r="94" spans="1:64" s="4" customFormat="1" ht="18" hidden="1" customHeight="1" x14ac:dyDescent="0.2"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  <c r="AA94" s="150"/>
      <c r="AB94" s="150"/>
      <c r="AC94" s="150"/>
      <c r="AD94" s="150"/>
      <c r="AE94" s="150"/>
      <c r="AF94" s="150"/>
      <c r="AG94" s="150"/>
      <c r="AH94" s="150"/>
      <c r="AI94" s="150"/>
      <c r="AJ94" s="150"/>
      <c r="AK94" s="150"/>
      <c r="AL94" s="150"/>
      <c r="AM94" s="150"/>
      <c r="AN94" s="150"/>
      <c r="AO94" s="150"/>
      <c r="AP94" s="150"/>
      <c r="AQ94" s="150"/>
      <c r="AR94" s="150"/>
      <c r="AS94" s="150"/>
      <c r="AT94" s="150"/>
      <c r="AU94" s="150"/>
      <c r="AV94" s="150"/>
      <c r="AW94" s="150"/>
      <c r="AX94" s="150"/>
      <c r="AY94" s="150"/>
      <c r="AZ94" s="150"/>
      <c r="BA94" s="150"/>
      <c r="BB94" s="150"/>
      <c r="BC94" s="150"/>
      <c r="BD94" s="150"/>
      <c r="BE94" s="150"/>
      <c r="BF94" s="150"/>
      <c r="BG94" s="150"/>
      <c r="BH94" s="150"/>
      <c r="BI94" s="150"/>
      <c r="BJ94" s="150"/>
      <c r="BK94" s="150"/>
      <c r="BL94" s="150"/>
    </row>
    <row r="95" spans="1:64" s="4" customFormat="1" ht="18" hidden="1" customHeight="1" x14ac:dyDescent="0.2"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  <c r="AA95" s="150"/>
      <c r="AB95" s="150"/>
      <c r="AC95" s="150"/>
      <c r="AD95" s="150"/>
      <c r="AE95" s="150"/>
      <c r="AF95" s="150"/>
      <c r="AG95" s="150"/>
      <c r="AH95" s="150"/>
      <c r="AI95" s="150"/>
      <c r="AJ95" s="150"/>
      <c r="AK95" s="150"/>
      <c r="AL95" s="150"/>
      <c r="AM95" s="150"/>
      <c r="AN95" s="150"/>
      <c r="AO95" s="150"/>
      <c r="AP95" s="150"/>
      <c r="AQ95" s="150"/>
      <c r="AR95" s="150"/>
      <c r="AS95" s="150"/>
      <c r="AT95" s="150"/>
      <c r="AU95" s="150"/>
      <c r="AV95" s="150"/>
      <c r="AW95" s="150"/>
      <c r="AX95" s="150"/>
      <c r="AY95" s="150"/>
      <c r="AZ95" s="150"/>
      <c r="BA95" s="150"/>
      <c r="BB95" s="150"/>
      <c r="BC95" s="150"/>
      <c r="BD95" s="150"/>
      <c r="BE95" s="150"/>
      <c r="BF95" s="150"/>
      <c r="BG95" s="150"/>
      <c r="BH95" s="150"/>
      <c r="BI95" s="150"/>
      <c r="BJ95" s="150"/>
      <c r="BK95" s="150"/>
      <c r="BL95" s="150"/>
    </row>
    <row r="96" spans="1:64" s="4" customFormat="1" ht="18" hidden="1" customHeight="1" x14ac:dyDescent="0.2"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  <c r="AB96" s="150"/>
      <c r="AC96" s="150"/>
      <c r="AD96" s="150"/>
      <c r="AE96" s="150"/>
      <c r="AF96" s="150"/>
      <c r="AG96" s="150"/>
      <c r="AH96" s="150"/>
      <c r="AI96" s="150"/>
      <c r="AJ96" s="150"/>
      <c r="AK96" s="150"/>
      <c r="AL96" s="150"/>
      <c r="AM96" s="150"/>
      <c r="AN96" s="150"/>
      <c r="AO96" s="150"/>
      <c r="AP96" s="150"/>
      <c r="AQ96" s="150"/>
      <c r="AR96" s="150"/>
      <c r="AS96" s="150"/>
      <c r="AT96" s="150"/>
      <c r="AU96" s="150"/>
      <c r="AV96" s="150"/>
      <c r="AW96" s="150"/>
      <c r="AX96" s="150"/>
      <c r="AY96" s="150"/>
      <c r="AZ96" s="150"/>
      <c r="BA96" s="150"/>
      <c r="BB96" s="150"/>
      <c r="BC96" s="150"/>
      <c r="BD96" s="150"/>
      <c r="BE96" s="150"/>
      <c r="BF96" s="150"/>
      <c r="BG96" s="150"/>
      <c r="BH96" s="150"/>
      <c r="BI96" s="150"/>
      <c r="BJ96" s="150"/>
      <c r="BK96" s="150"/>
      <c r="BL96" s="150"/>
    </row>
    <row r="97" spans="1:64" s="4" customFormat="1" ht="18" hidden="1" customHeight="1" x14ac:dyDescent="0.2"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  <c r="BC97" s="150"/>
      <c r="BD97" s="150"/>
      <c r="BE97" s="150"/>
      <c r="BF97" s="150"/>
      <c r="BG97" s="150"/>
      <c r="BH97" s="150"/>
      <c r="BI97" s="150"/>
      <c r="BJ97" s="150"/>
      <c r="BK97" s="150"/>
      <c r="BL97" s="150"/>
    </row>
    <row r="98" spans="1:64" s="4" customFormat="1" ht="18" hidden="1" customHeight="1" x14ac:dyDescent="0.2"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  <c r="AA98" s="150"/>
      <c r="AB98" s="150"/>
      <c r="AC98" s="150"/>
      <c r="AD98" s="150"/>
      <c r="AE98" s="150"/>
      <c r="AF98" s="150"/>
      <c r="AG98" s="150"/>
      <c r="AH98" s="150"/>
      <c r="AI98" s="150"/>
      <c r="AJ98" s="150"/>
      <c r="AK98" s="150"/>
      <c r="AL98" s="150"/>
      <c r="AM98" s="150"/>
      <c r="AN98" s="150"/>
      <c r="AO98" s="150"/>
      <c r="AP98" s="150"/>
      <c r="AQ98" s="150"/>
      <c r="AR98" s="150"/>
      <c r="AS98" s="150"/>
      <c r="AT98" s="150"/>
      <c r="AU98" s="150"/>
      <c r="AV98" s="150"/>
      <c r="AW98" s="150"/>
      <c r="AX98" s="150"/>
      <c r="AY98" s="150"/>
      <c r="AZ98" s="150"/>
      <c r="BA98" s="150"/>
      <c r="BB98" s="150"/>
      <c r="BC98" s="150"/>
      <c r="BD98" s="150"/>
      <c r="BE98" s="150"/>
      <c r="BF98" s="150"/>
      <c r="BG98" s="150"/>
      <c r="BH98" s="150"/>
      <c r="BI98" s="150"/>
      <c r="BJ98" s="150"/>
      <c r="BK98" s="150"/>
      <c r="BL98" s="150"/>
    </row>
    <row r="99" spans="1:64" s="4" customFormat="1" ht="18" hidden="1" customHeight="1" x14ac:dyDescent="0.2"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  <c r="AK99" s="150"/>
      <c r="AL99" s="150"/>
      <c r="AM99" s="150"/>
      <c r="AN99" s="150"/>
      <c r="AO99" s="150"/>
      <c r="AP99" s="150"/>
      <c r="AQ99" s="150"/>
      <c r="AR99" s="150"/>
      <c r="AS99" s="150"/>
      <c r="AT99" s="150"/>
      <c r="AU99" s="150"/>
      <c r="AV99" s="150"/>
      <c r="AW99" s="150"/>
      <c r="AX99" s="150"/>
      <c r="AY99" s="150"/>
      <c r="AZ99" s="150"/>
      <c r="BA99" s="150"/>
      <c r="BB99" s="150"/>
      <c r="BC99" s="150"/>
      <c r="BD99" s="150"/>
      <c r="BE99" s="150"/>
      <c r="BF99" s="150"/>
      <c r="BG99" s="150"/>
      <c r="BH99" s="150"/>
      <c r="BI99" s="150"/>
      <c r="BJ99" s="150"/>
      <c r="BK99" s="150"/>
      <c r="BL99" s="150"/>
    </row>
    <row r="100" spans="1:64" s="4" customFormat="1" ht="18" hidden="1" customHeight="1" x14ac:dyDescent="0.2"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  <c r="AD100" s="150"/>
      <c r="AE100" s="150"/>
      <c r="AF100" s="150"/>
      <c r="AG100" s="150"/>
      <c r="AH100" s="150"/>
      <c r="AI100" s="150"/>
      <c r="AJ100" s="150"/>
      <c r="AK100" s="150"/>
      <c r="AL100" s="150"/>
      <c r="AM100" s="150"/>
      <c r="AN100" s="150"/>
      <c r="AO100" s="150"/>
      <c r="AP100" s="150"/>
      <c r="AQ100" s="150"/>
      <c r="AR100" s="150"/>
      <c r="AS100" s="150"/>
      <c r="AT100" s="150"/>
      <c r="AU100" s="150"/>
      <c r="AV100" s="150"/>
      <c r="AW100" s="150"/>
      <c r="AX100" s="150"/>
      <c r="AY100" s="150"/>
      <c r="AZ100" s="150"/>
      <c r="BA100" s="150"/>
      <c r="BB100" s="150"/>
      <c r="BC100" s="150"/>
      <c r="BD100" s="150"/>
      <c r="BE100" s="150"/>
      <c r="BF100" s="150"/>
      <c r="BG100" s="150"/>
      <c r="BH100" s="150"/>
      <c r="BI100" s="150"/>
      <c r="BJ100" s="150"/>
      <c r="BK100" s="150"/>
      <c r="BL100" s="150"/>
    </row>
    <row r="101" spans="1:64" s="4" customFormat="1" ht="18" hidden="1" customHeight="1" x14ac:dyDescent="0.2"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</row>
    <row r="102" spans="1:64" s="4" customFormat="1" ht="18" hidden="1" customHeight="1" x14ac:dyDescent="0.2"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  <c r="AC102" s="150"/>
      <c r="AD102" s="150"/>
      <c r="AE102" s="150"/>
      <c r="AF102" s="150"/>
      <c r="AG102" s="150"/>
      <c r="AH102" s="150"/>
      <c r="AI102" s="150"/>
      <c r="AJ102" s="150"/>
      <c r="AK102" s="150"/>
      <c r="AL102" s="150"/>
      <c r="AM102" s="150"/>
      <c r="AN102" s="150"/>
      <c r="AO102" s="150"/>
      <c r="AP102" s="150"/>
      <c r="AQ102" s="150"/>
      <c r="AR102" s="150"/>
      <c r="AS102" s="150"/>
      <c r="AT102" s="150"/>
      <c r="AU102" s="150"/>
      <c r="AV102" s="150"/>
      <c r="AW102" s="150"/>
      <c r="AX102" s="150"/>
      <c r="AY102" s="150"/>
      <c r="AZ102" s="150"/>
      <c r="BA102" s="150"/>
      <c r="BB102" s="150"/>
      <c r="BC102" s="150"/>
      <c r="BD102" s="150"/>
      <c r="BE102" s="150"/>
      <c r="BF102" s="150"/>
      <c r="BG102" s="150"/>
      <c r="BH102" s="150"/>
      <c r="BI102" s="150"/>
      <c r="BJ102" s="150"/>
      <c r="BK102" s="150"/>
      <c r="BL102" s="150"/>
    </row>
    <row r="103" spans="1:64" s="4" customFormat="1" ht="18" hidden="1" customHeight="1" x14ac:dyDescent="0.2"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/>
      <c r="AD103" s="150"/>
      <c r="AE103" s="150"/>
      <c r="AF103" s="150"/>
      <c r="AG103" s="150"/>
      <c r="AH103" s="150"/>
      <c r="AI103" s="150"/>
      <c r="AJ103" s="150"/>
      <c r="AK103" s="150"/>
      <c r="AL103" s="150"/>
      <c r="AM103" s="150"/>
      <c r="AN103" s="150"/>
      <c r="AO103" s="150"/>
      <c r="AP103" s="150"/>
      <c r="AQ103" s="150"/>
      <c r="AR103" s="150"/>
      <c r="AS103" s="150"/>
      <c r="AT103" s="150"/>
      <c r="AU103" s="150"/>
      <c r="AV103" s="150"/>
      <c r="AW103" s="150"/>
      <c r="AX103" s="150"/>
      <c r="AY103" s="150"/>
      <c r="AZ103" s="150"/>
      <c r="BA103" s="150"/>
      <c r="BB103" s="150"/>
      <c r="BC103" s="150"/>
      <c r="BD103" s="150"/>
      <c r="BE103" s="150"/>
      <c r="BF103" s="150"/>
      <c r="BG103" s="150"/>
      <c r="BH103" s="150"/>
      <c r="BI103" s="150"/>
      <c r="BJ103" s="150"/>
      <c r="BK103" s="150"/>
      <c r="BL103" s="150"/>
    </row>
    <row r="104" spans="1:64" ht="12.75" hidden="1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64" ht="9" hidden="1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64" ht="15.75" hidden="1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64" ht="14.25" hidden="1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64" ht="12" hidden="1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64" ht="12" hidden="1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64" ht="12" hidden="1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64" ht="12" hidden="1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64" ht="12" hidden="1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64" ht="6.95" hidden="1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64" s="7" customFormat="1" ht="17.100000000000001" hidden="1" customHeight="1" x14ac:dyDescent="0.2">
      <c r="O114" s="153"/>
      <c r="P114" s="153"/>
      <c r="Q114" s="153"/>
      <c r="R114" s="153"/>
      <c r="S114" s="153"/>
      <c r="T114" s="153"/>
      <c r="U114" s="153"/>
      <c r="V114" s="153"/>
      <c r="W114" s="153"/>
      <c r="X114" s="153"/>
      <c r="Y114" s="153"/>
      <c r="Z114" s="153"/>
      <c r="AA114" s="153"/>
      <c r="AB114" s="153"/>
      <c r="AC114" s="153"/>
      <c r="AD114" s="153"/>
      <c r="AE114" s="153"/>
      <c r="AF114" s="153"/>
      <c r="AG114" s="153"/>
      <c r="AH114" s="153"/>
      <c r="AI114" s="153"/>
      <c r="AJ114" s="153"/>
      <c r="AK114" s="153"/>
      <c r="AL114" s="153"/>
      <c r="AM114" s="153"/>
      <c r="AN114" s="153"/>
      <c r="AO114" s="153"/>
      <c r="AP114" s="153"/>
      <c r="AQ114" s="153"/>
      <c r="AR114" s="153"/>
      <c r="AS114" s="153"/>
      <c r="AT114" s="153"/>
      <c r="AU114" s="153"/>
      <c r="AV114" s="153"/>
      <c r="AW114" s="153"/>
      <c r="AX114" s="153"/>
      <c r="AY114" s="153"/>
      <c r="AZ114" s="153"/>
      <c r="BA114" s="153"/>
      <c r="BB114" s="153"/>
      <c r="BC114" s="153"/>
      <c r="BD114" s="153"/>
      <c r="BE114" s="153"/>
      <c r="BF114" s="153"/>
      <c r="BG114" s="153"/>
      <c r="BH114" s="153"/>
      <c r="BI114" s="153"/>
      <c r="BJ114" s="153"/>
      <c r="BK114" s="153"/>
      <c r="BL114" s="153"/>
    </row>
    <row r="115" spans="1:64" s="4" customFormat="1" ht="17.100000000000001" hidden="1" customHeight="1" x14ac:dyDescent="0.2">
      <c r="O115" s="150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  <c r="AA115" s="150"/>
      <c r="AB115" s="150"/>
      <c r="AC115" s="150"/>
      <c r="AD115" s="150"/>
      <c r="AE115" s="150"/>
      <c r="AF115" s="150"/>
      <c r="AG115" s="150"/>
      <c r="AH115" s="150"/>
      <c r="AI115" s="150"/>
      <c r="AJ115" s="150"/>
      <c r="AK115" s="150"/>
      <c r="AL115" s="150"/>
      <c r="AM115" s="150"/>
      <c r="AN115" s="150"/>
      <c r="AO115" s="150"/>
      <c r="AP115" s="150"/>
      <c r="AQ115" s="150"/>
      <c r="AR115" s="150"/>
      <c r="AS115" s="150"/>
      <c r="AT115" s="150"/>
      <c r="AU115" s="150"/>
      <c r="AV115" s="150"/>
      <c r="AW115" s="150"/>
      <c r="AX115" s="150"/>
      <c r="AY115" s="150"/>
      <c r="AZ115" s="150"/>
      <c r="BA115" s="150"/>
      <c r="BB115" s="150"/>
      <c r="BC115" s="150"/>
      <c r="BD115" s="150"/>
      <c r="BE115" s="150"/>
      <c r="BF115" s="150"/>
      <c r="BG115" s="150"/>
      <c r="BH115" s="150"/>
      <c r="BI115" s="150"/>
      <c r="BJ115" s="150"/>
      <c r="BK115" s="150"/>
      <c r="BL115" s="150"/>
    </row>
    <row r="116" spans="1:64" s="4" customFormat="1" ht="17.100000000000001" hidden="1" customHeight="1" x14ac:dyDescent="0.2"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  <c r="AA116" s="150"/>
      <c r="AB116" s="150"/>
      <c r="AC116" s="150"/>
      <c r="AD116" s="150"/>
      <c r="AE116" s="150"/>
      <c r="AF116" s="150"/>
      <c r="AG116" s="150"/>
      <c r="AH116" s="150"/>
      <c r="AI116" s="150"/>
      <c r="AJ116" s="150"/>
      <c r="AK116" s="150"/>
      <c r="AL116" s="150"/>
      <c r="AM116" s="150"/>
      <c r="AN116" s="150"/>
      <c r="AO116" s="150"/>
      <c r="AP116" s="150"/>
      <c r="AQ116" s="150"/>
      <c r="AR116" s="150"/>
      <c r="AS116" s="150"/>
      <c r="AT116" s="150"/>
      <c r="AU116" s="150"/>
      <c r="AV116" s="150"/>
      <c r="AW116" s="150"/>
      <c r="AX116" s="150"/>
      <c r="AY116" s="150"/>
      <c r="AZ116" s="150"/>
      <c r="BA116" s="150"/>
      <c r="BB116" s="150"/>
      <c r="BC116" s="150"/>
      <c r="BD116" s="150"/>
      <c r="BE116" s="150"/>
      <c r="BF116" s="150"/>
      <c r="BG116" s="150"/>
      <c r="BH116" s="150"/>
      <c r="BI116" s="150"/>
      <c r="BJ116" s="150"/>
      <c r="BK116" s="150"/>
      <c r="BL116" s="150"/>
    </row>
    <row r="117" spans="1:64" s="4" customFormat="1" ht="17.100000000000001" hidden="1" customHeight="1" x14ac:dyDescent="0.2"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  <c r="AA117" s="150"/>
      <c r="AB117" s="150"/>
      <c r="AC117" s="150"/>
      <c r="AD117" s="150"/>
      <c r="AE117" s="150"/>
      <c r="AF117" s="150"/>
      <c r="AG117" s="150"/>
      <c r="AH117" s="150"/>
      <c r="AI117" s="150"/>
      <c r="AJ117" s="150"/>
      <c r="AK117" s="150"/>
      <c r="AL117" s="150"/>
      <c r="AM117" s="150"/>
      <c r="AN117" s="150"/>
      <c r="AO117" s="150"/>
      <c r="AP117" s="150"/>
      <c r="AQ117" s="150"/>
      <c r="AR117" s="150"/>
      <c r="AS117" s="150"/>
      <c r="AT117" s="150"/>
      <c r="AU117" s="150"/>
      <c r="AV117" s="150"/>
      <c r="AW117" s="150"/>
      <c r="AX117" s="150"/>
      <c r="AY117" s="150"/>
      <c r="AZ117" s="150"/>
      <c r="BA117" s="150"/>
      <c r="BB117" s="150"/>
      <c r="BC117" s="150"/>
      <c r="BD117" s="150"/>
      <c r="BE117" s="150"/>
      <c r="BF117" s="150"/>
      <c r="BG117" s="150"/>
      <c r="BH117" s="150"/>
      <c r="BI117" s="150"/>
      <c r="BJ117" s="150"/>
      <c r="BK117" s="150"/>
      <c r="BL117" s="150"/>
    </row>
    <row r="118" spans="1:64" s="4" customFormat="1" ht="17.100000000000001" hidden="1" customHeight="1" x14ac:dyDescent="0.2"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  <c r="AA118" s="150"/>
      <c r="AB118" s="150"/>
      <c r="AC118" s="150"/>
      <c r="AD118" s="150"/>
      <c r="AE118" s="150"/>
      <c r="AF118" s="150"/>
      <c r="AG118" s="150"/>
      <c r="AH118" s="150"/>
      <c r="AI118" s="150"/>
      <c r="AJ118" s="150"/>
      <c r="AK118" s="150"/>
      <c r="AL118" s="150"/>
      <c r="AM118" s="150"/>
      <c r="AN118" s="150"/>
      <c r="AO118" s="150"/>
      <c r="AP118" s="150"/>
      <c r="AQ118" s="150"/>
      <c r="AR118" s="150"/>
      <c r="AS118" s="150"/>
      <c r="AT118" s="150"/>
      <c r="AU118" s="150"/>
      <c r="AV118" s="150"/>
      <c r="AW118" s="150"/>
      <c r="AX118" s="150"/>
      <c r="AY118" s="150"/>
      <c r="AZ118" s="150"/>
      <c r="BA118" s="150"/>
      <c r="BB118" s="150"/>
      <c r="BC118" s="150"/>
      <c r="BD118" s="150"/>
      <c r="BE118" s="150"/>
      <c r="BF118" s="150"/>
      <c r="BG118" s="150"/>
      <c r="BH118" s="150"/>
      <c r="BI118" s="150"/>
      <c r="BJ118" s="150"/>
      <c r="BK118" s="150"/>
      <c r="BL118" s="150"/>
    </row>
    <row r="119" spans="1:64" s="4" customFormat="1" ht="17.100000000000001" hidden="1" customHeight="1" x14ac:dyDescent="0.2"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  <c r="AA119" s="150"/>
      <c r="AB119" s="150"/>
      <c r="AC119" s="150"/>
      <c r="AD119" s="150"/>
      <c r="AE119" s="150"/>
      <c r="AF119" s="150"/>
      <c r="AG119" s="150"/>
      <c r="AH119" s="150"/>
      <c r="AI119" s="150"/>
      <c r="AJ119" s="150"/>
      <c r="AK119" s="150"/>
      <c r="AL119" s="150"/>
      <c r="AM119" s="150"/>
      <c r="AN119" s="150"/>
      <c r="AO119" s="150"/>
      <c r="AP119" s="150"/>
      <c r="AQ119" s="150"/>
      <c r="AR119" s="150"/>
      <c r="AS119" s="150"/>
      <c r="AT119" s="150"/>
      <c r="AU119" s="150"/>
      <c r="AV119" s="150"/>
      <c r="AW119" s="150"/>
      <c r="AX119" s="150"/>
      <c r="AY119" s="150"/>
      <c r="AZ119" s="150"/>
      <c r="BA119" s="150"/>
      <c r="BB119" s="150"/>
      <c r="BC119" s="150"/>
      <c r="BD119" s="150"/>
      <c r="BE119" s="150"/>
      <c r="BF119" s="150"/>
      <c r="BG119" s="150"/>
      <c r="BH119" s="150"/>
      <c r="BI119" s="150"/>
      <c r="BJ119" s="150"/>
      <c r="BK119" s="150"/>
      <c r="BL119" s="150"/>
    </row>
    <row r="120" spans="1:64" s="4" customFormat="1" ht="17.100000000000001" hidden="1" customHeight="1" x14ac:dyDescent="0.2"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  <c r="AA120" s="150"/>
      <c r="AB120" s="150"/>
      <c r="AC120" s="150"/>
      <c r="AD120" s="150"/>
      <c r="AE120" s="150"/>
      <c r="AF120" s="150"/>
      <c r="AG120" s="150"/>
      <c r="AH120" s="150"/>
      <c r="AI120" s="150"/>
      <c r="AJ120" s="150"/>
      <c r="AK120" s="150"/>
      <c r="AL120" s="150"/>
      <c r="AM120" s="150"/>
      <c r="AN120" s="150"/>
      <c r="AO120" s="150"/>
      <c r="AP120" s="150"/>
      <c r="AQ120" s="150"/>
      <c r="AR120" s="150"/>
      <c r="AS120" s="150"/>
      <c r="AT120" s="150"/>
      <c r="AU120" s="150"/>
      <c r="AV120" s="150"/>
      <c r="AW120" s="150"/>
      <c r="AX120" s="150"/>
      <c r="AY120" s="150"/>
      <c r="AZ120" s="150"/>
      <c r="BA120" s="150"/>
      <c r="BB120" s="150"/>
      <c r="BC120" s="150"/>
      <c r="BD120" s="150"/>
      <c r="BE120" s="150"/>
      <c r="BF120" s="150"/>
      <c r="BG120" s="150"/>
      <c r="BH120" s="150"/>
      <c r="BI120" s="150"/>
      <c r="BJ120" s="150"/>
      <c r="BK120" s="150"/>
      <c r="BL120" s="150"/>
    </row>
    <row r="121" spans="1:64" s="4" customFormat="1" ht="17.100000000000001" hidden="1" customHeight="1" x14ac:dyDescent="0.2">
      <c r="O121" s="150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  <c r="AA121" s="150"/>
      <c r="AB121" s="150"/>
      <c r="AC121" s="150"/>
      <c r="AD121" s="150"/>
      <c r="AE121" s="150"/>
      <c r="AF121" s="150"/>
      <c r="AG121" s="150"/>
      <c r="AH121" s="150"/>
      <c r="AI121" s="150"/>
      <c r="AJ121" s="150"/>
      <c r="AK121" s="150"/>
      <c r="AL121" s="150"/>
      <c r="AM121" s="150"/>
      <c r="AN121" s="150"/>
      <c r="AO121" s="150"/>
      <c r="AP121" s="150"/>
      <c r="AQ121" s="150"/>
      <c r="AR121" s="150"/>
      <c r="AS121" s="150"/>
      <c r="AT121" s="150"/>
      <c r="AU121" s="150"/>
      <c r="AV121" s="150"/>
      <c r="AW121" s="150"/>
      <c r="AX121" s="150"/>
      <c r="AY121" s="150"/>
      <c r="AZ121" s="150"/>
      <c r="BA121" s="150"/>
      <c r="BB121" s="150"/>
      <c r="BC121" s="150"/>
      <c r="BD121" s="150"/>
      <c r="BE121" s="150"/>
      <c r="BF121" s="150"/>
      <c r="BG121" s="150"/>
      <c r="BH121" s="150"/>
      <c r="BI121" s="150"/>
      <c r="BJ121" s="150"/>
      <c r="BK121" s="150"/>
      <c r="BL121" s="150"/>
    </row>
    <row r="122" spans="1:64" s="4" customFormat="1" ht="17.100000000000001" hidden="1" customHeight="1" x14ac:dyDescent="0.2">
      <c r="O122" s="150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  <c r="AA122" s="150"/>
      <c r="AB122" s="150"/>
      <c r="AC122" s="150"/>
      <c r="AD122" s="150"/>
      <c r="AE122" s="150"/>
      <c r="AF122" s="150"/>
      <c r="AG122" s="150"/>
      <c r="AH122" s="150"/>
      <c r="AI122" s="150"/>
      <c r="AJ122" s="150"/>
      <c r="AK122" s="150"/>
      <c r="AL122" s="150"/>
      <c r="AM122" s="150"/>
      <c r="AN122" s="150"/>
      <c r="AO122" s="150"/>
      <c r="AP122" s="150"/>
      <c r="AQ122" s="150"/>
      <c r="AR122" s="150"/>
      <c r="AS122" s="150"/>
      <c r="AT122" s="150"/>
      <c r="AU122" s="150"/>
      <c r="AV122" s="150"/>
      <c r="AW122" s="150"/>
      <c r="AX122" s="150"/>
      <c r="AY122" s="150"/>
      <c r="AZ122" s="150"/>
      <c r="BA122" s="150"/>
      <c r="BB122" s="150"/>
      <c r="BC122" s="150"/>
      <c r="BD122" s="150"/>
      <c r="BE122" s="150"/>
      <c r="BF122" s="150"/>
      <c r="BG122" s="150"/>
      <c r="BH122" s="150"/>
      <c r="BI122" s="150"/>
      <c r="BJ122" s="150"/>
      <c r="BK122" s="150"/>
      <c r="BL122" s="150"/>
    </row>
    <row r="123" spans="1:64" s="4" customFormat="1" ht="17.100000000000001" hidden="1" customHeight="1" x14ac:dyDescent="0.2">
      <c r="O123" s="150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  <c r="AA123" s="150"/>
      <c r="AB123" s="150"/>
      <c r="AC123" s="150"/>
      <c r="AD123" s="150"/>
      <c r="AE123" s="150"/>
      <c r="AF123" s="150"/>
      <c r="AG123" s="150"/>
      <c r="AH123" s="150"/>
      <c r="AI123" s="150"/>
      <c r="AJ123" s="150"/>
      <c r="AK123" s="150"/>
      <c r="AL123" s="150"/>
      <c r="AM123" s="150"/>
      <c r="AN123" s="150"/>
      <c r="AO123" s="150"/>
      <c r="AP123" s="150"/>
      <c r="AQ123" s="150"/>
      <c r="AR123" s="150"/>
      <c r="AS123" s="150"/>
      <c r="AT123" s="150"/>
      <c r="AU123" s="150"/>
      <c r="AV123" s="150"/>
      <c r="AW123" s="150"/>
      <c r="AX123" s="150"/>
      <c r="AY123" s="150"/>
      <c r="AZ123" s="150"/>
      <c r="BA123" s="150"/>
      <c r="BB123" s="150"/>
      <c r="BC123" s="150"/>
      <c r="BD123" s="150"/>
      <c r="BE123" s="150"/>
      <c r="BF123" s="150"/>
      <c r="BG123" s="150"/>
      <c r="BH123" s="150"/>
      <c r="BI123" s="150"/>
      <c r="BJ123" s="150"/>
      <c r="BK123" s="150"/>
      <c r="BL123" s="150"/>
    </row>
    <row r="124" spans="1:64" s="4" customFormat="1" ht="17.100000000000001" hidden="1" customHeight="1" x14ac:dyDescent="0.2">
      <c r="O124" s="150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  <c r="AA124" s="150"/>
      <c r="AB124" s="150"/>
      <c r="AC124" s="150"/>
      <c r="AD124" s="150"/>
      <c r="AE124" s="150"/>
      <c r="AF124" s="150"/>
      <c r="AG124" s="150"/>
      <c r="AH124" s="150"/>
      <c r="AI124" s="150"/>
      <c r="AJ124" s="150"/>
      <c r="AK124" s="150"/>
      <c r="AL124" s="150"/>
      <c r="AM124" s="150"/>
      <c r="AN124" s="150"/>
      <c r="AO124" s="150"/>
      <c r="AP124" s="150"/>
      <c r="AQ124" s="150"/>
      <c r="AR124" s="150"/>
      <c r="AS124" s="150"/>
      <c r="AT124" s="150"/>
      <c r="AU124" s="150"/>
      <c r="AV124" s="150"/>
      <c r="AW124" s="150"/>
      <c r="AX124" s="150"/>
      <c r="AY124" s="150"/>
      <c r="AZ124" s="150"/>
      <c r="BA124" s="150"/>
      <c r="BB124" s="150"/>
      <c r="BC124" s="150"/>
      <c r="BD124" s="150"/>
      <c r="BE124" s="150"/>
      <c r="BF124" s="150"/>
      <c r="BG124" s="150"/>
      <c r="BH124" s="150"/>
      <c r="BI124" s="150"/>
      <c r="BJ124" s="150"/>
      <c r="BK124" s="150"/>
      <c r="BL124" s="150"/>
    </row>
    <row r="125" spans="1:64" s="4" customFormat="1" ht="17.100000000000001" hidden="1" customHeight="1" x14ac:dyDescent="0.2">
      <c r="O125" s="150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  <c r="AA125" s="150"/>
      <c r="AB125" s="150"/>
      <c r="AC125" s="150"/>
      <c r="AD125" s="150"/>
      <c r="AE125" s="150"/>
      <c r="AF125" s="150"/>
      <c r="AG125" s="150"/>
      <c r="AH125" s="150"/>
      <c r="AI125" s="150"/>
      <c r="AJ125" s="150"/>
      <c r="AK125" s="150"/>
      <c r="AL125" s="150"/>
      <c r="AM125" s="150"/>
      <c r="AN125" s="150"/>
      <c r="AO125" s="150"/>
      <c r="AP125" s="150"/>
      <c r="AQ125" s="150"/>
      <c r="AR125" s="150"/>
      <c r="AS125" s="150"/>
      <c r="AT125" s="150"/>
      <c r="AU125" s="150"/>
      <c r="AV125" s="150"/>
      <c r="AW125" s="150"/>
      <c r="AX125" s="150"/>
      <c r="AY125" s="150"/>
      <c r="AZ125" s="150"/>
      <c r="BA125" s="150"/>
      <c r="BB125" s="150"/>
      <c r="BC125" s="150"/>
      <c r="BD125" s="150"/>
      <c r="BE125" s="150"/>
      <c r="BF125" s="150"/>
      <c r="BG125" s="150"/>
      <c r="BH125" s="150"/>
      <c r="BI125" s="150"/>
      <c r="BJ125" s="150"/>
      <c r="BK125" s="150"/>
      <c r="BL125" s="150"/>
    </row>
    <row r="126" spans="1:64" s="4" customFormat="1" ht="17.100000000000001" hidden="1" customHeight="1" x14ac:dyDescent="0.2"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  <c r="AA126" s="150"/>
      <c r="AB126" s="150"/>
      <c r="AC126" s="150"/>
      <c r="AD126" s="150"/>
      <c r="AE126" s="150"/>
      <c r="AF126" s="150"/>
      <c r="AG126" s="150"/>
      <c r="AH126" s="150"/>
      <c r="AI126" s="150"/>
      <c r="AJ126" s="150"/>
      <c r="AK126" s="150"/>
      <c r="AL126" s="150"/>
      <c r="AM126" s="150"/>
      <c r="AN126" s="150"/>
      <c r="AO126" s="150"/>
      <c r="AP126" s="150"/>
      <c r="AQ126" s="150"/>
      <c r="AR126" s="150"/>
      <c r="AS126" s="150"/>
      <c r="AT126" s="150"/>
      <c r="AU126" s="150"/>
      <c r="AV126" s="150"/>
      <c r="AW126" s="150"/>
      <c r="AX126" s="150"/>
      <c r="AY126" s="150"/>
      <c r="AZ126" s="150"/>
      <c r="BA126" s="150"/>
      <c r="BB126" s="150"/>
      <c r="BC126" s="150"/>
      <c r="BD126" s="150"/>
      <c r="BE126" s="150"/>
      <c r="BF126" s="150"/>
      <c r="BG126" s="150"/>
      <c r="BH126" s="150"/>
      <c r="BI126" s="150"/>
      <c r="BJ126" s="150"/>
      <c r="BK126" s="150"/>
      <c r="BL126" s="150"/>
    </row>
    <row r="127" spans="1:64" s="4" customFormat="1" ht="17.100000000000001" hidden="1" customHeight="1" x14ac:dyDescent="0.2">
      <c r="O127" s="150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  <c r="AA127" s="150"/>
      <c r="AB127" s="150"/>
      <c r="AC127" s="150"/>
      <c r="AD127" s="150"/>
      <c r="AE127" s="150"/>
      <c r="AF127" s="150"/>
      <c r="AG127" s="150"/>
      <c r="AH127" s="150"/>
      <c r="AI127" s="150"/>
      <c r="AJ127" s="150"/>
      <c r="AK127" s="150"/>
      <c r="AL127" s="150"/>
      <c r="AM127" s="150"/>
      <c r="AN127" s="150"/>
      <c r="AO127" s="150"/>
      <c r="AP127" s="150"/>
      <c r="AQ127" s="150"/>
      <c r="AR127" s="150"/>
      <c r="AS127" s="150"/>
      <c r="AT127" s="150"/>
      <c r="AU127" s="150"/>
      <c r="AV127" s="150"/>
      <c r="AW127" s="150"/>
      <c r="AX127" s="150"/>
      <c r="AY127" s="150"/>
      <c r="AZ127" s="150"/>
      <c r="BA127" s="150"/>
      <c r="BB127" s="150"/>
      <c r="BC127" s="150"/>
      <c r="BD127" s="150"/>
      <c r="BE127" s="150"/>
      <c r="BF127" s="150"/>
      <c r="BG127" s="150"/>
      <c r="BH127" s="150"/>
      <c r="BI127" s="150"/>
      <c r="BJ127" s="150"/>
      <c r="BK127" s="150"/>
      <c r="BL127" s="150"/>
    </row>
    <row r="128" spans="1:64" s="4" customFormat="1" ht="17.100000000000001" hidden="1" customHeight="1" x14ac:dyDescent="0.2"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  <c r="AA128" s="150"/>
      <c r="AB128" s="150"/>
      <c r="AC128" s="150"/>
      <c r="AD128" s="150"/>
      <c r="AE128" s="150"/>
      <c r="AF128" s="150"/>
      <c r="AG128" s="150"/>
      <c r="AH128" s="150"/>
      <c r="AI128" s="150"/>
      <c r="AJ128" s="150"/>
      <c r="AK128" s="150"/>
      <c r="AL128" s="150"/>
      <c r="AM128" s="150"/>
      <c r="AN128" s="150"/>
      <c r="AO128" s="150"/>
      <c r="AP128" s="150"/>
      <c r="AQ128" s="150"/>
      <c r="AR128" s="150"/>
      <c r="AS128" s="150"/>
      <c r="AT128" s="150"/>
      <c r="AU128" s="150"/>
      <c r="AV128" s="150"/>
      <c r="AW128" s="150"/>
      <c r="AX128" s="150"/>
      <c r="AY128" s="150"/>
      <c r="AZ128" s="150"/>
      <c r="BA128" s="150"/>
      <c r="BB128" s="150"/>
      <c r="BC128" s="150"/>
      <c r="BD128" s="150"/>
      <c r="BE128" s="150"/>
      <c r="BF128" s="150"/>
      <c r="BG128" s="150"/>
      <c r="BH128" s="150"/>
      <c r="BI128" s="150"/>
      <c r="BJ128" s="150"/>
      <c r="BK128" s="150"/>
      <c r="BL128" s="150"/>
    </row>
    <row r="129" spans="15:64" s="4" customFormat="1" ht="17.100000000000001" hidden="1" customHeight="1" x14ac:dyDescent="0.2">
      <c r="O129" s="150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  <c r="AA129" s="150"/>
      <c r="AB129" s="150"/>
      <c r="AC129" s="150"/>
      <c r="AD129" s="150"/>
      <c r="AE129" s="150"/>
      <c r="AF129" s="150"/>
      <c r="AG129" s="150"/>
      <c r="AH129" s="150"/>
      <c r="AI129" s="150"/>
      <c r="AJ129" s="150"/>
      <c r="AK129" s="150"/>
      <c r="AL129" s="150"/>
      <c r="AM129" s="150"/>
      <c r="AN129" s="150"/>
      <c r="AO129" s="150"/>
      <c r="AP129" s="150"/>
      <c r="AQ129" s="150"/>
      <c r="AR129" s="150"/>
      <c r="AS129" s="150"/>
      <c r="AT129" s="150"/>
      <c r="AU129" s="150"/>
      <c r="AV129" s="150"/>
      <c r="AW129" s="150"/>
      <c r="AX129" s="150"/>
      <c r="AY129" s="150"/>
      <c r="AZ129" s="150"/>
      <c r="BA129" s="150"/>
      <c r="BB129" s="150"/>
      <c r="BC129" s="150"/>
      <c r="BD129" s="150"/>
      <c r="BE129" s="150"/>
      <c r="BF129" s="150"/>
      <c r="BG129" s="150"/>
      <c r="BH129" s="150"/>
      <c r="BI129" s="150"/>
      <c r="BJ129" s="150"/>
      <c r="BK129" s="150"/>
      <c r="BL129" s="150"/>
    </row>
    <row r="130" spans="15:64" s="4" customFormat="1" ht="17.100000000000001" hidden="1" customHeight="1" x14ac:dyDescent="0.2"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  <c r="AA130" s="150"/>
      <c r="AB130" s="150"/>
      <c r="AC130" s="150"/>
      <c r="AD130" s="150"/>
      <c r="AE130" s="150"/>
      <c r="AF130" s="150"/>
      <c r="AG130" s="150"/>
      <c r="AH130" s="150"/>
      <c r="AI130" s="150"/>
      <c r="AJ130" s="150"/>
      <c r="AK130" s="150"/>
      <c r="AL130" s="150"/>
      <c r="AM130" s="150"/>
      <c r="AN130" s="150"/>
      <c r="AO130" s="150"/>
      <c r="AP130" s="150"/>
      <c r="AQ130" s="150"/>
      <c r="AR130" s="150"/>
      <c r="AS130" s="150"/>
      <c r="AT130" s="150"/>
      <c r="AU130" s="150"/>
      <c r="AV130" s="150"/>
      <c r="AW130" s="150"/>
      <c r="AX130" s="150"/>
      <c r="AY130" s="150"/>
      <c r="AZ130" s="150"/>
      <c r="BA130" s="150"/>
      <c r="BB130" s="150"/>
      <c r="BC130" s="150"/>
      <c r="BD130" s="150"/>
      <c r="BE130" s="150"/>
      <c r="BF130" s="150"/>
      <c r="BG130" s="150"/>
      <c r="BH130" s="150"/>
      <c r="BI130" s="150"/>
      <c r="BJ130" s="150"/>
      <c r="BK130" s="150"/>
      <c r="BL130" s="150"/>
    </row>
    <row r="131" spans="15:64" s="4" customFormat="1" ht="17.100000000000001" hidden="1" customHeight="1" x14ac:dyDescent="0.2">
      <c r="O131" s="150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  <c r="AA131" s="150"/>
      <c r="AB131" s="150"/>
      <c r="AC131" s="150"/>
      <c r="AD131" s="150"/>
      <c r="AE131" s="150"/>
      <c r="AF131" s="150"/>
      <c r="AG131" s="150"/>
      <c r="AH131" s="150"/>
      <c r="AI131" s="150"/>
      <c r="AJ131" s="150"/>
      <c r="AK131" s="150"/>
      <c r="AL131" s="150"/>
      <c r="AM131" s="150"/>
      <c r="AN131" s="150"/>
      <c r="AO131" s="150"/>
      <c r="AP131" s="150"/>
      <c r="AQ131" s="150"/>
      <c r="AR131" s="150"/>
      <c r="AS131" s="150"/>
      <c r="AT131" s="150"/>
      <c r="AU131" s="150"/>
      <c r="AV131" s="150"/>
      <c r="AW131" s="150"/>
      <c r="AX131" s="150"/>
      <c r="AY131" s="150"/>
      <c r="AZ131" s="150"/>
      <c r="BA131" s="150"/>
      <c r="BB131" s="150"/>
      <c r="BC131" s="150"/>
      <c r="BD131" s="150"/>
      <c r="BE131" s="150"/>
      <c r="BF131" s="150"/>
      <c r="BG131" s="150"/>
      <c r="BH131" s="150"/>
      <c r="BI131" s="150"/>
      <c r="BJ131" s="150"/>
      <c r="BK131" s="150"/>
      <c r="BL131" s="150"/>
    </row>
    <row r="132" spans="15:64" s="4" customFormat="1" ht="17.100000000000001" hidden="1" customHeight="1" x14ac:dyDescent="0.2">
      <c r="O132" s="150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  <c r="AA132" s="150"/>
      <c r="AB132" s="150"/>
      <c r="AC132" s="150"/>
      <c r="AD132" s="150"/>
      <c r="AE132" s="150"/>
      <c r="AF132" s="150"/>
      <c r="AG132" s="150"/>
      <c r="AH132" s="150"/>
      <c r="AI132" s="150"/>
      <c r="AJ132" s="150"/>
      <c r="AK132" s="150"/>
      <c r="AL132" s="150"/>
      <c r="AM132" s="150"/>
      <c r="AN132" s="150"/>
      <c r="AO132" s="150"/>
      <c r="AP132" s="150"/>
      <c r="AQ132" s="150"/>
      <c r="AR132" s="150"/>
      <c r="AS132" s="150"/>
      <c r="AT132" s="150"/>
      <c r="AU132" s="150"/>
      <c r="AV132" s="150"/>
      <c r="AW132" s="150"/>
      <c r="AX132" s="150"/>
      <c r="AY132" s="150"/>
      <c r="AZ132" s="150"/>
      <c r="BA132" s="150"/>
      <c r="BB132" s="150"/>
      <c r="BC132" s="150"/>
      <c r="BD132" s="150"/>
      <c r="BE132" s="150"/>
      <c r="BF132" s="150"/>
      <c r="BG132" s="150"/>
      <c r="BH132" s="150"/>
      <c r="BI132" s="150"/>
      <c r="BJ132" s="150"/>
      <c r="BK132" s="150"/>
      <c r="BL132" s="150"/>
    </row>
    <row r="133" spans="15:64" s="4" customFormat="1" ht="17.100000000000001" hidden="1" customHeight="1" x14ac:dyDescent="0.2"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  <c r="AA133" s="150"/>
      <c r="AB133" s="150"/>
      <c r="AC133" s="150"/>
      <c r="AD133" s="150"/>
      <c r="AE133" s="150"/>
      <c r="AF133" s="150"/>
      <c r="AG133" s="150"/>
      <c r="AH133" s="150"/>
      <c r="AI133" s="150"/>
      <c r="AJ133" s="150"/>
      <c r="AK133" s="150"/>
      <c r="AL133" s="150"/>
      <c r="AM133" s="150"/>
      <c r="AN133" s="150"/>
      <c r="AO133" s="150"/>
      <c r="AP133" s="150"/>
      <c r="AQ133" s="150"/>
      <c r="AR133" s="150"/>
      <c r="AS133" s="150"/>
      <c r="AT133" s="150"/>
      <c r="AU133" s="150"/>
      <c r="AV133" s="150"/>
      <c r="AW133" s="150"/>
      <c r="AX133" s="150"/>
      <c r="AY133" s="150"/>
      <c r="AZ133" s="150"/>
      <c r="BA133" s="150"/>
      <c r="BB133" s="150"/>
      <c r="BC133" s="150"/>
      <c r="BD133" s="150"/>
      <c r="BE133" s="150"/>
      <c r="BF133" s="150"/>
      <c r="BG133" s="150"/>
      <c r="BH133" s="150"/>
      <c r="BI133" s="150"/>
      <c r="BJ133" s="150"/>
      <c r="BK133" s="150"/>
      <c r="BL133" s="150"/>
    </row>
    <row r="134" spans="15:64" s="4" customFormat="1" ht="17.100000000000001" hidden="1" customHeight="1" x14ac:dyDescent="0.2"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  <c r="AA134" s="150"/>
      <c r="AB134" s="150"/>
      <c r="AC134" s="150"/>
      <c r="AD134" s="150"/>
      <c r="AE134" s="150"/>
      <c r="AF134" s="150"/>
      <c r="AG134" s="150"/>
      <c r="AH134" s="150"/>
      <c r="AI134" s="150"/>
      <c r="AJ134" s="150"/>
      <c r="AK134" s="150"/>
      <c r="AL134" s="150"/>
      <c r="AM134" s="150"/>
      <c r="AN134" s="150"/>
      <c r="AO134" s="150"/>
      <c r="AP134" s="150"/>
      <c r="AQ134" s="150"/>
      <c r="AR134" s="150"/>
      <c r="AS134" s="150"/>
      <c r="AT134" s="150"/>
      <c r="AU134" s="150"/>
      <c r="AV134" s="150"/>
      <c r="AW134" s="150"/>
      <c r="AX134" s="150"/>
      <c r="AY134" s="150"/>
      <c r="AZ134" s="150"/>
      <c r="BA134" s="150"/>
      <c r="BB134" s="150"/>
      <c r="BC134" s="150"/>
      <c r="BD134" s="150"/>
      <c r="BE134" s="150"/>
      <c r="BF134" s="150"/>
      <c r="BG134" s="150"/>
      <c r="BH134" s="150"/>
      <c r="BI134" s="150"/>
      <c r="BJ134" s="150"/>
      <c r="BK134" s="150"/>
      <c r="BL134" s="150"/>
    </row>
    <row r="135" spans="15:64" s="4" customFormat="1" ht="17.100000000000001" hidden="1" customHeight="1" x14ac:dyDescent="0.2"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  <c r="AA135" s="150"/>
      <c r="AB135" s="150"/>
      <c r="AC135" s="150"/>
      <c r="AD135" s="150"/>
      <c r="AE135" s="150"/>
      <c r="AF135" s="150"/>
      <c r="AG135" s="150"/>
      <c r="AH135" s="150"/>
      <c r="AI135" s="150"/>
      <c r="AJ135" s="150"/>
      <c r="AK135" s="150"/>
      <c r="AL135" s="150"/>
      <c r="AM135" s="150"/>
      <c r="AN135" s="150"/>
      <c r="AO135" s="150"/>
      <c r="AP135" s="150"/>
      <c r="AQ135" s="150"/>
      <c r="AR135" s="150"/>
      <c r="AS135" s="150"/>
      <c r="AT135" s="150"/>
      <c r="AU135" s="150"/>
      <c r="AV135" s="150"/>
      <c r="AW135" s="150"/>
      <c r="AX135" s="150"/>
      <c r="AY135" s="150"/>
      <c r="AZ135" s="150"/>
      <c r="BA135" s="150"/>
      <c r="BB135" s="150"/>
      <c r="BC135" s="150"/>
      <c r="BD135" s="150"/>
      <c r="BE135" s="150"/>
      <c r="BF135" s="150"/>
      <c r="BG135" s="150"/>
      <c r="BH135" s="150"/>
      <c r="BI135" s="150"/>
      <c r="BJ135" s="150"/>
      <c r="BK135" s="150"/>
      <c r="BL135" s="150"/>
    </row>
    <row r="136" spans="15:64" s="4" customFormat="1" ht="17.100000000000001" hidden="1" customHeight="1" x14ac:dyDescent="0.2"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  <c r="AA136" s="150"/>
      <c r="AB136" s="150"/>
      <c r="AC136" s="150"/>
      <c r="AD136" s="150"/>
      <c r="AE136" s="150"/>
      <c r="AF136" s="150"/>
      <c r="AG136" s="150"/>
      <c r="AH136" s="150"/>
      <c r="AI136" s="150"/>
      <c r="AJ136" s="150"/>
      <c r="AK136" s="150"/>
      <c r="AL136" s="150"/>
      <c r="AM136" s="150"/>
      <c r="AN136" s="150"/>
      <c r="AO136" s="150"/>
      <c r="AP136" s="150"/>
      <c r="AQ136" s="150"/>
      <c r="AR136" s="150"/>
      <c r="AS136" s="150"/>
      <c r="AT136" s="150"/>
      <c r="AU136" s="150"/>
      <c r="AV136" s="150"/>
      <c r="AW136" s="150"/>
      <c r="AX136" s="150"/>
      <c r="AY136" s="150"/>
      <c r="AZ136" s="150"/>
      <c r="BA136" s="150"/>
      <c r="BB136" s="150"/>
      <c r="BC136" s="150"/>
      <c r="BD136" s="150"/>
      <c r="BE136" s="150"/>
      <c r="BF136" s="150"/>
      <c r="BG136" s="150"/>
      <c r="BH136" s="150"/>
      <c r="BI136" s="150"/>
      <c r="BJ136" s="150"/>
      <c r="BK136" s="150"/>
      <c r="BL136" s="150"/>
    </row>
    <row r="137" spans="15:64" s="4" customFormat="1" ht="17.100000000000001" hidden="1" customHeight="1" x14ac:dyDescent="0.2"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  <c r="AA137" s="150"/>
      <c r="AB137" s="150"/>
      <c r="AC137" s="150"/>
      <c r="AD137" s="150"/>
      <c r="AE137" s="150"/>
      <c r="AF137" s="150"/>
      <c r="AG137" s="150"/>
      <c r="AH137" s="150"/>
      <c r="AI137" s="150"/>
      <c r="AJ137" s="150"/>
      <c r="AK137" s="150"/>
      <c r="AL137" s="150"/>
      <c r="AM137" s="150"/>
      <c r="AN137" s="150"/>
      <c r="AO137" s="150"/>
      <c r="AP137" s="150"/>
      <c r="AQ137" s="150"/>
      <c r="AR137" s="150"/>
      <c r="AS137" s="150"/>
      <c r="AT137" s="150"/>
      <c r="AU137" s="150"/>
      <c r="AV137" s="150"/>
      <c r="AW137" s="150"/>
      <c r="AX137" s="150"/>
      <c r="AY137" s="150"/>
      <c r="AZ137" s="150"/>
      <c r="BA137" s="150"/>
      <c r="BB137" s="150"/>
      <c r="BC137" s="150"/>
      <c r="BD137" s="150"/>
      <c r="BE137" s="150"/>
      <c r="BF137" s="150"/>
      <c r="BG137" s="150"/>
      <c r="BH137" s="150"/>
      <c r="BI137" s="150"/>
      <c r="BJ137" s="150"/>
      <c r="BK137" s="150"/>
      <c r="BL137" s="150"/>
    </row>
    <row r="138" spans="15:64" s="4" customFormat="1" ht="17.100000000000001" hidden="1" customHeight="1" x14ac:dyDescent="0.2"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  <c r="AA138" s="150"/>
      <c r="AB138" s="150"/>
      <c r="AC138" s="150"/>
      <c r="AD138" s="150"/>
      <c r="AE138" s="150"/>
      <c r="AF138" s="150"/>
      <c r="AG138" s="150"/>
      <c r="AH138" s="150"/>
      <c r="AI138" s="150"/>
      <c r="AJ138" s="150"/>
      <c r="AK138" s="150"/>
      <c r="AL138" s="150"/>
      <c r="AM138" s="150"/>
      <c r="AN138" s="150"/>
      <c r="AO138" s="150"/>
      <c r="AP138" s="150"/>
      <c r="AQ138" s="150"/>
      <c r="AR138" s="150"/>
      <c r="AS138" s="150"/>
      <c r="AT138" s="150"/>
      <c r="AU138" s="150"/>
      <c r="AV138" s="150"/>
      <c r="AW138" s="150"/>
      <c r="AX138" s="150"/>
      <c r="AY138" s="150"/>
      <c r="AZ138" s="150"/>
      <c r="BA138" s="150"/>
      <c r="BB138" s="150"/>
      <c r="BC138" s="150"/>
      <c r="BD138" s="150"/>
      <c r="BE138" s="150"/>
      <c r="BF138" s="150"/>
      <c r="BG138" s="150"/>
      <c r="BH138" s="150"/>
      <c r="BI138" s="150"/>
      <c r="BJ138" s="150"/>
      <c r="BK138" s="150"/>
      <c r="BL138" s="150"/>
    </row>
    <row r="139" spans="15:64" s="4" customFormat="1" ht="17.100000000000001" hidden="1" customHeight="1" x14ac:dyDescent="0.2"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  <c r="AA139" s="150"/>
      <c r="AB139" s="150"/>
      <c r="AC139" s="150"/>
      <c r="AD139" s="150"/>
      <c r="AE139" s="150"/>
      <c r="AF139" s="150"/>
      <c r="AG139" s="150"/>
      <c r="AH139" s="150"/>
      <c r="AI139" s="150"/>
      <c r="AJ139" s="150"/>
      <c r="AK139" s="150"/>
      <c r="AL139" s="150"/>
      <c r="AM139" s="150"/>
      <c r="AN139" s="150"/>
      <c r="AO139" s="150"/>
      <c r="AP139" s="150"/>
      <c r="AQ139" s="150"/>
      <c r="AR139" s="150"/>
      <c r="AS139" s="150"/>
      <c r="AT139" s="150"/>
      <c r="AU139" s="150"/>
      <c r="AV139" s="150"/>
      <c r="AW139" s="150"/>
      <c r="AX139" s="150"/>
      <c r="AY139" s="150"/>
      <c r="AZ139" s="150"/>
      <c r="BA139" s="150"/>
      <c r="BB139" s="150"/>
      <c r="BC139" s="150"/>
      <c r="BD139" s="150"/>
      <c r="BE139" s="150"/>
      <c r="BF139" s="150"/>
      <c r="BG139" s="150"/>
      <c r="BH139" s="150"/>
      <c r="BI139" s="150"/>
      <c r="BJ139" s="150"/>
      <c r="BK139" s="150"/>
      <c r="BL139" s="150"/>
    </row>
    <row r="140" spans="15:64" s="4" customFormat="1" ht="17.100000000000001" hidden="1" customHeight="1" x14ac:dyDescent="0.2"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  <c r="AA140" s="150"/>
      <c r="AB140" s="150"/>
      <c r="AC140" s="150"/>
      <c r="AD140" s="150"/>
      <c r="AE140" s="150"/>
      <c r="AF140" s="150"/>
      <c r="AG140" s="150"/>
      <c r="AH140" s="150"/>
      <c r="AI140" s="150"/>
      <c r="AJ140" s="150"/>
      <c r="AK140" s="150"/>
      <c r="AL140" s="150"/>
      <c r="AM140" s="150"/>
      <c r="AN140" s="150"/>
      <c r="AO140" s="150"/>
      <c r="AP140" s="150"/>
      <c r="AQ140" s="150"/>
      <c r="AR140" s="150"/>
      <c r="AS140" s="150"/>
      <c r="AT140" s="150"/>
      <c r="AU140" s="150"/>
      <c r="AV140" s="150"/>
      <c r="AW140" s="150"/>
      <c r="AX140" s="150"/>
      <c r="AY140" s="150"/>
      <c r="AZ140" s="150"/>
      <c r="BA140" s="150"/>
      <c r="BB140" s="150"/>
      <c r="BC140" s="150"/>
      <c r="BD140" s="150"/>
      <c r="BE140" s="150"/>
      <c r="BF140" s="150"/>
      <c r="BG140" s="150"/>
      <c r="BH140" s="150"/>
      <c r="BI140" s="150"/>
      <c r="BJ140" s="150"/>
      <c r="BK140" s="150"/>
      <c r="BL140" s="150"/>
    </row>
    <row r="141" spans="15:64" s="4" customFormat="1" ht="17.100000000000001" hidden="1" customHeight="1" x14ac:dyDescent="0.2"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  <c r="AA141" s="150"/>
      <c r="AB141" s="150"/>
      <c r="AC141" s="150"/>
      <c r="AD141" s="150"/>
      <c r="AE141" s="150"/>
      <c r="AF141" s="150"/>
      <c r="AG141" s="150"/>
      <c r="AH141" s="150"/>
      <c r="AI141" s="150"/>
      <c r="AJ141" s="150"/>
      <c r="AK141" s="150"/>
      <c r="AL141" s="150"/>
      <c r="AM141" s="150"/>
      <c r="AN141" s="150"/>
      <c r="AO141" s="150"/>
      <c r="AP141" s="150"/>
      <c r="AQ141" s="150"/>
      <c r="AR141" s="150"/>
      <c r="AS141" s="150"/>
      <c r="AT141" s="150"/>
      <c r="AU141" s="150"/>
      <c r="AV141" s="150"/>
      <c r="AW141" s="150"/>
      <c r="AX141" s="150"/>
      <c r="AY141" s="150"/>
      <c r="AZ141" s="150"/>
      <c r="BA141" s="150"/>
      <c r="BB141" s="150"/>
      <c r="BC141" s="150"/>
      <c r="BD141" s="150"/>
      <c r="BE141" s="150"/>
      <c r="BF141" s="150"/>
      <c r="BG141" s="150"/>
      <c r="BH141" s="150"/>
      <c r="BI141" s="150"/>
      <c r="BJ141" s="150"/>
      <c r="BK141" s="150"/>
      <c r="BL141" s="150"/>
    </row>
    <row r="142" spans="15:64" s="4" customFormat="1" ht="17.100000000000001" hidden="1" customHeight="1" x14ac:dyDescent="0.2">
      <c r="O142" s="150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50"/>
      <c r="AA142" s="150"/>
      <c r="AB142" s="150"/>
      <c r="AC142" s="150"/>
      <c r="AD142" s="150"/>
      <c r="AE142" s="150"/>
      <c r="AF142" s="150"/>
      <c r="AG142" s="150"/>
      <c r="AH142" s="150"/>
      <c r="AI142" s="150"/>
      <c r="AJ142" s="150"/>
      <c r="AK142" s="150"/>
      <c r="AL142" s="150"/>
      <c r="AM142" s="150"/>
      <c r="AN142" s="150"/>
      <c r="AO142" s="150"/>
      <c r="AP142" s="150"/>
      <c r="AQ142" s="150"/>
      <c r="AR142" s="150"/>
      <c r="AS142" s="150"/>
      <c r="AT142" s="150"/>
      <c r="AU142" s="150"/>
      <c r="AV142" s="150"/>
      <c r="AW142" s="150"/>
      <c r="AX142" s="150"/>
      <c r="AY142" s="150"/>
      <c r="AZ142" s="150"/>
      <c r="BA142" s="150"/>
      <c r="BB142" s="150"/>
      <c r="BC142" s="150"/>
      <c r="BD142" s="150"/>
      <c r="BE142" s="150"/>
      <c r="BF142" s="150"/>
      <c r="BG142" s="150"/>
      <c r="BH142" s="150"/>
      <c r="BI142" s="150"/>
      <c r="BJ142" s="150"/>
      <c r="BK142" s="150"/>
      <c r="BL142" s="150"/>
    </row>
    <row r="143" spans="15:64" s="4" customFormat="1" ht="17.100000000000001" hidden="1" customHeight="1" x14ac:dyDescent="0.2">
      <c r="O143" s="150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50"/>
      <c r="AA143" s="150"/>
      <c r="AB143" s="150"/>
      <c r="AC143" s="150"/>
      <c r="AD143" s="150"/>
      <c r="AE143" s="150"/>
      <c r="AF143" s="150"/>
      <c r="AG143" s="150"/>
      <c r="AH143" s="150"/>
      <c r="AI143" s="150"/>
      <c r="AJ143" s="150"/>
      <c r="AK143" s="150"/>
      <c r="AL143" s="150"/>
      <c r="AM143" s="150"/>
      <c r="AN143" s="150"/>
      <c r="AO143" s="150"/>
      <c r="AP143" s="150"/>
      <c r="AQ143" s="150"/>
      <c r="AR143" s="150"/>
      <c r="AS143" s="150"/>
      <c r="AT143" s="150"/>
      <c r="AU143" s="150"/>
      <c r="AV143" s="150"/>
      <c r="AW143" s="150"/>
      <c r="AX143" s="150"/>
      <c r="AY143" s="150"/>
      <c r="AZ143" s="150"/>
      <c r="BA143" s="150"/>
      <c r="BB143" s="150"/>
      <c r="BC143" s="150"/>
      <c r="BD143" s="150"/>
      <c r="BE143" s="150"/>
      <c r="BF143" s="150"/>
      <c r="BG143" s="150"/>
      <c r="BH143" s="150"/>
      <c r="BI143" s="150"/>
      <c r="BJ143" s="150"/>
      <c r="BK143" s="150"/>
      <c r="BL143" s="150"/>
    </row>
    <row r="144" spans="15:64" s="4" customFormat="1" ht="17.100000000000001" hidden="1" customHeight="1" x14ac:dyDescent="0.2">
      <c r="O144" s="150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50"/>
      <c r="AA144" s="150"/>
      <c r="AB144" s="150"/>
      <c r="AC144" s="150"/>
      <c r="AD144" s="150"/>
      <c r="AE144" s="150"/>
      <c r="AF144" s="150"/>
      <c r="AG144" s="150"/>
      <c r="AH144" s="150"/>
      <c r="AI144" s="150"/>
      <c r="AJ144" s="150"/>
      <c r="AK144" s="150"/>
      <c r="AL144" s="150"/>
      <c r="AM144" s="150"/>
      <c r="AN144" s="150"/>
      <c r="AO144" s="150"/>
      <c r="AP144" s="150"/>
      <c r="AQ144" s="150"/>
      <c r="AR144" s="150"/>
      <c r="AS144" s="150"/>
      <c r="AT144" s="150"/>
      <c r="AU144" s="150"/>
      <c r="AV144" s="150"/>
      <c r="AW144" s="150"/>
      <c r="AX144" s="150"/>
      <c r="AY144" s="150"/>
      <c r="AZ144" s="150"/>
      <c r="BA144" s="150"/>
      <c r="BB144" s="150"/>
      <c r="BC144" s="150"/>
      <c r="BD144" s="150"/>
      <c r="BE144" s="150"/>
      <c r="BF144" s="150"/>
      <c r="BG144" s="150"/>
      <c r="BH144" s="150"/>
      <c r="BI144" s="150"/>
      <c r="BJ144" s="150"/>
      <c r="BK144" s="150"/>
      <c r="BL144" s="150"/>
    </row>
    <row r="145" spans="1:64" s="4" customFormat="1" ht="17.100000000000001" hidden="1" customHeight="1" x14ac:dyDescent="0.2"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  <c r="AA145" s="150"/>
      <c r="AB145" s="150"/>
      <c r="AC145" s="150"/>
      <c r="AD145" s="150"/>
      <c r="AE145" s="150"/>
      <c r="AF145" s="150"/>
      <c r="AG145" s="150"/>
      <c r="AH145" s="150"/>
      <c r="AI145" s="150"/>
      <c r="AJ145" s="150"/>
      <c r="AK145" s="150"/>
      <c r="AL145" s="150"/>
      <c r="AM145" s="150"/>
      <c r="AN145" s="150"/>
      <c r="AO145" s="150"/>
      <c r="AP145" s="150"/>
      <c r="AQ145" s="150"/>
      <c r="AR145" s="150"/>
      <c r="AS145" s="150"/>
      <c r="AT145" s="150"/>
      <c r="AU145" s="150"/>
      <c r="AV145" s="150"/>
      <c r="AW145" s="150"/>
      <c r="AX145" s="150"/>
      <c r="AY145" s="150"/>
      <c r="AZ145" s="150"/>
      <c r="BA145" s="150"/>
      <c r="BB145" s="150"/>
      <c r="BC145" s="150"/>
      <c r="BD145" s="150"/>
      <c r="BE145" s="150"/>
      <c r="BF145" s="150"/>
      <c r="BG145" s="150"/>
      <c r="BH145" s="150"/>
      <c r="BI145" s="150"/>
      <c r="BJ145" s="150"/>
      <c r="BK145" s="150"/>
      <c r="BL145" s="150"/>
    </row>
    <row r="146" spans="1:64" s="4" customFormat="1" ht="17.100000000000001" hidden="1" customHeight="1" x14ac:dyDescent="0.2">
      <c r="O146" s="150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50"/>
      <c r="AA146" s="150"/>
      <c r="AB146" s="150"/>
      <c r="AC146" s="150"/>
      <c r="AD146" s="150"/>
      <c r="AE146" s="150"/>
      <c r="AF146" s="150"/>
      <c r="AG146" s="150"/>
      <c r="AH146" s="150"/>
      <c r="AI146" s="150"/>
      <c r="AJ146" s="150"/>
      <c r="AK146" s="150"/>
      <c r="AL146" s="150"/>
      <c r="AM146" s="150"/>
      <c r="AN146" s="150"/>
      <c r="AO146" s="150"/>
      <c r="AP146" s="150"/>
      <c r="AQ146" s="150"/>
      <c r="AR146" s="150"/>
      <c r="AS146" s="150"/>
      <c r="AT146" s="150"/>
      <c r="AU146" s="150"/>
      <c r="AV146" s="150"/>
      <c r="AW146" s="150"/>
      <c r="AX146" s="150"/>
      <c r="AY146" s="150"/>
      <c r="AZ146" s="150"/>
      <c r="BA146" s="150"/>
      <c r="BB146" s="150"/>
      <c r="BC146" s="150"/>
      <c r="BD146" s="150"/>
      <c r="BE146" s="150"/>
      <c r="BF146" s="150"/>
      <c r="BG146" s="150"/>
      <c r="BH146" s="150"/>
      <c r="BI146" s="150"/>
      <c r="BJ146" s="150"/>
      <c r="BK146" s="150"/>
      <c r="BL146" s="150"/>
    </row>
    <row r="147" spans="1:64" s="4" customFormat="1" ht="17.100000000000001" hidden="1" customHeight="1" x14ac:dyDescent="0.2"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50"/>
      <c r="AA147" s="150"/>
      <c r="AB147" s="150"/>
      <c r="AC147" s="150"/>
      <c r="AD147" s="150"/>
      <c r="AE147" s="150"/>
      <c r="AF147" s="150"/>
      <c r="AG147" s="150"/>
      <c r="AH147" s="150"/>
      <c r="AI147" s="150"/>
      <c r="AJ147" s="150"/>
      <c r="AK147" s="150"/>
      <c r="AL147" s="150"/>
      <c r="AM147" s="150"/>
      <c r="AN147" s="150"/>
      <c r="AO147" s="150"/>
      <c r="AP147" s="150"/>
      <c r="AQ147" s="150"/>
      <c r="AR147" s="150"/>
      <c r="AS147" s="150"/>
      <c r="AT147" s="150"/>
      <c r="AU147" s="150"/>
      <c r="AV147" s="150"/>
      <c r="AW147" s="150"/>
      <c r="AX147" s="150"/>
      <c r="AY147" s="150"/>
      <c r="AZ147" s="150"/>
      <c r="BA147" s="150"/>
      <c r="BB147" s="150"/>
      <c r="BC147" s="150"/>
      <c r="BD147" s="150"/>
      <c r="BE147" s="150"/>
      <c r="BF147" s="150"/>
      <c r="BG147" s="150"/>
      <c r="BH147" s="150"/>
      <c r="BI147" s="150"/>
      <c r="BJ147" s="150"/>
      <c r="BK147" s="150"/>
      <c r="BL147" s="150"/>
    </row>
    <row r="148" spans="1:64" s="4" customFormat="1" ht="17.100000000000001" hidden="1" customHeight="1" x14ac:dyDescent="0.2"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  <c r="AA148" s="150"/>
      <c r="AB148" s="150"/>
      <c r="AC148" s="150"/>
      <c r="AD148" s="150"/>
      <c r="AE148" s="150"/>
      <c r="AF148" s="150"/>
      <c r="AG148" s="150"/>
      <c r="AH148" s="150"/>
      <c r="AI148" s="150"/>
      <c r="AJ148" s="150"/>
      <c r="AK148" s="150"/>
      <c r="AL148" s="150"/>
      <c r="AM148" s="150"/>
      <c r="AN148" s="150"/>
      <c r="AO148" s="150"/>
      <c r="AP148" s="150"/>
      <c r="AQ148" s="150"/>
      <c r="AR148" s="150"/>
      <c r="AS148" s="150"/>
      <c r="AT148" s="150"/>
      <c r="AU148" s="150"/>
      <c r="AV148" s="150"/>
      <c r="AW148" s="150"/>
      <c r="AX148" s="150"/>
      <c r="AY148" s="150"/>
      <c r="AZ148" s="150"/>
      <c r="BA148" s="150"/>
      <c r="BB148" s="150"/>
      <c r="BC148" s="150"/>
      <c r="BD148" s="150"/>
      <c r="BE148" s="150"/>
      <c r="BF148" s="150"/>
      <c r="BG148" s="150"/>
      <c r="BH148" s="150"/>
      <c r="BI148" s="150"/>
      <c r="BJ148" s="150"/>
      <c r="BK148" s="150"/>
      <c r="BL148" s="150"/>
    </row>
    <row r="149" spans="1:64" s="4" customFormat="1" ht="17.100000000000001" hidden="1" customHeight="1" x14ac:dyDescent="0.2"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50"/>
      <c r="AA149" s="150"/>
      <c r="AB149" s="150"/>
      <c r="AC149" s="150"/>
      <c r="AD149" s="150"/>
      <c r="AE149" s="150"/>
      <c r="AF149" s="150"/>
      <c r="AG149" s="150"/>
      <c r="AH149" s="150"/>
      <c r="AI149" s="150"/>
      <c r="AJ149" s="150"/>
      <c r="AK149" s="150"/>
      <c r="AL149" s="150"/>
      <c r="AM149" s="150"/>
      <c r="AN149" s="150"/>
      <c r="AO149" s="150"/>
      <c r="AP149" s="150"/>
      <c r="AQ149" s="150"/>
      <c r="AR149" s="150"/>
      <c r="AS149" s="150"/>
      <c r="AT149" s="150"/>
      <c r="AU149" s="150"/>
      <c r="AV149" s="150"/>
      <c r="AW149" s="150"/>
      <c r="AX149" s="150"/>
      <c r="AY149" s="150"/>
      <c r="AZ149" s="150"/>
      <c r="BA149" s="150"/>
      <c r="BB149" s="150"/>
      <c r="BC149" s="150"/>
      <c r="BD149" s="150"/>
      <c r="BE149" s="150"/>
      <c r="BF149" s="150"/>
      <c r="BG149" s="150"/>
      <c r="BH149" s="150"/>
      <c r="BI149" s="150"/>
      <c r="BJ149" s="150"/>
      <c r="BK149" s="150"/>
      <c r="BL149" s="150"/>
    </row>
    <row r="150" spans="1:64" s="4" customFormat="1" ht="17.100000000000001" hidden="1" customHeight="1" x14ac:dyDescent="0.2"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  <c r="AA150" s="150"/>
      <c r="AB150" s="150"/>
      <c r="AC150" s="150"/>
      <c r="AD150" s="150"/>
      <c r="AE150" s="150"/>
      <c r="AF150" s="150"/>
      <c r="AG150" s="150"/>
      <c r="AH150" s="150"/>
      <c r="AI150" s="150"/>
      <c r="AJ150" s="150"/>
      <c r="AK150" s="150"/>
      <c r="AL150" s="150"/>
      <c r="AM150" s="150"/>
      <c r="AN150" s="150"/>
      <c r="AO150" s="150"/>
      <c r="AP150" s="150"/>
      <c r="AQ150" s="150"/>
      <c r="AR150" s="150"/>
      <c r="AS150" s="150"/>
      <c r="AT150" s="150"/>
      <c r="AU150" s="150"/>
      <c r="AV150" s="150"/>
      <c r="AW150" s="150"/>
      <c r="AX150" s="150"/>
      <c r="AY150" s="150"/>
      <c r="AZ150" s="150"/>
      <c r="BA150" s="150"/>
      <c r="BB150" s="150"/>
      <c r="BC150" s="150"/>
      <c r="BD150" s="150"/>
      <c r="BE150" s="150"/>
      <c r="BF150" s="150"/>
      <c r="BG150" s="150"/>
      <c r="BH150" s="150"/>
      <c r="BI150" s="150"/>
      <c r="BJ150" s="150"/>
      <c r="BK150" s="150"/>
      <c r="BL150" s="150"/>
    </row>
    <row r="151" spans="1:64" s="4" customFormat="1" ht="17.100000000000001" hidden="1" customHeight="1" x14ac:dyDescent="0.2"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  <c r="AA151" s="150"/>
      <c r="AB151" s="150"/>
      <c r="AC151" s="150"/>
      <c r="AD151" s="150"/>
      <c r="AE151" s="150"/>
      <c r="AF151" s="150"/>
      <c r="AG151" s="150"/>
      <c r="AH151" s="150"/>
      <c r="AI151" s="150"/>
      <c r="AJ151" s="150"/>
      <c r="AK151" s="150"/>
      <c r="AL151" s="150"/>
      <c r="AM151" s="150"/>
      <c r="AN151" s="150"/>
      <c r="AO151" s="150"/>
      <c r="AP151" s="150"/>
      <c r="AQ151" s="150"/>
      <c r="AR151" s="150"/>
      <c r="AS151" s="150"/>
      <c r="AT151" s="150"/>
      <c r="AU151" s="150"/>
      <c r="AV151" s="150"/>
      <c r="AW151" s="150"/>
      <c r="AX151" s="150"/>
      <c r="AY151" s="150"/>
      <c r="AZ151" s="150"/>
      <c r="BA151" s="150"/>
      <c r="BB151" s="150"/>
      <c r="BC151" s="150"/>
      <c r="BD151" s="150"/>
      <c r="BE151" s="150"/>
      <c r="BF151" s="150"/>
      <c r="BG151" s="150"/>
      <c r="BH151" s="150"/>
      <c r="BI151" s="150"/>
      <c r="BJ151" s="150"/>
      <c r="BK151" s="150"/>
      <c r="BL151" s="150"/>
    </row>
    <row r="152" spans="1:64" s="4" customFormat="1" ht="17.100000000000001" hidden="1" customHeight="1" x14ac:dyDescent="0.2"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50"/>
      <c r="AA152" s="150"/>
      <c r="AB152" s="150"/>
      <c r="AC152" s="150"/>
      <c r="AD152" s="150"/>
      <c r="AE152" s="150"/>
      <c r="AF152" s="150"/>
      <c r="AG152" s="150"/>
      <c r="AH152" s="150"/>
      <c r="AI152" s="150"/>
      <c r="AJ152" s="150"/>
      <c r="AK152" s="150"/>
      <c r="AL152" s="150"/>
      <c r="AM152" s="150"/>
      <c r="AN152" s="150"/>
      <c r="AO152" s="150"/>
      <c r="AP152" s="150"/>
      <c r="AQ152" s="150"/>
      <c r="AR152" s="150"/>
      <c r="AS152" s="150"/>
      <c r="AT152" s="150"/>
      <c r="AU152" s="150"/>
      <c r="AV152" s="150"/>
      <c r="AW152" s="150"/>
      <c r="AX152" s="150"/>
      <c r="AY152" s="150"/>
      <c r="AZ152" s="150"/>
      <c r="BA152" s="150"/>
      <c r="BB152" s="150"/>
      <c r="BC152" s="150"/>
      <c r="BD152" s="150"/>
      <c r="BE152" s="150"/>
      <c r="BF152" s="150"/>
      <c r="BG152" s="150"/>
      <c r="BH152" s="150"/>
      <c r="BI152" s="150"/>
      <c r="BJ152" s="150"/>
      <c r="BK152" s="150"/>
      <c r="BL152" s="150"/>
    </row>
    <row r="153" spans="1:64" s="4" customFormat="1" ht="17.100000000000001" hidden="1" customHeight="1" x14ac:dyDescent="0.2"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  <c r="AA153" s="150"/>
      <c r="AB153" s="150"/>
      <c r="AC153" s="150"/>
      <c r="AD153" s="150"/>
      <c r="AE153" s="150"/>
      <c r="AF153" s="150"/>
      <c r="AG153" s="150"/>
      <c r="AH153" s="150"/>
      <c r="AI153" s="150"/>
      <c r="AJ153" s="150"/>
      <c r="AK153" s="150"/>
      <c r="AL153" s="150"/>
      <c r="AM153" s="150"/>
      <c r="AN153" s="150"/>
      <c r="AO153" s="150"/>
      <c r="AP153" s="150"/>
      <c r="AQ153" s="150"/>
      <c r="AR153" s="150"/>
      <c r="AS153" s="150"/>
      <c r="AT153" s="150"/>
      <c r="AU153" s="150"/>
      <c r="AV153" s="150"/>
      <c r="AW153" s="150"/>
      <c r="AX153" s="150"/>
      <c r="AY153" s="150"/>
      <c r="AZ153" s="150"/>
      <c r="BA153" s="150"/>
      <c r="BB153" s="150"/>
      <c r="BC153" s="150"/>
      <c r="BD153" s="150"/>
      <c r="BE153" s="150"/>
      <c r="BF153" s="150"/>
      <c r="BG153" s="150"/>
      <c r="BH153" s="150"/>
      <c r="BI153" s="150"/>
      <c r="BJ153" s="150"/>
      <c r="BK153" s="150"/>
      <c r="BL153" s="150"/>
    </row>
    <row r="154" spans="1:64" s="4" customFormat="1" ht="17.100000000000001" hidden="1" customHeight="1" x14ac:dyDescent="0.2"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50"/>
      <c r="AA154" s="150"/>
      <c r="AB154" s="150"/>
      <c r="AC154" s="150"/>
      <c r="AD154" s="150"/>
      <c r="AE154" s="150"/>
      <c r="AF154" s="150"/>
      <c r="AG154" s="150"/>
      <c r="AH154" s="150"/>
      <c r="AI154" s="150"/>
      <c r="AJ154" s="150"/>
      <c r="AK154" s="150"/>
      <c r="AL154" s="150"/>
      <c r="AM154" s="150"/>
      <c r="AN154" s="150"/>
      <c r="AO154" s="150"/>
      <c r="AP154" s="150"/>
      <c r="AQ154" s="150"/>
      <c r="AR154" s="150"/>
      <c r="AS154" s="150"/>
      <c r="AT154" s="150"/>
      <c r="AU154" s="150"/>
      <c r="AV154" s="150"/>
      <c r="AW154" s="150"/>
      <c r="AX154" s="150"/>
      <c r="AY154" s="150"/>
      <c r="AZ154" s="150"/>
      <c r="BA154" s="150"/>
      <c r="BB154" s="150"/>
      <c r="BC154" s="150"/>
      <c r="BD154" s="150"/>
      <c r="BE154" s="150"/>
      <c r="BF154" s="150"/>
      <c r="BG154" s="150"/>
      <c r="BH154" s="150"/>
      <c r="BI154" s="150"/>
      <c r="BJ154" s="150"/>
      <c r="BK154" s="150"/>
      <c r="BL154" s="150"/>
    </row>
    <row r="155" spans="1:64" s="4" customFormat="1" ht="17.100000000000001" hidden="1" customHeight="1" x14ac:dyDescent="0.2"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Y155" s="150"/>
      <c r="Z155" s="150"/>
      <c r="AA155" s="150"/>
      <c r="AB155" s="150"/>
      <c r="AC155" s="150"/>
      <c r="AD155" s="150"/>
      <c r="AE155" s="150"/>
      <c r="AF155" s="150"/>
      <c r="AG155" s="150"/>
      <c r="AH155" s="150"/>
      <c r="AI155" s="150"/>
      <c r="AJ155" s="150"/>
      <c r="AK155" s="150"/>
      <c r="AL155" s="150"/>
      <c r="AM155" s="150"/>
      <c r="AN155" s="150"/>
      <c r="AO155" s="150"/>
      <c r="AP155" s="150"/>
      <c r="AQ155" s="150"/>
      <c r="AR155" s="150"/>
      <c r="AS155" s="150"/>
      <c r="AT155" s="150"/>
      <c r="AU155" s="150"/>
      <c r="AV155" s="150"/>
      <c r="AW155" s="150"/>
      <c r="AX155" s="150"/>
      <c r="AY155" s="150"/>
      <c r="AZ155" s="150"/>
      <c r="BA155" s="150"/>
      <c r="BB155" s="150"/>
      <c r="BC155" s="150"/>
      <c r="BD155" s="150"/>
      <c r="BE155" s="150"/>
      <c r="BF155" s="150"/>
      <c r="BG155" s="150"/>
      <c r="BH155" s="150"/>
      <c r="BI155" s="150"/>
      <c r="BJ155" s="150"/>
      <c r="BK155" s="150"/>
      <c r="BL155" s="150"/>
    </row>
    <row r="156" spans="1:64" s="4" customFormat="1" ht="18.75" hidden="1" customHeight="1" x14ac:dyDescent="0.2"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  <c r="AA156" s="150"/>
      <c r="AB156" s="150"/>
      <c r="AC156" s="150"/>
      <c r="AD156" s="150"/>
      <c r="AE156" s="150"/>
      <c r="AF156" s="150"/>
      <c r="AG156" s="150"/>
      <c r="AH156" s="150"/>
      <c r="AI156" s="150"/>
      <c r="AJ156" s="150"/>
      <c r="AK156" s="150"/>
      <c r="AL156" s="150"/>
      <c r="AM156" s="150"/>
      <c r="AN156" s="150"/>
      <c r="AO156" s="150"/>
      <c r="AP156" s="150"/>
      <c r="AQ156" s="150"/>
      <c r="AR156" s="150"/>
      <c r="AS156" s="150"/>
      <c r="AT156" s="150"/>
      <c r="AU156" s="150"/>
      <c r="AV156" s="150"/>
      <c r="AW156" s="150"/>
      <c r="AX156" s="150"/>
      <c r="AY156" s="150"/>
      <c r="AZ156" s="150"/>
      <c r="BA156" s="150"/>
      <c r="BB156" s="150"/>
      <c r="BC156" s="150"/>
      <c r="BD156" s="150"/>
      <c r="BE156" s="150"/>
      <c r="BF156" s="150"/>
      <c r="BG156" s="150"/>
      <c r="BH156" s="150"/>
      <c r="BI156" s="150"/>
      <c r="BJ156" s="150"/>
      <c r="BK156" s="150"/>
      <c r="BL156" s="150"/>
    </row>
    <row r="157" spans="1:64" ht="12.75" hidden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64" ht="12.75" hidden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64" ht="12.75" hidden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64" ht="12.75" hidden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12.75" hidden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ht="12.75" hidden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12.75" hidden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ht="12.75" hidden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2.75" hidden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2.75" hidden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2.75" hidden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2.75" hidden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2.75" hidden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2.75" hidden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2.75" hidden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2.75" hidden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2.75" hidden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2.75" hidden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2.75" hidden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2.75" hidden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2.75" hidden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2.75" hidden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2.75" hidden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2.75" hidden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2.75" hidden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2.75" hidden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2.75" hidden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2.75" hidden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2.75" hidden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2.75" hidden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2.75" hidden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2.75" hidden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2.75" hidden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2.75" hidden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2.75" hidden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2.75" hidden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2.75" hidden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2.75" hidden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2.75" hidden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2.75" hidden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2.75" hidden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2.75" hidden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2.75" hidden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2.75" hidden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</sheetData>
  <sheetProtection password="BA39" sheet="1" objects="1" scenarios="1"/>
  <mergeCells count="8">
    <mergeCell ref="C45:F45"/>
    <mergeCell ref="C44:F44"/>
    <mergeCell ref="G28:H28"/>
    <mergeCell ref="C29:F29"/>
    <mergeCell ref="G43:H43"/>
    <mergeCell ref="D43:E43"/>
    <mergeCell ref="D28:E28"/>
    <mergeCell ref="C30:F30"/>
  </mergeCells>
  <pageMargins left="0.36" right="0.15" top="0.25" bottom="0.16" header="0.5" footer="0.5"/>
  <pageSetup scale="64" orientation="portrait" horizontalDpi="4294967292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Picture.6" shapeId="1033" r:id="rId4">
          <objectPr defaultSize="0" autoLine="0" autoPict="0" r:id="rId5">
            <anchor moveWithCells="1">
              <from>
                <xdr:col>0</xdr:col>
                <xdr:colOff>9525</xdr:colOff>
                <xdr:row>0</xdr:row>
                <xdr:rowOff>0</xdr:rowOff>
              </from>
              <to>
                <xdr:col>1</xdr:col>
                <xdr:colOff>47625</xdr:colOff>
                <xdr:row>3</xdr:row>
                <xdr:rowOff>38100</xdr:rowOff>
              </to>
            </anchor>
          </objectPr>
        </oleObject>
      </mc:Choice>
      <mc:Fallback>
        <oleObject progId="Word.Picture.6" shapeId="1033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U166"/>
  <sheetViews>
    <sheetView showGridLines="0" showZeros="0" topLeftCell="F2" zoomScale="80" workbookViewId="0">
      <selection activeCell="A2" sqref="A2"/>
    </sheetView>
  </sheetViews>
  <sheetFormatPr defaultColWidth="0" defaultRowHeight="15.75" zeroHeight="1" x14ac:dyDescent="0.25"/>
  <cols>
    <col min="1" max="1" width="6.42578125" style="11" customWidth="1"/>
    <col min="2" max="2" width="11.5703125" style="10" customWidth="1"/>
    <col min="3" max="3" width="7.7109375" style="10" customWidth="1"/>
    <col min="4" max="4" width="6.140625" style="10" customWidth="1"/>
    <col min="5" max="5" width="9.7109375" style="10" customWidth="1"/>
    <col min="6" max="6" width="11.28515625" style="10" customWidth="1"/>
    <col min="7" max="7" width="11" style="10" customWidth="1"/>
    <col min="8" max="8" width="13.140625" style="10" customWidth="1"/>
    <col min="9" max="9" width="14.140625" style="10" customWidth="1"/>
    <col min="10" max="10" width="12.5703125" style="10" customWidth="1"/>
    <col min="11" max="11" width="12.140625" style="10" customWidth="1"/>
    <col min="12" max="12" width="9.28515625" style="10" customWidth="1"/>
    <col min="13" max="13" width="11.28515625" style="10" customWidth="1"/>
    <col min="14" max="14" width="11" style="10" customWidth="1"/>
    <col min="15" max="15" width="20.7109375" style="10" customWidth="1"/>
    <col min="16" max="16" width="18.85546875" style="11" hidden="1" customWidth="1"/>
    <col min="17" max="16384" width="0" style="11" hidden="1"/>
  </cols>
  <sheetData>
    <row r="1" spans="1:21" ht="19.5" customHeight="1" x14ac:dyDescent="0.25">
      <c r="A1" s="198" t="s">
        <v>63</v>
      </c>
      <c r="B1" s="69"/>
      <c r="C1" s="69"/>
      <c r="D1" s="69"/>
      <c r="E1" s="69"/>
      <c r="F1" s="70"/>
      <c r="G1" s="71"/>
      <c r="H1" s="72"/>
      <c r="I1" s="72"/>
      <c r="J1" s="72"/>
      <c r="K1" s="73"/>
      <c r="L1" s="73"/>
      <c r="M1" s="73"/>
      <c r="N1" s="73"/>
      <c r="O1" s="73"/>
      <c r="P1" s="78"/>
      <c r="Q1" s="78"/>
      <c r="R1" s="78"/>
      <c r="S1" s="78"/>
      <c r="T1" s="78"/>
      <c r="U1" s="78"/>
    </row>
    <row r="2" spans="1:21" ht="20.25" customHeight="1" x14ac:dyDescent="0.35">
      <c r="A2" s="199" t="s">
        <v>64</v>
      </c>
      <c r="B2" s="69"/>
      <c r="C2" s="69"/>
      <c r="D2" s="69"/>
      <c r="E2" s="69"/>
      <c r="F2" s="74"/>
      <c r="G2" s="333" t="s">
        <v>101</v>
      </c>
      <c r="H2" s="72"/>
      <c r="I2" s="72"/>
      <c r="J2" s="72"/>
      <c r="K2"/>
      <c r="L2"/>
      <c r="M2" s="267" t="s">
        <v>65</v>
      </c>
      <c r="N2" s="268">
        <f>IF(VALUE('Short Form'!H62)&lt;&gt;0,2,"")</f>
        <v>2</v>
      </c>
      <c r="O2" s="269">
        <f>IF(N2=0,"",'Short Form'!N3)</f>
        <v>4</v>
      </c>
      <c r="P2" s="78"/>
      <c r="Q2" s="78"/>
      <c r="R2" s="78"/>
      <c r="S2" s="78"/>
      <c r="T2" s="78"/>
      <c r="U2" s="78"/>
    </row>
    <row r="3" spans="1:21" ht="9.75" customHeight="1" x14ac:dyDescent="0.25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8"/>
      <c r="P3" s="78"/>
      <c r="Q3" s="78"/>
      <c r="R3" s="78"/>
      <c r="S3" s="78"/>
      <c r="T3" s="78"/>
      <c r="U3" s="78"/>
    </row>
    <row r="4" spans="1:21" ht="14.25" customHeight="1" x14ac:dyDescent="0.25">
      <c r="A4" s="33" t="s">
        <v>8</v>
      </c>
      <c r="B4" s="237"/>
      <c r="C4" s="27"/>
      <c r="D4" s="237"/>
      <c r="E4" s="238" t="s">
        <v>9</v>
      </c>
      <c r="F4" s="237"/>
      <c r="G4" s="237"/>
      <c r="H4" s="81" t="s">
        <v>10</v>
      </c>
      <c r="I4" s="80"/>
      <c r="J4" s="79"/>
      <c r="K4" s="35" t="s">
        <v>106</v>
      </c>
      <c r="L4" s="82"/>
      <c r="M4" s="82"/>
      <c r="N4" s="82"/>
      <c r="O4" s="83"/>
      <c r="P4" s="78"/>
      <c r="Q4" s="78"/>
      <c r="R4" s="78"/>
      <c r="S4" s="78"/>
      <c r="T4" s="78"/>
      <c r="U4" s="78"/>
    </row>
    <row r="5" spans="1:21" s="12" customFormat="1" ht="21" customHeight="1" x14ac:dyDescent="0.2">
      <c r="A5" s="246" t="str">
        <f>'Short Form'!A6</f>
        <v>Sera</v>
      </c>
      <c r="B5" s="121"/>
      <c r="C5" s="121"/>
      <c r="D5" s="121"/>
      <c r="E5" s="253" t="str">
        <f>'Short Form'!E6</f>
        <v>Sherri R.</v>
      </c>
      <c r="F5" s="121"/>
      <c r="G5" s="121"/>
      <c r="H5" s="178" t="str">
        <f>'Short Form'!H6</f>
        <v>Executive Assistant</v>
      </c>
      <c r="I5" s="177"/>
      <c r="J5" s="179"/>
      <c r="K5" s="116" t="str">
        <f>'Short Form'!K6</f>
        <v>473-74-7980</v>
      </c>
      <c r="L5" s="113"/>
      <c r="M5" s="113"/>
      <c r="N5" s="17"/>
      <c r="O5" s="18"/>
      <c r="P5" s="163"/>
      <c r="Q5" s="163"/>
      <c r="R5" s="163"/>
      <c r="S5" s="163"/>
      <c r="T5" s="163"/>
      <c r="U5" s="163"/>
    </row>
    <row r="6" spans="1:21" s="12" customFormat="1" ht="8.25" customHeight="1" x14ac:dyDescent="0.25">
      <c r="A6" s="84"/>
      <c r="B6" s="84"/>
      <c r="C6" s="76"/>
      <c r="D6" s="85"/>
      <c r="E6" s="76"/>
      <c r="F6" s="76"/>
      <c r="G6" s="86"/>
      <c r="H6" s="76"/>
      <c r="I6" s="76"/>
      <c r="J6" s="87"/>
      <c r="K6" s="88"/>
      <c r="L6" s="76"/>
      <c r="M6" s="76"/>
      <c r="N6" s="76"/>
      <c r="O6" s="85"/>
      <c r="P6" s="163"/>
      <c r="Q6" s="163"/>
      <c r="R6" s="163"/>
      <c r="S6" s="163"/>
      <c r="T6" s="163"/>
      <c r="U6" s="163"/>
    </row>
    <row r="7" spans="1:21" ht="15.75" customHeight="1" x14ac:dyDescent="0.25">
      <c r="A7" s="200" t="s">
        <v>66</v>
      </c>
      <c r="B7" s="201"/>
      <c r="C7" s="202"/>
      <c r="D7" s="201"/>
      <c r="E7" s="201"/>
      <c r="F7" s="201"/>
      <c r="G7" s="201"/>
      <c r="H7" s="201"/>
      <c r="I7" s="201"/>
      <c r="J7" s="201"/>
      <c r="K7" s="201"/>
      <c r="L7" s="201"/>
      <c r="M7" s="203"/>
      <c r="N7" s="203"/>
      <c r="O7" s="204"/>
      <c r="P7" s="78"/>
      <c r="Q7" s="78"/>
      <c r="R7" s="78"/>
      <c r="S7" s="78"/>
      <c r="T7" s="78"/>
      <c r="U7" s="78"/>
    </row>
    <row r="8" spans="1:21" ht="14.25" customHeight="1" x14ac:dyDescent="0.25">
      <c r="A8" s="205" t="s">
        <v>67</v>
      </c>
      <c r="B8" s="201"/>
      <c r="C8" s="206"/>
      <c r="D8" s="201"/>
      <c r="E8" s="206"/>
      <c r="F8" s="207"/>
      <c r="G8" s="208"/>
      <c r="H8" s="206"/>
      <c r="I8" s="201"/>
      <c r="J8" s="201"/>
      <c r="K8" s="201"/>
      <c r="L8" s="201"/>
      <c r="M8" s="207"/>
      <c r="N8" s="207"/>
      <c r="O8" s="204"/>
      <c r="P8" s="78"/>
      <c r="Q8" s="78"/>
      <c r="R8" s="78"/>
      <c r="S8" s="78"/>
      <c r="T8" s="78"/>
      <c r="U8" s="78"/>
    </row>
    <row r="9" spans="1:21" ht="12.75" customHeight="1" x14ac:dyDescent="0.25">
      <c r="A9" s="204" t="s">
        <v>68</v>
      </c>
      <c r="B9" s="207"/>
      <c r="C9" s="207"/>
      <c r="D9" s="207"/>
      <c r="E9" s="209"/>
      <c r="F9" s="207"/>
      <c r="G9" s="207"/>
      <c r="H9" s="207"/>
      <c r="I9" s="207"/>
      <c r="J9" s="207"/>
      <c r="K9" s="207"/>
      <c r="L9" s="207"/>
      <c r="M9" s="207"/>
      <c r="N9" s="207"/>
      <c r="O9" s="209"/>
      <c r="P9" s="78"/>
      <c r="Q9" s="78"/>
      <c r="R9" s="78"/>
      <c r="S9" s="78"/>
      <c r="T9" s="78"/>
      <c r="U9" s="78"/>
    </row>
    <row r="10" spans="1:21" ht="6.75" customHeight="1" x14ac:dyDescent="0.25">
      <c r="A10" s="73"/>
      <c r="B10" s="91"/>
      <c r="C10" s="91"/>
      <c r="D10" s="91"/>
      <c r="E10" s="78"/>
      <c r="F10" s="91"/>
      <c r="G10" s="91"/>
      <c r="H10" s="91"/>
      <c r="I10" s="91"/>
      <c r="J10" s="91"/>
      <c r="K10" s="91"/>
      <c r="L10" s="91"/>
      <c r="M10" s="91"/>
      <c r="N10" s="91"/>
      <c r="O10" s="78"/>
      <c r="P10" s="78"/>
      <c r="Q10" s="78"/>
      <c r="R10" s="78"/>
      <c r="S10" s="78"/>
      <c r="T10" s="78"/>
      <c r="U10" s="78"/>
    </row>
    <row r="11" spans="1:21" ht="15.75" customHeight="1" x14ac:dyDescent="0.25">
      <c r="A11" s="301" t="s">
        <v>69</v>
      </c>
      <c r="B11" s="301" t="s">
        <v>14</v>
      </c>
      <c r="C11" s="302"/>
      <c r="D11" s="302"/>
      <c r="E11" s="302" t="s">
        <v>70</v>
      </c>
      <c r="F11" s="302"/>
      <c r="G11" s="302"/>
      <c r="H11" s="302"/>
      <c r="I11" s="302"/>
      <c r="J11" s="302"/>
      <c r="K11" s="303"/>
      <c r="L11" s="301" t="s">
        <v>71</v>
      </c>
      <c r="M11" s="300" t="s">
        <v>72</v>
      </c>
      <c r="N11" s="300" t="s">
        <v>19</v>
      </c>
      <c r="O11" s="300" t="s">
        <v>73</v>
      </c>
      <c r="P11" s="78"/>
      <c r="Q11" s="78"/>
      <c r="R11" s="78"/>
      <c r="S11" s="78"/>
      <c r="T11" s="78"/>
      <c r="U11" s="78"/>
    </row>
    <row r="12" spans="1:21" s="13" customFormat="1" ht="24" customHeight="1" x14ac:dyDescent="0.2">
      <c r="A12" s="187" t="s">
        <v>61</v>
      </c>
      <c r="B12" s="148">
        <v>36790</v>
      </c>
      <c r="C12" s="137" t="s">
        <v>174</v>
      </c>
      <c r="D12" s="166"/>
      <c r="E12" s="166"/>
      <c r="F12" s="166"/>
      <c r="G12" s="167"/>
      <c r="H12" s="166"/>
      <c r="I12" s="168"/>
      <c r="J12" s="166"/>
      <c r="K12" s="166"/>
      <c r="L12" s="255" t="s">
        <v>177</v>
      </c>
      <c r="M12" s="260">
        <v>699.9</v>
      </c>
      <c r="N12" s="258"/>
      <c r="O12" s="189">
        <f t="shared" ref="O12:O27" si="0">IF(N12=" ",M12*1,M12*N12)</f>
        <v>699.9</v>
      </c>
      <c r="P12" s="91"/>
      <c r="Q12" s="91"/>
      <c r="R12" s="91"/>
      <c r="S12" s="91"/>
      <c r="T12" s="91"/>
      <c r="U12" s="91"/>
    </row>
    <row r="13" spans="1:21" s="13" customFormat="1" ht="24" customHeight="1" x14ac:dyDescent="0.2">
      <c r="A13" s="187" t="s">
        <v>61</v>
      </c>
      <c r="B13" s="148">
        <v>36790</v>
      </c>
      <c r="C13" s="124" t="s">
        <v>175</v>
      </c>
      <c r="D13" s="166"/>
      <c r="E13" s="166"/>
      <c r="F13" s="166"/>
      <c r="G13" s="167"/>
      <c r="H13" s="166"/>
      <c r="I13" s="166"/>
      <c r="J13" s="166"/>
      <c r="K13" s="166"/>
      <c r="L13" s="255"/>
      <c r="M13" s="260">
        <v>146.9</v>
      </c>
      <c r="N13" s="258"/>
      <c r="O13" s="189">
        <f t="shared" si="0"/>
        <v>146.9</v>
      </c>
      <c r="P13" s="91"/>
      <c r="Q13" s="91"/>
      <c r="R13" s="91"/>
      <c r="S13" s="91"/>
      <c r="T13" s="91"/>
      <c r="U13" s="91"/>
    </row>
    <row r="14" spans="1:21" s="13" customFormat="1" ht="24" customHeight="1" x14ac:dyDescent="0.2">
      <c r="A14" s="187" t="s">
        <v>61</v>
      </c>
      <c r="B14" s="148">
        <v>36729</v>
      </c>
      <c r="C14" s="124" t="s">
        <v>176</v>
      </c>
      <c r="D14" s="166"/>
      <c r="E14" s="166"/>
      <c r="F14" s="166"/>
      <c r="G14" s="167"/>
      <c r="H14" s="166"/>
      <c r="I14" s="166"/>
      <c r="J14" s="166"/>
      <c r="K14" s="166"/>
      <c r="L14" s="255"/>
      <c r="M14" s="260">
        <v>131.04</v>
      </c>
      <c r="N14" s="258"/>
      <c r="O14" s="189">
        <f t="shared" si="0"/>
        <v>131.04</v>
      </c>
      <c r="P14" s="91"/>
      <c r="Q14" s="91"/>
      <c r="R14" s="91"/>
      <c r="S14" s="91"/>
      <c r="T14" s="91"/>
      <c r="U14" s="91"/>
    </row>
    <row r="15" spans="1:21" s="13" customFormat="1" ht="24" customHeight="1" x14ac:dyDescent="0.2">
      <c r="A15" s="187" t="s">
        <v>61</v>
      </c>
      <c r="B15" s="148">
        <v>36803</v>
      </c>
      <c r="C15" s="124" t="s">
        <v>178</v>
      </c>
      <c r="D15" s="166"/>
      <c r="E15" s="166"/>
      <c r="F15" s="166"/>
      <c r="G15" s="167"/>
      <c r="H15" s="166"/>
      <c r="I15" s="166"/>
      <c r="J15" s="166"/>
      <c r="K15" s="166"/>
      <c r="L15" s="255" t="s">
        <v>177</v>
      </c>
      <c r="M15" s="260">
        <v>498.9</v>
      </c>
      <c r="N15" s="258"/>
      <c r="O15" s="189">
        <f t="shared" si="0"/>
        <v>498.9</v>
      </c>
      <c r="P15" s="91"/>
      <c r="Q15" s="91"/>
      <c r="R15" s="91"/>
      <c r="S15" s="91"/>
      <c r="T15" s="91"/>
      <c r="U15" s="91"/>
    </row>
    <row r="16" spans="1:21" s="13" customFormat="1" ht="24" customHeight="1" x14ac:dyDescent="0.2">
      <c r="A16" s="187"/>
      <c r="B16" s="148"/>
      <c r="C16" s="124"/>
      <c r="D16" s="166"/>
      <c r="E16" s="166"/>
      <c r="F16" s="166"/>
      <c r="G16" s="167"/>
      <c r="H16" s="166"/>
      <c r="I16" s="166"/>
      <c r="J16" s="166"/>
      <c r="K16" s="166"/>
      <c r="L16" s="255"/>
      <c r="M16" s="260"/>
      <c r="N16" s="258"/>
      <c r="O16" s="189">
        <f t="shared" si="0"/>
        <v>0</v>
      </c>
      <c r="P16" s="91"/>
      <c r="Q16" s="91"/>
      <c r="R16" s="91"/>
      <c r="S16" s="91"/>
      <c r="T16" s="91"/>
      <c r="U16" s="91"/>
    </row>
    <row r="17" spans="1:21" s="13" customFormat="1" ht="24" customHeight="1" x14ac:dyDescent="0.2">
      <c r="A17" s="187"/>
      <c r="B17" s="148"/>
      <c r="C17" s="124"/>
      <c r="D17" s="166"/>
      <c r="E17" s="166"/>
      <c r="F17" s="166"/>
      <c r="G17" s="167"/>
      <c r="H17" s="166"/>
      <c r="I17" s="166"/>
      <c r="J17" s="166"/>
      <c r="K17" s="166"/>
      <c r="L17" s="255"/>
      <c r="M17" s="260"/>
      <c r="N17" s="258"/>
      <c r="O17" s="189">
        <f t="shared" si="0"/>
        <v>0</v>
      </c>
      <c r="P17" s="91"/>
      <c r="Q17" s="91"/>
      <c r="R17" s="91"/>
      <c r="S17" s="91"/>
      <c r="T17" s="91"/>
      <c r="U17" s="91"/>
    </row>
    <row r="18" spans="1:21" s="13" customFormat="1" ht="24" customHeight="1" x14ac:dyDescent="0.2">
      <c r="A18" s="187"/>
      <c r="B18" s="148"/>
      <c r="C18" s="124"/>
      <c r="D18" s="166"/>
      <c r="E18" s="197"/>
      <c r="F18" s="166"/>
      <c r="G18" s="167"/>
      <c r="H18" s="166"/>
      <c r="I18" s="166"/>
      <c r="J18" s="166"/>
      <c r="K18" s="166"/>
      <c r="L18" s="255"/>
      <c r="M18" s="260"/>
      <c r="N18" s="258"/>
      <c r="O18" s="189">
        <f t="shared" si="0"/>
        <v>0</v>
      </c>
      <c r="P18" s="91"/>
      <c r="Q18" s="91"/>
      <c r="R18" s="91"/>
      <c r="S18" s="91"/>
      <c r="T18" s="91"/>
      <c r="U18" s="91"/>
    </row>
    <row r="19" spans="1:21" s="13" customFormat="1" ht="24" customHeight="1" x14ac:dyDescent="0.2">
      <c r="A19" s="187"/>
      <c r="B19" s="148"/>
      <c r="C19" s="124"/>
      <c r="D19" s="166"/>
      <c r="E19" s="166"/>
      <c r="F19" s="166"/>
      <c r="G19" s="167"/>
      <c r="H19" s="166"/>
      <c r="I19" s="166"/>
      <c r="J19" s="166"/>
      <c r="K19" s="166"/>
      <c r="L19" s="255"/>
      <c r="M19" s="260"/>
      <c r="N19" s="258"/>
      <c r="O19" s="189">
        <f t="shared" si="0"/>
        <v>0</v>
      </c>
      <c r="P19" s="91"/>
      <c r="Q19" s="91"/>
      <c r="R19" s="91"/>
      <c r="S19" s="91"/>
      <c r="T19" s="91"/>
      <c r="U19" s="91"/>
    </row>
    <row r="20" spans="1:21" s="13" customFormat="1" ht="24" customHeight="1" x14ac:dyDescent="0.2">
      <c r="A20" s="187"/>
      <c r="B20" s="148"/>
      <c r="C20" s="124"/>
      <c r="D20" s="166"/>
      <c r="E20" s="166"/>
      <c r="F20" s="166"/>
      <c r="G20" s="167"/>
      <c r="H20" s="166"/>
      <c r="I20" s="166"/>
      <c r="J20" s="166"/>
      <c r="K20" s="166"/>
      <c r="L20" s="255"/>
      <c r="M20" s="260"/>
      <c r="N20" s="258"/>
      <c r="O20" s="189">
        <f t="shared" si="0"/>
        <v>0</v>
      </c>
      <c r="P20" s="91"/>
      <c r="Q20" s="91"/>
      <c r="R20" s="91"/>
      <c r="S20" s="91"/>
      <c r="T20" s="91"/>
      <c r="U20" s="91"/>
    </row>
    <row r="21" spans="1:21" s="13" customFormat="1" ht="24" customHeight="1" x14ac:dyDescent="0.2">
      <c r="A21" s="187"/>
      <c r="B21" s="148"/>
      <c r="C21" s="124"/>
      <c r="D21" s="166"/>
      <c r="E21" s="166"/>
      <c r="F21" s="166"/>
      <c r="G21" s="167"/>
      <c r="H21" s="166"/>
      <c r="I21" s="166"/>
      <c r="J21" s="166"/>
      <c r="K21" s="166"/>
      <c r="L21" s="255"/>
      <c r="M21" s="260"/>
      <c r="N21" s="258"/>
      <c r="O21" s="189">
        <f t="shared" si="0"/>
        <v>0</v>
      </c>
      <c r="P21" s="91"/>
      <c r="Q21" s="91"/>
      <c r="R21" s="91"/>
      <c r="S21" s="91"/>
      <c r="T21" s="91"/>
      <c r="U21" s="91"/>
    </row>
    <row r="22" spans="1:21" s="13" customFormat="1" ht="24" customHeight="1" x14ac:dyDescent="0.2">
      <c r="A22" s="187"/>
      <c r="B22" s="148"/>
      <c r="C22" s="124"/>
      <c r="D22" s="166"/>
      <c r="E22" s="166"/>
      <c r="F22" s="166"/>
      <c r="G22" s="167"/>
      <c r="H22" s="166"/>
      <c r="I22" s="166"/>
      <c r="J22" s="166"/>
      <c r="K22" s="166"/>
      <c r="L22" s="255"/>
      <c r="M22" s="260"/>
      <c r="N22" s="258"/>
      <c r="O22" s="189">
        <f t="shared" si="0"/>
        <v>0</v>
      </c>
      <c r="P22" s="91"/>
      <c r="Q22" s="91"/>
      <c r="R22" s="91"/>
      <c r="S22" s="91"/>
      <c r="T22" s="91"/>
      <c r="U22" s="91"/>
    </row>
    <row r="23" spans="1:21" s="13" customFormat="1" ht="24" customHeight="1" x14ac:dyDescent="0.2">
      <c r="A23" s="187"/>
      <c r="B23" s="148"/>
      <c r="C23" s="124"/>
      <c r="D23" s="166"/>
      <c r="E23" s="166"/>
      <c r="F23" s="166"/>
      <c r="G23" s="167"/>
      <c r="H23" s="166"/>
      <c r="I23" s="166"/>
      <c r="J23" s="166"/>
      <c r="K23" s="166"/>
      <c r="L23" s="255"/>
      <c r="M23" s="260"/>
      <c r="N23" s="258"/>
      <c r="O23" s="189">
        <f t="shared" si="0"/>
        <v>0</v>
      </c>
      <c r="P23" s="91"/>
      <c r="Q23" s="91"/>
      <c r="R23" s="91"/>
      <c r="S23" s="91"/>
      <c r="T23" s="91"/>
      <c r="U23" s="91"/>
    </row>
    <row r="24" spans="1:21" s="13" customFormat="1" ht="24" customHeight="1" x14ac:dyDescent="0.2">
      <c r="A24" s="187"/>
      <c r="B24" s="148"/>
      <c r="C24" s="124"/>
      <c r="D24" s="166"/>
      <c r="E24" s="166"/>
      <c r="F24" s="166"/>
      <c r="G24" s="167"/>
      <c r="H24" s="166"/>
      <c r="I24" s="166"/>
      <c r="J24" s="166"/>
      <c r="K24" s="166"/>
      <c r="L24" s="255"/>
      <c r="M24" s="260"/>
      <c r="N24" s="258"/>
      <c r="O24" s="189">
        <f t="shared" si="0"/>
        <v>0</v>
      </c>
      <c r="P24" s="91"/>
      <c r="Q24" s="91"/>
      <c r="R24" s="91"/>
      <c r="S24" s="91"/>
      <c r="T24" s="91"/>
      <c r="U24" s="91"/>
    </row>
    <row r="25" spans="1:21" s="13" customFormat="1" ht="24" customHeight="1" x14ac:dyDescent="0.2">
      <c r="A25" s="187"/>
      <c r="B25" s="148"/>
      <c r="C25" s="124"/>
      <c r="D25" s="166"/>
      <c r="E25" s="166"/>
      <c r="F25" s="166"/>
      <c r="G25" s="167"/>
      <c r="H25" s="166"/>
      <c r="I25" s="166"/>
      <c r="J25" s="166"/>
      <c r="K25" s="166"/>
      <c r="L25" s="255"/>
      <c r="M25" s="260"/>
      <c r="N25" s="258"/>
      <c r="O25" s="189">
        <f t="shared" si="0"/>
        <v>0</v>
      </c>
      <c r="P25" s="91"/>
      <c r="Q25" s="91"/>
      <c r="R25" s="91"/>
      <c r="S25" s="91"/>
      <c r="T25" s="91"/>
      <c r="U25" s="91"/>
    </row>
    <row r="26" spans="1:21" s="13" customFormat="1" ht="24" customHeight="1" x14ac:dyDescent="0.2">
      <c r="A26" s="187"/>
      <c r="B26" s="148"/>
      <c r="C26" s="124"/>
      <c r="D26" s="166"/>
      <c r="E26" s="166"/>
      <c r="F26" s="166"/>
      <c r="G26" s="167"/>
      <c r="H26" s="166"/>
      <c r="I26" s="166"/>
      <c r="J26" s="166"/>
      <c r="K26" s="166"/>
      <c r="L26" s="255"/>
      <c r="M26" s="260"/>
      <c r="N26" s="258"/>
      <c r="O26" s="189">
        <f t="shared" si="0"/>
        <v>0</v>
      </c>
      <c r="P26" s="91"/>
      <c r="Q26" s="91"/>
      <c r="R26" s="91"/>
      <c r="S26" s="91"/>
      <c r="T26" s="91"/>
      <c r="U26" s="91"/>
    </row>
    <row r="27" spans="1:21" s="13" customFormat="1" ht="24" customHeight="1" x14ac:dyDescent="0.2">
      <c r="A27" s="187"/>
      <c r="B27" s="148"/>
      <c r="C27" s="124"/>
      <c r="D27" s="166"/>
      <c r="E27" s="166"/>
      <c r="F27" s="166"/>
      <c r="G27" s="167"/>
      <c r="H27" s="166"/>
      <c r="I27" s="166"/>
      <c r="J27" s="166"/>
      <c r="K27" s="166"/>
      <c r="L27" s="255"/>
      <c r="M27" s="260"/>
      <c r="N27" s="258"/>
      <c r="O27" s="189">
        <f t="shared" si="0"/>
        <v>0</v>
      </c>
      <c r="P27" s="91"/>
      <c r="Q27" s="91"/>
      <c r="R27" s="91"/>
      <c r="S27" s="91"/>
      <c r="T27" s="91"/>
      <c r="U27" s="91"/>
    </row>
    <row r="28" spans="1:21" s="13" customFormat="1" ht="24" customHeight="1" x14ac:dyDescent="0.2">
      <c r="A28" s="187"/>
      <c r="B28" s="148"/>
      <c r="C28" s="124"/>
      <c r="D28" s="166"/>
      <c r="E28" s="166"/>
      <c r="F28" s="166"/>
      <c r="G28" s="167"/>
      <c r="H28" s="166"/>
      <c r="I28" s="166"/>
      <c r="J28" s="166"/>
      <c r="K28" s="166"/>
      <c r="L28" s="255"/>
      <c r="M28" s="260"/>
      <c r="N28" s="258"/>
      <c r="O28" s="189">
        <f t="shared" ref="O28:O40" si="1">IF(N28=" ",M28*1,M28*N28)</f>
        <v>0</v>
      </c>
      <c r="P28" s="91"/>
      <c r="Q28" s="91"/>
      <c r="R28" s="91"/>
      <c r="S28" s="91"/>
      <c r="T28" s="91"/>
      <c r="U28" s="91"/>
    </row>
    <row r="29" spans="1:21" s="13" customFormat="1" ht="24" customHeight="1" x14ac:dyDescent="0.2">
      <c r="A29" s="187"/>
      <c r="B29" s="148"/>
      <c r="C29" s="137"/>
      <c r="D29" s="166"/>
      <c r="E29" s="166"/>
      <c r="F29" s="166"/>
      <c r="G29" s="167"/>
      <c r="H29" s="166"/>
      <c r="I29" s="166"/>
      <c r="J29" s="166"/>
      <c r="K29" s="166"/>
      <c r="L29" s="255"/>
      <c r="M29" s="260"/>
      <c r="N29" s="258"/>
      <c r="O29" s="189">
        <f t="shared" si="1"/>
        <v>0</v>
      </c>
      <c r="P29" s="91"/>
      <c r="Q29" s="91"/>
      <c r="R29" s="91"/>
      <c r="S29" s="91"/>
      <c r="T29" s="91"/>
      <c r="U29" s="91"/>
    </row>
    <row r="30" spans="1:21" s="13" customFormat="1" ht="24" customHeight="1" x14ac:dyDescent="0.2">
      <c r="A30" s="187"/>
      <c r="B30" s="148"/>
      <c r="C30" s="124"/>
      <c r="D30" s="166"/>
      <c r="E30" s="166"/>
      <c r="F30" s="166"/>
      <c r="G30" s="167"/>
      <c r="H30" s="166"/>
      <c r="I30" s="166"/>
      <c r="J30" s="166"/>
      <c r="K30" s="166"/>
      <c r="L30" s="255"/>
      <c r="M30" s="260"/>
      <c r="N30" s="258"/>
      <c r="O30" s="189">
        <f t="shared" si="1"/>
        <v>0</v>
      </c>
      <c r="P30" s="91"/>
      <c r="Q30" s="91"/>
      <c r="R30" s="91"/>
      <c r="S30" s="91"/>
      <c r="T30" s="91"/>
      <c r="U30" s="91"/>
    </row>
    <row r="31" spans="1:21" s="13" customFormat="1" ht="24" customHeight="1" x14ac:dyDescent="0.2">
      <c r="A31" s="187"/>
      <c r="B31" s="148"/>
      <c r="C31" s="124"/>
      <c r="D31" s="166"/>
      <c r="E31" s="166"/>
      <c r="F31" s="166"/>
      <c r="G31" s="167"/>
      <c r="H31" s="166"/>
      <c r="I31" s="166"/>
      <c r="J31" s="166"/>
      <c r="K31" s="166"/>
      <c r="L31" s="255"/>
      <c r="M31" s="260"/>
      <c r="N31" s="258"/>
      <c r="O31" s="189">
        <f t="shared" si="1"/>
        <v>0</v>
      </c>
      <c r="P31" s="91"/>
      <c r="Q31" s="91"/>
      <c r="R31" s="91"/>
      <c r="S31" s="91"/>
      <c r="T31" s="91"/>
      <c r="U31" s="91"/>
    </row>
    <row r="32" spans="1:21" s="13" customFormat="1" ht="24" customHeight="1" x14ac:dyDescent="0.2">
      <c r="A32" s="187"/>
      <c r="B32" s="148"/>
      <c r="C32" s="124"/>
      <c r="D32" s="166"/>
      <c r="E32" s="166"/>
      <c r="F32" s="166"/>
      <c r="G32" s="167"/>
      <c r="H32" s="166"/>
      <c r="I32" s="166"/>
      <c r="J32" s="166"/>
      <c r="K32" s="166"/>
      <c r="L32" s="255"/>
      <c r="M32" s="260"/>
      <c r="N32" s="258"/>
      <c r="O32" s="189">
        <f t="shared" si="1"/>
        <v>0</v>
      </c>
      <c r="P32" s="91"/>
      <c r="Q32" s="91"/>
      <c r="R32" s="91"/>
      <c r="S32" s="91"/>
      <c r="T32" s="91"/>
      <c r="U32" s="91"/>
    </row>
    <row r="33" spans="1:21" s="13" customFormat="1" ht="24" customHeight="1" x14ac:dyDescent="0.2">
      <c r="A33" s="187"/>
      <c r="B33" s="148"/>
      <c r="C33" s="124"/>
      <c r="D33" s="166"/>
      <c r="E33" s="166"/>
      <c r="F33" s="166"/>
      <c r="G33" s="167"/>
      <c r="H33" s="166"/>
      <c r="I33" s="166"/>
      <c r="J33" s="166"/>
      <c r="K33" s="166"/>
      <c r="L33" s="255"/>
      <c r="M33" s="260"/>
      <c r="N33" s="258"/>
      <c r="O33" s="189">
        <f t="shared" si="1"/>
        <v>0</v>
      </c>
      <c r="P33" s="91"/>
      <c r="Q33" s="91"/>
      <c r="R33" s="91"/>
      <c r="S33" s="91"/>
      <c r="T33" s="91"/>
      <c r="U33" s="91"/>
    </row>
    <row r="34" spans="1:21" s="13" customFormat="1" ht="24" customHeight="1" x14ac:dyDescent="0.2">
      <c r="A34" s="187"/>
      <c r="B34" s="148"/>
      <c r="C34" s="124"/>
      <c r="D34" s="166"/>
      <c r="E34" s="166"/>
      <c r="F34" s="166"/>
      <c r="G34" s="167"/>
      <c r="H34" s="166"/>
      <c r="I34" s="166"/>
      <c r="J34" s="166"/>
      <c r="K34" s="166"/>
      <c r="L34" s="255"/>
      <c r="M34" s="260"/>
      <c r="N34" s="258"/>
      <c r="O34" s="189">
        <f t="shared" si="1"/>
        <v>0</v>
      </c>
      <c r="P34" s="91"/>
      <c r="Q34" s="91"/>
      <c r="R34" s="91"/>
      <c r="S34" s="91"/>
      <c r="T34" s="91"/>
      <c r="U34" s="91"/>
    </row>
    <row r="35" spans="1:21" s="13" customFormat="1" ht="24" customHeight="1" x14ac:dyDescent="0.2">
      <c r="A35" s="187"/>
      <c r="B35" s="148"/>
      <c r="C35" s="124"/>
      <c r="D35" s="166"/>
      <c r="E35" s="166"/>
      <c r="F35" s="166"/>
      <c r="G35" s="167"/>
      <c r="H35" s="166"/>
      <c r="I35" s="166"/>
      <c r="J35" s="166"/>
      <c r="K35" s="166"/>
      <c r="L35" s="255"/>
      <c r="M35" s="260"/>
      <c r="N35" s="258"/>
      <c r="O35" s="189">
        <f t="shared" si="1"/>
        <v>0</v>
      </c>
      <c r="P35" s="91"/>
      <c r="Q35" s="91"/>
      <c r="R35" s="91"/>
      <c r="S35" s="91"/>
      <c r="T35" s="91"/>
      <c r="U35" s="91"/>
    </row>
    <row r="36" spans="1:21" s="13" customFormat="1" ht="24" customHeight="1" x14ac:dyDescent="0.2">
      <c r="A36" s="187"/>
      <c r="B36" s="148"/>
      <c r="C36" s="124"/>
      <c r="D36" s="166"/>
      <c r="E36" s="166"/>
      <c r="F36" s="166"/>
      <c r="G36" s="167"/>
      <c r="H36" s="166"/>
      <c r="I36" s="166"/>
      <c r="J36" s="166"/>
      <c r="K36" s="166"/>
      <c r="L36" s="255"/>
      <c r="M36" s="260"/>
      <c r="N36" s="258"/>
      <c r="O36" s="189">
        <f t="shared" si="1"/>
        <v>0</v>
      </c>
      <c r="P36" s="91"/>
      <c r="Q36" s="91"/>
      <c r="R36" s="91"/>
      <c r="S36" s="91"/>
      <c r="T36" s="91"/>
      <c r="U36" s="91"/>
    </row>
    <row r="37" spans="1:21" s="13" customFormat="1" ht="24" customHeight="1" x14ac:dyDescent="0.2">
      <c r="A37" s="187"/>
      <c r="B37" s="148"/>
      <c r="C37" s="124"/>
      <c r="D37" s="166"/>
      <c r="E37" s="166"/>
      <c r="F37" s="166"/>
      <c r="G37" s="167"/>
      <c r="H37" s="166"/>
      <c r="I37" s="166"/>
      <c r="J37" s="166"/>
      <c r="K37" s="166"/>
      <c r="L37" s="255"/>
      <c r="M37" s="260"/>
      <c r="N37" s="258"/>
      <c r="O37" s="189">
        <f t="shared" si="1"/>
        <v>0</v>
      </c>
      <c r="P37" s="91"/>
      <c r="Q37" s="91"/>
      <c r="R37" s="91"/>
      <c r="S37" s="91"/>
      <c r="T37" s="91"/>
      <c r="U37" s="91"/>
    </row>
    <row r="38" spans="1:21" s="13" customFormat="1" ht="24" customHeight="1" x14ac:dyDescent="0.2">
      <c r="A38" s="187"/>
      <c r="B38" s="148"/>
      <c r="C38" s="124"/>
      <c r="D38" s="166"/>
      <c r="E38" s="166"/>
      <c r="F38" s="166"/>
      <c r="G38" s="167"/>
      <c r="H38" s="166"/>
      <c r="I38" s="166"/>
      <c r="J38" s="166"/>
      <c r="K38" s="166"/>
      <c r="L38" s="255"/>
      <c r="M38" s="260"/>
      <c r="N38" s="258"/>
      <c r="O38" s="189">
        <f t="shared" si="1"/>
        <v>0</v>
      </c>
      <c r="P38" s="91"/>
      <c r="Q38" s="91"/>
      <c r="R38" s="91"/>
      <c r="S38" s="91"/>
      <c r="T38" s="91"/>
      <c r="U38" s="91"/>
    </row>
    <row r="39" spans="1:21" s="13" customFormat="1" ht="24" customHeight="1" x14ac:dyDescent="0.2">
      <c r="A39" s="187"/>
      <c r="B39" s="148"/>
      <c r="C39" s="124"/>
      <c r="D39" s="166"/>
      <c r="E39" s="166"/>
      <c r="F39" s="166"/>
      <c r="G39" s="167"/>
      <c r="H39" s="166"/>
      <c r="I39" s="166"/>
      <c r="J39" s="166"/>
      <c r="K39" s="166"/>
      <c r="L39" s="255"/>
      <c r="M39" s="260"/>
      <c r="N39" s="258"/>
      <c r="O39" s="189">
        <f t="shared" si="1"/>
        <v>0</v>
      </c>
      <c r="P39" s="91"/>
      <c r="Q39" s="91"/>
      <c r="R39" s="91"/>
      <c r="S39" s="91"/>
      <c r="T39" s="91"/>
      <c r="U39" s="91"/>
    </row>
    <row r="40" spans="1:21" s="13" customFormat="1" ht="24" customHeight="1" x14ac:dyDescent="0.2">
      <c r="A40" s="187"/>
      <c r="B40" s="148"/>
      <c r="C40" s="124"/>
      <c r="D40" s="166"/>
      <c r="E40" s="166"/>
      <c r="F40" s="166"/>
      <c r="G40" s="167"/>
      <c r="H40" s="166"/>
      <c r="I40" s="166"/>
      <c r="J40" s="166"/>
      <c r="K40" s="166"/>
      <c r="L40" s="255"/>
      <c r="M40" s="260"/>
      <c r="N40" s="258"/>
      <c r="O40" s="189">
        <f t="shared" si="1"/>
        <v>0</v>
      </c>
      <c r="P40" s="91"/>
      <c r="Q40" s="91"/>
      <c r="R40" s="91"/>
      <c r="S40" s="91"/>
      <c r="T40" s="91"/>
      <c r="U40" s="91"/>
    </row>
    <row r="41" spans="1:21" s="13" customFormat="1" ht="24" customHeight="1" x14ac:dyDescent="0.25">
      <c r="A41" s="185"/>
      <c r="B41" s="273"/>
      <c r="C41"/>
      <c r="D41" s="95"/>
      <c r="E41"/>
      <c r="F41" s="273" t="s">
        <v>74</v>
      </c>
      <c r="G41" s="280"/>
      <c r="H41" s="272"/>
      <c r="I41"/>
      <c r="J41" s="281" t="s">
        <v>75</v>
      </c>
      <c r="K41" s="282">
        <f>IF(SUM(L49:L54)=0,0,$O$41-(SUMIF($A$12:$A$40,IF($L$49=" ",$A$49," "),$O$12:$O$40))-(SUMIF($A$12:$A$40,IF($L$50=" ",$A$50," "),$O$12:$O$40))-(SUMIF($A$12:$A$40,IF( $L$51=" ",$A$51," "),$O$12:$O$40))-(SUMIF($A$12:$A$40,IF($L$52=" ",$A$52," "),$O$12:$O$40))-(SUMIF($A$12:$A$40,IF($L$53=" ",$A$53," "),$O$12:$O$40))-(SUMIF($A$12:$A$40,IF($L$54=" ",$A$54," "),$O$12:$O$40)))</f>
        <v>1476.74</v>
      </c>
      <c r="L41" s="95"/>
      <c r="M41" s="300" t="s">
        <v>76</v>
      </c>
      <c r="N41" s="300"/>
      <c r="O41" s="125">
        <f>SUM(O12:O40)</f>
        <v>1476.74</v>
      </c>
      <c r="P41" s="91"/>
      <c r="Q41" s="91"/>
      <c r="R41" s="91"/>
      <c r="S41" s="91"/>
      <c r="T41" s="91"/>
      <c r="U41" s="91"/>
    </row>
    <row r="42" spans="1:21" s="13" customFormat="1" ht="15.75" customHeight="1" x14ac:dyDescent="0.2">
      <c r="A42" s="186"/>
      <c r="B42" s="73"/>
      <c r="C42"/>
      <c r="D42" s="274"/>
      <c r="E42" s="275"/>
      <c r="F42" s="204" t="s">
        <v>77</v>
      </c>
      <c r="G42" s="280"/>
      <c r="H42"/>
      <c r="I42"/>
      <c r="J42" s="73"/>
      <c r="K42" s="205" t="s">
        <v>78</v>
      </c>
      <c r="L42" s="95"/>
      <c r="M42" s="92"/>
      <c r="N42" s="93"/>
      <c r="O42" s="97"/>
      <c r="P42" s="91"/>
      <c r="Q42" s="91"/>
      <c r="R42" s="91"/>
      <c r="S42" s="91"/>
      <c r="T42" s="91"/>
      <c r="U42" s="91"/>
    </row>
    <row r="43" spans="1:21" s="13" customFormat="1" ht="15.75" customHeight="1" x14ac:dyDescent="0.2">
      <c r="A43" s="186"/>
      <c r="B43" s="73"/>
      <c r="C43"/>
      <c r="D43" s="276"/>
      <c r="E43" s="276"/>
      <c r="F43" s="204" t="s">
        <v>79</v>
      </c>
      <c r="G43" s="280"/>
      <c r="H43"/>
      <c r="I43"/>
      <c r="J43"/>
      <c r="K43" s="210" t="s">
        <v>80</v>
      </c>
      <c r="L43" s="95"/>
      <c r="M43" s="92"/>
      <c r="N43" s="93"/>
      <c r="O43" s="97"/>
      <c r="P43" s="91"/>
      <c r="Q43" s="91"/>
      <c r="R43" s="91"/>
      <c r="S43" s="91"/>
      <c r="T43" s="91"/>
      <c r="U43" s="91"/>
    </row>
    <row r="44" spans="1:21" s="13" customFormat="1" ht="15.75" customHeight="1" x14ac:dyDescent="0.2">
      <c r="A44" s="186"/>
      <c r="B44"/>
      <c r="C44"/>
      <c r="D44" s="276"/>
      <c r="E44" s="276"/>
      <c r="F44" s="216" t="s">
        <v>81</v>
      </c>
      <c r="G44" s="280"/>
      <c r="H44"/>
      <c r="I44"/>
      <c r="J44"/>
      <c r="K44" s="277"/>
      <c r="L44" s="95"/>
      <c r="M44" s="92"/>
      <c r="N44" s="93"/>
      <c r="O44" s="97"/>
      <c r="P44" s="91"/>
      <c r="Q44" s="91"/>
      <c r="R44" s="91"/>
      <c r="S44" s="91"/>
      <c r="T44" s="91"/>
      <c r="U44" s="91"/>
    </row>
    <row r="45" spans="1:21" s="13" customFormat="1" ht="15.75" customHeight="1" x14ac:dyDescent="0.2">
      <c r="A45" s="186"/>
      <c r="B45" s="278"/>
      <c r="C45"/>
      <c r="D45" s="276"/>
      <c r="E45" s="276"/>
      <c r="F45" s="216" t="s">
        <v>82</v>
      </c>
      <c r="G45" s="280"/>
      <c r="H45"/>
      <c r="I45"/>
      <c r="J45" s="96"/>
      <c r="K45"/>
      <c r="L45"/>
      <c r="M45" s="92"/>
      <c r="N45" s="93"/>
      <c r="O45" s="97"/>
      <c r="P45" s="91"/>
      <c r="Q45" s="91"/>
      <c r="R45" s="91"/>
      <c r="S45" s="91"/>
      <c r="T45" s="91"/>
      <c r="U45" s="91"/>
    </row>
    <row r="46" spans="1:21" s="13" customFormat="1" ht="15.75" customHeight="1" x14ac:dyDescent="0.25">
      <c r="A46" s="222" t="s">
        <v>83</v>
      </c>
      <c r="B46" s="211"/>
      <c r="C46" s="210"/>
      <c r="D46" s="96"/>
      <c r="E46" s="77"/>
      <c r="F46" s="77"/>
      <c r="G46" s="279"/>
      <c r="H46"/>
      <c r="I46"/>
      <c r="J46" s="77"/>
      <c r="K46"/>
      <c r="L46" s="271" t="str">
        <f>IF($O$41=$O$55," ","Totals are not equal")</f>
        <v xml:space="preserve"> </v>
      </c>
      <c r="M46" s="77"/>
      <c r="N46" s="77"/>
      <c r="O46" s="77"/>
      <c r="P46" s="91"/>
      <c r="Q46" s="91"/>
      <c r="R46" s="91"/>
      <c r="S46" s="91"/>
      <c r="T46" s="91"/>
      <c r="U46" s="91"/>
    </row>
    <row r="47" spans="1:21" s="13" customFormat="1" ht="14.25" customHeight="1" x14ac:dyDescent="0.2">
      <c r="A47" s="212" t="s">
        <v>84</v>
      </c>
      <c r="B47" s="211"/>
      <c r="C47" s="210"/>
      <c r="D47" s="96"/>
      <c r="E47" s="77"/>
      <c r="F47" s="77"/>
      <c r="G47" s="77"/>
      <c r="H47" s="77"/>
      <c r="I47"/>
      <c r="J47" s="77"/>
      <c r="K47"/>
      <c r="L47" s="77"/>
      <c r="M47" s="77"/>
      <c r="N47" s="77"/>
      <c r="O47" s="77"/>
      <c r="P47" s="91"/>
      <c r="Q47" s="91"/>
      <c r="R47" s="91"/>
      <c r="S47" s="91"/>
      <c r="T47" s="91"/>
      <c r="U47" s="91"/>
    </row>
    <row r="48" spans="1:21" s="13" customFormat="1" ht="24" customHeight="1" x14ac:dyDescent="0.25">
      <c r="A48" s="310" t="s">
        <v>69</v>
      </c>
      <c r="B48" s="310" t="s">
        <v>97</v>
      </c>
      <c r="C48" s="310" t="s">
        <v>100</v>
      </c>
      <c r="D48" s="334"/>
      <c r="E48" s="403" t="s">
        <v>102</v>
      </c>
      <c r="F48" s="404"/>
      <c r="G48" s="335"/>
      <c r="H48" s="398" t="s">
        <v>103</v>
      </c>
      <c r="I48" s="399"/>
      <c r="J48" s="348" t="s">
        <v>98</v>
      </c>
      <c r="K48" s="348" t="s">
        <v>99</v>
      </c>
      <c r="L48" s="338" t="s">
        <v>85</v>
      </c>
      <c r="M48" s="271"/>
      <c r="N48" s="93"/>
      <c r="O48" s="300" t="s">
        <v>86</v>
      </c>
      <c r="P48" s="91"/>
      <c r="Q48" s="91"/>
      <c r="R48" s="91"/>
      <c r="S48" s="91"/>
      <c r="T48" s="91"/>
      <c r="U48" s="91"/>
    </row>
    <row r="49" spans="1:21" ht="24" customHeight="1" x14ac:dyDescent="0.25">
      <c r="A49" s="339" t="s">
        <v>61</v>
      </c>
      <c r="B49" s="340" t="s">
        <v>116</v>
      </c>
      <c r="C49" s="341" t="s">
        <v>112</v>
      </c>
      <c r="D49" s="405" t="s">
        <v>117</v>
      </c>
      <c r="E49" s="406"/>
      <c r="F49" s="406"/>
      <c r="G49" s="407"/>
      <c r="H49" s="405"/>
      <c r="I49" s="408"/>
      <c r="J49" s="188"/>
      <c r="K49" s="188"/>
      <c r="L49" s="345">
        <v>1</v>
      </c>
      <c r="M49" s="73"/>
      <c r="N49" s="93"/>
      <c r="O49" s="169">
        <f>IF($L$49=" ",SUMIF($A$12:$A$40,A49,$O$12:$O$40),$K$41*$L$49)</f>
        <v>1476.74</v>
      </c>
      <c r="P49" s="78"/>
      <c r="Q49" s="78"/>
      <c r="R49" s="78"/>
      <c r="S49" s="78"/>
      <c r="T49" s="78"/>
      <c r="U49" s="78"/>
    </row>
    <row r="50" spans="1:21" ht="24" customHeight="1" x14ac:dyDescent="0.25">
      <c r="A50" s="343"/>
      <c r="B50" s="343"/>
      <c r="C50" s="343"/>
      <c r="D50" s="405"/>
      <c r="E50" s="406"/>
      <c r="F50" s="406"/>
      <c r="G50" s="407"/>
      <c r="H50" s="405"/>
      <c r="I50" s="406"/>
      <c r="J50" s="344"/>
      <c r="K50" s="344"/>
      <c r="L50" s="344"/>
      <c r="M50" s="94"/>
      <c r="N50" s="93"/>
      <c r="O50" s="353"/>
      <c r="P50" s="78"/>
      <c r="Q50" s="78"/>
      <c r="R50" s="78"/>
      <c r="S50" s="78"/>
      <c r="T50" s="78"/>
      <c r="U50" s="78"/>
    </row>
    <row r="51" spans="1:21" ht="24" customHeight="1" x14ac:dyDescent="0.25">
      <c r="A51" s="342"/>
      <c r="B51" s="349"/>
      <c r="C51" s="341"/>
      <c r="D51" s="405"/>
      <c r="E51" s="406"/>
      <c r="F51" s="406"/>
      <c r="G51" s="407"/>
      <c r="H51" s="405"/>
      <c r="I51" s="408"/>
      <c r="J51" s="188"/>
      <c r="K51" s="188"/>
      <c r="L51" s="345"/>
      <c r="M51" s="73"/>
      <c r="N51" s="73"/>
      <c r="O51" s="169">
        <f>IF($L$51=" ",SUMIF($A$12:$A$40,A51,$O$12:$O$40),$K$41*$L$51)</f>
        <v>0</v>
      </c>
      <c r="P51" s="78"/>
      <c r="Q51" s="78"/>
      <c r="R51" s="78"/>
      <c r="S51" s="78"/>
      <c r="T51" s="78"/>
      <c r="U51" s="78"/>
    </row>
    <row r="52" spans="1:21" s="13" customFormat="1" ht="24" customHeight="1" x14ac:dyDescent="0.2">
      <c r="A52" s="343"/>
      <c r="B52" s="343"/>
      <c r="C52" s="343"/>
      <c r="D52" s="405"/>
      <c r="E52" s="406"/>
      <c r="F52" s="406"/>
      <c r="G52" s="407"/>
      <c r="H52" s="405"/>
      <c r="I52" s="406"/>
      <c r="J52" s="344"/>
      <c r="K52" s="344"/>
      <c r="L52" s="344"/>
      <c r="M52" s="73"/>
      <c r="N52" s="73"/>
      <c r="O52" s="353"/>
      <c r="P52" s="91"/>
      <c r="Q52" s="91"/>
      <c r="R52" s="91"/>
      <c r="S52" s="91"/>
      <c r="T52" s="91"/>
      <c r="U52" s="91"/>
    </row>
    <row r="53" spans="1:21" s="13" customFormat="1" ht="24" customHeight="1" x14ac:dyDescent="0.2">
      <c r="A53" s="187"/>
      <c r="B53" s="188"/>
      <c r="C53" s="341"/>
      <c r="D53" s="405"/>
      <c r="E53" s="406"/>
      <c r="F53" s="406"/>
      <c r="G53" s="407"/>
      <c r="H53" s="405"/>
      <c r="I53" s="408"/>
      <c r="J53" s="188"/>
      <c r="K53" s="188"/>
      <c r="L53" s="345"/>
      <c r="M53" s="73"/>
      <c r="N53" s="73"/>
      <c r="O53" s="169">
        <f>IF($L$53=" ",SUMIF($A$12:$A$40,A53,$O$12:$O$40),$K$41*$L$53)</f>
        <v>0</v>
      </c>
      <c r="P53" s="91"/>
      <c r="Q53" s="91"/>
      <c r="R53" s="91"/>
      <c r="S53" s="91"/>
      <c r="T53" s="91"/>
      <c r="U53" s="91"/>
    </row>
    <row r="54" spans="1:21" s="13" customFormat="1" ht="24" customHeight="1" x14ac:dyDescent="0.2">
      <c r="A54" s="343"/>
      <c r="B54" s="343"/>
      <c r="C54" s="343"/>
      <c r="D54" s="405"/>
      <c r="E54" s="406"/>
      <c r="F54" s="406"/>
      <c r="G54" s="407"/>
      <c r="H54" s="405"/>
      <c r="I54" s="406"/>
      <c r="J54" s="344"/>
      <c r="K54" s="344"/>
      <c r="L54" s="344"/>
      <c r="M54" s="73"/>
      <c r="N54" s="73"/>
      <c r="O54" s="353"/>
      <c r="P54" s="91"/>
      <c r="Q54" s="91"/>
      <c r="R54" s="91"/>
      <c r="S54" s="91"/>
      <c r="T54" s="91"/>
      <c r="U54" s="91"/>
    </row>
    <row r="55" spans="1:21" ht="24" customHeight="1" x14ac:dyDescent="0.25">
      <c r="A55" s="73"/>
      <c r="B55" s="171"/>
      <c r="C55" s="171"/>
      <c r="D55" s="171"/>
      <c r="E55" s="171"/>
      <c r="F55" s="171"/>
      <c r="G55" s="171"/>
      <c r="H55" s="171"/>
      <c r="I55" s="171"/>
      <c r="J55" s="171"/>
      <c r="K55" s="346"/>
      <c r="L55" s="347"/>
      <c r="M55" s="300" t="s">
        <v>76</v>
      </c>
      <c r="N55" s="300"/>
      <c r="O55" s="125">
        <f>SUM(O49:O54)</f>
        <v>1476.74</v>
      </c>
      <c r="P55" s="78"/>
      <c r="Q55" s="78"/>
      <c r="R55" s="78"/>
      <c r="S55" s="78"/>
      <c r="T55" s="78"/>
      <c r="U55" s="78"/>
    </row>
    <row r="56" spans="1:21" s="14" customFormat="1" ht="13.5" customHeight="1" x14ac:dyDescent="0.25">
      <c r="A56" s="171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171"/>
      <c r="P56" s="164"/>
      <c r="Q56" s="164"/>
      <c r="R56" s="164"/>
      <c r="S56" s="164"/>
      <c r="T56" s="164"/>
      <c r="U56" s="164"/>
    </row>
    <row r="57" spans="1:21" s="15" customFormat="1" ht="18" hidden="1" customHeight="1" x14ac:dyDescent="0.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P57" s="165"/>
      <c r="Q57" s="165"/>
      <c r="R57" s="165"/>
      <c r="S57" s="165"/>
      <c r="T57" s="165"/>
      <c r="U57" s="165"/>
    </row>
    <row r="58" spans="1:21" s="13" customFormat="1" ht="18" hidden="1" customHeight="1" x14ac:dyDescent="0.2">
      <c r="P58" s="91"/>
      <c r="Q58" s="91"/>
      <c r="R58" s="91"/>
      <c r="S58" s="91"/>
      <c r="T58" s="91"/>
      <c r="U58" s="91"/>
    </row>
    <row r="59" spans="1:21" s="13" customFormat="1" ht="18" hidden="1" customHeight="1" x14ac:dyDescent="0.25">
      <c r="L59" s="11"/>
      <c r="P59" s="91"/>
      <c r="Q59" s="91"/>
      <c r="R59" s="91"/>
      <c r="S59" s="91"/>
      <c r="T59" s="91"/>
      <c r="U59" s="91"/>
    </row>
    <row r="60" spans="1:21" s="13" customFormat="1" ht="18" hidden="1" customHeight="1" x14ac:dyDescent="0.25">
      <c r="L60" s="11"/>
      <c r="P60" s="91"/>
      <c r="Q60" s="91"/>
      <c r="R60" s="91"/>
      <c r="S60" s="91"/>
      <c r="T60" s="91"/>
      <c r="U60" s="91"/>
    </row>
    <row r="61" spans="1:21" s="13" customFormat="1" ht="18" hidden="1" customHeight="1" x14ac:dyDescent="0.25">
      <c r="L61" s="11"/>
    </row>
    <row r="62" spans="1:21" s="13" customFormat="1" ht="18" hidden="1" customHeight="1" x14ac:dyDescent="0.25">
      <c r="L62" s="11"/>
      <c r="M62" s="11"/>
      <c r="N62" s="11"/>
    </row>
    <row r="63" spans="1:21" s="13" customFormat="1" ht="18" hidden="1" customHeight="1" x14ac:dyDescent="0.25">
      <c r="L63" s="11"/>
      <c r="M63" s="11"/>
      <c r="N63" s="11"/>
    </row>
    <row r="64" spans="1:21" s="13" customFormat="1" ht="18" hidden="1" customHeight="1" x14ac:dyDescent="0.25">
      <c r="L64" s="11"/>
      <c r="M64" s="11"/>
      <c r="N64" s="11"/>
    </row>
    <row r="65" spans="2:15" s="13" customFormat="1" ht="18" hidden="1" customHeight="1" x14ac:dyDescent="0.25">
      <c r="L65" s="11"/>
      <c r="M65" s="11"/>
      <c r="N65" s="11"/>
    </row>
    <row r="66" spans="2:15" s="13" customFormat="1" ht="18" hidden="1" customHeight="1" x14ac:dyDescent="0.25">
      <c r="L66" s="11"/>
      <c r="M66" s="11"/>
      <c r="N66" s="11"/>
    </row>
    <row r="67" spans="2:15" s="13" customFormat="1" ht="18" hidden="1" customHeight="1" x14ac:dyDescent="0.2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2:15" s="13" customFormat="1" ht="18" hidden="1" customHeight="1" x14ac:dyDescent="0.2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2:15" s="13" customFormat="1" ht="18" hidden="1" customHeight="1" x14ac:dyDescent="0.2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6"/>
      <c r="M69" s="11"/>
      <c r="N69" s="11"/>
    </row>
    <row r="70" spans="2:15" ht="12.75" hidden="1" customHeight="1" x14ac:dyDescent="0.2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3"/>
      <c r="M70" s="11"/>
      <c r="N70" s="11"/>
      <c r="O70" s="11"/>
    </row>
    <row r="71" spans="2:15" ht="9" hidden="1" customHeight="1" x14ac:dyDescent="0.2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3"/>
      <c r="M71" s="11"/>
      <c r="N71" s="11"/>
      <c r="O71" s="11"/>
    </row>
    <row r="72" spans="2:15" ht="15.75" hidden="1" customHeight="1" x14ac:dyDescent="0.25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3"/>
      <c r="M72" s="16"/>
      <c r="N72" s="16"/>
      <c r="O72" s="11"/>
    </row>
    <row r="73" spans="2:15" ht="14.25" hidden="1" customHeight="1" x14ac:dyDescent="0.2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3"/>
      <c r="M73" s="13"/>
      <c r="N73" s="13"/>
      <c r="O73" s="11"/>
    </row>
    <row r="74" spans="2:15" ht="12" hidden="1" customHeight="1" x14ac:dyDescent="0.2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3"/>
      <c r="M74" s="13"/>
      <c r="N74" s="13"/>
      <c r="O74" s="11"/>
    </row>
    <row r="75" spans="2:15" ht="12" hidden="1" customHeight="1" x14ac:dyDescent="0.2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3"/>
      <c r="M75" s="13"/>
      <c r="N75" s="13"/>
      <c r="O75" s="11"/>
    </row>
    <row r="76" spans="2:15" ht="12" hidden="1" customHeight="1" x14ac:dyDescent="0.2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3"/>
      <c r="M76" s="13"/>
      <c r="N76" s="13"/>
      <c r="O76" s="11"/>
    </row>
    <row r="77" spans="2:15" ht="12" hidden="1" customHeight="1" x14ac:dyDescent="0.25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3"/>
      <c r="M77" s="13"/>
      <c r="N77" s="13"/>
      <c r="O77" s="11"/>
    </row>
    <row r="78" spans="2:15" ht="12" hidden="1" customHeight="1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1"/>
    </row>
    <row r="79" spans="2:15" ht="6.95" hidden="1" customHeight="1" x14ac:dyDescent="0.25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1"/>
    </row>
    <row r="80" spans="2:15" s="16" customFormat="1" ht="17.100000000000001" hidden="1" customHeight="1" x14ac:dyDescent="0.2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="13" customFormat="1" ht="17.100000000000001" hidden="1" customHeight="1" x14ac:dyDescent="0.2"/>
    <row r="82" s="13" customFormat="1" ht="17.100000000000001" hidden="1" customHeight="1" x14ac:dyDescent="0.2"/>
    <row r="83" s="13" customFormat="1" ht="17.100000000000001" hidden="1" customHeight="1" x14ac:dyDescent="0.2"/>
    <row r="84" s="13" customFormat="1" ht="17.100000000000001" hidden="1" customHeight="1" x14ac:dyDescent="0.2"/>
    <row r="85" s="13" customFormat="1" ht="17.100000000000001" hidden="1" customHeight="1" x14ac:dyDescent="0.2"/>
    <row r="86" s="13" customFormat="1" ht="17.100000000000001" hidden="1" customHeight="1" x14ac:dyDescent="0.2"/>
    <row r="87" s="13" customFormat="1" ht="17.100000000000001" hidden="1" customHeight="1" x14ac:dyDescent="0.2"/>
    <row r="88" s="13" customFormat="1" ht="17.100000000000001" hidden="1" customHeight="1" x14ac:dyDescent="0.2"/>
    <row r="89" s="13" customFormat="1" ht="17.100000000000001" hidden="1" customHeight="1" x14ac:dyDescent="0.2"/>
    <row r="90" s="13" customFormat="1" ht="17.100000000000001" hidden="1" customHeight="1" x14ac:dyDescent="0.2"/>
    <row r="91" s="13" customFormat="1" ht="17.100000000000001" hidden="1" customHeight="1" x14ac:dyDescent="0.2"/>
    <row r="92" s="13" customFormat="1" ht="17.100000000000001" hidden="1" customHeight="1" x14ac:dyDescent="0.2"/>
    <row r="93" s="13" customFormat="1" ht="17.100000000000001" hidden="1" customHeight="1" x14ac:dyDescent="0.2"/>
    <row r="94" s="13" customFormat="1" ht="17.100000000000001" hidden="1" customHeight="1" x14ac:dyDescent="0.2"/>
    <row r="95" s="13" customFormat="1" ht="17.100000000000001" hidden="1" customHeight="1" x14ac:dyDescent="0.2"/>
    <row r="96" s="13" customFormat="1" ht="17.100000000000001" hidden="1" customHeight="1" x14ac:dyDescent="0.2"/>
    <row r="97" spans="12:12" s="13" customFormat="1" ht="17.100000000000001" hidden="1" customHeight="1" x14ac:dyDescent="0.2"/>
    <row r="98" spans="12:12" s="13" customFormat="1" ht="17.100000000000001" hidden="1" customHeight="1" x14ac:dyDescent="0.2"/>
    <row r="99" spans="12:12" s="13" customFormat="1" ht="17.100000000000001" hidden="1" customHeight="1" x14ac:dyDescent="0.2"/>
    <row r="100" spans="12:12" s="13" customFormat="1" ht="17.100000000000001" hidden="1" customHeight="1" x14ac:dyDescent="0.2"/>
    <row r="101" spans="12:12" s="13" customFormat="1" ht="17.100000000000001" hidden="1" customHeight="1" x14ac:dyDescent="0.2"/>
    <row r="102" spans="12:12" s="13" customFormat="1" ht="17.100000000000001" hidden="1" customHeight="1" x14ac:dyDescent="0.2"/>
    <row r="103" spans="12:12" s="13" customFormat="1" ht="17.100000000000001" hidden="1" customHeight="1" x14ac:dyDescent="0.2"/>
    <row r="104" spans="12:12" s="13" customFormat="1" ht="17.100000000000001" hidden="1" customHeight="1" x14ac:dyDescent="0.2"/>
    <row r="105" spans="12:12" s="13" customFormat="1" ht="17.100000000000001" hidden="1" customHeight="1" x14ac:dyDescent="0.2"/>
    <row r="106" spans="12:12" s="13" customFormat="1" ht="17.100000000000001" hidden="1" customHeight="1" x14ac:dyDescent="0.2"/>
    <row r="107" spans="12:12" s="13" customFormat="1" ht="17.100000000000001" hidden="1" customHeight="1" x14ac:dyDescent="0.2"/>
    <row r="108" spans="12:12" s="13" customFormat="1" ht="17.100000000000001" hidden="1" customHeight="1" x14ac:dyDescent="0.2"/>
    <row r="109" spans="12:12" s="13" customFormat="1" ht="17.100000000000001" hidden="1" customHeight="1" x14ac:dyDescent="0.2"/>
    <row r="110" spans="12:12" s="13" customFormat="1" ht="17.100000000000001" hidden="1" customHeight="1" x14ac:dyDescent="0.2"/>
    <row r="111" spans="12:12" s="13" customFormat="1" ht="17.100000000000001" hidden="1" customHeight="1" x14ac:dyDescent="0.2"/>
    <row r="112" spans="12:12" s="13" customFormat="1" ht="17.100000000000001" hidden="1" customHeight="1" x14ac:dyDescent="0.25">
      <c r="L112" s="11"/>
    </row>
    <row r="113" spans="2:15" s="13" customFormat="1" ht="17.100000000000001" hidden="1" customHeight="1" x14ac:dyDescent="0.25">
      <c r="L113" s="11"/>
    </row>
    <row r="114" spans="2:15" s="13" customFormat="1" ht="17.100000000000001" hidden="1" customHeight="1" x14ac:dyDescent="0.25">
      <c r="L114" s="11"/>
    </row>
    <row r="115" spans="2:15" s="13" customFormat="1" ht="17.100000000000001" hidden="1" customHeight="1" x14ac:dyDescent="0.25">
      <c r="L115" s="11"/>
      <c r="M115" s="11"/>
      <c r="N115" s="11"/>
    </row>
    <row r="116" spans="2:15" s="13" customFormat="1" ht="17.100000000000001" hidden="1" customHeight="1" x14ac:dyDescent="0.25">
      <c r="L116" s="11"/>
      <c r="M116" s="11"/>
      <c r="N116" s="11"/>
    </row>
    <row r="117" spans="2:15" s="13" customFormat="1" ht="17.100000000000001" hidden="1" customHeight="1" x14ac:dyDescent="0.25">
      <c r="L117" s="11"/>
      <c r="M117" s="11"/>
      <c r="N117" s="11"/>
    </row>
    <row r="118" spans="2:15" s="13" customFormat="1" ht="17.100000000000001" hidden="1" customHeight="1" x14ac:dyDescent="0.25">
      <c r="L118" s="11"/>
      <c r="M118" s="11"/>
      <c r="N118" s="11"/>
    </row>
    <row r="119" spans="2:15" s="13" customFormat="1" ht="17.100000000000001" hidden="1" customHeight="1" x14ac:dyDescent="0.25">
      <c r="L119" s="11"/>
      <c r="M119" s="11"/>
      <c r="N119" s="11"/>
    </row>
    <row r="120" spans="2:15" s="13" customFormat="1" ht="17.100000000000001" hidden="1" customHeight="1" x14ac:dyDescent="0.25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2:15" s="13" customFormat="1" ht="17.100000000000001" hidden="1" customHeight="1" x14ac:dyDescent="0.25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2:15" s="13" customFormat="1" ht="18.75" hidden="1" customHeight="1" x14ac:dyDescent="0.25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2:15" hidden="1" x14ac:dyDescent="0.25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2:15" hidden="1" x14ac:dyDescent="0.25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2:15" hidden="1" x14ac:dyDescent="0.25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2:15" hidden="1" x14ac:dyDescent="0.25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spans="2:15" hidden="1" x14ac:dyDescent="0.25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2:15" hidden="1" x14ac:dyDescent="0.25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s="11" customFormat="1" hidden="1" x14ac:dyDescent="0.25"/>
    <row r="130" s="11" customFormat="1" hidden="1" x14ac:dyDescent="0.25"/>
    <row r="131" s="11" customFormat="1" hidden="1" x14ac:dyDescent="0.25"/>
    <row r="132" s="11" customFormat="1" hidden="1" x14ac:dyDescent="0.25"/>
    <row r="133" s="11" customFormat="1" hidden="1" x14ac:dyDescent="0.25"/>
    <row r="134" s="11" customFormat="1" hidden="1" x14ac:dyDescent="0.25"/>
    <row r="135" s="11" customFormat="1" hidden="1" x14ac:dyDescent="0.25"/>
    <row r="136" s="11" customFormat="1" hidden="1" x14ac:dyDescent="0.25"/>
    <row r="137" s="11" customFormat="1" hidden="1" x14ac:dyDescent="0.25"/>
    <row r="138" s="11" customFormat="1" hidden="1" x14ac:dyDescent="0.25"/>
    <row r="139" s="11" customFormat="1" hidden="1" x14ac:dyDescent="0.25"/>
    <row r="140" s="11" customFormat="1" hidden="1" x14ac:dyDescent="0.25"/>
    <row r="141" s="11" customFormat="1" hidden="1" x14ac:dyDescent="0.25"/>
    <row r="142" s="11" customFormat="1" hidden="1" x14ac:dyDescent="0.25"/>
    <row r="143" s="11" customFormat="1" hidden="1" x14ac:dyDescent="0.25"/>
    <row r="144" s="11" customFormat="1" hidden="1" x14ac:dyDescent="0.25"/>
    <row r="145" spans="12:14" s="11" customFormat="1" hidden="1" x14ac:dyDescent="0.25"/>
    <row r="146" spans="12:14" s="11" customFormat="1" hidden="1" x14ac:dyDescent="0.25"/>
    <row r="147" spans="12:14" s="11" customFormat="1" hidden="1" x14ac:dyDescent="0.25"/>
    <row r="148" spans="12:14" s="11" customFormat="1" hidden="1" x14ac:dyDescent="0.25"/>
    <row r="149" spans="12:14" s="11" customFormat="1" hidden="1" x14ac:dyDescent="0.25"/>
    <row r="150" spans="12:14" s="11" customFormat="1" hidden="1" x14ac:dyDescent="0.25"/>
    <row r="151" spans="12:14" s="11" customFormat="1" hidden="1" x14ac:dyDescent="0.25"/>
    <row r="152" spans="12:14" s="11" customFormat="1" hidden="1" x14ac:dyDescent="0.25"/>
    <row r="153" spans="12:14" s="11" customFormat="1" hidden="1" x14ac:dyDescent="0.25"/>
    <row r="154" spans="12:14" s="11" customFormat="1" hidden="1" x14ac:dyDescent="0.25"/>
    <row r="155" spans="12:14" s="11" customFormat="1" hidden="1" x14ac:dyDescent="0.25"/>
    <row r="156" spans="12:14" s="11" customFormat="1" hidden="1" x14ac:dyDescent="0.25">
      <c r="L156" s="10"/>
    </row>
    <row r="157" spans="12:14" s="11" customFormat="1" hidden="1" x14ac:dyDescent="0.25">
      <c r="L157" s="10"/>
    </row>
    <row r="158" spans="12:14" s="11" customFormat="1" hidden="1" x14ac:dyDescent="0.25">
      <c r="L158" s="10"/>
    </row>
    <row r="159" spans="12:14" s="11" customFormat="1" hidden="1" x14ac:dyDescent="0.25">
      <c r="L159" s="10"/>
      <c r="M159" s="10"/>
      <c r="N159" s="10"/>
    </row>
    <row r="160" spans="12:14" s="11" customFormat="1" hidden="1" x14ac:dyDescent="0.25">
      <c r="L160" s="10"/>
      <c r="M160" s="10"/>
      <c r="N160" s="10"/>
    </row>
    <row r="161" spans="2:15" hidden="1" x14ac:dyDescent="0.25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O161" s="11"/>
    </row>
    <row r="162" spans="2:15" hidden="1" x14ac:dyDescent="0.25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O162" s="11"/>
    </row>
    <row r="163" spans="2:15" hidden="1" x14ac:dyDescent="0.25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O163" s="11"/>
    </row>
    <row r="164" spans="2:15" hidden="1" x14ac:dyDescent="0.25">
      <c r="O164" s="11"/>
    </row>
    <row r="165" spans="2:15" hidden="1" x14ac:dyDescent="0.25">
      <c r="O165" s="11"/>
    </row>
    <row r="166" spans="2:15" hidden="1" x14ac:dyDescent="0.25">
      <c r="O166" s="11"/>
    </row>
  </sheetData>
  <sheetProtection password="BA39" sheet="1" objects="1" scenarios="1"/>
  <mergeCells count="14">
    <mergeCell ref="H49:I49"/>
    <mergeCell ref="H50:I50"/>
    <mergeCell ref="H51:I51"/>
    <mergeCell ref="H52:I52"/>
    <mergeCell ref="D51:G51"/>
    <mergeCell ref="D52:G52"/>
    <mergeCell ref="D53:G53"/>
    <mergeCell ref="D54:G54"/>
    <mergeCell ref="H48:I48"/>
    <mergeCell ref="D49:G49"/>
    <mergeCell ref="D50:G50"/>
    <mergeCell ref="E48:F48"/>
    <mergeCell ref="H53:I53"/>
    <mergeCell ref="H54:I54"/>
  </mergeCells>
  <pageMargins left="0.36" right="0.2" top="0.25" bottom="0.16" header="0.5" footer="0.5"/>
  <pageSetup scale="61" orientation="portrait" horizontalDpi="4294967292" verticalDpi="300" r:id="rId1"/>
  <headerFooter alignWithMargins="0"/>
  <colBreaks count="1" manualBreakCount="1">
    <brk id="15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T181"/>
  <sheetViews>
    <sheetView showGridLines="0" showZeros="0" topLeftCell="A20" zoomScale="80" workbookViewId="0">
      <selection activeCell="G30" sqref="G30"/>
    </sheetView>
  </sheetViews>
  <sheetFormatPr defaultColWidth="0" defaultRowHeight="21" customHeight="1" zeroHeight="1" x14ac:dyDescent="0.2"/>
  <cols>
    <col min="1" max="1" width="6.140625" style="2" customWidth="1"/>
    <col min="2" max="2" width="10.85546875" style="1" customWidth="1"/>
    <col min="3" max="3" width="6.7109375" style="1" customWidth="1"/>
    <col min="4" max="4" width="7.85546875" style="1" customWidth="1"/>
    <col min="5" max="5" width="10.7109375" style="1" customWidth="1"/>
    <col min="6" max="6" width="12.28515625" style="1" customWidth="1"/>
    <col min="7" max="7" width="9.85546875" style="1" customWidth="1"/>
    <col min="8" max="8" width="11" style="1" customWidth="1"/>
    <col min="9" max="9" width="16.7109375" style="1" customWidth="1"/>
    <col min="10" max="10" width="15.5703125" style="1" customWidth="1"/>
    <col min="11" max="11" width="13" style="1" customWidth="1"/>
    <col min="12" max="12" width="11.5703125" style="1" customWidth="1"/>
    <col min="13" max="13" width="12" style="1" customWidth="1"/>
    <col min="14" max="14" width="20.5703125" style="1" customWidth="1"/>
    <col min="15" max="15" width="18.85546875" style="2" hidden="1" customWidth="1"/>
    <col min="16" max="16384" width="0" style="2" hidden="1"/>
  </cols>
  <sheetData>
    <row r="1" spans="1:20" ht="19.5" customHeight="1" x14ac:dyDescent="0.25">
      <c r="A1" s="214" t="s">
        <v>63</v>
      </c>
      <c r="B1" s="69"/>
      <c r="C1" s="98"/>
      <c r="D1" s="99"/>
      <c r="E1" s="100"/>
      <c r="F1" s="100"/>
      <c r="G1" s="101"/>
      <c r="H1" s="102"/>
      <c r="I1" s="103"/>
      <c r="J1" s="104"/>
      <c r="K1" s="38"/>
      <c r="L1" s="72"/>
      <c r="M1" s="55"/>
      <c r="N1" s="55"/>
      <c r="O1" s="149"/>
      <c r="P1" s="149"/>
      <c r="Q1" s="149"/>
      <c r="R1" s="149"/>
      <c r="S1" s="149"/>
      <c r="T1" s="9"/>
    </row>
    <row r="2" spans="1:20" ht="19.5" customHeight="1" x14ac:dyDescent="0.35">
      <c r="A2" s="215" t="s">
        <v>87</v>
      </c>
      <c r="B2" s="98"/>
      <c r="C2" s="98"/>
      <c r="D2" s="105"/>
      <c r="E2" s="105"/>
      <c r="F2" s="105"/>
      <c r="G2" s="102"/>
      <c r="H2" s="333" t="s">
        <v>101</v>
      </c>
      <c r="I2" s="105"/>
      <c r="J2" s="105"/>
      <c r="K2" s="38"/>
      <c r="L2" s="267" t="s">
        <v>65</v>
      </c>
      <c r="M2" s="268">
        <f>IF((VALUE('Short Form'!I62)&lt;&gt;0),1+VALUE('Short Form'!H62)+VALUE('Short Form'!I62),"")</f>
        <v>3</v>
      </c>
      <c r="N2" s="269">
        <f>IF((M2=0),"",'Short Form'!N3)</f>
        <v>4</v>
      </c>
      <c r="O2" s="149"/>
      <c r="P2" s="149"/>
      <c r="Q2" s="149"/>
      <c r="R2" s="149"/>
      <c r="S2" s="149"/>
      <c r="T2" s="9"/>
    </row>
    <row r="3" spans="1:20" ht="9" customHeight="1" x14ac:dyDescent="0.2">
      <c r="A3" s="57"/>
      <c r="B3" s="38"/>
      <c r="C3" s="38"/>
      <c r="D3" s="38"/>
      <c r="E3" s="38"/>
      <c r="F3" s="38"/>
      <c r="G3" s="38"/>
      <c r="H3" s="38"/>
      <c r="I3" s="38"/>
      <c r="J3" s="38"/>
      <c r="K3" s="38"/>
      <c r="L3" s="72"/>
      <c r="M3" s="38"/>
      <c r="N3" s="38"/>
      <c r="O3" s="9"/>
      <c r="P3" s="9"/>
      <c r="Q3" s="9"/>
      <c r="R3" s="9"/>
      <c r="S3" s="9"/>
      <c r="T3" s="9"/>
    </row>
    <row r="4" spans="1:20" ht="14.25" customHeight="1" x14ac:dyDescent="0.2">
      <c r="A4" s="33" t="s">
        <v>8</v>
      </c>
      <c r="B4" s="237"/>
      <c r="C4" s="27"/>
      <c r="D4" s="237"/>
      <c r="E4" s="238" t="s">
        <v>9</v>
      </c>
      <c r="F4" s="237"/>
      <c r="G4" s="237"/>
      <c r="H4" s="106" t="s">
        <v>10</v>
      </c>
      <c r="I4" s="27"/>
      <c r="J4" s="27"/>
      <c r="K4" s="28"/>
      <c r="L4" s="35" t="s">
        <v>106</v>
      </c>
      <c r="M4" s="23"/>
      <c r="N4" s="24"/>
      <c r="O4" s="9"/>
      <c r="P4" s="9"/>
      <c r="Q4" s="9"/>
      <c r="R4" s="9"/>
      <c r="S4" s="9"/>
      <c r="T4" s="9"/>
    </row>
    <row r="5" spans="1:20" s="3" customFormat="1" ht="21" customHeight="1" x14ac:dyDescent="0.2">
      <c r="A5" s="246" t="str">
        <f>'Short Form'!A6</f>
        <v>Sera</v>
      </c>
      <c r="B5" s="121"/>
      <c r="C5" s="121"/>
      <c r="D5" s="121"/>
      <c r="E5" s="254" t="str">
        <f>'Short Form'!E6</f>
        <v>Sherri R.</v>
      </c>
      <c r="F5" s="121"/>
      <c r="G5" s="121"/>
      <c r="H5" s="178" t="str">
        <f>'Short Form'!H6</f>
        <v>Executive Assistant</v>
      </c>
      <c r="I5" s="121"/>
      <c r="J5" s="121"/>
      <c r="K5" s="19"/>
      <c r="L5" s="144" t="str">
        <f>'Short Form'!K6</f>
        <v>473-74-7980</v>
      </c>
      <c r="M5" s="115"/>
      <c r="N5" s="21"/>
      <c r="O5" s="110"/>
      <c r="P5" s="110"/>
      <c r="Q5" s="110"/>
      <c r="R5" s="110"/>
      <c r="S5" s="110"/>
      <c r="T5" s="110"/>
    </row>
    <row r="6" spans="1:20" ht="18" customHeight="1" x14ac:dyDescent="0.25">
      <c r="A6" s="216" t="s">
        <v>88</v>
      </c>
      <c r="B6" s="217"/>
      <c r="C6" s="218"/>
      <c r="D6" s="219"/>
      <c r="E6" s="218"/>
      <c r="F6" s="9"/>
      <c r="G6" s="9"/>
      <c r="H6" s="37"/>
      <c r="I6" s="37"/>
      <c r="J6" s="37"/>
      <c r="K6" s="37"/>
      <c r="L6" s="37"/>
      <c r="M6" s="37"/>
      <c r="N6" s="37"/>
      <c r="O6" s="9"/>
      <c r="P6" s="9"/>
      <c r="Q6" s="9"/>
      <c r="R6" s="9"/>
      <c r="S6" s="9"/>
      <c r="T6" s="9"/>
    </row>
    <row r="7" spans="1:20" ht="14.25" customHeight="1" x14ac:dyDescent="0.2">
      <c r="A7" s="204" t="s">
        <v>89</v>
      </c>
      <c r="B7" s="217"/>
      <c r="C7" s="220"/>
      <c r="D7" s="219"/>
      <c r="E7" s="220"/>
      <c r="F7" s="38"/>
      <c r="G7" s="38"/>
      <c r="H7"/>
      <c r="I7" s="38"/>
      <c r="J7" s="38"/>
      <c r="K7" s="39"/>
      <c r="L7" s="38"/>
      <c r="M7" s="38"/>
      <c r="N7" s="38"/>
      <c r="O7" s="9"/>
      <c r="P7" s="9"/>
      <c r="Q7" s="9"/>
      <c r="R7" s="9"/>
      <c r="S7" s="9"/>
      <c r="T7" s="9"/>
    </row>
    <row r="8" spans="1:20" ht="5.25" customHeight="1" x14ac:dyDescent="0.2">
      <c r="A8" s="204"/>
      <c r="B8" s="38"/>
      <c r="C8" s="38"/>
      <c r="D8" s="38"/>
      <c r="E8" s="38"/>
      <c r="F8" s="38"/>
      <c r="G8" s="38"/>
      <c r="H8" s="38"/>
      <c r="I8" s="38"/>
      <c r="J8" s="38"/>
      <c r="K8" s="107"/>
      <c r="L8" s="38"/>
      <c r="M8" s="38"/>
      <c r="N8" s="38"/>
      <c r="O8" s="9"/>
      <c r="P8" s="9"/>
      <c r="Q8" s="9"/>
      <c r="R8" s="9"/>
      <c r="S8" s="9"/>
      <c r="T8" s="9"/>
    </row>
    <row r="9" spans="1:20" ht="21" customHeight="1" x14ac:dyDescent="0.2">
      <c r="A9" s="300" t="s">
        <v>69</v>
      </c>
      <c r="B9" s="301" t="s">
        <v>14</v>
      </c>
      <c r="C9" s="360" t="s">
        <v>15</v>
      </c>
      <c r="D9" s="302"/>
      <c r="E9" s="303" t="s">
        <v>16</v>
      </c>
      <c r="F9" s="361"/>
      <c r="G9" s="302"/>
      <c r="H9" s="307"/>
      <c r="I9" s="304" t="s">
        <v>17</v>
      </c>
      <c r="J9" s="304"/>
      <c r="K9" s="304"/>
      <c r="L9" s="300" t="s">
        <v>90</v>
      </c>
      <c r="M9" s="301" t="s">
        <v>19</v>
      </c>
      <c r="N9" s="300" t="s">
        <v>73</v>
      </c>
      <c r="O9" s="9"/>
      <c r="P9" s="9"/>
      <c r="Q9" s="9"/>
      <c r="R9" s="9"/>
      <c r="S9" s="9"/>
      <c r="T9" s="9"/>
    </row>
    <row r="10" spans="1:20" s="5" customFormat="1" ht="24" customHeight="1" x14ac:dyDescent="0.2">
      <c r="A10" s="136" t="s">
        <v>62</v>
      </c>
      <c r="B10" s="146">
        <v>36733</v>
      </c>
      <c r="C10" s="135" t="s">
        <v>121</v>
      </c>
      <c r="D10" s="126" t="s">
        <v>131</v>
      </c>
      <c r="E10" s="155"/>
      <c r="F10" s="155"/>
      <c r="G10" s="156"/>
      <c r="H10" s="157"/>
      <c r="I10" s="126" t="s">
        <v>122</v>
      </c>
      <c r="J10" s="155"/>
      <c r="K10" s="155"/>
      <c r="L10" s="260">
        <v>42.7</v>
      </c>
      <c r="M10" s="256"/>
      <c r="N10" s="189">
        <f t="shared" ref="N10:N25" si="0">IF(M10=" ",L10*1,L10*M10)</f>
        <v>42.7</v>
      </c>
      <c r="O10" s="41"/>
      <c r="P10" s="41"/>
      <c r="Q10" s="41"/>
      <c r="R10" s="41"/>
      <c r="S10" s="41"/>
      <c r="T10" s="41"/>
    </row>
    <row r="11" spans="1:20" s="5" customFormat="1" ht="24" customHeight="1" x14ac:dyDescent="0.2">
      <c r="A11" s="136" t="s">
        <v>62</v>
      </c>
      <c r="B11" s="146">
        <v>36733</v>
      </c>
      <c r="C11" s="135" t="s">
        <v>123</v>
      </c>
      <c r="D11" s="126" t="s">
        <v>132</v>
      </c>
      <c r="E11" s="155"/>
      <c r="F11" s="155"/>
      <c r="G11" s="156"/>
      <c r="H11" s="157"/>
      <c r="I11" s="127" t="s">
        <v>124</v>
      </c>
      <c r="J11" s="155"/>
      <c r="K11" s="156"/>
      <c r="L11" s="260">
        <v>401.43</v>
      </c>
      <c r="M11" s="256"/>
      <c r="N11" s="189">
        <f t="shared" si="0"/>
        <v>401.43</v>
      </c>
      <c r="O11" s="41"/>
      <c r="P11" s="41"/>
      <c r="Q11" s="41"/>
      <c r="R11" s="41"/>
      <c r="S11" s="41"/>
      <c r="T11" s="41"/>
    </row>
    <row r="12" spans="1:20" s="5" customFormat="1" ht="24" customHeight="1" x14ac:dyDescent="0.2">
      <c r="A12" s="136" t="s">
        <v>62</v>
      </c>
      <c r="B12" s="146">
        <v>36736</v>
      </c>
      <c r="C12" s="135" t="s">
        <v>121</v>
      </c>
      <c r="D12" s="126" t="s">
        <v>133</v>
      </c>
      <c r="E12" s="155"/>
      <c r="F12" s="155"/>
      <c r="G12" s="156"/>
      <c r="H12" s="157"/>
      <c r="I12" s="127" t="s">
        <v>125</v>
      </c>
      <c r="J12" s="155"/>
      <c r="K12" s="156"/>
      <c r="L12" s="260">
        <v>65.52</v>
      </c>
      <c r="M12" s="256"/>
      <c r="N12" s="189">
        <f t="shared" si="0"/>
        <v>65.52</v>
      </c>
      <c r="O12" s="41"/>
      <c r="P12" s="41"/>
      <c r="Q12" s="41"/>
      <c r="R12" s="41"/>
      <c r="S12" s="41"/>
      <c r="T12" s="41"/>
    </row>
    <row r="13" spans="1:20" s="5" customFormat="1" ht="24" customHeight="1" x14ac:dyDescent="0.2">
      <c r="A13" s="136" t="s">
        <v>62</v>
      </c>
      <c r="B13" s="146">
        <v>36748</v>
      </c>
      <c r="C13" s="135" t="s">
        <v>123</v>
      </c>
      <c r="D13" s="126" t="s">
        <v>134</v>
      </c>
      <c r="E13" s="155"/>
      <c r="F13" s="155"/>
      <c r="G13" s="156"/>
      <c r="H13" s="157"/>
      <c r="I13" s="127" t="s">
        <v>124</v>
      </c>
      <c r="J13" s="155"/>
      <c r="K13" s="156"/>
      <c r="L13" s="260">
        <v>147</v>
      </c>
      <c r="M13" s="256"/>
      <c r="N13" s="189">
        <f t="shared" si="0"/>
        <v>147</v>
      </c>
      <c r="O13" s="41"/>
      <c r="P13" s="41"/>
      <c r="Q13" s="41"/>
      <c r="R13" s="41"/>
      <c r="S13" s="41"/>
      <c r="T13" s="41"/>
    </row>
    <row r="14" spans="1:20" s="5" customFormat="1" ht="24" customHeight="1" x14ac:dyDescent="0.2">
      <c r="A14" s="136" t="s">
        <v>62</v>
      </c>
      <c r="B14" s="146">
        <v>36756</v>
      </c>
      <c r="C14" s="135" t="s">
        <v>121</v>
      </c>
      <c r="D14" s="126" t="s">
        <v>135</v>
      </c>
      <c r="E14" s="155"/>
      <c r="F14" s="155"/>
      <c r="G14" s="156"/>
      <c r="H14" s="157"/>
      <c r="I14" s="127" t="s">
        <v>126</v>
      </c>
      <c r="J14" s="155"/>
      <c r="K14" s="156"/>
      <c r="L14" s="260">
        <v>49.5</v>
      </c>
      <c r="M14" s="256"/>
      <c r="N14" s="189">
        <f t="shared" si="0"/>
        <v>49.5</v>
      </c>
      <c r="O14" s="41"/>
      <c r="P14" s="41"/>
      <c r="Q14" s="41"/>
      <c r="R14" s="41"/>
      <c r="S14" s="41"/>
      <c r="T14" s="41"/>
    </row>
    <row r="15" spans="1:20" s="5" customFormat="1" ht="24" customHeight="1" x14ac:dyDescent="0.2">
      <c r="A15" s="136" t="s">
        <v>118</v>
      </c>
      <c r="B15" s="146">
        <v>36760</v>
      </c>
      <c r="C15" s="135" t="s">
        <v>121</v>
      </c>
      <c r="D15" s="126" t="s">
        <v>135</v>
      </c>
      <c r="E15" s="155"/>
      <c r="F15" s="155"/>
      <c r="G15" s="156"/>
      <c r="H15" s="157"/>
      <c r="I15" s="127" t="s">
        <v>127</v>
      </c>
      <c r="J15" s="155"/>
      <c r="K15" s="156"/>
      <c r="L15" s="260">
        <v>54.76</v>
      </c>
      <c r="M15" s="256"/>
      <c r="N15" s="189">
        <f t="shared" si="0"/>
        <v>54.76</v>
      </c>
      <c r="O15" s="41"/>
      <c r="P15" s="41"/>
      <c r="Q15" s="41"/>
      <c r="R15" s="41"/>
      <c r="S15" s="41"/>
      <c r="T15" s="41"/>
    </row>
    <row r="16" spans="1:20" s="5" customFormat="1" ht="24" customHeight="1" x14ac:dyDescent="0.2">
      <c r="A16" s="136" t="s">
        <v>62</v>
      </c>
      <c r="B16" s="146">
        <v>36761</v>
      </c>
      <c r="C16" s="135" t="s">
        <v>121</v>
      </c>
      <c r="D16" s="126" t="s">
        <v>136</v>
      </c>
      <c r="E16" s="155"/>
      <c r="F16" s="155"/>
      <c r="G16" s="156"/>
      <c r="H16" s="157"/>
      <c r="I16" s="127" t="s">
        <v>128</v>
      </c>
      <c r="J16" s="155"/>
      <c r="K16" s="156"/>
      <c r="L16" s="260">
        <v>27.62</v>
      </c>
      <c r="M16" s="256"/>
      <c r="N16" s="189">
        <f t="shared" si="0"/>
        <v>27.62</v>
      </c>
      <c r="O16" s="41"/>
      <c r="P16" s="41"/>
      <c r="Q16" s="41"/>
      <c r="R16" s="41"/>
      <c r="S16" s="41"/>
      <c r="T16" s="41"/>
    </row>
    <row r="17" spans="1:20" s="5" customFormat="1" ht="24" customHeight="1" x14ac:dyDescent="0.2">
      <c r="A17" s="136" t="s">
        <v>62</v>
      </c>
      <c r="B17" s="146">
        <v>36769</v>
      </c>
      <c r="C17" s="135" t="s">
        <v>121</v>
      </c>
      <c r="D17" s="126" t="s">
        <v>137</v>
      </c>
      <c r="E17" s="155"/>
      <c r="F17" s="155"/>
      <c r="G17" s="156"/>
      <c r="H17" s="157"/>
      <c r="I17" s="127" t="s">
        <v>129</v>
      </c>
      <c r="J17" s="155"/>
      <c r="K17" s="156"/>
      <c r="L17" s="260">
        <v>18.12</v>
      </c>
      <c r="M17" s="256"/>
      <c r="N17" s="189">
        <f t="shared" si="0"/>
        <v>18.12</v>
      </c>
      <c r="O17" s="41"/>
      <c r="P17" s="41"/>
      <c r="Q17" s="41"/>
      <c r="R17" s="41"/>
      <c r="S17" s="41"/>
      <c r="T17" s="41"/>
    </row>
    <row r="18" spans="1:20" s="5" customFormat="1" ht="24" customHeight="1" x14ac:dyDescent="0.2">
      <c r="A18" s="136" t="s">
        <v>118</v>
      </c>
      <c r="B18" s="146">
        <v>36780</v>
      </c>
      <c r="C18" s="135" t="s">
        <v>130</v>
      </c>
      <c r="D18" s="126" t="s">
        <v>138</v>
      </c>
      <c r="E18" s="155"/>
      <c r="F18" s="155"/>
      <c r="G18" s="156"/>
      <c r="H18" s="157"/>
      <c r="I18" s="127" t="s">
        <v>139</v>
      </c>
      <c r="J18" s="155"/>
      <c r="K18" s="156"/>
      <c r="L18" s="260">
        <v>31.5</v>
      </c>
      <c r="M18" s="256"/>
      <c r="N18" s="189">
        <f t="shared" si="0"/>
        <v>31.5</v>
      </c>
      <c r="O18" s="41"/>
      <c r="P18" s="41"/>
      <c r="Q18" s="41"/>
      <c r="R18" s="41"/>
      <c r="S18" s="41"/>
      <c r="T18" s="41"/>
    </row>
    <row r="19" spans="1:20" s="5" customFormat="1" ht="24" customHeight="1" x14ac:dyDescent="0.2">
      <c r="A19" s="136" t="s">
        <v>118</v>
      </c>
      <c r="B19" s="146">
        <v>36782</v>
      </c>
      <c r="C19" s="135" t="s">
        <v>123</v>
      </c>
      <c r="D19" s="126" t="s">
        <v>140</v>
      </c>
      <c r="E19" s="155"/>
      <c r="F19" s="155"/>
      <c r="G19" s="156"/>
      <c r="H19" s="157"/>
      <c r="I19" s="127" t="s">
        <v>141</v>
      </c>
      <c r="J19" s="155"/>
      <c r="K19" s="156"/>
      <c r="L19" s="260">
        <v>29.35</v>
      </c>
      <c r="M19" s="256"/>
      <c r="N19" s="189">
        <f t="shared" si="0"/>
        <v>29.35</v>
      </c>
      <c r="O19" s="41"/>
      <c r="P19" s="41"/>
      <c r="Q19" s="41"/>
      <c r="R19" s="41"/>
      <c r="S19" s="41"/>
      <c r="T19" s="41"/>
    </row>
    <row r="20" spans="1:20" s="5" customFormat="1" ht="24" customHeight="1" x14ac:dyDescent="0.2">
      <c r="A20" s="136" t="s">
        <v>118</v>
      </c>
      <c r="B20" s="146">
        <v>36783</v>
      </c>
      <c r="C20" s="135" t="s">
        <v>123</v>
      </c>
      <c r="D20" s="126" t="s">
        <v>143</v>
      </c>
      <c r="E20" s="155"/>
      <c r="F20" s="155"/>
      <c r="G20" s="156"/>
      <c r="H20" s="157"/>
      <c r="I20" s="127" t="s">
        <v>142</v>
      </c>
      <c r="J20" s="155"/>
      <c r="K20" s="156"/>
      <c r="L20" s="260">
        <v>60.39</v>
      </c>
      <c r="M20" s="256"/>
      <c r="N20" s="189">
        <f t="shared" si="0"/>
        <v>60.39</v>
      </c>
      <c r="O20" s="41"/>
      <c r="P20" s="41"/>
      <c r="Q20" s="41"/>
      <c r="R20" s="41"/>
      <c r="S20" s="41"/>
      <c r="T20" s="41"/>
    </row>
    <row r="21" spans="1:20" s="5" customFormat="1" ht="24" customHeight="1" x14ac:dyDescent="0.2">
      <c r="A21" s="136" t="s">
        <v>62</v>
      </c>
      <c r="B21" s="146">
        <v>36797</v>
      </c>
      <c r="C21" s="135" t="s">
        <v>123</v>
      </c>
      <c r="D21" s="126" t="s">
        <v>144</v>
      </c>
      <c r="E21" s="155"/>
      <c r="F21" s="155"/>
      <c r="G21" s="156"/>
      <c r="H21" s="157"/>
      <c r="I21" s="127" t="s">
        <v>145</v>
      </c>
      <c r="J21" s="155"/>
      <c r="K21" s="156"/>
      <c r="L21" s="260">
        <v>56.15</v>
      </c>
      <c r="M21" s="256"/>
      <c r="N21" s="189">
        <f t="shared" si="0"/>
        <v>56.15</v>
      </c>
      <c r="O21" s="41"/>
      <c r="P21" s="41"/>
      <c r="Q21" s="41"/>
      <c r="R21" s="41"/>
      <c r="S21" s="41"/>
      <c r="T21" s="41"/>
    </row>
    <row r="22" spans="1:20" s="5" customFormat="1" ht="24" customHeight="1" x14ac:dyDescent="0.2">
      <c r="A22" s="136" t="s">
        <v>118</v>
      </c>
      <c r="B22" s="146">
        <v>36802</v>
      </c>
      <c r="C22" s="135" t="s">
        <v>123</v>
      </c>
      <c r="D22" s="126" t="s">
        <v>146</v>
      </c>
      <c r="E22" s="155"/>
      <c r="F22" s="155"/>
      <c r="G22" s="156"/>
      <c r="H22" s="157"/>
      <c r="I22" s="127" t="s">
        <v>147</v>
      </c>
      <c r="J22" s="155"/>
      <c r="K22" s="156"/>
      <c r="L22" s="260">
        <v>49.5</v>
      </c>
      <c r="M22" s="256"/>
      <c r="N22" s="189">
        <f t="shared" si="0"/>
        <v>49.5</v>
      </c>
      <c r="O22" s="41"/>
      <c r="P22" s="41"/>
      <c r="Q22" s="41"/>
      <c r="R22" s="41"/>
      <c r="S22" s="41"/>
      <c r="T22" s="41"/>
    </row>
    <row r="23" spans="1:20" s="5" customFormat="1" ht="24" customHeight="1" x14ac:dyDescent="0.2">
      <c r="A23" s="136" t="s">
        <v>118</v>
      </c>
      <c r="B23" s="146">
        <v>36806</v>
      </c>
      <c r="C23" s="135" t="s">
        <v>123</v>
      </c>
      <c r="D23" s="126" t="s">
        <v>148</v>
      </c>
      <c r="E23" s="155"/>
      <c r="F23" s="155"/>
      <c r="G23" s="156"/>
      <c r="H23" s="157"/>
      <c r="I23" s="127" t="s">
        <v>149</v>
      </c>
      <c r="J23" s="155"/>
      <c r="K23" s="156"/>
      <c r="L23" s="260">
        <v>305.04000000000002</v>
      </c>
      <c r="M23" s="256"/>
      <c r="N23" s="189">
        <f t="shared" si="0"/>
        <v>305.04000000000002</v>
      </c>
      <c r="O23" s="41"/>
      <c r="P23" s="41"/>
      <c r="Q23" s="41"/>
      <c r="R23" s="41"/>
      <c r="S23" s="41"/>
      <c r="T23" s="41"/>
    </row>
    <row r="24" spans="1:20" s="5" customFormat="1" ht="24" customHeight="1" x14ac:dyDescent="0.2">
      <c r="A24" s="136" t="s">
        <v>62</v>
      </c>
      <c r="B24" s="146">
        <v>36809</v>
      </c>
      <c r="C24" s="135" t="s">
        <v>121</v>
      </c>
      <c r="D24" s="126" t="s">
        <v>137</v>
      </c>
      <c r="E24" s="155"/>
      <c r="F24" s="155"/>
      <c r="G24" s="156"/>
      <c r="H24" s="157"/>
      <c r="I24" s="127" t="s">
        <v>150</v>
      </c>
      <c r="J24" s="155"/>
      <c r="K24" s="156"/>
      <c r="L24" s="260">
        <v>58.15</v>
      </c>
      <c r="M24" s="256"/>
      <c r="N24" s="189">
        <f t="shared" si="0"/>
        <v>58.15</v>
      </c>
      <c r="O24" s="41"/>
      <c r="P24" s="41"/>
      <c r="Q24" s="41"/>
      <c r="R24" s="41"/>
      <c r="S24" s="41"/>
      <c r="T24" s="41"/>
    </row>
    <row r="25" spans="1:20" s="5" customFormat="1" ht="24" customHeight="1" x14ac:dyDescent="0.2">
      <c r="A25" s="136" t="s">
        <v>62</v>
      </c>
      <c r="B25" s="146">
        <v>36810</v>
      </c>
      <c r="C25" s="135" t="s">
        <v>121</v>
      </c>
      <c r="D25" s="126" t="s">
        <v>151</v>
      </c>
      <c r="E25" s="155"/>
      <c r="F25" s="155"/>
      <c r="G25" s="156"/>
      <c r="H25" s="157"/>
      <c r="I25" s="127" t="s">
        <v>152</v>
      </c>
      <c r="J25" s="155"/>
      <c r="K25" s="156"/>
      <c r="L25" s="260">
        <v>37.94</v>
      </c>
      <c r="M25" s="256"/>
      <c r="N25" s="189">
        <f t="shared" si="0"/>
        <v>37.94</v>
      </c>
      <c r="O25" s="41"/>
      <c r="P25" s="41"/>
      <c r="Q25" s="41"/>
      <c r="R25" s="41"/>
      <c r="S25" s="41"/>
      <c r="T25" s="41"/>
    </row>
    <row r="26" spans="1:20" s="5" customFormat="1" ht="24" customHeight="1" x14ac:dyDescent="0.2">
      <c r="A26" s="136" t="s">
        <v>118</v>
      </c>
      <c r="B26" s="146">
        <v>36817</v>
      </c>
      <c r="C26" s="135" t="s">
        <v>123</v>
      </c>
      <c r="D26" s="126" t="s">
        <v>154</v>
      </c>
      <c r="E26" s="155"/>
      <c r="F26" s="155"/>
      <c r="G26" s="156"/>
      <c r="H26" s="157"/>
      <c r="I26" s="127" t="s">
        <v>155</v>
      </c>
      <c r="J26" s="155"/>
      <c r="K26" s="156"/>
      <c r="L26" s="260">
        <v>19.5</v>
      </c>
      <c r="M26" s="256"/>
      <c r="N26" s="189">
        <f t="shared" ref="N26:N39" si="1">IF(M26=" ",L26*1,L26*M26)</f>
        <v>19.5</v>
      </c>
      <c r="O26" s="41"/>
      <c r="P26" s="41"/>
      <c r="Q26" s="41"/>
      <c r="R26" s="41"/>
      <c r="S26" s="41"/>
      <c r="T26" s="41"/>
    </row>
    <row r="27" spans="1:20" s="5" customFormat="1" ht="24" customHeight="1" x14ac:dyDescent="0.2">
      <c r="A27" s="136" t="s">
        <v>62</v>
      </c>
      <c r="B27" s="146">
        <v>36819</v>
      </c>
      <c r="C27" s="135" t="s">
        <v>130</v>
      </c>
      <c r="D27" s="126" t="s">
        <v>156</v>
      </c>
      <c r="E27" s="155"/>
      <c r="F27" s="155"/>
      <c r="G27" s="156"/>
      <c r="H27" s="157"/>
      <c r="I27" s="127" t="s">
        <v>157</v>
      </c>
      <c r="J27" s="155"/>
      <c r="K27" s="156"/>
      <c r="L27" s="260">
        <v>49.25</v>
      </c>
      <c r="M27" s="256"/>
      <c r="N27" s="189">
        <f t="shared" si="1"/>
        <v>49.25</v>
      </c>
      <c r="O27" s="41"/>
      <c r="P27" s="41"/>
      <c r="Q27" s="41"/>
      <c r="R27" s="41"/>
      <c r="S27" s="41"/>
      <c r="T27" s="41"/>
    </row>
    <row r="28" spans="1:20" s="5" customFormat="1" ht="24" customHeight="1" x14ac:dyDescent="0.2">
      <c r="A28" s="136" t="s">
        <v>118</v>
      </c>
      <c r="B28" s="146">
        <v>36825</v>
      </c>
      <c r="C28" s="135" t="s">
        <v>121</v>
      </c>
      <c r="D28" s="126" t="s">
        <v>158</v>
      </c>
      <c r="E28" s="155"/>
      <c r="F28" s="155"/>
      <c r="G28" s="156"/>
      <c r="H28" s="157"/>
      <c r="I28" s="127" t="s">
        <v>159</v>
      </c>
      <c r="J28" s="155"/>
      <c r="K28" s="156"/>
      <c r="L28" s="260">
        <v>35.07</v>
      </c>
      <c r="M28" s="256"/>
      <c r="N28" s="189">
        <f t="shared" si="1"/>
        <v>35.07</v>
      </c>
      <c r="O28" s="41"/>
      <c r="P28" s="41"/>
      <c r="Q28" s="41"/>
      <c r="R28" s="41"/>
      <c r="S28" s="41"/>
      <c r="T28" s="41"/>
    </row>
    <row r="29" spans="1:20" s="5" customFormat="1" ht="24" customHeight="1" x14ac:dyDescent="0.2">
      <c r="A29" s="136" t="s">
        <v>62</v>
      </c>
      <c r="B29" s="146">
        <v>36826</v>
      </c>
      <c r="C29" s="135" t="s">
        <v>121</v>
      </c>
      <c r="D29" s="126" t="s">
        <v>160</v>
      </c>
      <c r="E29" s="155"/>
      <c r="F29" s="155"/>
      <c r="G29" s="156"/>
      <c r="H29" s="157"/>
      <c r="I29" s="127" t="s">
        <v>125</v>
      </c>
      <c r="J29" s="155"/>
      <c r="K29" s="156"/>
      <c r="L29" s="260">
        <v>35.65</v>
      </c>
      <c r="M29" s="256"/>
      <c r="N29" s="189">
        <f t="shared" si="1"/>
        <v>35.65</v>
      </c>
      <c r="O29" s="41"/>
      <c r="P29" s="41"/>
      <c r="Q29" s="41"/>
      <c r="R29" s="41"/>
      <c r="S29" s="41"/>
      <c r="T29" s="41"/>
    </row>
    <row r="30" spans="1:20" s="5" customFormat="1" ht="24" customHeight="1" x14ac:dyDescent="0.2">
      <c r="A30" s="136" t="s">
        <v>118</v>
      </c>
      <c r="B30" s="146">
        <v>36816</v>
      </c>
      <c r="C30" s="135" t="s">
        <v>123</v>
      </c>
      <c r="D30" s="126" t="s">
        <v>161</v>
      </c>
      <c r="E30" s="155"/>
      <c r="F30" s="155"/>
      <c r="G30" s="156"/>
      <c r="H30" s="157"/>
      <c r="I30" s="127" t="s">
        <v>162</v>
      </c>
      <c r="J30" s="155"/>
      <c r="K30" s="156"/>
      <c r="L30" s="260">
        <v>55</v>
      </c>
      <c r="M30" s="256"/>
      <c r="N30" s="189">
        <f t="shared" si="1"/>
        <v>55</v>
      </c>
      <c r="O30" s="41"/>
      <c r="P30" s="41"/>
      <c r="Q30" s="41"/>
      <c r="R30" s="41"/>
      <c r="S30" s="41"/>
      <c r="T30" s="41"/>
    </row>
    <row r="31" spans="1:20" s="5" customFormat="1" ht="24" customHeight="1" x14ac:dyDescent="0.2">
      <c r="A31" s="136" t="s">
        <v>118</v>
      </c>
      <c r="B31" s="146">
        <v>36720</v>
      </c>
      <c r="C31" s="135" t="s">
        <v>123</v>
      </c>
      <c r="D31" s="126" t="s">
        <v>161</v>
      </c>
      <c r="E31" s="155"/>
      <c r="F31" s="155"/>
      <c r="G31" s="156"/>
      <c r="H31" s="157"/>
      <c r="I31" s="127" t="s">
        <v>162</v>
      </c>
      <c r="J31" s="155"/>
      <c r="K31" s="156"/>
      <c r="L31" s="260">
        <v>45</v>
      </c>
      <c r="M31" s="256"/>
      <c r="N31" s="189">
        <f t="shared" si="1"/>
        <v>45</v>
      </c>
      <c r="O31" s="41"/>
      <c r="P31" s="41"/>
      <c r="Q31" s="41"/>
      <c r="R31" s="41"/>
      <c r="S31" s="41"/>
      <c r="T31" s="41"/>
    </row>
    <row r="32" spans="1:20" s="5" customFormat="1" ht="24" customHeight="1" x14ac:dyDescent="0.2">
      <c r="A32" s="136" t="s">
        <v>180</v>
      </c>
      <c r="B32" s="146">
        <v>36815</v>
      </c>
      <c r="C32" s="135" t="s">
        <v>123</v>
      </c>
      <c r="D32" s="126" t="s">
        <v>181</v>
      </c>
      <c r="E32" s="155"/>
      <c r="F32" s="155"/>
      <c r="G32" s="156"/>
      <c r="H32" s="157"/>
      <c r="I32" s="127" t="s">
        <v>124</v>
      </c>
      <c r="J32" s="155"/>
      <c r="K32" s="156"/>
      <c r="L32" s="260">
        <v>298.36</v>
      </c>
      <c r="M32" s="256"/>
      <c r="N32" s="189">
        <f t="shared" si="1"/>
        <v>298.36</v>
      </c>
      <c r="O32" s="41"/>
      <c r="P32" s="41"/>
      <c r="Q32" s="41"/>
      <c r="R32" s="41"/>
      <c r="S32" s="41"/>
      <c r="T32" s="41"/>
    </row>
    <row r="33" spans="1:20" s="5" customFormat="1" ht="24" customHeight="1" x14ac:dyDescent="0.2">
      <c r="A33" s="136"/>
      <c r="B33" s="146"/>
      <c r="C33" s="135"/>
      <c r="D33" s="126"/>
      <c r="E33" s="155"/>
      <c r="F33" s="155"/>
      <c r="G33" s="156"/>
      <c r="H33" s="157"/>
      <c r="I33" s="127"/>
      <c r="J33" s="155"/>
      <c r="K33" s="156"/>
      <c r="L33" s="260"/>
      <c r="M33" s="256"/>
      <c r="N33" s="189">
        <f t="shared" si="1"/>
        <v>0</v>
      </c>
      <c r="O33" s="41"/>
      <c r="P33" s="41"/>
      <c r="Q33" s="41"/>
      <c r="R33" s="41"/>
      <c r="S33" s="41"/>
      <c r="T33" s="41"/>
    </row>
    <row r="34" spans="1:20" s="5" customFormat="1" ht="24" customHeight="1" x14ac:dyDescent="0.2">
      <c r="A34" s="136"/>
      <c r="B34" s="146"/>
      <c r="C34" s="135"/>
      <c r="D34" s="126"/>
      <c r="E34" s="155"/>
      <c r="F34" s="155"/>
      <c r="G34" s="156"/>
      <c r="H34" s="157"/>
      <c r="I34" s="127"/>
      <c r="J34" s="155"/>
      <c r="K34" s="156"/>
      <c r="L34" s="260"/>
      <c r="M34" s="256"/>
      <c r="N34" s="189">
        <f t="shared" si="1"/>
        <v>0</v>
      </c>
      <c r="O34" s="41"/>
      <c r="P34" s="41"/>
      <c r="Q34" s="41"/>
      <c r="R34" s="41"/>
      <c r="S34" s="41"/>
      <c r="T34" s="41"/>
    </row>
    <row r="35" spans="1:20" s="5" customFormat="1" ht="24" customHeight="1" x14ac:dyDescent="0.2">
      <c r="A35" s="136"/>
      <c r="B35" s="146"/>
      <c r="C35" s="135"/>
      <c r="D35" s="126"/>
      <c r="E35" s="155"/>
      <c r="F35" s="155"/>
      <c r="G35" s="156"/>
      <c r="H35" s="157"/>
      <c r="I35" s="127"/>
      <c r="J35" s="155"/>
      <c r="K35" s="156"/>
      <c r="L35" s="260"/>
      <c r="M35" s="256"/>
      <c r="N35" s="189">
        <f t="shared" si="1"/>
        <v>0</v>
      </c>
      <c r="O35" s="41"/>
      <c r="P35" s="41"/>
      <c r="Q35" s="41"/>
      <c r="R35" s="41"/>
      <c r="S35" s="41"/>
      <c r="T35" s="41"/>
    </row>
    <row r="36" spans="1:20" s="5" customFormat="1" ht="24" customHeight="1" x14ac:dyDescent="0.2">
      <c r="A36" s="136"/>
      <c r="B36" s="146"/>
      <c r="C36" s="135"/>
      <c r="D36" s="126"/>
      <c r="E36" s="155"/>
      <c r="F36" s="155"/>
      <c r="G36" s="156"/>
      <c r="H36" s="157"/>
      <c r="I36" s="127"/>
      <c r="J36" s="155"/>
      <c r="K36" s="156"/>
      <c r="L36" s="260"/>
      <c r="M36" s="256"/>
      <c r="N36" s="189">
        <f t="shared" si="1"/>
        <v>0</v>
      </c>
      <c r="O36" s="41"/>
      <c r="P36" s="41"/>
      <c r="Q36" s="41"/>
      <c r="R36" s="41"/>
      <c r="S36" s="41"/>
      <c r="T36" s="41"/>
    </row>
    <row r="37" spans="1:20" s="5" customFormat="1" ht="24" customHeight="1" x14ac:dyDescent="0.2">
      <c r="A37" s="136"/>
      <c r="B37" s="146"/>
      <c r="C37" s="135"/>
      <c r="D37" s="126"/>
      <c r="E37" s="155"/>
      <c r="F37" s="155"/>
      <c r="G37" s="156"/>
      <c r="H37" s="157"/>
      <c r="I37" s="127"/>
      <c r="J37" s="155"/>
      <c r="K37" s="156"/>
      <c r="L37" s="260"/>
      <c r="M37" s="256"/>
      <c r="N37" s="189">
        <f t="shared" si="1"/>
        <v>0</v>
      </c>
      <c r="O37" s="41"/>
      <c r="P37" s="41"/>
      <c r="Q37" s="41"/>
      <c r="R37" s="41"/>
      <c r="S37" s="41"/>
      <c r="T37" s="41"/>
    </row>
    <row r="38" spans="1:20" s="5" customFormat="1" ht="24" customHeight="1" x14ac:dyDescent="0.2">
      <c r="A38" s="136"/>
      <c r="B38" s="146"/>
      <c r="C38" s="135"/>
      <c r="D38" s="126"/>
      <c r="E38" s="155"/>
      <c r="F38" s="155"/>
      <c r="G38" s="156"/>
      <c r="H38" s="157"/>
      <c r="I38" s="126"/>
      <c r="J38" s="155"/>
      <c r="K38" s="156"/>
      <c r="L38" s="260"/>
      <c r="M38" s="256"/>
      <c r="N38" s="189">
        <f t="shared" si="1"/>
        <v>0</v>
      </c>
      <c r="O38" s="41"/>
      <c r="P38" s="41"/>
      <c r="Q38" s="41"/>
      <c r="R38" s="41"/>
      <c r="S38" s="41"/>
      <c r="T38" s="41"/>
    </row>
    <row r="39" spans="1:20" s="5" customFormat="1" ht="24" customHeight="1" x14ac:dyDescent="0.2">
      <c r="A39" s="136"/>
      <c r="B39" s="146"/>
      <c r="C39" s="135"/>
      <c r="D39" s="126"/>
      <c r="E39" s="155"/>
      <c r="F39" s="155"/>
      <c r="G39" s="156"/>
      <c r="H39" s="157"/>
      <c r="I39" s="126"/>
      <c r="J39" s="155"/>
      <c r="K39" s="158"/>
      <c r="L39" s="260"/>
      <c r="M39" s="256"/>
      <c r="N39" s="189">
        <f t="shared" si="1"/>
        <v>0</v>
      </c>
      <c r="O39" s="41"/>
      <c r="P39" s="41"/>
      <c r="Q39" s="41"/>
      <c r="R39" s="41"/>
      <c r="S39" s="41"/>
      <c r="T39" s="41"/>
    </row>
    <row r="40" spans="1:20" s="5" customFormat="1" ht="24" customHeight="1" x14ac:dyDescent="0.2">
      <c r="A40" s="136"/>
      <c r="B40" s="146"/>
      <c r="C40" s="135"/>
      <c r="D40" s="126"/>
      <c r="E40" s="155"/>
      <c r="F40" s="155"/>
      <c r="G40" s="156"/>
      <c r="H40" s="157"/>
      <c r="I40" s="126"/>
      <c r="J40" s="155"/>
      <c r="K40" s="156"/>
      <c r="L40" s="260"/>
      <c r="M40" s="256"/>
      <c r="N40" s="189">
        <f>IF(M40=" ",L40*1,L40*M40)</f>
        <v>0</v>
      </c>
      <c r="O40" s="41"/>
      <c r="P40" s="41"/>
      <c r="Q40" s="41"/>
      <c r="R40" s="41"/>
      <c r="S40" s="41"/>
      <c r="T40" s="41"/>
    </row>
    <row r="41" spans="1:20" s="5" customFormat="1" ht="24" customHeight="1" x14ac:dyDescent="0.25">
      <c r="A41" s="185"/>
      <c r="B41" s="273"/>
      <c r="C41"/>
      <c r="D41" s="95"/>
      <c r="E41"/>
      <c r="F41" s="273" t="s">
        <v>74</v>
      </c>
      <c r="G41" s="280"/>
      <c r="H41" s="272"/>
      <c r="I41"/>
      <c r="J41" s="281" t="s">
        <v>75</v>
      </c>
      <c r="K41" s="282">
        <f>IF(SUM(L49:L54)=0,0,$N$41-(SUMIF($A$10:$A$40,IF($L$49=" ",$A$49," "),$N$10:$N$40))-(SUMIF($A$10:$A$40,IF($L$50=" ",$A$50," "),$N$10:$N$40))-(SUMIF($A$10:$A$40,IF( $L$51=" ",$A$51," "),$N$10:$N$40))-(SUMIF($A$10:$A$40,IF($L$52=" ",$A$52," "),$N$10:$N$40))-(SUMIF($A$10:$A$40,IF($L$53=" ",$A$53," "),$N$10:$N$40))-(SUMIF($A$10:$A$40,IF($L$54=" ",$A$54," "),$N$10:$N$40)))</f>
        <v>1972.5</v>
      </c>
      <c r="L41" s="300" t="s">
        <v>76</v>
      </c>
      <c r="M41" s="358"/>
      <c r="N41" s="131">
        <f>SUM(N10:N40)</f>
        <v>1972.5</v>
      </c>
      <c r="O41" s="41"/>
      <c r="P41" s="41"/>
      <c r="Q41" s="41"/>
      <c r="R41" s="41"/>
      <c r="S41" s="41"/>
      <c r="T41" s="41"/>
    </row>
    <row r="42" spans="1:20" ht="15.75" customHeight="1" x14ac:dyDescent="0.2">
      <c r="A42" s="186"/>
      <c r="B42" s="73"/>
      <c r="C42"/>
      <c r="D42" s="274"/>
      <c r="E42" s="275"/>
      <c r="F42" s="204" t="s">
        <v>77</v>
      </c>
      <c r="G42" s="280"/>
      <c r="H42"/>
      <c r="I42"/>
      <c r="J42" s="73"/>
      <c r="K42" s="205" t="s">
        <v>78</v>
      </c>
      <c r="L42" s="95"/>
      <c r="M42" s="108"/>
      <c r="N42" s="109"/>
      <c r="O42" s="9"/>
      <c r="P42" s="9"/>
      <c r="Q42" s="9"/>
      <c r="R42" s="9"/>
      <c r="S42" s="9"/>
      <c r="T42" s="9"/>
    </row>
    <row r="43" spans="1:20" ht="15.75" customHeight="1" x14ac:dyDescent="0.2">
      <c r="A43" s="186"/>
      <c r="B43" s="73"/>
      <c r="C43"/>
      <c r="D43" s="276"/>
      <c r="E43" s="276"/>
      <c r="F43" s="204" t="s">
        <v>79</v>
      </c>
      <c r="G43" s="280"/>
      <c r="H43"/>
      <c r="I43"/>
      <c r="J43"/>
      <c r="K43" s="210" t="s">
        <v>80</v>
      </c>
      <c r="L43" s="95"/>
      <c r="M43" s="108"/>
      <c r="N43" s="109"/>
      <c r="O43" s="9"/>
      <c r="P43" s="9"/>
      <c r="Q43" s="9"/>
      <c r="R43" s="9"/>
      <c r="S43" s="9"/>
      <c r="T43" s="9"/>
    </row>
    <row r="44" spans="1:20" ht="15.75" customHeight="1" x14ac:dyDescent="0.2">
      <c r="A44" s="186"/>
      <c r="B44"/>
      <c r="C44"/>
      <c r="D44" s="276"/>
      <c r="E44" s="276"/>
      <c r="F44" s="216" t="s">
        <v>81</v>
      </c>
      <c r="G44" s="280"/>
      <c r="H44"/>
      <c r="I44"/>
      <c r="J44"/>
      <c r="K44"/>
      <c r="L44" s="95"/>
      <c r="M44" s="108"/>
      <c r="N44" s="109"/>
      <c r="O44" s="9"/>
      <c r="P44" s="9"/>
      <c r="Q44" s="9"/>
      <c r="R44" s="9"/>
      <c r="S44" s="9"/>
      <c r="T44" s="9"/>
    </row>
    <row r="45" spans="1:20" ht="15.75" customHeight="1" x14ac:dyDescent="0.2">
      <c r="A45" s="186"/>
      <c r="B45" s="278"/>
      <c r="C45"/>
      <c r="D45" s="276"/>
      <c r="E45" s="276"/>
      <c r="F45" s="216" t="s">
        <v>82</v>
      </c>
      <c r="G45" s="280"/>
      <c r="H45"/>
      <c r="I45"/>
      <c r="J45" s="96"/>
      <c r="K45"/>
      <c r="L45"/>
      <c r="M45" s="41"/>
      <c r="N45" s="41"/>
      <c r="O45" s="9"/>
      <c r="P45" s="151"/>
      <c r="Q45" s="9"/>
      <c r="R45" s="9"/>
      <c r="S45" s="9"/>
      <c r="T45" s="9"/>
    </row>
    <row r="46" spans="1:20" ht="15.75" customHeight="1" x14ac:dyDescent="0.25">
      <c r="A46" s="222" t="s">
        <v>83</v>
      </c>
      <c r="B46" s="211"/>
      <c r="C46" s="210"/>
      <c r="D46" s="96"/>
      <c r="E46" s="77"/>
      <c r="F46" s="77"/>
      <c r="G46" s="279"/>
      <c r="H46"/>
      <c r="I46"/>
      <c r="J46" s="77"/>
      <c r="K46"/>
      <c r="L46" s="271" t="str">
        <f>IF($N$41=$N$55," ","Totals are not equal")</f>
        <v xml:space="preserve"> </v>
      </c>
      <c r="M46" s="67"/>
      <c r="N46" s="67"/>
      <c r="O46" s="9"/>
      <c r="P46" s="9"/>
      <c r="Q46" s="9"/>
      <c r="R46" s="9"/>
      <c r="S46" s="9"/>
      <c r="T46" s="9"/>
    </row>
    <row r="47" spans="1:20" ht="14.25" customHeight="1" x14ac:dyDescent="0.2">
      <c r="A47" s="221" t="s">
        <v>91</v>
      </c>
      <c r="B47" s="211"/>
      <c r="C47" s="210"/>
      <c r="D47" s="96"/>
      <c r="E47" s="77"/>
      <c r="F47" s="77"/>
      <c r="G47" s="77"/>
      <c r="H47" s="77"/>
      <c r="I47" s="77"/>
      <c r="J47" s="77"/>
      <c r="K47" s="77"/>
      <c r="L47" s="77"/>
      <c r="M47" s="9"/>
      <c r="N47" s="9"/>
      <c r="O47" s="9"/>
      <c r="P47" s="9"/>
      <c r="Q47" s="9"/>
      <c r="R47" s="9"/>
      <c r="S47" s="9"/>
      <c r="T47" s="9"/>
    </row>
    <row r="48" spans="1:20" s="3" customFormat="1" ht="24" customHeight="1" x14ac:dyDescent="0.2">
      <c r="A48" s="310" t="s">
        <v>69</v>
      </c>
      <c r="B48" s="310" t="s">
        <v>97</v>
      </c>
      <c r="C48" s="310" t="s">
        <v>100</v>
      </c>
      <c r="D48" s="334"/>
      <c r="E48" s="403" t="s">
        <v>102</v>
      </c>
      <c r="F48" s="404"/>
      <c r="G48" s="335"/>
      <c r="H48" s="398" t="s">
        <v>103</v>
      </c>
      <c r="I48" s="399"/>
      <c r="J48" s="348" t="s">
        <v>98</v>
      </c>
      <c r="K48" s="348" t="s">
        <v>99</v>
      </c>
      <c r="L48" s="357" t="s">
        <v>85</v>
      </c>
      <c r="M48" s="110"/>
      <c r="N48" s="359" t="s">
        <v>86</v>
      </c>
      <c r="O48" s="110"/>
      <c r="P48" s="110"/>
      <c r="Q48" s="110"/>
      <c r="R48" s="110"/>
      <c r="S48" s="110"/>
      <c r="T48" s="110"/>
    </row>
    <row r="49" spans="1:20" s="6" customFormat="1" ht="24" customHeight="1" x14ac:dyDescent="0.2">
      <c r="A49" s="339" t="s">
        <v>62</v>
      </c>
      <c r="B49" s="340" t="s">
        <v>116</v>
      </c>
      <c r="C49" s="341" t="s">
        <v>112</v>
      </c>
      <c r="D49" s="405" t="s">
        <v>119</v>
      </c>
      <c r="E49" s="406"/>
      <c r="F49" s="406"/>
      <c r="G49" s="407"/>
      <c r="H49" s="405"/>
      <c r="I49" s="408"/>
      <c r="J49" s="188"/>
      <c r="K49" s="188"/>
      <c r="L49" s="283">
        <v>0.5</v>
      </c>
      <c r="M49" s="40"/>
      <c r="N49" s="169">
        <f>IF($L$49=" ",SUMIF($A$10:$A$40,A49,$N$10:$N$40),$K$41*$L$49)</f>
        <v>986.25</v>
      </c>
      <c r="O49" s="152"/>
      <c r="P49" s="152"/>
      <c r="Q49" s="152"/>
      <c r="R49" s="152"/>
      <c r="S49" s="152"/>
      <c r="T49" s="152"/>
    </row>
    <row r="50" spans="1:20" s="4" customFormat="1" ht="24" customHeight="1" x14ac:dyDescent="0.2">
      <c r="A50" s="343"/>
      <c r="B50" s="343"/>
      <c r="C50" s="343"/>
      <c r="D50" s="405"/>
      <c r="E50" s="406"/>
      <c r="F50" s="406"/>
      <c r="G50" s="407"/>
      <c r="H50" s="405"/>
      <c r="I50" s="406"/>
      <c r="J50" s="344"/>
      <c r="K50" s="344"/>
      <c r="L50" s="379"/>
      <c r="M50" s="41"/>
      <c r="N50" s="353"/>
      <c r="O50" s="150"/>
      <c r="P50" s="150"/>
      <c r="Q50" s="150"/>
      <c r="R50" s="150"/>
      <c r="S50" s="150"/>
      <c r="T50" s="150"/>
    </row>
    <row r="51" spans="1:20" s="4" customFormat="1" ht="24" customHeight="1" x14ac:dyDescent="0.2">
      <c r="A51" s="342" t="s">
        <v>118</v>
      </c>
      <c r="B51" s="349" t="s">
        <v>116</v>
      </c>
      <c r="C51" s="341" t="s">
        <v>112</v>
      </c>
      <c r="D51" s="405" t="s">
        <v>120</v>
      </c>
      <c r="E51" s="406"/>
      <c r="F51" s="406"/>
      <c r="G51" s="407"/>
      <c r="H51" s="405"/>
      <c r="I51" s="408"/>
      <c r="J51" s="188"/>
      <c r="K51" s="188"/>
      <c r="L51" s="283">
        <v>0.5</v>
      </c>
      <c r="M51" s="41"/>
      <c r="N51" s="169">
        <f>IF($L$51=" ",SUMIF($A$10:$A$40,A51,$N$10:$N$40),$K$41*$L$51)</f>
        <v>986.25</v>
      </c>
      <c r="O51" s="150"/>
      <c r="P51" s="150"/>
      <c r="Q51" s="150"/>
      <c r="R51" s="150"/>
      <c r="S51" s="150"/>
      <c r="T51" s="150"/>
    </row>
    <row r="52" spans="1:20" s="4" customFormat="1" ht="24" customHeight="1" x14ac:dyDescent="0.2">
      <c r="A52" s="343"/>
      <c r="B52" s="343"/>
      <c r="C52" s="343"/>
      <c r="D52" s="405"/>
      <c r="E52" s="406"/>
      <c r="F52" s="406"/>
      <c r="G52" s="407"/>
      <c r="H52" s="405"/>
      <c r="I52" s="406"/>
      <c r="J52" s="344"/>
      <c r="K52" s="344"/>
      <c r="L52" s="379"/>
      <c r="M52" s="41"/>
      <c r="N52" s="353"/>
      <c r="O52" s="150"/>
      <c r="P52" s="150"/>
      <c r="Q52" s="150"/>
      <c r="R52" s="150"/>
      <c r="S52" s="150"/>
      <c r="T52" s="150"/>
    </row>
    <row r="53" spans="1:20" s="4" customFormat="1" ht="24" customHeight="1" x14ac:dyDescent="0.2">
      <c r="A53" s="187"/>
      <c r="B53" s="188"/>
      <c r="C53" s="341"/>
      <c r="D53" s="405"/>
      <c r="E53" s="406"/>
      <c r="F53" s="406"/>
      <c r="G53" s="407"/>
      <c r="H53" s="405"/>
      <c r="I53" s="408"/>
      <c r="J53" s="188"/>
      <c r="K53" s="188"/>
      <c r="L53" s="283"/>
      <c r="M53" s="41"/>
      <c r="N53" s="169">
        <f>IF($L$53=" ",SUMIF($A$10:$A$40,A53,$N$10:$N$40),$K$41*$L$53)</f>
        <v>0</v>
      </c>
      <c r="O53" s="150"/>
      <c r="P53" s="150"/>
      <c r="Q53" s="150"/>
      <c r="R53" s="150"/>
      <c r="S53" s="150"/>
      <c r="T53" s="150"/>
    </row>
    <row r="54" spans="1:20" s="4" customFormat="1" ht="24" customHeight="1" x14ac:dyDescent="0.2">
      <c r="A54" s="343"/>
      <c r="B54" s="343"/>
      <c r="C54" s="343"/>
      <c r="D54" s="405"/>
      <c r="E54" s="406"/>
      <c r="F54" s="406"/>
      <c r="G54" s="407"/>
      <c r="H54" s="405"/>
      <c r="I54" s="406"/>
      <c r="J54" s="344"/>
      <c r="K54" s="344"/>
      <c r="L54" s="379"/>
      <c r="M54" s="41"/>
      <c r="N54" s="353"/>
      <c r="O54" s="150"/>
      <c r="P54" s="150"/>
      <c r="Q54" s="150"/>
      <c r="R54" s="150"/>
      <c r="S54" s="150"/>
      <c r="T54" s="150"/>
    </row>
    <row r="55" spans="1:20" s="4" customFormat="1" ht="24" customHeight="1" x14ac:dyDescent="0.2">
      <c r="A55" s="247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362"/>
      <c r="M55" s="358" t="s">
        <v>76</v>
      </c>
      <c r="N55" s="128">
        <f>SUM(N49:N54)</f>
        <v>1972.5</v>
      </c>
      <c r="O55" s="150"/>
      <c r="P55" s="150"/>
      <c r="Q55" s="150"/>
      <c r="R55" s="150"/>
      <c r="S55" s="150"/>
      <c r="T55" s="150"/>
    </row>
    <row r="56" spans="1:20" ht="18.75" customHeight="1" x14ac:dyDescent="0.2">
      <c r="A56" s="24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s="7" customFormat="1" ht="21" hidden="1" customHeight="1" x14ac:dyDescent="0.2">
      <c r="A57" s="2"/>
      <c r="O57" s="153"/>
      <c r="P57" s="153"/>
      <c r="Q57" s="153"/>
      <c r="R57" s="153"/>
      <c r="S57" s="153"/>
      <c r="T57" s="153"/>
    </row>
    <row r="58" spans="1:20" s="6" customFormat="1" ht="21" hidden="1" customHeight="1" x14ac:dyDescent="0.2">
      <c r="A58" s="7"/>
      <c r="O58" s="152"/>
      <c r="P58" s="152"/>
      <c r="Q58" s="152"/>
      <c r="R58" s="152"/>
      <c r="S58" s="152"/>
      <c r="T58" s="152"/>
    </row>
    <row r="59" spans="1:20" s="4" customFormat="1" ht="21" hidden="1" customHeight="1" x14ac:dyDescent="0.2">
      <c r="A59" s="6"/>
      <c r="O59" s="150"/>
      <c r="P59" s="150"/>
      <c r="Q59" s="150"/>
      <c r="R59" s="150"/>
      <c r="S59" s="150"/>
      <c r="T59" s="150"/>
    </row>
    <row r="60" spans="1:20" s="4" customFormat="1" ht="21" hidden="1" customHeight="1" x14ac:dyDescent="0.2">
      <c r="O60" s="150"/>
      <c r="P60" s="150"/>
      <c r="Q60" s="150"/>
      <c r="R60" s="150"/>
      <c r="S60" s="150"/>
      <c r="T60" s="150"/>
    </row>
    <row r="61" spans="1:20" s="4" customFormat="1" ht="21" hidden="1" customHeight="1" x14ac:dyDescent="0.2"/>
    <row r="62" spans="1:20" s="4" customFormat="1" ht="21" hidden="1" customHeight="1" x14ac:dyDescent="0.2"/>
    <row r="63" spans="1:20" s="4" customFormat="1" ht="21" hidden="1" customHeight="1" x14ac:dyDescent="0.2"/>
    <row r="64" spans="1:20" s="4" customFormat="1" ht="21" hidden="1" customHeight="1" x14ac:dyDescent="0.2"/>
    <row r="65" s="4" customFormat="1" ht="21" hidden="1" customHeight="1" x14ac:dyDescent="0.2"/>
    <row r="66" s="4" customFormat="1" ht="21" hidden="1" customHeight="1" x14ac:dyDescent="0.2"/>
    <row r="67" s="4" customFormat="1" ht="21" hidden="1" customHeight="1" x14ac:dyDescent="0.2"/>
    <row r="68" s="4" customFormat="1" ht="21" hidden="1" customHeight="1" x14ac:dyDescent="0.2"/>
    <row r="69" s="4" customFormat="1" ht="21" hidden="1" customHeight="1" x14ac:dyDescent="0.2"/>
    <row r="70" s="2" customFormat="1" ht="21" hidden="1" customHeight="1" x14ac:dyDescent="0.2"/>
    <row r="71" s="8" customFormat="1" ht="21" hidden="1" customHeight="1" x14ac:dyDescent="0.25"/>
    <row r="72" s="6" customFormat="1" ht="21" hidden="1" customHeight="1" x14ac:dyDescent="0.2"/>
    <row r="73" s="4" customFormat="1" ht="21" hidden="1" customHeight="1" x14ac:dyDescent="0.2"/>
    <row r="74" s="4" customFormat="1" ht="21" hidden="1" customHeight="1" x14ac:dyDescent="0.2"/>
    <row r="75" s="4" customFormat="1" ht="21" hidden="1" customHeight="1" x14ac:dyDescent="0.2"/>
    <row r="76" s="4" customFormat="1" ht="21" hidden="1" customHeight="1" x14ac:dyDescent="0.2"/>
    <row r="77" s="4" customFormat="1" ht="21" hidden="1" customHeight="1" x14ac:dyDescent="0.2"/>
    <row r="78" s="4" customFormat="1" ht="21" hidden="1" customHeight="1" x14ac:dyDescent="0.2"/>
    <row r="79" s="4" customFormat="1" ht="21" hidden="1" customHeight="1" x14ac:dyDescent="0.2"/>
    <row r="80" s="4" customFormat="1" ht="21" hidden="1" customHeight="1" x14ac:dyDescent="0.2"/>
    <row r="81" s="4" customFormat="1" ht="21" hidden="1" customHeight="1" x14ac:dyDescent="0.2"/>
    <row r="82" s="4" customFormat="1" ht="21" hidden="1" customHeight="1" x14ac:dyDescent="0.2"/>
    <row r="83" s="4" customFormat="1" ht="21" hidden="1" customHeight="1" x14ac:dyDescent="0.2"/>
    <row r="84" s="4" customFormat="1" ht="21" hidden="1" customHeight="1" x14ac:dyDescent="0.2"/>
    <row r="85" s="2" customFormat="1" ht="21" hidden="1" customHeight="1" x14ac:dyDescent="0.2"/>
    <row r="86" s="2" customFormat="1" ht="21" hidden="1" customHeight="1" x14ac:dyDescent="0.2"/>
    <row r="87" s="2" customFormat="1" ht="21" hidden="1" customHeight="1" x14ac:dyDescent="0.2"/>
    <row r="88" s="2" customFormat="1" ht="21" hidden="1" customHeight="1" x14ac:dyDescent="0.2"/>
    <row r="89" s="2" customFormat="1" ht="21" hidden="1" customHeight="1" x14ac:dyDescent="0.2"/>
    <row r="90" s="2" customFormat="1" ht="21" hidden="1" customHeight="1" x14ac:dyDescent="0.2"/>
    <row r="91" s="2" customFormat="1" ht="21" hidden="1" customHeight="1" x14ac:dyDescent="0.2"/>
    <row r="92" s="2" customFormat="1" ht="21" hidden="1" customHeight="1" x14ac:dyDescent="0.2"/>
    <row r="93" s="2" customFormat="1" ht="21" hidden="1" customHeight="1" x14ac:dyDescent="0.2"/>
    <row r="94" s="2" customFormat="1" ht="21" hidden="1" customHeight="1" x14ac:dyDescent="0.2"/>
    <row r="95" s="7" customFormat="1" ht="21" hidden="1" customHeight="1" x14ac:dyDescent="0.2"/>
    <row r="96" s="4" customFormat="1" ht="21" hidden="1" customHeight="1" x14ac:dyDescent="0.2"/>
    <row r="97" s="4" customFormat="1" ht="21" hidden="1" customHeight="1" x14ac:dyDescent="0.2"/>
    <row r="98" s="4" customFormat="1" ht="21" hidden="1" customHeight="1" x14ac:dyDescent="0.2"/>
    <row r="99" s="4" customFormat="1" ht="21" hidden="1" customHeight="1" x14ac:dyDescent="0.2"/>
    <row r="100" s="4" customFormat="1" ht="21" hidden="1" customHeight="1" x14ac:dyDescent="0.2"/>
    <row r="101" s="4" customFormat="1" ht="21" hidden="1" customHeight="1" x14ac:dyDescent="0.2"/>
    <row r="102" s="4" customFormat="1" ht="21" hidden="1" customHeight="1" x14ac:dyDescent="0.2"/>
    <row r="103" s="4" customFormat="1" ht="21" hidden="1" customHeight="1" x14ac:dyDescent="0.2"/>
    <row r="104" s="4" customFormat="1" ht="21" hidden="1" customHeight="1" x14ac:dyDescent="0.2"/>
    <row r="105" s="4" customFormat="1" ht="21" hidden="1" customHeight="1" x14ac:dyDescent="0.2"/>
    <row r="106" s="4" customFormat="1" ht="21" hidden="1" customHeight="1" x14ac:dyDescent="0.2"/>
    <row r="107" s="4" customFormat="1" ht="21" hidden="1" customHeight="1" x14ac:dyDescent="0.2"/>
    <row r="108" s="4" customFormat="1" ht="21" hidden="1" customHeight="1" x14ac:dyDescent="0.2"/>
    <row r="109" s="4" customFormat="1" ht="21" hidden="1" customHeight="1" x14ac:dyDescent="0.2"/>
    <row r="110" s="4" customFormat="1" ht="21" hidden="1" customHeight="1" x14ac:dyDescent="0.2"/>
    <row r="111" s="4" customFormat="1" ht="21" hidden="1" customHeight="1" x14ac:dyDescent="0.2"/>
    <row r="112" s="4" customFormat="1" ht="21" hidden="1" customHeight="1" x14ac:dyDescent="0.2"/>
    <row r="113" s="4" customFormat="1" ht="21" hidden="1" customHeight="1" x14ac:dyDescent="0.2"/>
    <row r="114" s="4" customFormat="1" ht="21" hidden="1" customHeight="1" x14ac:dyDescent="0.2"/>
    <row r="115" s="4" customFormat="1" ht="21" hidden="1" customHeight="1" x14ac:dyDescent="0.2"/>
    <row r="116" s="4" customFormat="1" ht="21" hidden="1" customHeight="1" x14ac:dyDescent="0.2"/>
    <row r="117" s="4" customFormat="1" ht="21" hidden="1" customHeight="1" x14ac:dyDescent="0.2"/>
    <row r="118" s="4" customFormat="1" ht="21" hidden="1" customHeight="1" x14ac:dyDescent="0.2"/>
    <row r="119" s="4" customFormat="1" ht="21" hidden="1" customHeight="1" x14ac:dyDescent="0.2"/>
    <row r="120" s="4" customFormat="1" ht="21" hidden="1" customHeight="1" x14ac:dyDescent="0.2"/>
    <row r="121" s="4" customFormat="1" ht="21" hidden="1" customHeight="1" x14ac:dyDescent="0.2"/>
    <row r="122" s="4" customFormat="1" ht="21" hidden="1" customHeight="1" x14ac:dyDescent="0.2"/>
    <row r="123" s="4" customFormat="1" ht="21" hidden="1" customHeight="1" x14ac:dyDescent="0.2"/>
    <row r="124" s="4" customFormat="1" ht="21" hidden="1" customHeight="1" x14ac:dyDescent="0.2"/>
    <row r="125" s="4" customFormat="1" ht="21" hidden="1" customHeight="1" x14ac:dyDescent="0.2"/>
    <row r="126" s="4" customFormat="1" ht="21" hidden="1" customHeight="1" x14ac:dyDescent="0.2"/>
    <row r="127" s="4" customFormat="1" ht="21" hidden="1" customHeight="1" x14ac:dyDescent="0.2"/>
    <row r="128" s="4" customFormat="1" ht="21" hidden="1" customHeight="1" x14ac:dyDescent="0.2"/>
    <row r="129" s="4" customFormat="1" ht="21" hidden="1" customHeight="1" x14ac:dyDescent="0.2"/>
    <row r="130" s="4" customFormat="1" ht="21" hidden="1" customHeight="1" x14ac:dyDescent="0.2"/>
    <row r="131" s="4" customFormat="1" ht="21" hidden="1" customHeight="1" x14ac:dyDescent="0.2"/>
    <row r="132" s="4" customFormat="1" ht="21" hidden="1" customHeight="1" x14ac:dyDescent="0.2"/>
    <row r="133" s="4" customFormat="1" ht="21" hidden="1" customHeight="1" x14ac:dyDescent="0.2"/>
    <row r="134" s="4" customFormat="1" ht="21" hidden="1" customHeight="1" x14ac:dyDescent="0.2"/>
    <row r="135" s="4" customFormat="1" ht="21" hidden="1" customHeight="1" x14ac:dyDescent="0.2"/>
    <row r="136" s="4" customFormat="1" ht="21" hidden="1" customHeight="1" x14ac:dyDescent="0.2"/>
    <row r="137" s="4" customFormat="1" ht="21" hidden="1" customHeight="1" x14ac:dyDescent="0.2"/>
    <row r="138" s="2" customFormat="1" ht="21" hidden="1" customHeight="1" x14ac:dyDescent="0.2"/>
    <row r="139" s="2" customFormat="1" ht="21" hidden="1" customHeight="1" x14ac:dyDescent="0.2"/>
    <row r="140" s="2" customFormat="1" ht="21" hidden="1" customHeight="1" x14ac:dyDescent="0.2"/>
    <row r="141" s="2" customFormat="1" ht="21" hidden="1" customHeight="1" x14ac:dyDescent="0.2"/>
    <row r="142" s="2" customFormat="1" ht="21" hidden="1" customHeight="1" x14ac:dyDescent="0.2"/>
    <row r="143" s="2" customFormat="1" ht="21" hidden="1" customHeight="1" x14ac:dyDescent="0.2"/>
    <row r="144" s="2" customFormat="1" ht="21" hidden="1" customHeight="1" x14ac:dyDescent="0.2"/>
    <row r="145" s="2" customFormat="1" ht="21" hidden="1" customHeight="1" x14ac:dyDescent="0.2"/>
    <row r="146" s="2" customFormat="1" ht="21" hidden="1" customHeight="1" x14ac:dyDescent="0.2"/>
    <row r="147" s="2" customFormat="1" ht="21" hidden="1" customHeight="1" x14ac:dyDescent="0.2"/>
    <row r="148" s="2" customFormat="1" ht="21" hidden="1" customHeight="1" x14ac:dyDescent="0.2"/>
    <row r="149" s="2" customFormat="1" ht="21" hidden="1" customHeight="1" x14ac:dyDescent="0.2"/>
    <row r="150" s="2" customFormat="1" ht="21" hidden="1" customHeight="1" x14ac:dyDescent="0.2"/>
    <row r="151" s="2" customFormat="1" ht="21" hidden="1" customHeight="1" x14ac:dyDescent="0.2"/>
    <row r="152" s="2" customFormat="1" ht="21" hidden="1" customHeight="1" x14ac:dyDescent="0.2"/>
    <row r="153" s="2" customFormat="1" ht="21" hidden="1" customHeight="1" x14ac:dyDescent="0.2"/>
    <row r="154" s="2" customFormat="1" ht="21" hidden="1" customHeight="1" x14ac:dyDescent="0.2"/>
    <row r="155" s="2" customFormat="1" ht="21" hidden="1" customHeight="1" x14ac:dyDescent="0.2"/>
    <row r="156" s="2" customFormat="1" ht="21" hidden="1" customHeight="1" x14ac:dyDescent="0.2"/>
    <row r="157" s="2" customFormat="1" ht="21" hidden="1" customHeight="1" x14ac:dyDescent="0.2"/>
    <row r="158" s="2" customFormat="1" ht="21" hidden="1" customHeight="1" x14ac:dyDescent="0.2"/>
    <row r="159" s="2" customFormat="1" ht="21" hidden="1" customHeight="1" x14ac:dyDescent="0.2"/>
    <row r="160" s="2" customFormat="1" ht="21" hidden="1" customHeight="1" x14ac:dyDescent="0.2"/>
    <row r="161" s="2" customFormat="1" ht="21" hidden="1" customHeight="1" x14ac:dyDescent="0.2"/>
    <row r="162" s="2" customFormat="1" ht="21" hidden="1" customHeight="1" x14ac:dyDescent="0.2"/>
    <row r="163" s="2" customFormat="1" ht="21" hidden="1" customHeight="1" x14ac:dyDescent="0.2"/>
    <row r="164" s="2" customFormat="1" ht="21" hidden="1" customHeight="1" x14ac:dyDescent="0.2"/>
    <row r="165" s="2" customFormat="1" ht="21" hidden="1" customHeight="1" x14ac:dyDescent="0.2"/>
    <row r="166" s="2" customFormat="1" ht="21" hidden="1" customHeight="1" x14ac:dyDescent="0.2"/>
    <row r="167" s="2" customFormat="1" ht="21" hidden="1" customHeight="1" x14ac:dyDescent="0.2"/>
    <row r="168" s="2" customFormat="1" ht="21" hidden="1" customHeight="1" x14ac:dyDescent="0.2"/>
    <row r="169" s="2" customFormat="1" ht="21" hidden="1" customHeight="1" x14ac:dyDescent="0.2"/>
    <row r="170" s="2" customFormat="1" ht="21" hidden="1" customHeight="1" x14ac:dyDescent="0.2"/>
    <row r="171" s="2" customFormat="1" ht="21" hidden="1" customHeight="1" x14ac:dyDescent="0.2"/>
    <row r="172" s="2" customFormat="1" ht="21" hidden="1" customHeight="1" x14ac:dyDescent="0.2"/>
    <row r="173" s="2" customFormat="1" ht="21" hidden="1" customHeight="1" x14ac:dyDescent="0.2"/>
    <row r="174" s="2" customFormat="1" ht="21" hidden="1" customHeight="1" x14ac:dyDescent="0.2"/>
    <row r="175" s="2" customFormat="1" ht="21" hidden="1" customHeight="1" x14ac:dyDescent="0.2"/>
    <row r="176" s="2" customFormat="1" ht="21" hidden="1" customHeight="1" x14ac:dyDescent="0.2"/>
    <row r="177" spans="2:14" ht="21" hidden="1" customHeight="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2:14" ht="21" hidden="1" customHeight="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2:14" ht="21" hidden="1" customHeight="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2:14" ht="21" hidden="1" customHeight="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2:14" ht="21" hidden="1" customHeight="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</sheetData>
  <sheetProtection password="BA39" sheet="1" objects="1" scenarios="1"/>
  <mergeCells count="14">
    <mergeCell ref="D50:G50"/>
    <mergeCell ref="H50:I50"/>
    <mergeCell ref="D51:G51"/>
    <mergeCell ref="H51:I51"/>
    <mergeCell ref="E48:F48"/>
    <mergeCell ref="H48:I48"/>
    <mergeCell ref="D49:G49"/>
    <mergeCell ref="H49:I49"/>
    <mergeCell ref="D54:G54"/>
    <mergeCell ref="H54:I54"/>
    <mergeCell ref="D52:G52"/>
    <mergeCell ref="H52:I52"/>
    <mergeCell ref="D53:G53"/>
    <mergeCell ref="H53:I53"/>
  </mergeCells>
  <pageMargins left="0.36" right="0.2" top="0.25" bottom="0.16" header="0.5" footer="0.5"/>
  <pageSetup scale="62" orientation="portrait" blackAndWhite="1" horizontalDpi="4294967292" verticalDpi="300" r:id="rId1"/>
  <headerFooter alignWithMargins="0"/>
  <colBreaks count="1" manualBreakCount="1">
    <brk id="14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T154"/>
  <sheetViews>
    <sheetView showGridLines="0" showZeros="0" tabSelected="1" topLeftCell="F11" zoomScale="80" workbookViewId="0">
      <selection activeCell="J17" sqref="J17"/>
    </sheetView>
  </sheetViews>
  <sheetFormatPr defaultColWidth="0" defaultRowHeight="15.75" zeroHeight="1" x14ac:dyDescent="0.25"/>
  <cols>
    <col min="1" max="1" width="5.7109375" style="11" customWidth="1"/>
    <col min="2" max="2" width="11" style="10" customWidth="1"/>
    <col min="3" max="3" width="8.42578125" style="10" customWidth="1"/>
    <col min="4" max="4" width="5" style="10" customWidth="1"/>
    <col min="5" max="5" width="9.28515625" style="10" customWidth="1"/>
    <col min="6" max="6" width="11.140625" style="10" customWidth="1"/>
    <col min="7" max="7" width="10.42578125" style="10" customWidth="1"/>
    <col min="8" max="8" width="12.42578125" style="10" customWidth="1"/>
    <col min="9" max="9" width="13.5703125" style="10" customWidth="1"/>
    <col min="10" max="10" width="12.5703125" style="10" customWidth="1"/>
    <col min="11" max="11" width="12.7109375" style="10" customWidth="1"/>
    <col min="12" max="12" width="10" style="10" customWidth="1"/>
    <col min="13" max="13" width="10.85546875" style="10" customWidth="1"/>
    <col min="14" max="14" width="9.42578125" style="10" customWidth="1"/>
    <col min="15" max="15" width="20.5703125" style="10" customWidth="1"/>
    <col min="16" max="16" width="18.85546875" style="11" hidden="1" customWidth="1"/>
    <col min="17" max="16384" width="0" style="11" hidden="1"/>
  </cols>
  <sheetData>
    <row r="1" spans="1:20" ht="20.25" customHeight="1" x14ac:dyDescent="0.25">
      <c r="A1" s="198" t="s">
        <v>63</v>
      </c>
      <c r="B1" s="223"/>
      <c r="C1" s="223"/>
      <c r="D1" s="223"/>
      <c r="E1" s="223"/>
      <c r="F1" s="224"/>
      <c r="G1" s="71"/>
      <c r="H1" s="72"/>
      <c r="I1" s="217"/>
      <c r="J1" s="72"/>
      <c r="K1" s="117"/>
      <c r="L1" s="117"/>
      <c r="M1" s="118"/>
      <c r="N1" s="117"/>
      <c r="O1" s="117"/>
      <c r="P1" s="78"/>
      <c r="Q1" s="78"/>
      <c r="R1" s="78"/>
      <c r="S1" s="78"/>
      <c r="T1" s="78"/>
    </row>
    <row r="2" spans="1:20" ht="20.25" customHeight="1" x14ac:dyDescent="0.35">
      <c r="A2" s="199" t="s">
        <v>92</v>
      </c>
      <c r="B2" s="223"/>
      <c r="C2" s="223"/>
      <c r="D2" s="223"/>
      <c r="E2" s="223"/>
      <c r="F2" s="225"/>
      <c r="G2" s="75"/>
      <c r="H2" s="333" t="s">
        <v>101</v>
      </c>
      <c r="I2" s="72"/>
      <c r="J2" s="72"/>
      <c r="K2" s="117"/>
      <c r="L2" s="119"/>
      <c r="M2" s="267" t="s">
        <v>65</v>
      </c>
      <c r="N2" s="268">
        <f>IF((VALUE('Short Form'!J62)&lt;&gt;0),1+VALUE('Short Form'!I62)+VALUE('Short Form'!J62)+VALUE('Short Form'!H62),"")</f>
        <v>4</v>
      </c>
      <c r="O2" s="269">
        <f>IF((N2=0),"",'Short Form'!$N3)</f>
        <v>4</v>
      </c>
      <c r="P2" s="78"/>
      <c r="Q2" s="78"/>
      <c r="R2" s="78"/>
      <c r="S2" s="78"/>
      <c r="T2" s="78"/>
    </row>
    <row r="3" spans="1:20" ht="9" customHeight="1" x14ac:dyDescent="0.25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8"/>
      <c r="P3" s="78"/>
      <c r="Q3" s="78"/>
      <c r="R3" s="78"/>
      <c r="S3" s="78"/>
      <c r="T3" s="78"/>
    </row>
    <row r="4" spans="1:20" ht="14.25" customHeight="1" x14ac:dyDescent="0.25">
      <c r="A4" s="33" t="s">
        <v>8</v>
      </c>
      <c r="B4" s="237"/>
      <c r="C4" s="27"/>
      <c r="D4" s="237"/>
      <c r="E4" s="238" t="s">
        <v>9</v>
      </c>
      <c r="F4" s="237"/>
      <c r="G4" s="237"/>
      <c r="H4" s="81" t="s">
        <v>10</v>
      </c>
      <c r="I4" s="80"/>
      <c r="J4" s="79"/>
      <c r="K4" s="35" t="s">
        <v>106</v>
      </c>
      <c r="L4" s="82"/>
      <c r="M4" s="82"/>
      <c r="N4" s="82"/>
      <c r="O4" s="83"/>
      <c r="P4" s="78"/>
      <c r="Q4" s="78"/>
      <c r="R4" s="78"/>
      <c r="S4" s="78"/>
      <c r="T4" s="78"/>
    </row>
    <row r="5" spans="1:20" s="12" customFormat="1" ht="15.75" customHeight="1" x14ac:dyDescent="0.2">
      <c r="A5" s="246" t="str">
        <f>'Short Form'!A6</f>
        <v>Sera</v>
      </c>
      <c r="B5" s="121"/>
      <c r="C5" s="121"/>
      <c r="D5" s="121"/>
      <c r="E5" s="253" t="str">
        <f>'Short Form'!E6</f>
        <v>Sherri R.</v>
      </c>
      <c r="F5" s="172"/>
      <c r="G5" s="121"/>
      <c r="H5" s="178" t="str">
        <f>'Short Form'!H6</f>
        <v>Executive Assistant</v>
      </c>
      <c r="I5" s="177"/>
      <c r="J5" s="179"/>
      <c r="K5" s="116" t="str">
        <f>'Short Form'!K6</f>
        <v>473-74-7980</v>
      </c>
      <c r="L5" s="113"/>
      <c r="M5" s="113"/>
      <c r="N5" s="17"/>
      <c r="O5" s="18"/>
      <c r="P5" s="170"/>
      <c r="Q5" s="163"/>
      <c r="R5" s="163"/>
      <c r="S5" s="163"/>
      <c r="T5" s="163"/>
    </row>
    <row r="6" spans="1:20" s="12" customFormat="1" ht="4.5" customHeight="1" x14ac:dyDescent="0.25">
      <c r="A6" s="84"/>
      <c r="B6" s="84"/>
      <c r="C6" s="76"/>
      <c r="D6" s="85"/>
      <c r="E6" s="76"/>
      <c r="F6" s="76"/>
      <c r="G6" s="86"/>
      <c r="H6" s="76"/>
      <c r="I6" s="76"/>
      <c r="J6" s="87"/>
      <c r="K6" s="88"/>
      <c r="L6" s="76"/>
      <c r="M6" s="76"/>
      <c r="N6" s="76"/>
      <c r="O6" s="85"/>
      <c r="P6" s="163"/>
      <c r="Q6" s="163"/>
      <c r="R6" s="163"/>
      <c r="S6" s="163"/>
      <c r="T6" s="163"/>
    </row>
    <row r="7" spans="1:20" ht="15" customHeight="1" x14ac:dyDescent="0.25">
      <c r="A7" s="194" t="s">
        <v>93</v>
      </c>
      <c r="B7" s="226"/>
      <c r="C7" s="226"/>
      <c r="D7" s="219"/>
      <c r="E7" s="227"/>
      <c r="F7" s="227"/>
      <c r="G7" s="228"/>
      <c r="H7" s="120"/>
      <c r="I7" s="120"/>
      <c r="J7" s="120"/>
      <c r="K7" s="89"/>
      <c r="L7" s="89"/>
      <c r="M7" s="70"/>
      <c r="N7" s="70"/>
      <c r="O7" s="78"/>
      <c r="P7" s="78"/>
      <c r="Q7" s="78"/>
      <c r="R7" s="78"/>
      <c r="S7" s="78"/>
      <c r="T7" s="78"/>
    </row>
    <row r="8" spans="1:20" ht="15" customHeight="1" x14ac:dyDescent="0.25">
      <c r="A8" s="204" t="s">
        <v>68</v>
      </c>
      <c r="B8" s="201"/>
      <c r="C8" s="206"/>
      <c r="D8" s="201"/>
      <c r="E8" s="206"/>
      <c r="F8" s="207"/>
      <c r="G8" s="208"/>
      <c r="H8" s="90"/>
      <c r="I8" s="89"/>
      <c r="J8" s="89"/>
      <c r="K8" s="89"/>
      <c r="L8" s="89"/>
      <c r="M8" s="91"/>
      <c r="N8" s="91"/>
      <c r="O8" s="78"/>
      <c r="P8" s="78"/>
      <c r="Q8" s="78"/>
      <c r="R8" s="78"/>
      <c r="S8" s="78"/>
      <c r="T8" s="78"/>
    </row>
    <row r="9" spans="1:20" ht="15.75" customHeight="1" x14ac:dyDescent="0.25">
      <c r="A9" s="301" t="s">
        <v>69</v>
      </c>
      <c r="B9" s="301" t="s">
        <v>14</v>
      </c>
      <c r="C9" s="302"/>
      <c r="D9" s="302"/>
      <c r="E9" s="302" t="s">
        <v>16</v>
      </c>
      <c r="F9" s="302"/>
      <c r="G9" s="302"/>
      <c r="H9" s="302"/>
      <c r="I9" s="302"/>
      <c r="J9" s="302"/>
      <c r="K9" s="302"/>
      <c r="L9" s="302"/>
      <c r="M9" s="301" t="s">
        <v>72</v>
      </c>
      <c r="N9" s="301" t="s">
        <v>19</v>
      </c>
      <c r="O9" s="300" t="s">
        <v>73</v>
      </c>
      <c r="P9" s="78"/>
      <c r="Q9" s="78"/>
      <c r="R9" s="78"/>
      <c r="S9" s="78"/>
      <c r="T9" s="78"/>
    </row>
    <row r="10" spans="1:20" s="13" customFormat="1" ht="24" customHeight="1" x14ac:dyDescent="0.2">
      <c r="A10" s="187" t="s">
        <v>153</v>
      </c>
      <c r="B10" s="148">
        <v>36812</v>
      </c>
      <c r="C10" s="124" t="s">
        <v>167</v>
      </c>
      <c r="D10" s="166"/>
      <c r="E10" s="166"/>
      <c r="F10" s="166"/>
      <c r="G10" s="167"/>
      <c r="H10" s="166"/>
      <c r="I10" s="168"/>
      <c r="J10" s="166"/>
      <c r="K10" s="166"/>
      <c r="L10" s="166"/>
      <c r="M10" s="245">
        <v>107.43</v>
      </c>
      <c r="N10" s="257"/>
      <c r="O10" s="189">
        <f>IF(N10=" ",M10*1,M10*N10)</f>
        <v>107.43</v>
      </c>
      <c r="P10" s="91"/>
      <c r="Q10" s="91"/>
      <c r="R10" s="91"/>
      <c r="S10" s="91"/>
      <c r="T10" s="91"/>
    </row>
    <row r="11" spans="1:20" s="13" customFormat="1" ht="24" customHeight="1" x14ac:dyDescent="0.2">
      <c r="A11" s="187" t="s">
        <v>163</v>
      </c>
      <c r="B11" s="148">
        <v>36789</v>
      </c>
      <c r="C11" s="124" t="s">
        <v>165</v>
      </c>
      <c r="D11" s="166"/>
      <c r="E11" s="166"/>
      <c r="F11" s="166"/>
      <c r="G11" s="167"/>
      <c r="H11" s="166"/>
      <c r="I11" s="166"/>
      <c r="J11" s="166"/>
      <c r="K11" s="166"/>
      <c r="L11" s="166"/>
      <c r="M11" s="245">
        <v>450</v>
      </c>
      <c r="N11" s="257"/>
      <c r="O11" s="189">
        <f>IF(N11=" ",M11*1,M11*N11)</f>
        <v>450</v>
      </c>
      <c r="P11" s="91"/>
      <c r="Q11" s="91"/>
      <c r="R11" s="91"/>
      <c r="S11" s="91"/>
      <c r="T11" s="91"/>
    </row>
    <row r="12" spans="1:20" s="13" customFormat="1" ht="24" customHeight="1" x14ac:dyDescent="0.2">
      <c r="A12" s="187" t="s">
        <v>153</v>
      </c>
      <c r="B12" s="148">
        <v>36797</v>
      </c>
      <c r="C12" s="124" t="s">
        <v>166</v>
      </c>
      <c r="D12" s="166"/>
      <c r="E12" s="166"/>
      <c r="F12" s="166"/>
      <c r="G12" s="167"/>
      <c r="H12" s="166"/>
      <c r="I12" s="166"/>
      <c r="J12" s="166"/>
      <c r="K12" s="166"/>
      <c r="L12" s="166"/>
      <c r="M12" s="245">
        <v>20.14</v>
      </c>
      <c r="N12" s="257"/>
      <c r="O12" s="189">
        <f>IF(N12=" ",M12*1,M12*N12)</f>
        <v>20.14</v>
      </c>
      <c r="P12" s="91"/>
      <c r="Q12" s="91"/>
      <c r="R12" s="91"/>
      <c r="S12" s="91"/>
      <c r="T12" s="91"/>
    </row>
    <row r="13" spans="1:20" s="13" customFormat="1" ht="24" customHeight="1" x14ac:dyDescent="0.2">
      <c r="A13" s="187" t="s">
        <v>153</v>
      </c>
      <c r="B13" s="148">
        <v>36809</v>
      </c>
      <c r="C13" s="124" t="s">
        <v>168</v>
      </c>
      <c r="D13" s="166"/>
      <c r="E13" s="166"/>
      <c r="F13" s="166"/>
      <c r="G13" s="167"/>
      <c r="H13" s="166"/>
      <c r="I13" s="166"/>
      <c r="J13" s="166"/>
      <c r="K13" s="166"/>
      <c r="L13" s="166"/>
      <c r="M13" s="245">
        <v>29.18</v>
      </c>
      <c r="N13" s="257"/>
      <c r="O13" s="189">
        <f t="shared" ref="O13:O25" si="0">IF(N13=" ",M13*1,M13*N13)</f>
        <v>29.18</v>
      </c>
      <c r="P13" s="91"/>
      <c r="Q13" s="91"/>
      <c r="R13" s="91"/>
      <c r="S13" s="91"/>
      <c r="T13" s="91"/>
    </row>
    <row r="14" spans="1:20" s="13" customFormat="1" ht="24" customHeight="1" x14ac:dyDescent="0.2">
      <c r="A14" s="187" t="s">
        <v>153</v>
      </c>
      <c r="B14" s="148">
        <v>36738</v>
      </c>
      <c r="C14" s="124" t="s">
        <v>169</v>
      </c>
      <c r="D14" s="166"/>
      <c r="E14" s="166"/>
      <c r="F14" s="166"/>
      <c r="G14" s="167"/>
      <c r="H14" s="166"/>
      <c r="I14" s="166"/>
      <c r="J14" s="166"/>
      <c r="K14" s="166"/>
      <c r="L14" s="166"/>
      <c r="M14" s="245">
        <v>76.08</v>
      </c>
      <c r="N14" s="257"/>
      <c r="O14" s="189">
        <f t="shared" si="0"/>
        <v>76.08</v>
      </c>
      <c r="P14" s="91"/>
      <c r="Q14" s="91"/>
      <c r="R14" s="91"/>
      <c r="S14" s="91"/>
      <c r="T14" s="91"/>
    </row>
    <row r="15" spans="1:20" s="13" customFormat="1" ht="24" customHeight="1" x14ac:dyDescent="0.2">
      <c r="A15" s="187" t="s">
        <v>153</v>
      </c>
      <c r="B15" s="148">
        <v>36814</v>
      </c>
      <c r="C15" s="124" t="s">
        <v>169</v>
      </c>
      <c r="D15" s="166"/>
      <c r="E15" s="166"/>
      <c r="F15" s="166"/>
      <c r="G15" s="167"/>
      <c r="H15" s="166"/>
      <c r="I15" s="166"/>
      <c r="J15" s="166"/>
      <c r="K15" s="166"/>
      <c r="L15" s="166"/>
      <c r="M15" s="245">
        <v>155</v>
      </c>
      <c r="N15" s="257"/>
      <c r="O15" s="189">
        <f t="shared" si="0"/>
        <v>155</v>
      </c>
      <c r="P15" s="91"/>
      <c r="Q15" s="91"/>
      <c r="R15" s="91"/>
      <c r="S15" s="91"/>
      <c r="T15" s="91"/>
    </row>
    <row r="16" spans="1:20" s="13" customFormat="1" ht="24" customHeight="1" x14ac:dyDescent="0.2">
      <c r="A16" s="187" t="s">
        <v>153</v>
      </c>
      <c r="B16" s="148">
        <v>36735</v>
      </c>
      <c r="C16" s="124" t="s">
        <v>170</v>
      </c>
      <c r="D16" s="166"/>
      <c r="E16" s="166"/>
      <c r="F16" s="166"/>
      <c r="G16" s="167"/>
      <c r="H16" s="166"/>
      <c r="I16" s="166"/>
      <c r="J16" s="166"/>
      <c r="K16" s="166"/>
      <c r="L16" s="166"/>
      <c r="M16" s="245">
        <v>16.36</v>
      </c>
      <c r="N16" s="257"/>
      <c r="O16" s="189">
        <f t="shared" si="0"/>
        <v>16.36</v>
      </c>
      <c r="P16" s="91"/>
      <c r="Q16" s="91"/>
      <c r="R16" s="91"/>
      <c r="S16" s="91"/>
      <c r="T16" s="91"/>
    </row>
    <row r="17" spans="1:20" s="13" customFormat="1" ht="24" customHeight="1" x14ac:dyDescent="0.2">
      <c r="A17" s="187" t="s">
        <v>153</v>
      </c>
      <c r="B17" s="148">
        <v>36814</v>
      </c>
      <c r="C17" s="124" t="s">
        <v>170</v>
      </c>
      <c r="D17" s="166"/>
      <c r="E17" s="166"/>
      <c r="F17" s="166"/>
      <c r="G17" s="167"/>
      <c r="H17" s="166"/>
      <c r="I17" s="166"/>
      <c r="J17" s="166"/>
      <c r="K17" s="166"/>
      <c r="L17" s="166"/>
      <c r="M17" s="245">
        <v>5.03</v>
      </c>
      <c r="N17" s="257"/>
      <c r="O17" s="189">
        <f t="shared" si="0"/>
        <v>5.03</v>
      </c>
      <c r="P17" s="91"/>
      <c r="Q17" s="91"/>
      <c r="R17" s="91"/>
      <c r="S17" s="91"/>
      <c r="T17" s="91"/>
    </row>
    <row r="18" spans="1:20" s="13" customFormat="1" ht="24" customHeight="1" x14ac:dyDescent="0.2">
      <c r="A18" s="187" t="s">
        <v>153</v>
      </c>
      <c r="B18" s="148">
        <v>36739</v>
      </c>
      <c r="C18" s="124" t="s">
        <v>171</v>
      </c>
      <c r="D18" s="166"/>
      <c r="E18" s="166"/>
      <c r="F18" s="166"/>
      <c r="G18" s="167"/>
      <c r="H18" s="166"/>
      <c r="I18" s="166"/>
      <c r="J18" s="166"/>
      <c r="K18" s="166"/>
      <c r="L18" s="166"/>
      <c r="M18" s="245">
        <v>146.1</v>
      </c>
      <c r="N18" s="257"/>
      <c r="O18" s="189">
        <f t="shared" si="0"/>
        <v>146.1</v>
      </c>
      <c r="P18" s="91"/>
      <c r="Q18" s="91"/>
      <c r="R18" s="91"/>
      <c r="S18" s="91"/>
      <c r="T18" s="91"/>
    </row>
    <row r="19" spans="1:20" s="13" customFormat="1" ht="24" customHeight="1" x14ac:dyDescent="0.2">
      <c r="A19" s="187" t="s">
        <v>153</v>
      </c>
      <c r="B19" s="148">
        <v>36831</v>
      </c>
      <c r="C19" s="124" t="s">
        <v>171</v>
      </c>
      <c r="D19" s="166"/>
      <c r="E19" s="166"/>
      <c r="F19" s="166"/>
      <c r="G19" s="167"/>
      <c r="H19" s="166"/>
      <c r="I19" s="166"/>
      <c r="J19" s="166"/>
      <c r="K19" s="166"/>
      <c r="L19" s="166"/>
      <c r="M19" s="245">
        <v>146.1</v>
      </c>
      <c r="N19" s="257"/>
      <c r="O19" s="189">
        <f t="shared" si="0"/>
        <v>146.1</v>
      </c>
      <c r="P19" s="91"/>
      <c r="Q19" s="91"/>
      <c r="R19" s="91"/>
      <c r="S19" s="91"/>
      <c r="T19" s="91"/>
    </row>
    <row r="20" spans="1:20" s="13" customFormat="1" ht="24" customHeight="1" x14ac:dyDescent="0.2">
      <c r="A20" s="187" t="s">
        <v>153</v>
      </c>
      <c r="B20" s="148">
        <v>36782</v>
      </c>
      <c r="C20" s="124" t="s">
        <v>172</v>
      </c>
      <c r="D20" s="166"/>
      <c r="E20" s="166"/>
      <c r="F20" s="166"/>
      <c r="G20" s="167"/>
      <c r="H20" s="166"/>
      <c r="I20" s="166"/>
      <c r="J20" s="166"/>
      <c r="K20" s="166"/>
      <c r="L20" s="166"/>
      <c r="M20" s="245">
        <v>23.48</v>
      </c>
      <c r="N20" s="257"/>
      <c r="O20" s="189">
        <f t="shared" si="0"/>
        <v>23.48</v>
      </c>
      <c r="P20" s="91"/>
      <c r="Q20" s="91"/>
      <c r="R20" s="91"/>
      <c r="S20" s="91"/>
      <c r="T20" s="91"/>
    </row>
    <row r="21" spans="1:20" s="13" customFormat="1" ht="24" customHeight="1" x14ac:dyDescent="0.2">
      <c r="A21" s="187" t="s">
        <v>153</v>
      </c>
      <c r="B21" s="148">
        <v>36812</v>
      </c>
      <c r="C21" s="124" t="s">
        <v>172</v>
      </c>
      <c r="D21" s="166"/>
      <c r="E21" s="166"/>
      <c r="F21" s="166"/>
      <c r="G21" s="167"/>
      <c r="H21" s="166"/>
      <c r="I21" s="166"/>
      <c r="J21" s="166"/>
      <c r="K21" s="166"/>
      <c r="L21" s="166"/>
      <c r="M21" s="245">
        <v>178.67</v>
      </c>
      <c r="N21" s="257"/>
      <c r="O21" s="189">
        <f t="shared" si="0"/>
        <v>178.67</v>
      </c>
      <c r="P21" s="91"/>
      <c r="Q21" s="91"/>
      <c r="R21" s="91"/>
      <c r="S21" s="91"/>
      <c r="T21" s="91"/>
    </row>
    <row r="22" spans="1:20" s="13" customFormat="1" ht="24" customHeight="1" x14ac:dyDescent="0.2">
      <c r="A22" s="187" t="s">
        <v>153</v>
      </c>
      <c r="B22" s="148">
        <v>36843</v>
      </c>
      <c r="C22" s="124" t="s">
        <v>173</v>
      </c>
      <c r="D22" s="166"/>
      <c r="E22" s="166"/>
      <c r="F22" s="166"/>
      <c r="G22" s="167"/>
      <c r="H22" s="166"/>
      <c r="I22" s="166"/>
      <c r="J22" s="166"/>
      <c r="K22" s="166"/>
      <c r="L22" s="166"/>
      <c r="M22" s="245">
        <v>468.13</v>
      </c>
      <c r="N22" s="257"/>
      <c r="O22" s="189">
        <f t="shared" si="0"/>
        <v>468.13</v>
      </c>
      <c r="P22" s="91"/>
      <c r="Q22" s="91"/>
      <c r="R22" s="91"/>
      <c r="S22" s="91"/>
      <c r="T22" s="91"/>
    </row>
    <row r="23" spans="1:20" s="13" customFormat="1" ht="24" customHeight="1" x14ac:dyDescent="0.2">
      <c r="A23" s="187"/>
      <c r="B23" s="148"/>
      <c r="C23" s="124"/>
      <c r="D23" s="166"/>
      <c r="E23" s="166"/>
      <c r="F23" s="166"/>
      <c r="G23" s="167"/>
      <c r="H23" s="166"/>
      <c r="I23" s="166"/>
      <c r="J23" s="166"/>
      <c r="K23" s="166"/>
      <c r="L23" s="166"/>
      <c r="M23" s="245"/>
      <c r="N23" s="257"/>
      <c r="O23" s="189">
        <f t="shared" si="0"/>
        <v>0</v>
      </c>
      <c r="P23" s="91"/>
      <c r="Q23" s="91"/>
      <c r="R23" s="91"/>
      <c r="S23" s="91"/>
      <c r="T23" s="91"/>
    </row>
    <row r="24" spans="1:20" s="13" customFormat="1" ht="24" customHeight="1" x14ac:dyDescent="0.2">
      <c r="A24" s="187"/>
      <c r="B24" s="148"/>
      <c r="C24" s="124"/>
      <c r="D24" s="166"/>
      <c r="E24" s="166"/>
      <c r="F24" s="166"/>
      <c r="G24" s="167"/>
      <c r="H24" s="166"/>
      <c r="I24" s="166"/>
      <c r="J24" s="166"/>
      <c r="K24" s="166"/>
      <c r="L24" s="166"/>
      <c r="M24" s="245"/>
      <c r="N24" s="257"/>
      <c r="O24" s="189">
        <f t="shared" si="0"/>
        <v>0</v>
      </c>
      <c r="P24" s="91"/>
      <c r="Q24" s="91"/>
      <c r="R24" s="91"/>
      <c r="S24" s="91"/>
      <c r="T24" s="91"/>
    </row>
    <row r="25" spans="1:20" s="13" customFormat="1" ht="24" customHeight="1" x14ac:dyDescent="0.2">
      <c r="A25" s="187"/>
      <c r="B25" s="148"/>
      <c r="C25" s="124"/>
      <c r="D25" s="166"/>
      <c r="E25" s="166"/>
      <c r="F25" s="166"/>
      <c r="G25" s="167"/>
      <c r="H25" s="166"/>
      <c r="I25" s="166"/>
      <c r="J25" s="166"/>
      <c r="K25" s="166"/>
      <c r="L25" s="166"/>
      <c r="M25" s="245"/>
      <c r="N25" s="257"/>
      <c r="O25" s="189">
        <f t="shared" si="0"/>
        <v>0</v>
      </c>
      <c r="P25" s="91"/>
      <c r="Q25" s="91"/>
      <c r="R25" s="91"/>
      <c r="S25" s="91"/>
      <c r="T25" s="91"/>
    </row>
    <row r="26" spans="1:20" s="13" customFormat="1" ht="24" customHeight="1" x14ac:dyDescent="0.2">
      <c r="A26" s="187"/>
      <c r="B26" s="148"/>
      <c r="C26" s="124"/>
      <c r="D26" s="166"/>
      <c r="E26" s="166"/>
      <c r="F26" s="166"/>
      <c r="G26" s="167"/>
      <c r="H26" s="166"/>
      <c r="I26" s="166"/>
      <c r="J26" s="166"/>
      <c r="K26" s="166"/>
      <c r="L26" s="166"/>
      <c r="M26" s="245"/>
      <c r="N26" s="257"/>
      <c r="O26" s="189">
        <f t="shared" ref="O26:O39" si="1">IF(N26=" ",M26*1,M26*N26)</f>
        <v>0</v>
      </c>
      <c r="P26" s="91"/>
      <c r="Q26" s="91"/>
      <c r="R26" s="91"/>
      <c r="S26" s="91"/>
      <c r="T26" s="91"/>
    </row>
    <row r="27" spans="1:20" s="13" customFormat="1" ht="24" customHeight="1" x14ac:dyDescent="0.2">
      <c r="A27" s="187"/>
      <c r="B27" s="148"/>
      <c r="C27" s="124"/>
      <c r="D27" s="166"/>
      <c r="E27" s="166"/>
      <c r="F27" s="166"/>
      <c r="G27" s="167"/>
      <c r="H27" s="166"/>
      <c r="I27" s="166"/>
      <c r="J27" s="166"/>
      <c r="K27" s="166"/>
      <c r="L27" s="166"/>
      <c r="M27" s="245"/>
      <c r="N27" s="257"/>
      <c r="O27" s="189">
        <f t="shared" si="1"/>
        <v>0</v>
      </c>
      <c r="P27" s="91"/>
      <c r="Q27" s="91"/>
      <c r="R27" s="91"/>
      <c r="S27" s="91"/>
      <c r="T27" s="91"/>
    </row>
    <row r="28" spans="1:20" s="13" customFormat="1" ht="24" customHeight="1" x14ac:dyDescent="0.2">
      <c r="A28" s="187"/>
      <c r="B28" s="148"/>
      <c r="C28" s="124"/>
      <c r="D28" s="166"/>
      <c r="E28" s="166"/>
      <c r="F28" s="166"/>
      <c r="G28" s="167"/>
      <c r="H28" s="166"/>
      <c r="I28" s="166"/>
      <c r="J28" s="166"/>
      <c r="K28" s="166"/>
      <c r="L28" s="166"/>
      <c r="M28" s="245"/>
      <c r="N28" s="257"/>
      <c r="O28" s="189">
        <f t="shared" si="1"/>
        <v>0</v>
      </c>
      <c r="P28" s="91"/>
      <c r="Q28" s="91"/>
      <c r="R28" s="91"/>
      <c r="S28" s="91"/>
      <c r="T28" s="91"/>
    </row>
    <row r="29" spans="1:20" s="13" customFormat="1" ht="24" customHeight="1" x14ac:dyDescent="0.2">
      <c r="A29" s="187"/>
      <c r="B29" s="148"/>
      <c r="C29" s="124"/>
      <c r="D29" s="166"/>
      <c r="E29" s="166"/>
      <c r="F29" s="166"/>
      <c r="G29" s="167"/>
      <c r="H29" s="166"/>
      <c r="I29" s="166"/>
      <c r="J29" s="166"/>
      <c r="K29" s="166"/>
      <c r="L29" s="166"/>
      <c r="M29" s="245"/>
      <c r="N29" s="257"/>
      <c r="O29" s="189">
        <f t="shared" si="1"/>
        <v>0</v>
      </c>
      <c r="P29" s="91"/>
      <c r="Q29" s="91"/>
      <c r="R29" s="91"/>
      <c r="S29" s="91"/>
      <c r="T29" s="91"/>
    </row>
    <row r="30" spans="1:20" s="13" customFormat="1" ht="24" customHeight="1" x14ac:dyDescent="0.2">
      <c r="A30" s="187"/>
      <c r="B30" s="148"/>
      <c r="C30" s="124"/>
      <c r="D30" s="166"/>
      <c r="E30" s="166"/>
      <c r="F30" s="166"/>
      <c r="G30" s="167"/>
      <c r="H30" s="166"/>
      <c r="I30" s="166"/>
      <c r="J30" s="166"/>
      <c r="K30" s="166"/>
      <c r="L30" s="166"/>
      <c r="M30" s="245"/>
      <c r="N30" s="257"/>
      <c r="O30" s="189">
        <f t="shared" si="1"/>
        <v>0</v>
      </c>
      <c r="P30" s="91"/>
      <c r="Q30" s="91"/>
      <c r="R30" s="91"/>
      <c r="S30" s="91"/>
      <c r="T30" s="91"/>
    </row>
    <row r="31" spans="1:20" s="13" customFormat="1" ht="24" customHeight="1" x14ac:dyDescent="0.2">
      <c r="A31" s="187"/>
      <c r="B31" s="148"/>
      <c r="C31" s="124"/>
      <c r="D31" s="166"/>
      <c r="E31" s="166"/>
      <c r="F31" s="166"/>
      <c r="G31" s="167"/>
      <c r="H31" s="166"/>
      <c r="I31" s="166"/>
      <c r="J31" s="166"/>
      <c r="K31" s="166"/>
      <c r="L31" s="166"/>
      <c r="M31" s="245"/>
      <c r="N31" s="257"/>
      <c r="O31" s="189">
        <f t="shared" si="1"/>
        <v>0</v>
      </c>
      <c r="P31" s="91"/>
      <c r="Q31" s="91"/>
      <c r="R31" s="91"/>
      <c r="S31" s="91"/>
      <c r="T31" s="91"/>
    </row>
    <row r="32" spans="1:20" s="13" customFormat="1" ht="24" customHeight="1" x14ac:dyDescent="0.2">
      <c r="A32" s="187"/>
      <c r="B32" s="148"/>
      <c r="C32" s="124"/>
      <c r="D32" s="166"/>
      <c r="E32" s="166"/>
      <c r="F32" s="166"/>
      <c r="G32" s="167"/>
      <c r="H32" s="166"/>
      <c r="I32" s="166"/>
      <c r="J32" s="166"/>
      <c r="K32" s="166"/>
      <c r="L32" s="166"/>
      <c r="M32" s="245"/>
      <c r="N32" s="257"/>
      <c r="O32" s="189">
        <f t="shared" si="1"/>
        <v>0</v>
      </c>
      <c r="P32" s="91"/>
      <c r="Q32" s="91"/>
      <c r="R32" s="91"/>
      <c r="S32" s="91"/>
      <c r="T32" s="91"/>
    </row>
    <row r="33" spans="1:20" s="13" customFormat="1" ht="24" customHeight="1" x14ac:dyDescent="0.2">
      <c r="A33" s="187"/>
      <c r="B33" s="148"/>
      <c r="C33" s="124"/>
      <c r="D33" s="166"/>
      <c r="E33" s="166"/>
      <c r="F33" s="166"/>
      <c r="G33" s="167"/>
      <c r="H33" s="166"/>
      <c r="I33" s="166"/>
      <c r="J33" s="166"/>
      <c r="K33" s="166"/>
      <c r="L33" s="166"/>
      <c r="M33" s="245"/>
      <c r="N33" s="257"/>
      <c r="O33" s="189">
        <f t="shared" si="1"/>
        <v>0</v>
      </c>
      <c r="P33" s="91"/>
      <c r="Q33" s="91"/>
      <c r="R33" s="91"/>
      <c r="S33" s="91"/>
      <c r="T33" s="91"/>
    </row>
    <row r="34" spans="1:20" s="13" customFormat="1" ht="24" customHeight="1" x14ac:dyDescent="0.2">
      <c r="A34" s="187"/>
      <c r="B34" s="148"/>
      <c r="C34" s="124"/>
      <c r="D34" s="166"/>
      <c r="E34" s="166"/>
      <c r="F34" s="166"/>
      <c r="G34" s="167"/>
      <c r="H34" s="166"/>
      <c r="I34" s="166"/>
      <c r="J34" s="166"/>
      <c r="K34" s="166"/>
      <c r="L34" s="166"/>
      <c r="M34" s="245"/>
      <c r="N34" s="257"/>
      <c r="O34" s="189">
        <f t="shared" si="1"/>
        <v>0</v>
      </c>
      <c r="P34" s="91"/>
      <c r="Q34" s="91"/>
      <c r="R34" s="91"/>
      <c r="S34" s="91"/>
      <c r="T34" s="91"/>
    </row>
    <row r="35" spans="1:20" s="13" customFormat="1" ht="24" customHeight="1" x14ac:dyDescent="0.2">
      <c r="A35" s="187"/>
      <c r="B35" s="148"/>
      <c r="C35" s="124"/>
      <c r="D35" s="166"/>
      <c r="E35" s="166"/>
      <c r="F35" s="166"/>
      <c r="G35" s="167"/>
      <c r="H35" s="166"/>
      <c r="I35" s="166"/>
      <c r="J35" s="166"/>
      <c r="K35" s="166"/>
      <c r="L35" s="166"/>
      <c r="M35" s="245"/>
      <c r="N35" s="257"/>
      <c r="O35" s="189">
        <f t="shared" si="1"/>
        <v>0</v>
      </c>
      <c r="P35" s="91"/>
      <c r="Q35" s="91"/>
      <c r="R35" s="91"/>
      <c r="S35" s="91"/>
      <c r="T35" s="91"/>
    </row>
    <row r="36" spans="1:20" s="13" customFormat="1" ht="24" customHeight="1" x14ac:dyDescent="0.2">
      <c r="A36" s="187"/>
      <c r="B36" s="148"/>
      <c r="C36" s="124"/>
      <c r="D36" s="166"/>
      <c r="E36" s="166"/>
      <c r="F36" s="166"/>
      <c r="G36" s="167"/>
      <c r="H36" s="166"/>
      <c r="I36" s="166"/>
      <c r="J36" s="166"/>
      <c r="K36" s="166"/>
      <c r="L36" s="166"/>
      <c r="M36" s="245"/>
      <c r="N36" s="257"/>
      <c r="O36" s="189">
        <f t="shared" si="1"/>
        <v>0</v>
      </c>
      <c r="P36" s="91"/>
      <c r="Q36" s="91"/>
      <c r="R36" s="91"/>
      <c r="S36" s="91"/>
      <c r="T36" s="91"/>
    </row>
    <row r="37" spans="1:20" s="13" customFormat="1" ht="24" customHeight="1" x14ac:dyDescent="0.2">
      <c r="A37" s="187"/>
      <c r="B37" s="148"/>
      <c r="C37" s="124"/>
      <c r="D37" s="166"/>
      <c r="E37" s="166"/>
      <c r="F37" s="166"/>
      <c r="G37" s="167"/>
      <c r="H37" s="166"/>
      <c r="I37" s="166"/>
      <c r="J37" s="166"/>
      <c r="K37" s="166"/>
      <c r="L37" s="166"/>
      <c r="M37" s="245"/>
      <c r="N37" s="257"/>
      <c r="O37" s="189">
        <f t="shared" si="1"/>
        <v>0</v>
      </c>
      <c r="P37" s="91"/>
      <c r="Q37" s="91"/>
      <c r="R37" s="91"/>
      <c r="S37" s="91"/>
      <c r="T37" s="91"/>
    </row>
    <row r="38" spans="1:20" s="13" customFormat="1" ht="24" customHeight="1" x14ac:dyDescent="0.2">
      <c r="A38" s="187"/>
      <c r="B38" s="148"/>
      <c r="C38" s="124"/>
      <c r="D38" s="166"/>
      <c r="E38" s="166"/>
      <c r="F38" s="166"/>
      <c r="G38" s="167"/>
      <c r="H38" s="166"/>
      <c r="I38" s="166"/>
      <c r="J38" s="166"/>
      <c r="K38" s="166"/>
      <c r="L38" s="166"/>
      <c r="M38" s="245"/>
      <c r="N38" s="257"/>
      <c r="O38" s="189">
        <f t="shared" si="1"/>
        <v>0</v>
      </c>
      <c r="P38" s="91"/>
      <c r="Q38" s="91"/>
      <c r="R38" s="91"/>
      <c r="S38" s="91"/>
      <c r="T38" s="91"/>
    </row>
    <row r="39" spans="1:20" s="13" customFormat="1" ht="24" customHeight="1" x14ac:dyDescent="0.2">
      <c r="A39" s="187"/>
      <c r="B39" s="148"/>
      <c r="C39" s="124"/>
      <c r="D39" s="166"/>
      <c r="E39" s="166"/>
      <c r="F39" s="166"/>
      <c r="G39" s="167"/>
      <c r="H39" s="166"/>
      <c r="I39" s="166"/>
      <c r="J39" s="166"/>
      <c r="K39" s="166"/>
      <c r="L39" s="166"/>
      <c r="M39" s="245"/>
      <c r="N39" s="257"/>
      <c r="O39" s="189">
        <f t="shared" si="1"/>
        <v>0</v>
      </c>
      <c r="P39" s="91"/>
      <c r="Q39" s="91"/>
      <c r="R39" s="91"/>
      <c r="S39" s="91"/>
      <c r="T39" s="91"/>
    </row>
    <row r="40" spans="1:20" s="13" customFormat="1" ht="24" customHeight="1" x14ac:dyDescent="0.2">
      <c r="A40" s="187"/>
      <c r="B40" s="148"/>
      <c r="C40" s="124"/>
      <c r="D40" s="166"/>
      <c r="E40" s="166"/>
      <c r="F40" s="166"/>
      <c r="G40" s="167"/>
      <c r="H40" s="166"/>
      <c r="I40" s="166"/>
      <c r="J40" s="166"/>
      <c r="K40" s="166"/>
      <c r="L40" s="166"/>
      <c r="M40" s="245"/>
      <c r="N40" s="257"/>
      <c r="O40" s="189">
        <f>IF(N40=" ",M40*1,M40*N40)</f>
        <v>0</v>
      </c>
      <c r="P40" s="91"/>
      <c r="Q40" s="91"/>
      <c r="R40" s="91"/>
      <c r="S40" s="91"/>
      <c r="T40" s="91"/>
    </row>
    <row r="41" spans="1:20" s="13" customFormat="1" ht="24" customHeight="1" x14ac:dyDescent="0.25">
      <c r="A41" s="185"/>
      <c r="B41" s="273"/>
      <c r="C41"/>
      <c r="D41" s="95"/>
      <c r="E41"/>
      <c r="F41" s="273" t="s">
        <v>74</v>
      </c>
      <c r="G41" s="280"/>
      <c r="H41" s="272"/>
      <c r="I41"/>
      <c r="J41" s="281" t="s">
        <v>75</v>
      </c>
      <c r="K41" s="282">
        <f>IF(SUM(L49:L54)=0,0,$O$41-(SUMIF($A$10:$A$40,IF($L$49=" ",$A$49," "),$O$10:$O$40))-(SUMIF($A$10:$A$40,IF($L$50=" ",$A$50," "),$O$10:$O$40))-(SUMIF($A$10:$A$40,IF($L$51=" ",$A$51," "),$O$10:$O$40))-(SUMIF($A$10:$A$40,IF($L$52=" ",$A$52," "),$O$10:$O$40))-(SUMIF($A$10:$A$40,IF($L$53=" ",$A$53," "),$O$10:$O$40))-(SUMIF($A$10:$A$40,IF($L$54=" ",$A$54," "),$O$10:$O$40)))</f>
        <v>1821.7</v>
      </c>
      <c r="L41"/>
      <c r="M41" s="300" t="s">
        <v>76</v>
      </c>
      <c r="N41" s="300"/>
      <c r="O41" s="125">
        <f>SUM(O10:O40)</f>
        <v>1821.7</v>
      </c>
      <c r="P41" s="91"/>
      <c r="Q41" s="91"/>
      <c r="R41" s="91"/>
      <c r="S41" s="91"/>
      <c r="T41" s="91"/>
    </row>
    <row r="42" spans="1:20" s="13" customFormat="1" ht="15.75" customHeight="1" x14ac:dyDescent="0.2">
      <c r="A42" s="186"/>
      <c r="B42" s="73"/>
      <c r="C42"/>
      <c r="D42" s="274"/>
      <c r="E42" s="275"/>
      <c r="F42" s="204" t="s">
        <v>77</v>
      </c>
      <c r="G42" s="280"/>
      <c r="H42"/>
      <c r="I42"/>
      <c r="J42" s="73"/>
      <c r="K42"/>
      <c r="L42" s="205" t="s">
        <v>78</v>
      </c>
      <c r="M42" s="92"/>
      <c r="N42" s="93"/>
      <c r="O42" s="97"/>
      <c r="P42" s="91"/>
      <c r="Q42" s="91"/>
      <c r="R42" s="91"/>
      <c r="S42" s="91"/>
      <c r="T42" s="91"/>
    </row>
    <row r="43" spans="1:20" s="13" customFormat="1" ht="15.75" customHeight="1" x14ac:dyDescent="0.2">
      <c r="A43" s="186"/>
      <c r="B43" s="73"/>
      <c r="C43"/>
      <c r="D43" s="276"/>
      <c r="E43" s="276"/>
      <c r="F43" s="204" t="s">
        <v>79</v>
      </c>
      <c r="G43" s="280"/>
      <c r="H43"/>
      <c r="I43"/>
      <c r="J43"/>
      <c r="K43"/>
      <c r="L43" s="210" t="s">
        <v>80</v>
      </c>
      <c r="M43" s="92"/>
      <c r="N43" s="93"/>
      <c r="O43" s="97"/>
      <c r="P43" s="91"/>
      <c r="Q43" s="91"/>
      <c r="R43" s="91"/>
      <c r="S43" s="91"/>
      <c r="T43" s="91"/>
    </row>
    <row r="44" spans="1:20" s="13" customFormat="1" ht="15.75" customHeight="1" x14ac:dyDescent="0.2">
      <c r="A44" s="186"/>
      <c r="B44"/>
      <c r="C44"/>
      <c r="D44" s="276"/>
      <c r="E44" s="276"/>
      <c r="F44" s="216" t="s">
        <v>81</v>
      </c>
      <c r="G44" s="280"/>
      <c r="H44"/>
      <c r="I44"/>
      <c r="J44"/>
      <c r="K44"/>
      <c r="L44" s="95"/>
      <c r="M44" s="92"/>
      <c r="N44" s="93"/>
      <c r="O44" s="97"/>
      <c r="P44" s="91"/>
      <c r="Q44" s="91"/>
      <c r="R44" s="91"/>
      <c r="S44" s="91"/>
      <c r="T44" s="91"/>
    </row>
    <row r="45" spans="1:20" s="13" customFormat="1" ht="15.75" customHeight="1" x14ac:dyDescent="0.2">
      <c r="A45" s="186"/>
      <c r="B45" s="278"/>
      <c r="C45"/>
      <c r="D45" s="276"/>
      <c r="E45" s="276"/>
      <c r="F45" s="216" t="s">
        <v>82</v>
      </c>
      <c r="G45" s="280"/>
      <c r="H45"/>
      <c r="I45"/>
      <c r="J45" s="96"/>
      <c r="K45" s="96"/>
      <c r="L45" s="95"/>
      <c r="M45" s="92"/>
      <c r="N45" s="93"/>
      <c r="O45" s="97"/>
      <c r="P45" s="91"/>
      <c r="Q45" s="91"/>
      <c r="R45" s="91"/>
      <c r="S45" s="91"/>
      <c r="T45" s="91"/>
    </row>
    <row r="46" spans="1:20" s="13" customFormat="1" ht="15.75" customHeight="1" x14ac:dyDescent="0.25">
      <c r="A46" s="222" t="s">
        <v>83</v>
      </c>
      <c r="B46" s="211"/>
      <c r="C46" s="210"/>
      <c r="D46" s="96"/>
      <c r="E46" s="77"/>
      <c r="F46" s="77"/>
      <c r="G46" s="279"/>
      <c r="H46"/>
      <c r="I46"/>
      <c r="J46" s="77"/>
      <c r="K46"/>
      <c r="L46" s="271" t="str">
        <f>IF($O$41=$O$55," ","Totals are not equal")</f>
        <v xml:space="preserve"> </v>
      </c>
      <c r="M46" s="77"/>
      <c r="N46" s="77"/>
      <c r="O46" s="77"/>
      <c r="P46" s="91"/>
      <c r="Q46" s="91"/>
      <c r="R46" s="91"/>
      <c r="S46" s="91"/>
      <c r="T46" s="91"/>
    </row>
    <row r="47" spans="1:20" s="13" customFormat="1" ht="14.25" customHeight="1" x14ac:dyDescent="0.2">
      <c r="A47" s="212" t="s">
        <v>84</v>
      </c>
      <c r="B47" s="211"/>
      <c r="C47" s="210"/>
      <c r="D47" s="96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91"/>
      <c r="Q47" s="91"/>
      <c r="R47" s="91"/>
      <c r="S47" s="91"/>
      <c r="T47" s="91"/>
    </row>
    <row r="48" spans="1:20" s="13" customFormat="1" ht="24" customHeight="1" x14ac:dyDescent="0.25">
      <c r="A48" s="310" t="s">
        <v>69</v>
      </c>
      <c r="B48" s="310" t="s">
        <v>97</v>
      </c>
      <c r="C48" s="310" t="s">
        <v>100</v>
      </c>
      <c r="D48" s="334"/>
      <c r="E48" s="403" t="s">
        <v>102</v>
      </c>
      <c r="F48" s="404"/>
      <c r="G48" s="335"/>
      <c r="H48" s="398" t="s">
        <v>103</v>
      </c>
      <c r="I48" s="399"/>
      <c r="J48" s="348" t="s">
        <v>98</v>
      </c>
      <c r="K48" s="348" t="s">
        <v>99</v>
      </c>
      <c r="L48" s="356" t="s">
        <v>85</v>
      </c>
      <c r="M48" s="271"/>
      <c r="N48" s="93"/>
      <c r="O48" s="300" t="s">
        <v>86</v>
      </c>
      <c r="P48" s="91"/>
      <c r="Q48" s="91"/>
      <c r="R48" s="91"/>
      <c r="S48" s="91"/>
      <c r="T48" s="91"/>
    </row>
    <row r="49" spans="1:20" ht="24" customHeight="1" x14ac:dyDescent="0.25">
      <c r="A49" s="339" t="s">
        <v>163</v>
      </c>
      <c r="B49" s="340" t="s">
        <v>116</v>
      </c>
      <c r="C49" s="341" t="s">
        <v>112</v>
      </c>
      <c r="D49" s="405" t="s">
        <v>164</v>
      </c>
      <c r="E49" s="406"/>
      <c r="F49" s="406"/>
      <c r="G49" s="407"/>
      <c r="H49" s="405"/>
      <c r="I49" s="408"/>
      <c r="J49" s="188"/>
      <c r="K49" s="188"/>
      <c r="L49" s="284">
        <v>0.24</v>
      </c>
      <c r="M49" s="73"/>
      <c r="N49" s="93"/>
      <c r="O49" s="169">
        <f>IF($L$49=" ",SUMIF($A$10:$A$40,A49,$O$10:$O$40),$K$41*$L$49)</f>
        <v>437.21</v>
      </c>
      <c r="P49" s="78"/>
      <c r="Q49" s="78"/>
      <c r="R49" s="78"/>
      <c r="S49" s="78"/>
      <c r="T49" s="78"/>
    </row>
    <row r="50" spans="1:20" ht="24" customHeight="1" x14ac:dyDescent="0.25">
      <c r="A50" s="343"/>
      <c r="B50" s="343"/>
      <c r="C50" s="343"/>
      <c r="D50" s="405"/>
      <c r="E50" s="406"/>
      <c r="F50" s="406"/>
      <c r="G50" s="407"/>
      <c r="H50" s="405"/>
      <c r="I50" s="406"/>
      <c r="J50" s="344"/>
      <c r="K50" s="344"/>
      <c r="L50" s="380"/>
      <c r="M50" s="94"/>
      <c r="N50" s="93"/>
      <c r="O50" s="353">
        <f>IF($L$50=" ",SUMIF($A$10:$A$40,A50,$O$10:$O$40),$K$41*$L$50)</f>
        <v>0</v>
      </c>
      <c r="P50" s="78"/>
      <c r="Q50" s="78"/>
      <c r="R50" s="78"/>
      <c r="S50" s="78"/>
      <c r="T50" s="78"/>
    </row>
    <row r="51" spans="1:20" ht="24" customHeight="1" x14ac:dyDescent="0.25">
      <c r="A51" s="342" t="s">
        <v>153</v>
      </c>
      <c r="B51" s="349" t="s">
        <v>116</v>
      </c>
      <c r="C51" s="341" t="s">
        <v>112</v>
      </c>
      <c r="D51" s="405" t="s">
        <v>179</v>
      </c>
      <c r="E51" s="406"/>
      <c r="F51" s="406"/>
      <c r="G51" s="407"/>
      <c r="H51" s="405"/>
      <c r="I51" s="408"/>
      <c r="J51" s="188"/>
      <c r="K51" s="188"/>
      <c r="L51" s="284">
        <v>0.76</v>
      </c>
      <c r="M51" s="73"/>
      <c r="N51" s="73"/>
      <c r="O51" s="169">
        <f>IF($L$51=" ",SUMIF($A$10:$A$40,A51,$O$10:$O$40),$K$41*$L$51)</f>
        <v>1384.49</v>
      </c>
      <c r="P51" s="78"/>
      <c r="Q51" s="78"/>
      <c r="R51" s="78"/>
      <c r="S51" s="78"/>
      <c r="T51" s="78"/>
    </row>
    <row r="52" spans="1:20" ht="24" customHeight="1" x14ac:dyDescent="0.25">
      <c r="A52" s="343"/>
      <c r="B52" s="343"/>
      <c r="C52" s="343"/>
      <c r="D52" s="405"/>
      <c r="E52" s="406"/>
      <c r="F52" s="406"/>
      <c r="G52" s="407"/>
      <c r="H52" s="405"/>
      <c r="I52" s="406"/>
      <c r="J52" s="344"/>
      <c r="K52" s="344"/>
      <c r="L52" s="380"/>
      <c r="M52" s="73"/>
      <c r="N52" s="73"/>
      <c r="O52" s="353">
        <f>IF($L$52=" ",SUMIF($A$10:$A$40,A52,$O$10:$O$40),$K$41*$L$52)</f>
        <v>0</v>
      </c>
      <c r="P52" s="78"/>
      <c r="Q52" s="78"/>
      <c r="R52" s="78"/>
      <c r="S52" s="78"/>
      <c r="T52" s="78"/>
    </row>
    <row r="53" spans="1:20" s="13" customFormat="1" ht="24" customHeight="1" x14ac:dyDescent="0.2">
      <c r="A53" s="187"/>
      <c r="B53" s="188"/>
      <c r="C53" s="341"/>
      <c r="D53" s="405"/>
      <c r="E53" s="406"/>
      <c r="F53" s="406"/>
      <c r="G53" s="407"/>
      <c r="H53" s="405"/>
      <c r="I53" s="408"/>
      <c r="J53" s="188"/>
      <c r="K53" s="188"/>
      <c r="L53" s="284"/>
      <c r="M53" s="73"/>
      <c r="N53" s="73"/>
      <c r="O53" s="169">
        <f>IF($L$53=" ",SUMIF($A$10:$A$40,A53,$O$10:$O$40),$K$41*$L$53)</f>
        <v>0</v>
      </c>
      <c r="P53" s="91"/>
      <c r="Q53" s="91"/>
      <c r="R53" s="91"/>
      <c r="S53" s="91"/>
      <c r="T53" s="91"/>
    </row>
    <row r="54" spans="1:20" s="13" customFormat="1" ht="24" customHeight="1" x14ac:dyDescent="0.2">
      <c r="A54" s="343"/>
      <c r="B54" s="343"/>
      <c r="C54" s="343"/>
      <c r="D54" s="405"/>
      <c r="E54" s="406"/>
      <c r="F54" s="406"/>
      <c r="G54" s="407"/>
      <c r="H54" s="405"/>
      <c r="I54" s="406"/>
      <c r="J54" s="344"/>
      <c r="K54" s="344"/>
      <c r="L54" s="380"/>
      <c r="M54" s="73"/>
      <c r="N54" s="73"/>
      <c r="O54" s="353">
        <f>IF($L$54=" ",SUMIF($A$12:$A$40,A54,$O$12:$O$40),$K$41*$L$54)</f>
        <v>0</v>
      </c>
      <c r="P54" s="91"/>
      <c r="Q54" s="91"/>
      <c r="R54" s="91"/>
      <c r="S54" s="91"/>
      <c r="T54" s="91"/>
    </row>
    <row r="55" spans="1:20" ht="24" customHeight="1" x14ac:dyDescent="0.25">
      <c r="A55" s="73"/>
      <c r="B55" s="171"/>
      <c r="C55" s="171"/>
      <c r="D55" s="171"/>
      <c r="E55" s="171"/>
      <c r="F55" s="171"/>
      <c r="G55" s="171"/>
      <c r="H55" s="171"/>
      <c r="I55" s="171"/>
      <c r="J55" s="171"/>
      <c r="K55" s="171"/>
      <c r="L55" s="363">
        <f>SUM(L49:L54)</f>
        <v>1</v>
      </c>
      <c r="M55" s="307" t="s">
        <v>76</v>
      </c>
      <c r="N55" s="300"/>
      <c r="O55" s="125">
        <f>SUM(O49:O54)</f>
        <v>1821.7</v>
      </c>
      <c r="P55" s="78"/>
      <c r="Q55" s="78"/>
      <c r="R55" s="78"/>
      <c r="S55" s="78"/>
      <c r="T55" s="78"/>
    </row>
    <row r="56" spans="1:20" s="14" customFormat="1" ht="17.100000000000001" customHeight="1" x14ac:dyDescent="0.25">
      <c r="A56" s="373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164"/>
      <c r="P56" s="164"/>
      <c r="Q56" s="164"/>
      <c r="R56" s="164"/>
      <c r="S56" s="164"/>
      <c r="T56" s="164"/>
    </row>
    <row r="57" spans="1:20" s="15" customFormat="1" ht="18" hidden="1" customHeight="1" x14ac:dyDescent="0.2">
      <c r="A57" s="165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13"/>
      <c r="M57" s="13"/>
      <c r="N57" s="13"/>
      <c r="P57" s="165"/>
      <c r="Q57" s="165"/>
      <c r="R57" s="165"/>
      <c r="S57" s="165"/>
      <c r="T57" s="165"/>
    </row>
    <row r="58" spans="1:20" s="13" customFormat="1" ht="18" hidden="1" customHeight="1" x14ac:dyDescent="0.2">
      <c r="P58" s="91"/>
      <c r="Q58" s="91"/>
      <c r="R58" s="91"/>
      <c r="S58" s="91"/>
      <c r="T58" s="91"/>
    </row>
    <row r="59" spans="1:20" s="13" customFormat="1" ht="18" hidden="1" customHeight="1" x14ac:dyDescent="0.25">
      <c r="L59" s="11"/>
      <c r="P59" s="91"/>
      <c r="Q59" s="91"/>
      <c r="R59" s="91"/>
      <c r="S59" s="91"/>
      <c r="T59" s="91"/>
    </row>
    <row r="60" spans="1:20" s="13" customFormat="1" ht="18" hidden="1" customHeight="1" x14ac:dyDescent="0.25">
      <c r="L60" s="11"/>
      <c r="P60" s="91"/>
      <c r="Q60" s="91"/>
      <c r="R60" s="91"/>
      <c r="S60" s="91"/>
      <c r="T60" s="91"/>
    </row>
    <row r="61" spans="1:20" s="13" customFormat="1" ht="18" hidden="1" customHeight="1" x14ac:dyDescent="0.25">
      <c r="L61" s="11"/>
      <c r="P61" s="91"/>
      <c r="Q61" s="91"/>
      <c r="R61" s="91"/>
      <c r="S61" s="91"/>
      <c r="T61" s="91"/>
    </row>
    <row r="62" spans="1:20" s="13" customFormat="1" ht="18" hidden="1" customHeight="1" x14ac:dyDescent="0.25">
      <c r="L62" s="11"/>
      <c r="M62" s="11"/>
      <c r="N62" s="11"/>
      <c r="P62" s="91"/>
      <c r="Q62" s="91"/>
      <c r="R62" s="91"/>
      <c r="S62" s="91"/>
      <c r="T62" s="91"/>
    </row>
    <row r="63" spans="1:20" s="13" customFormat="1" ht="18" hidden="1" customHeight="1" x14ac:dyDescent="0.25">
      <c r="L63" s="11"/>
      <c r="M63" s="11"/>
      <c r="N63" s="11"/>
      <c r="P63" s="91"/>
      <c r="Q63" s="91"/>
      <c r="R63" s="91"/>
      <c r="S63" s="91"/>
      <c r="T63" s="91"/>
    </row>
    <row r="64" spans="1:20" s="13" customFormat="1" ht="18" hidden="1" customHeight="1" x14ac:dyDescent="0.25">
      <c r="L64" s="11"/>
      <c r="M64" s="11"/>
      <c r="N64" s="11"/>
      <c r="P64" s="91"/>
      <c r="Q64" s="91"/>
      <c r="R64" s="91"/>
      <c r="S64" s="91"/>
      <c r="T64" s="91"/>
    </row>
    <row r="65" spans="2:14" s="13" customFormat="1" ht="18" hidden="1" customHeight="1" x14ac:dyDescent="0.25">
      <c r="L65" s="11"/>
      <c r="M65" s="11"/>
      <c r="N65" s="11"/>
    </row>
    <row r="66" spans="2:14" s="13" customFormat="1" ht="18" hidden="1" customHeight="1" x14ac:dyDescent="0.25">
      <c r="L66" s="11"/>
      <c r="M66" s="11"/>
      <c r="N66" s="11"/>
    </row>
    <row r="67" spans="2:14" s="13" customFormat="1" ht="18" hidden="1" customHeight="1" x14ac:dyDescent="0.2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2:14" s="13" customFormat="1" ht="18" hidden="1" customHeight="1" x14ac:dyDescent="0.2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2:14" s="13" customFormat="1" ht="17.100000000000001" hidden="1" customHeight="1" x14ac:dyDescent="0.2"/>
    <row r="70" spans="2:14" s="13" customFormat="1" ht="17.100000000000001" hidden="1" customHeight="1" x14ac:dyDescent="0.2"/>
    <row r="71" spans="2:14" s="13" customFormat="1" ht="17.100000000000001" hidden="1" customHeight="1" x14ac:dyDescent="0.2"/>
    <row r="72" spans="2:14" s="13" customFormat="1" ht="17.100000000000001" hidden="1" customHeight="1" x14ac:dyDescent="0.2"/>
    <row r="73" spans="2:14" s="13" customFormat="1" ht="17.100000000000001" hidden="1" customHeight="1" x14ac:dyDescent="0.2"/>
    <row r="74" spans="2:14" s="13" customFormat="1" ht="17.100000000000001" hidden="1" customHeight="1" x14ac:dyDescent="0.2"/>
    <row r="75" spans="2:14" s="13" customFormat="1" ht="17.100000000000001" hidden="1" customHeight="1" x14ac:dyDescent="0.2"/>
    <row r="76" spans="2:14" s="13" customFormat="1" ht="17.100000000000001" hidden="1" customHeight="1" x14ac:dyDescent="0.2"/>
    <row r="77" spans="2:14" s="13" customFormat="1" ht="17.100000000000001" hidden="1" customHeight="1" x14ac:dyDescent="0.2"/>
    <row r="78" spans="2:14" s="13" customFormat="1" ht="17.100000000000001" hidden="1" customHeight="1" x14ac:dyDescent="0.2"/>
    <row r="79" spans="2:14" s="13" customFormat="1" ht="17.100000000000001" hidden="1" customHeight="1" x14ac:dyDescent="0.2"/>
    <row r="80" spans="2:14" s="13" customFormat="1" ht="17.100000000000001" hidden="1" customHeight="1" x14ac:dyDescent="0.2"/>
    <row r="81" s="13" customFormat="1" ht="17.100000000000001" hidden="1" customHeight="1" x14ac:dyDescent="0.2"/>
    <row r="82" s="13" customFormat="1" ht="17.100000000000001" hidden="1" customHeight="1" x14ac:dyDescent="0.2"/>
    <row r="83" s="13" customFormat="1" ht="17.100000000000001" hidden="1" customHeight="1" x14ac:dyDescent="0.2"/>
    <row r="84" s="13" customFormat="1" ht="17.100000000000001" hidden="1" customHeight="1" x14ac:dyDescent="0.2"/>
    <row r="85" s="13" customFormat="1" ht="17.100000000000001" hidden="1" customHeight="1" x14ac:dyDescent="0.2"/>
    <row r="86" s="13" customFormat="1" ht="17.100000000000001" hidden="1" customHeight="1" x14ac:dyDescent="0.2"/>
    <row r="87" s="13" customFormat="1" ht="17.100000000000001" hidden="1" customHeight="1" x14ac:dyDescent="0.2"/>
    <row r="88" s="13" customFormat="1" ht="17.100000000000001" hidden="1" customHeight="1" x14ac:dyDescent="0.2"/>
    <row r="89" s="13" customFormat="1" ht="17.100000000000001" hidden="1" customHeight="1" x14ac:dyDescent="0.2"/>
    <row r="90" s="13" customFormat="1" ht="17.100000000000001" hidden="1" customHeight="1" x14ac:dyDescent="0.2"/>
    <row r="91" s="13" customFormat="1" ht="17.100000000000001" hidden="1" customHeight="1" x14ac:dyDescent="0.2"/>
    <row r="92" s="13" customFormat="1" ht="17.100000000000001" hidden="1" customHeight="1" x14ac:dyDescent="0.2"/>
    <row r="93" s="13" customFormat="1" ht="17.100000000000001" hidden="1" customHeight="1" x14ac:dyDescent="0.2"/>
    <row r="94" s="13" customFormat="1" ht="17.100000000000001" hidden="1" customHeight="1" x14ac:dyDescent="0.2"/>
    <row r="95" s="13" customFormat="1" ht="17.100000000000001" hidden="1" customHeight="1" x14ac:dyDescent="0.2"/>
    <row r="96" s="13" customFormat="1" ht="17.100000000000001" hidden="1" customHeight="1" x14ac:dyDescent="0.2"/>
    <row r="97" spans="2:15" s="13" customFormat="1" ht="17.100000000000001" hidden="1" customHeight="1" x14ac:dyDescent="0.2"/>
    <row r="98" spans="2:15" s="13" customFormat="1" ht="17.100000000000001" hidden="1" customHeight="1" x14ac:dyDescent="0.2"/>
    <row r="99" spans="2:15" s="13" customFormat="1" ht="17.100000000000001" hidden="1" customHeight="1" x14ac:dyDescent="0.2"/>
    <row r="100" spans="2:15" s="13" customFormat="1" ht="17.100000000000001" hidden="1" customHeight="1" x14ac:dyDescent="0.25">
      <c r="L100" s="11"/>
    </row>
    <row r="101" spans="2:15" s="13" customFormat="1" ht="17.100000000000001" hidden="1" customHeight="1" x14ac:dyDescent="0.25">
      <c r="L101" s="11"/>
    </row>
    <row r="102" spans="2:15" s="13" customFormat="1" ht="17.100000000000001" hidden="1" customHeight="1" x14ac:dyDescent="0.25">
      <c r="L102" s="11"/>
    </row>
    <row r="103" spans="2:15" s="13" customFormat="1" ht="17.100000000000001" hidden="1" customHeight="1" x14ac:dyDescent="0.25">
      <c r="L103" s="11"/>
      <c r="M103" s="11"/>
      <c r="N103" s="11"/>
    </row>
    <row r="104" spans="2:15" s="13" customFormat="1" ht="17.100000000000001" hidden="1" customHeight="1" x14ac:dyDescent="0.25">
      <c r="L104" s="11"/>
      <c r="M104" s="11"/>
      <c r="N104" s="11"/>
    </row>
    <row r="105" spans="2:15" s="13" customFormat="1" ht="17.100000000000001" hidden="1" customHeight="1" x14ac:dyDescent="0.25">
      <c r="L105" s="11"/>
      <c r="M105" s="11"/>
      <c r="N105" s="11"/>
    </row>
    <row r="106" spans="2:15" s="13" customFormat="1" ht="17.100000000000001" hidden="1" customHeight="1" x14ac:dyDescent="0.25">
      <c r="L106" s="11"/>
      <c r="M106" s="11"/>
      <c r="N106" s="11"/>
    </row>
    <row r="107" spans="2:15" s="13" customFormat="1" ht="17.100000000000001" hidden="1" customHeight="1" x14ac:dyDescent="0.25">
      <c r="L107" s="11"/>
      <c r="M107" s="11"/>
      <c r="N107" s="11"/>
    </row>
    <row r="108" spans="2:15" s="13" customFormat="1" ht="17.100000000000001" hidden="1" customHeight="1" x14ac:dyDescent="0.25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2:15" s="13" customFormat="1" ht="17.100000000000001" hidden="1" customHeight="1" x14ac:dyDescent="0.25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2:15" s="13" customFormat="1" ht="18.75" hidden="1" customHeight="1" x14ac:dyDescent="0.25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2:15" hidden="1" x14ac:dyDescent="0.25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2:15" hidden="1" x14ac:dyDescent="0.25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="11" customFormat="1" hidden="1" x14ac:dyDescent="0.25"/>
    <row r="114" s="11" customFormat="1" hidden="1" x14ac:dyDescent="0.25"/>
    <row r="115" s="11" customFormat="1" hidden="1" x14ac:dyDescent="0.25"/>
    <row r="116" s="11" customFormat="1" hidden="1" x14ac:dyDescent="0.25"/>
    <row r="117" s="11" customFormat="1" hidden="1" x14ac:dyDescent="0.25"/>
    <row r="118" s="11" customFormat="1" hidden="1" x14ac:dyDescent="0.25"/>
    <row r="119" s="11" customFormat="1" hidden="1" x14ac:dyDescent="0.25"/>
    <row r="120" s="11" customFormat="1" hidden="1" x14ac:dyDescent="0.25"/>
    <row r="121" s="11" customFormat="1" hidden="1" x14ac:dyDescent="0.25"/>
    <row r="122" s="11" customFormat="1" hidden="1" x14ac:dyDescent="0.25"/>
    <row r="123" s="11" customFormat="1" hidden="1" x14ac:dyDescent="0.25"/>
    <row r="124" s="11" customFormat="1" hidden="1" x14ac:dyDescent="0.25"/>
    <row r="125" s="11" customFormat="1" hidden="1" x14ac:dyDescent="0.25"/>
    <row r="126" s="11" customFormat="1" hidden="1" x14ac:dyDescent="0.25"/>
    <row r="127" s="11" customFormat="1" hidden="1" x14ac:dyDescent="0.25"/>
    <row r="128" s="11" customFormat="1" hidden="1" x14ac:dyDescent="0.25"/>
    <row r="129" spans="12:12" s="11" customFormat="1" hidden="1" x14ac:dyDescent="0.25"/>
    <row r="130" spans="12:12" s="11" customFormat="1" hidden="1" x14ac:dyDescent="0.25"/>
    <row r="131" spans="12:12" s="11" customFormat="1" hidden="1" x14ac:dyDescent="0.25"/>
    <row r="132" spans="12:12" s="11" customFormat="1" hidden="1" x14ac:dyDescent="0.25"/>
    <row r="133" spans="12:12" s="11" customFormat="1" hidden="1" x14ac:dyDescent="0.25"/>
    <row r="134" spans="12:12" s="11" customFormat="1" hidden="1" x14ac:dyDescent="0.25"/>
    <row r="135" spans="12:12" s="11" customFormat="1" hidden="1" x14ac:dyDescent="0.25"/>
    <row r="136" spans="12:12" s="11" customFormat="1" hidden="1" x14ac:dyDescent="0.25"/>
    <row r="137" spans="12:12" s="11" customFormat="1" hidden="1" x14ac:dyDescent="0.25"/>
    <row r="138" spans="12:12" s="11" customFormat="1" hidden="1" x14ac:dyDescent="0.25"/>
    <row r="139" spans="12:12" s="11" customFormat="1" hidden="1" x14ac:dyDescent="0.25"/>
    <row r="140" spans="12:12" s="11" customFormat="1" hidden="1" x14ac:dyDescent="0.25"/>
    <row r="141" spans="12:12" s="11" customFormat="1" hidden="1" x14ac:dyDescent="0.25"/>
    <row r="142" spans="12:12" s="11" customFormat="1" hidden="1" x14ac:dyDescent="0.25"/>
    <row r="143" spans="12:12" s="11" customFormat="1" hidden="1" x14ac:dyDescent="0.25"/>
    <row r="144" spans="12:12" s="11" customFormat="1" hidden="1" x14ac:dyDescent="0.25">
      <c r="L144" s="10"/>
    </row>
    <row r="145" spans="2:15" hidden="1" x14ac:dyDescent="0.25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M145" s="11"/>
      <c r="N145" s="11"/>
      <c r="O145" s="11"/>
    </row>
    <row r="146" spans="2:15" hidden="1" x14ac:dyDescent="0.25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M146" s="11"/>
      <c r="N146" s="11"/>
      <c r="O146" s="11"/>
    </row>
    <row r="147" spans="2:15" hidden="1" x14ac:dyDescent="0.25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O147" s="11"/>
    </row>
    <row r="148" spans="2:15" hidden="1" x14ac:dyDescent="0.25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O148" s="11"/>
    </row>
    <row r="149" spans="2:15" hidden="1" x14ac:dyDescent="0.25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O149" s="11"/>
    </row>
    <row r="150" spans="2:15" hidden="1" x14ac:dyDescent="0.25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O150" s="11"/>
    </row>
    <row r="151" spans="2:15" hidden="1" x14ac:dyDescent="0.25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O151" s="11"/>
    </row>
    <row r="152" spans="2:15" hidden="1" x14ac:dyDescent="0.25">
      <c r="O152" s="11"/>
    </row>
    <row r="153" spans="2:15" hidden="1" x14ac:dyDescent="0.25">
      <c r="O153" s="11"/>
    </row>
    <row r="154" spans="2:15" hidden="1" x14ac:dyDescent="0.25">
      <c r="O154" s="11"/>
    </row>
  </sheetData>
  <sheetProtection password="BA39" sheet="1" objects="1" scenarios="1"/>
  <mergeCells count="14">
    <mergeCell ref="D51:G51"/>
    <mergeCell ref="H51:I51"/>
    <mergeCell ref="D54:G54"/>
    <mergeCell ref="H54:I54"/>
    <mergeCell ref="D52:G52"/>
    <mergeCell ref="H52:I52"/>
    <mergeCell ref="D53:G53"/>
    <mergeCell ref="H53:I53"/>
    <mergeCell ref="E48:F48"/>
    <mergeCell ref="H48:I48"/>
    <mergeCell ref="D49:G49"/>
    <mergeCell ref="H49:I49"/>
    <mergeCell ref="D50:G50"/>
    <mergeCell ref="H50:I50"/>
  </mergeCells>
  <pageMargins left="0.36" right="0.2" top="0.25" bottom="0.16" header="0.5" footer="0.5"/>
  <pageSetup scale="61" orientation="portrait" blackAndWhite="1" horizontalDpi="4294967292" verticalDpi="300" r:id="rId1"/>
  <headerFooter alignWithMargins="0"/>
  <colBreaks count="1" manualBreakCount="1">
    <brk id="15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U166"/>
  <sheetViews>
    <sheetView showGridLines="0" showZeros="0" zoomScale="80" workbookViewId="0">
      <selection activeCell="A12" sqref="A12"/>
    </sheetView>
  </sheetViews>
  <sheetFormatPr defaultColWidth="0" defaultRowHeight="15.75" zeroHeight="1" x14ac:dyDescent="0.25"/>
  <cols>
    <col min="1" max="1" width="6.42578125" style="11" customWidth="1"/>
    <col min="2" max="2" width="11.5703125" style="10" customWidth="1"/>
    <col min="3" max="3" width="7.7109375" style="10" customWidth="1"/>
    <col min="4" max="4" width="6.140625" style="10" customWidth="1"/>
    <col min="5" max="5" width="9.7109375" style="10" customWidth="1"/>
    <col min="6" max="6" width="11.28515625" style="10" customWidth="1"/>
    <col min="7" max="7" width="9.5703125" style="10" customWidth="1"/>
    <col min="8" max="8" width="12.42578125" style="10" customWidth="1"/>
    <col min="9" max="9" width="13.5703125" style="10" customWidth="1"/>
    <col min="10" max="10" width="12.85546875" style="10" customWidth="1"/>
    <col min="11" max="11" width="13" style="10" customWidth="1"/>
    <col min="12" max="12" width="9.28515625" style="10" customWidth="1"/>
    <col min="13" max="13" width="11.28515625" style="10" customWidth="1"/>
    <col min="14" max="14" width="11" style="10" customWidth="1"/>
    <col min="15" max="15" width="20.7109375" style="10" customWidth="1"/>
    <col min="16" max="16" width="18.85546875" style="11" hidden="1" customWidth="1"/>
    <col min="17" max="16384" width="0" style="11" hidden="1"/>
  </cols>
  <sheetData>
    <row r="1" spans="1:21" ht="19.5" customHeight="1" x14ac:dyDescent="0.25">
      <c r="A1" s="198" t="s">
        <v>63</v>
      </c>
      <c r="B1" s="69"/>
      <c r="C1" s="69"/>
      <c r="D1" s="69"/>
      <c r="E1" s="69"/>
      <c r="F1" s="70"/>
      <c r="G1" s="71"/>
      <c r="H1" s="72"/>
      <c r="I1" s="72"/>
      <c r="J1" s="72"/>
      <c r="K1" s="73"/>
      <c r="L1" s="73"/>
      <c r="M1" s="73"/>
      <c r="N1" s="73"/>
      <c r="O1" s="73"/>
      <c r="P1" s="78"/>
      <c r="Q1" s="78"/>
      <c r="R1" s="78"/>
      <c r="S1" s="78"/>
      <c r="T1" s="78"/>
      <c r="U1" s="78"/>
    </row>
    <row r="2" spans="1:21" ht="19.5" customHeight="1" x14ac:dyDescent="0.35">
      <c r="A2" s="199" t="s">
        <v>94</v>
      </c>
      <c r="B2" s="69"/>
      <c r="C2" s="69"/>
      <c r="D2" s="69"/>
      <c r="E2" s="69"/>
      <c r="F2" s="74"/>
      <c r="G2" s="75"/>
      <c r="H2" s="333" t="s">
        <v>101</v>
      </c>
      <c r="I2" s="72"/>
      <c r="J2" s="72"/>
      <c r="K2"/>
      <c r="L2"/>
      <c r="M2" s="267" t="s">
        <v>65</v>
      </c>
      <c r="N2" s="268" t="str">
        <f>IF((VALUE('Short Form'!K62)&lt;&gt;0),1+VALUE('Short Form'!I62)+VALUE('Short Form'!J62)+VALUE('Short Form'!H62)+VALUE('Short Form'!K62),"")</f>
        <v/>
      </c>
      <c r="O2" s="269" t="str">
        <f>IF(N2=0,"",'Short Form'!N3)</f>
        <v/>
      </c>
      <c r="P2" s="78"/>
      <c r="Q2" s="78"/>
      <c r="R2" s="78"/>
      <c r="S2" s="78"/>
      <c r="T2" s="78"/>
      <c r="U2" s="78"/>
    </row>
    <row r="3" spans="1:21" ht="9.75" customHeight="1" x14ac:dyDescent="0.25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8"/>
      <c r="P3" s="78"/>
      <c r="Q3" s="78"/>
      <c r="R3" s="78"/>
      <c r="S3" s="78"/>
      <c r="T3" s="78"/>
      <c r="U3" s="78"/>
    </row>
    <row r="4" spans="1:21" ht="14.25" customHeight="1" x14ac:dyDescent="0.25">
      <c r="A4" s="33" t="s">
        <v>8</v>
      </c>
      <c r="B4" s="237"/>
      <c r="C4" s="27"/>
      <c r="D4" s="237"/>
      <c r="E4" s="238" t="s">
        <v>9</v>
      </c>
      <c r="F4" s="237"/>
      <c r="G4" s="237"/>
      <c r="H4" s="81" t="s">
        <v>10</v>
      </c>
      <c r="I4" s="80"/>
      <c r="J4" s="79"/>
      <c r="K4" s="35" t="s">
        <v>106</v>
      </c>
      <c r="L4" s="82"/>
      <c r="M4" s="82"/>
      <c r="N4" s="82"/>
      <c r="O4" s="83"/>
      <c r="P4" s="78"/>
      <c r="Q4" s="78"/>
      <c r="R4" s="78"/>
      <c r="S4" s="78"/>
      <c r="T4" s="78"/>
      <c r="U4" s="78"/>
    </row>
    <row r="5" spans="1:21" s="12" customFormat="1" ht="21" customHeight="1" x14ac:dyDescent="0.2">
      <c r="A5" s="246" t="str">
        <f>'Short Form'!A6</f>
        <v>Sera</v>
      </c>
      <c r="B5" s="121"/>
      <c r="C5" s="121"/>
      <c r="D5" s="121"/>
      <c r="E5" s="253" t="str">
        <f>'Short Form'!E6</f>
        <v>Sherri R.</v>
      </c>
      <c r="F5" s="121"/>
      <c r="G5" s="121"/>
      <c r="H5" s="178" t="str">
        <f>'Short Form'!H6</f>
        <v>Executive Assistant</v>
      </c>
      <c r="I5" s="177"/>
      <c r="J5" s="179"/>
      <c r="K5" s="116" t="str">
        <f>'Short Form'!K6</f>
        <v>473-74-7980</v>
      </c>
      <c r="L5" s="113"/>
      <c r="M5" s="113"/>
      <c r="N5" s="17"/>
      <c r="O5" s="18"/>
      <c r="P5" s="163"/>
      <c r="Q5" s="163"/>
      <c r="R5" s="163"/>
      <c r="S5" s="163"/>
      <c r="T5" s="163"/>
      <c r="U5" s="163"/>
    </row>
    <row r="6" spans="1:21" s="12" customFormat="1" ht="8.25" customHeight="1" x14ac:dyDescent="0.25">
      <c r="A6" s="84"/>
      <c r="B6" s="84"/>
      <c r="C6" s="76"/>
      <c r="D6" s="85"/>
      <c r="E6" s="76"/>
      <c r="F6" s="76"/>
      <c r="G6" s="86"/>
      <c r="H6" s="76"/>
      <c r="I6" s="76"/>
      <c r="J6" s="87"/>
      <c r="K6" s="88"/>
      <c r="L6" s="76"/>
      <c r="M6" s="76"/>
      <c r="N6" s="76"/>
      <c r="O6" s="85"/>
      <c r="P6" s="163"/>
      <c r="Q6" s="163"/>
      <c r="R6" s="163"/>
      <c r="S6" s="163"/>
      <c r="T6" s="163"/>
      <c r="U6" s="163"/>
    </row>
    <row r="7" spans="1:21" ht="15.75" customHeight="1" x14ac:dyDescent="0.25">
      <c r="A7" s="200" t="s">
        <v>66</v>
      </c>
      <c r="B7" s="201"/>
      <c r="C7" s="202"/>
      <c r="D7" s="201"/>
      <c r="E7" s="201"/>
      <c r="F7" s="201"/>
      <c r="G7" s="201"/>
      <c r="H7" s="201"/>
      <c r="I7" s="201"/>
      <c r="J7" s="201"/>
      <c r="K7" s="201"/>
      <c r="L7" s="201"/>
      <c r="M7" s="203"/>
      <c r="N7" s="203"/>
      <c r="O7" s="204"/>
      <c r="P7" s="78"/>
      <c r="Q7" s="78"/>
      <c r="R7" s="78"/>
      <c r="S7" s="78"/>
      <c r="T7" s="78"/>
      <c r="U7" s="78"/>
    </row>
    <row r="8" spans="1:21" ht="14.25" customHeight="1" x14ac:dyDescent="0.25">
      <c r="A8" s="205" t="s">
        <v>67</v>
      </c>
      <c r="B8" s="201"/>
      <c r="C8" s="206"/>
      <c r="D8" s="201"/>
      <c r="E8" s="206"/>
      <c r="F8" s="207"/>
      <c r="G8" s="208"/>
      <c r="H8" s="206"/>
      <c r="I8" s="201"/>
      <c r="J8" s="201"/>
      <c r="K8" s="201"/>
      <c r="L8" s="201"/>
      <c r="M8" s="207"/>
      <c r="N8" s="207"/>
      <c r="O8" s="204"/>
      <c r="P8" s="78"/>
      <c r="Q8" s="78"/>
      <c r="R8" s="78"/>
      <c r="S8" s="78"/>
      <c r="T8" s="78"/>
      <c r="U8" s="78"/>
    </row>
    <row r="9" spans="1:21" ht="12.75" customHeight="1" x14ac:dyDescent="0.25">
      <c r="A9" s="204" t="s">
        <v>68</v>
      </c>
      <c r="B9" s="207"/>
      <c r="C9" s="207"/>
      <c r="D9" s="207"/>
      <c r="E9" s="209"/>
      <c r="F9" s="207"/>
      <c r="G9" s="207"/>
      <c r="H9" s="207"/>
      <c r="I9" s="207"/>
      <c r="J9" s="207"/>
      <c r="K9" s="207"/>
      <c r="L9" s="207"/>
      <c r="M9" s="207"/>
      <c r="N9" s="207"/>
      <c r="O9" s="209"/>
      <c r="P9" s="78"/>
      <c r="Q9" s="78"/>
      <c r="R9" s="78"/>
      <c r="S9" s="78"/>
      <c r="T9" s="78"/>
      <c r="U9" s="78"/>
    </row>
    <row r="10" spans="1:21" ht="6.75" customHeight="1" x14ac:dyDescent="0.25">
      <c r="A10" s="73"/>
      <c r="B10" s="91"/>
      <c r="C10" s="91"/>
      <c r="D10" s="91"/>
      <c r="E10" s="78"/>
      <c r="F10" s="91"/>
      <c r="G10" s="91"/>
      <c r="H10" s="91"/>
      <c r="I10" s="91"/>
      <c r="J10" s="91"/>
      <c r="K10" s="91"/>
      <c r="L10" s="91"/>
      <c r="M10" s="91"/>
      <c r="N10" s="91"/>
      <c r="O10" s="78"/>
      <c r="P10" s="78"/>
      <c r="Q10" s="78"/>
      <c r="R10" s="78"/>
      <c r="S10" s="78"/>
      <c r="T10" s="78"/>
      <c r="U10" s="78"/>
    </row>
    <row r="11" spans="1:21" ht="15.75" customHeight="1" x14ac:dyDescent="0.25">
      <c r="A11" s="301" t="s">
        <v>69</v>
      </c>
      <c r="B11" s="301" t="s">
        <v>14</v>
      </c>
      <c r="C11" s="302"/>
      <c r="D11" s="302"/>
      <c r="E11" s="302" t="s">
        <v>70</v>
      </c>
      <c r="F11" s="302"/>
      <c r="G11" s="302"/>
      <c r="H11" s="302"/>
      <c r="I11" s="302"/>
      <c r="J11" s="302"/>
      <c r="K11" s="303"/>
      <c r="L11" s="301" t="s">
        <v>71</v>
      </c>
      <c r="M11" s="300" t="s">
        <v>72</v>
      </c>
      <c r="N11" s="300" t="s">
        <v>19</v>
      </c>
      <c r="O11" s="300" t="s">
        <v>73</v>
      </c>
      <c r="P11" s="78"/>
      <c r="Q11" s="78"/>
      <c r="R11" s="78"/>
      <c r="S11" s="78"/>
      <c r="T11" s="78"/>
      <c r="U11" s="78"/>
    </row>
    <row r="12" spans="1:21" s="13" customFormat="1" ht="24" customHeight="1" x14ac:dyDescent="0.2">
      <c r="A12" s="187"/>
      <c r="B12" s="148"/>
      <c r="C12" s="137"/>
      <c r="D12" s="166"/>
      <c r="E12" s="166"/>
      <c r="F12" s="166"/>
      <c r="G12" s="167"/>
      <c r="H12" s="166"/>
      <c r="I12" s="168"/>
      <c r="J12" s="166"/>
      <c r="K12" s="166"/>
      <c r="L12" s="255"/>
      <c r="M12" s="244"/>
      <c r="N12" s="258"/>
      <c r="O12" s="189">
        <f t="shared" ref="O12:O27" si="0">IF(N12=" ",M12*1,M12*N12)</f>
        <v>0</v>
      </c>
      <c r="P12" s="91"/>
      <c r="Q12" s="91"/>
      <c r="R12" s="91"/>
      <c r="S12" s="91"/>
      <c r="T12" s="91"/>
      <c r="U12" s="91"/>
    </row>
    <row r="13" spans="1:21" s="13" customFormat="1" ht="24" customHeight="1" x14ac:dyDescent="0.2">
      <c r="A13" s="187"/>
      <c r="B13" s="148"/>
      <c r="C13" s="124"/>
      <c r="D13" s="166"/>
      <c r="E13" s="166"/>
      <c r="F13" s="166"/>
      <c r="G13" s="167"/>
      <c r="H13" s="166"/>
      <c r="I13" s="166"/>
      <c r="J13" s="166"/>
      <c r="K13" s="166"/>
      <c r="L13" s="255"/>
      <c r="M13" s="244"/>
      <c r="N13" s="258"/>
      <c r="O13" s="189">
        <f t="shared" si="0"/>
        <v>0</v>
      </c>
      <c r="P13" s="91"/>
      <c r="Q13" s="91"/>
      <c r="R13" s="91"/>
      <c r="S13" s="91"/>
      <c r="T13" s="91"/>
      <c r="U13" s="91"/>
    </row>
    <row r="14" spans="1:21" s="13" customFormat="1" ht="24" customHeight="1" x14ac:dyDescent="0.2">
      <c r="A14" s="187"/>
      <c r="B14" s="148"/>
      <c r="C14" s="124"/>
      <c r="D14" s="166"/>
      <c r="E14" s="166"/>
      <c r="F14" s="166"/>
      <c r="G14" s="167"/>
      <c r="H14" s="166"/>
      <c r="I14" s="166"/>
      <c r="J14" s="166"/>
      <c r="K14" s="166"/>
      <c r="L14" s="255"/>
      <c r="M14" s="244"/>
      <c r="N14" s="258"/>
      <c r="O14" s="189">
        <f t="shared" si="0"/>
        <v>0</v>
      </c>
      <c r="P14" s="91"/>
      <c r="Q14" s="91"/>
      <c r="R14" s="91"/>
      <c r="S14" s="91"/>
      <c r="T14" s="91"/>
      <c r="U14" s="91"/>
    </row>
    <row r="15" spans="1:21" s="13" customFormat="1" ht="24" customHeight="1" x14ac:dyDescent="0.2">
      <c r="A15" s="187"/>
      <c r="B15" s="148"/>
      <c r="C15" s="124"/>
      <c r="D15" s="166"/>
      <c r="E15" s="166"/>
      <c r="F15" s="166"/>
      <c r="G15" s="167"/>
      <c r="H15" s="166"/>
      <c r="I15" s="166"/>
      <c r="J15" s="166"/>
      <c r="K15" s="166"/>
      <c r="L15" s="255"/>
      <c r="M15" s="244"/>
      <c r="N15" s="258"/>
      <c r="O15" s="189">
        <f t="shared" si="0"/>
        <v>0</v>
      </c>
      <c r="P15" s="91"/>
      <c r="Q15" s="91"/>
      <c r="R15" s="91"/>
      <c r="S15" s="91"/>
      <c r="T15" s="91"/>
      <c r="U15" s="91"/>
    </row>
    <row r="16" spans="1:21" s="13" customFormat="1" ht="24" customHeight="1" x14ac:dyDescent="0.2">
      <c r="A16" s="187"/>
      <c r="B16" s="148"/>
      <c r="C16" s="124"/>
      <c r="D16" s="166"/>
      <c r="E16" s="166"/>
      <c r="F16" s="166"/>
      <c r="G16" s="167"/>
      <c r="H16" s="166"/>
      <c r="I16" s="166"/>
      <c r="J16" s="166"/>
      <c r="K16" s="166"/>
      <c r="L16" s="255"/>
      <c r="M16" s="244"/>
      <c r="N16" s="258"/>
      <c r="O16" s="189">
        <f t="shared" si="0"/>
        <v>0</v>
      </c>
      <c r="P16" s="91"/>
      <c r="Q16" s="91"/>
      <c r="R16" s="91"/>
      <c r="S16" s="91"/>
      <c r="T16" s="91"/>
      <c r="U16" s="91"/>
    </row>
    <row r="17" spans="1:21" s="13" customFormat="1" ht="24" customHeight="1" x14ac:dyDescent="0.2">
      <c r="A17" s="187"/>
      <c r="B17" s="148"/>
      <c r="C17" s="124"/>
      <c r="D17" s="166"/>
      <c r="E17" s="166"/>
      <c r="F17" s="166"/>
      <c r="G17" s="167"/>
      <c r="H17" s="166"/>
      <c r="I17" s="166"/>
      <c r="J17" s="166"/>
      <c r="K17" s="166"/>
      <c r="L17" s="255"/>
      <c r="M17" s="244"/>
      <c r="N17" s="258"/>
      <c r="O17" s="189">
        <f t="shared" si="0"/>
        <v>0</v>
      </c>
      <c r="P17" s="91"/>
      <c r="Q17" s="91"/>
      <c r="R17" s="91"/>
      <c r="S17" s="91"/>
      <c r="T17" s="91"/>
      <c r="U17" s="91"/>
    </row>
    <row r="18" spans="1:21" s="13" customFormat="1" ht="24" customHeight="1" x14ac:dyDescent="0.2">
      <c r="A18" s="187"/>
      <c r="B18" s="148"/>
      <c r="C18" s="124"/>
      <c r="D18" s="166"/>
      <c r="E18" s="197"/>
      <c r="F18" s="166"/>
      <c r="G18" s="167"/>
      <c r="H18" s="166"/>
      <c r="I18" s="166"/>
      <c r="J18" s="166"/>
      <c r="K18" s="166"/>
      <c r="L18" s="255"/>
      <c r="M18" s="244"/>
      <c r="N18" s="258"/>
      <c r="O18" s="189">
        <f t="shared" si="0"/>
        <v>0</v>
      </c>
      <c r="P18" s="91"/>
      <c r="Q18" s="91"/>
      <c r="R18" s="91"/>
      <c r="S18" s="91"/>
      <c r="T18" s="91"/>
      <c r="U18" s="91"/>
    </row>
    <row r="19" spans="1:21" s="13" customFormat="1" ht="24" customHeight="1" x14ac:dyDescent="0.2">
      <c r="A19" s="187"/>
      <c r="B19" s="148"/>
      <c r="C19" s="124"/>
      <c r="D19" s="166"/>
      <c r="E19" s="166"/>
      <c r="F19" s="166"/>
      <c r="G19" s="167"/>
      <c r="H19" s="166"/>
      <c r="I19" s="166"/>
      <c r="J19" s="166"/>
      <c r="K19" s="166"/>
      <c r="L19" s="255"/>
      <c r="M19" s="244"/>
      <c r="N19" s="258"/>
      <c r="O19" s="189">
        <f t="shared" si="0"/>
        <v>0</v>
      </c>
      <c r="P19" s="91"/>
      <c r="Q19" s="91"/>
      <c r="R19" s="91"/>
      <c r="S19" s="91"/>
      <c r="T19" s="91"/>
      <c r="U19" s="91"/>
    </row>
    <row r="20" spans="1:21" s="13" customFormat="1" ht="24" customHeight="1" x14ac:dyDescent="0.2">
      <c r="A20" s="187"/>
      <c r="B20" s="148"/>
      <c r="C20" s="124"/>
      <c r="D20" s="166"/>
      <c r="E20" s="166"/>
      <c r="F20" s="166"/>
      <c r="G20" s="167"/>
      <c r="H20" s="166"/>
      <c r="I20" s="166"/>
      <c r="J20" s="166"/>
      <c r="K20" s="166"/>
      <c r="L20" s="255"/>
      <c r="M20" s="244"/>
      <c r="N20" s="258"/>
      <c r="O20" s="189">
        <f t="shared" si="0"/>
        <v>0</v>
      </c>
      <c r="P20" s="91"/>
      <c r="Q20" s="91"/>
      <c r="R20" s="91"/>
      <c r="S20" s="91"/>
      <c r="T20" s="91"/>
      <c r="U20" s="91"/>
    </row>
    <row r="21" spans="1:21" s="13" customFormat="1" ht="24" customHeight="1" x14ac:dyDescent="0.2">
      <c r="A21" s="187"/>
      <c r="B21" s="148"/>
      <c r="C21" s="124"/>
      <c r="D21" s="166"/>
      <c r="E21" s="166"/>
      <c r="F21" s="166"/>
      <c r="G21" s="167"/>
      <c r="H21" s="166"/>
      <c r="I21" s="166"/>
      <c r="J21" s="166"/>
      <c r="K21" s="166"/>
      <c r="L21" s="255"/>
      <c r="M21" s="244"/>
      <c r="N21" s="258"/>
      <c r="O21" s="189">
        <f t="shared" si="0"/>
        <v>0</v>
      </c>
      <c r="P21" s="91"/>
      <c r="Q21" s="91"/>
      <c r="R21" s="91"/>
      <c r="S21" s="91"/>
      <c r="T21" s="91"/>
      <c r="U21" s="91"/>
    </row>
    <row r="22" spans="1:21" s="13" customFormat="1" ht="24" customHeight="1" x14ac:dyDescent="0.2">
      <c r="A22" s="187"/>
      <c r="B22" s="148"/>
      <c r="C22" s="124"/>
      <c r="D22" s="166"/>
      <c r="E22" s="166"/>
      <c r="F22" s="166"/>
      <c r="G22" s="167"/>
      <c r="H22" s="166"/>
      <c r="I22" s="166"/>
      <c r="J22" s="166"/>
      <c r="K22" s="166"/>
      <c r="L22" s="255"/>
      <c r="M22" s="244"/>
      <c r="N22" s="258"/>
      <c r="O22" s="189">
        <f t="shared" si="0"/>
        <v>0</v>
      </c>
      <c r="P22" s="91"/>
      <c r="Q22" s="91"/>
      <c r="R22" s="91"/>
      <c r="S22" s="91"/>
      <c r="T22" s="91"/>
      <c r="U22" s="91"/>
    </row>
    <row r="23" spans="1:21" s="13" customFormat="1" ht="24" customHeight="1" x14ac:dyDescent="0.2">
      <c r="A23" s="187"/>
      <c r="B23" s="148"/>
      <c r="C23" s="124"/>
      <c r="D23" s="166"/>
      <c r="E23" s="166"/>
      <c r="F23" s="166"/>
      <c r="G23" s="167"/>
      <c r="H23" s="166"/>
      <c r="I23" s="166"/>
      <c r="J23" s="166"/>
      <c r="K23" s="166"/>
      <c r="L23" s="255"/>
      <c r="M23" s="244"/>
      <c r="N23" s="258"/>
      <c r="O23" s="189">
        <f t="shared" si="0"/>
        <v>0</v>
      </c>
      <c r="P23" s="91"/>
      <c r="Q23" s="91"/>
      <c r="R23" s="91"/>
      <c r="S23" s="91"/>
      <c r="T23" s="91"/>
      <c r="U23" s="91"/>
    </row>
    <row r="24" spans="1:21" s="13" customFormat="1" ht="24" customHeight="1" x14ac:dyDescent="0.2">
      <c r="A24" s="187"/>
      <c r="B24" s="148"/>
      <c r="C24" s="124"/>
      <c r="D24" s="166"/>
      <c r="E24" s="166"/>
      <c r="F24" s="166"/>
      <c r="G24" s="167"/>
      <c r="H24" s="166"/>
      <c r="I24" s="166"/>
      <c r="J24" s="166"/>
      <c r="K24" s="166"/>
      <c r="L24" s="255"/>
      <c r="M24" s="244"/>
      <c r="N24" s="258"/>
      <c r="O24" s="189">
        <f t="shared" si="0"/>
        <v>0</v>
      </c>
      <c r="P24" s="91"/>
      <c r="Q24" s="91"/>
      <c r="R24" s="91"/>
      <c r="S24" s="91"/>
      <c r="T24" s="91"/>
      <c r="U24" s="91"/>
    </row>
    <row r="25" spans="1:21" s="13" customFormat="1" ht="24" customHeight="1" x14ac:dyDescent="0.2">
      <c r="A25" s="187"/>
      <c r="B25" s="148"/>
      <c r="C25" s="124"/>
      <c r="D25" s="166"/>
      <c r="E25" s="166"/>
      <c r="F25" s="166"/>
      <c r="G25" s="167"/>
      <c r="H25" s="166"/>
      <c r="I25" s="166"/>
      <c r="J25" s="166"/>
      <c r="K25" s="166"/>
      <c r="L25" s="255"/>
      <c r="M25" s="244"/>
      <c r="N25" s="258"/>
      <c r="O25" s="189">
        <f t="shared" si="0"/>
        <v>0</v>
      </c>
      <c r="P25" s="91"/>
      <c r="Q25" s="91"/>
      <c r="R25" s="91"/>
      <c r="S25" s="91"/>
      <c r="T25" s="91"/>
      <c r="U25" s="91"/>
    </row>
    <row r="26" spans="1:21" s="13" customFormat="1" ht="24" customHeight="1" x14ac:dyDescent="0.2">
      <c r="A26" s="187"/>
      <c r="B26" s="148"/>
      <c r="C26" s="124"/>
      <c r="D26" s="166"/>
      <c r="E26" s="166"/>
      <c r="F26" s="166"/>
      <c r="G26" s="167"/>
      <c r="H26" s="166"/>
      <c r="I26" s="166"/>
      <c r="J26" s="166"/>
      <c r="K26" s="166"/>
      <c r="L26" s="255"/>
      <c r="M26" s="244"/>
      <c r="N26" s="258"/>
      <c r="O26" s="189">
        <f t="shared" si="0"/>
        <v>0</v>
      </c>
      <c r="P26" s="91"/>
      <c r="Q26" s="91"/>
      <c r="R26" s="91"/>
      <c r="S26" s="91"/>
      <c r="T26" s="91"/>
      <c r="U26" s="91"/>
    </row>
    <row r="27" spans="1:21" s="13" customFormat="1" ht="24" customHeight="1" x14ac:dyDescent="0.2">
      <c r="A27" s="187"/>
      <c r="B27" s="148"/>
      <c r="C27" s="124"/>
      <c r="D27" s="166"/>
      <c r="E27" s="166"/>
      <c r="F27" s="166"/>
      <c r="G27" s="167"/>
      <c r="H27" s="166"/>
      <c r="I27" s="166"/>
      <c r="J27" s="166"/>
      <c r="K27" s="166"/>
      <c r="L27" s="255"/>
      <c r="M27" s="244"/>
      <c r="N27" s="258"/>
      <c r="O27" s="189">
        <f t="shared" si="0"/>
        <v>0</v>
      </c>
      <c r="P27" s="91"/>
      <c r="Q27" s="91"/>
      <c r="R27" s="91"/>
      <c r="S27" s="91"/>
      <c r="T27" s="91"/>
      <c r="U27" s="91"/>
    </row>
    <row r="28" spans="1:21" s="13" customFormat="1" ht="24" customHeight="1" x14ac:dyDescent="0.2">
      <c r="A28" s="187"/>
      <c r="B28" s="148"/>
      <c r="C28" s="124"/>
      <c r="D28" s="166"/>
      <c r="E28" s="166"/>
      <c r="F28" s="166"/>
      <c r="G28" s="167"/>
      <c r="H28" s="166"/>
      <c r="I28" s="166"/>
      <c r="J28" s="166"/>
      <c r="K28" s="166"/>
      <c r="L28" s="255"/>
      <c r="M28" s="244"/>
      <c r="N28" s="258"/>
      <c r="O28" s="189">
        <f t="shared" ref="O28:O40" si="1">IF(N28=" ",M28*1,M28*N28)</f>
        <v>0</v>
      </c>
      <c r="P28" s="91"/>
      <c r="Q28" s="91"/>
      <c r="R28" s="91"/>
      <c r="S28" s="91"/>
      <c r="T28" s="91"/>
      <c r="U28" s="91"/>
    </row>
    <row r="29" spans="1:21" s="13" customFormat="1" ht="24" customHeight="1" x14ac:dyDescent="0.2">
      <c r="A29" s="187"/>
      <c r="B29" s="148"/>
      <c r="C29" s="137"/>
      <c r="D29" s="166"/>
      <c r="E29" s="166"/>
      <c r="F29" s="166"/>
      <c r="G29" s="167"/>
      <c r="H29" s="166"/>
      <c r="I29" s="166"/>
      <c r="J29" s="166"/>
      <c r="K29" s="166"/>
      <c r="L29" s="255"/>
      <c r="M29" s="244"/>
      <c r="N29" s="258"/>
      <c r="O29" s="189">
        <f t="shared" si="1"/>
        <v>0</v>
      </c>
      <c r="P29" s="91"/>
      <c r="Q29" s="91"/>
      <c r="R29" s="91"/>
      <c r="S29" s="91"/>
      <c r="T29" s="91"/>
      <c r="U29" s="91"/>
    </row>
    <row r="30" spans="1:21" s="13" customFormat="1" ht="24" customHeight="1" x14ac:dyDescent="0.2">
      <c r="A30" s="187"/>
      <c r="B30" s="148"/>
      <c r="C30" s="124"/>
      <c r="D30" s="166"/>
      <c r="E30" s="166"/>
      <c r="F30" s="166"/>
      <c r="G30" s="167"/>
      <c r="H30" s="166"/>
      <c r="I30" s="166"/>
      <c r="J30" s="166"/>
      <c r="K30" s="166"/>
      <c r="L30" s="255"/>
      <c r="M30" s="244"/>
      <c r="N30" s="258"/>
      <c r="O30" s="189">
        <f t="shared" si="1"/>
        <v>0</v>
      </c>
      <c r="P30" s="91"/>
      <c r="Q30" s="91"/>
      <c r="R30" s="91"/>
      <c r="S30" s="91"/>
      <c r="T30" s="91"/>
      <c r="U30" s="91"/>
    </row>
    <row r="31" spans="1:21" s="13" customFormat="1" ht="24" customHeight="1" x14ac:dyDescent="0.2">
      <c r="A31" s="187"/>
      <c r="B31" s="148"/>
      <c r="C31" s="124"/>
      <c r="D31" s="166"/>
      <c r="E31" s="166"/>
      <c r="F31" s="166"/>
      <c r="G31" s="167"/>
      <c r="H31" s="166"/>
      <c r="I31" s="166"/>
      <c r="J31" s="166"/>
      <c r="K31" s="166"/>
      <c r="L31" s="255"/>
      <c r="M31" s="244"/>
      <c r="N31" s="258"/>
      <c r="O31" s="189">
        <f t="shared" si="1"/>
        <v>0</v>
      </c>
      <c r="P31" s="91"/>
      <c r="Q31" s="91"/>
      <c r="R31" s="91"/>
      <c r="S31" s="91"/>
      <c r="T31" s="91"/>
      <c r="U31" s="91"/>
    </row>
    <row r="32" spans="1:21" s="13" customFormat="1" ht="24" customHeight="1" x14ac:dyDescent="0.2">
      <c r="A32" s="187"/>
      <c r="B32" s="148"/>
      <c r="C32" s="124"/>
      <c r="D32" s="166"/>
      <c r="E32" s="166"/>
      <c r="F32" s="166"/>
      <c r="G32" s="167"/>
      <c r="H32" s="166"/>
      <c r="I32" s="166"/>
      <c r="J32" s="166"/>
      <c r="K32" s="166"/>
      <c r="L32" s="255"/>
      <c r="M32" s="244"/>
      <c r="N32" s="258"/>
      <c r="O32" s="189">
        <f t="shared" si="1"/>
        <v>0</v>
      </c>
      <c r="P32" s="91"/>
      <c r="Q32" s="91"/>
      <c r="R32" s="91"/>
      <c r="S32" s="91"/>
      <c r="T32" s="91"/>
      <c r="U32" s="91"/>
    </row>
    <row r="33" spans="1:21" s="13" customFormat="1" ht="24" customHeight="1" x14ac:dyDescent="0.2">
      <c r="A33" s="187"/>
      <c r="B33" s="148"/>
      <c r="C33" s="124"/>
      <c r="D33" s="166"/>
      <c r="E33" s="166"/>
      <c r="F33" s="166"/>
      <c r="G33" s="167"/>
      <c r="H33" s="166"/>
      <c r="I33" s="166"/>
      <c r="J33" s="166"/>
      <c r="K33" s="166"/>
      <c r="L33" s="255"/>
      <c r="M33" s="244"/>
      <c r="N33" s="258"/>
      <c r="O33" s="189">
        <f t="shared" si="1"/>
        <v>0</v>
      </c>
      <c r="P33" s="91"/>
      <c r="Q33" s="91"/>
      <c r="R33" s="91"/>
      <c r="S33" s="91"/>
      <c r="T33" s="91"/>
      <c r="U33" s="91"/>
    </row>
    <row r="34" spans="1:21" s="13" customFormat="1" ht="24" customHeight="1" x14ac:dyDescent="0.2">
      <c r="A34" s="187"/>
      <c r="B34" s="148"/>
      <c r="C34" s="124"/>
      <c r="D34" s="166"/>
      <c r="E34" s="166"/>
      <c r="F34" s="166"/>
      <c r="G34" s="167"/>
      <c r="H34" s="166"/>
      <c r="I34" s="166"/>
      <c r="J34" s="166"/>
      <c r="K34" s="166"/>
      <c r="L34" s="255"/>
      <c r="M34" s="244"/>
      <c r="N34" s="258"/>
      <c r="O34" s="189">
        <f t="shared" si="1"/>
        <v>0</v>
      </c>
      <c r="P34" s="91"/>
      <c r="Q34" s="91"/>
      <c r="R34" s="91"/>
      <c r="S34" s="91"/>
      <c r="T34" s="91"/>
      <c r="U34" s="91"/>
    </row>
    <row r="35" spans="1:21" s="13" customFormat="1" ht="24" customHeight="1" x14ac:dyDescent="0.2">
      <c r="A35" s="187"/>
      <c r="B35" s="148"/>
      <c r="C35" s="124"/>
      <c r="D35" s="166"/>
      <c r="E35" s="166"/>
      <c r="F35" s="166"/>
      <c r="G35" s="167"/>
      <c r="H35" s="166"/>
      <c r="I35" s="166"/>
      <c r="J35" s="166"/>
      <c r="K35" s="166"/>
      <c r="L35" s="255"/>
      <c r="M35" s="244"/>
      <c r="N35" s="258"/>
      <c r="O35" s="189">
        <f t="shared" si="1"/>
        <v>0</v>
      </c>
      <c r="P35" s="91"/>
      <c r="Q35" s="91"/>
      <c r="R35" s="91"/>
      <c r="S35" s="91"/>
      <c r="T35" s="91"/>
      <c r="U35" s="91"/>
    </row>
    <row r="36" spans="1:21" s="13" customFormat="1" ht="24" customHeight="1" x14ac:dyDescent="0.2">
      <c r="A36" s="187"/>
      <c r="B36" s="148"/>
      <c r="C36" s="124"/>
      <c r="D36" s="166"/>
      <c r="E36" s="166"/>
      <c r="F36" s="166"/>
      <c r="G36" s="167"/>
      <c r="H36" s="166"/>
      <c r="I36" s="166"/>
      <c r="J36" s="166"/>
      <c r="K36" s="166"/>
      <c r="L36" s="255"/>
      <c r="M36" s="244"/>
      <c r="N36" s="258"/>
      <c r="O36" s="189">
        <f t="shared" si="1"/>
        <v>0</v>
      </c>
      <c r="P36" s="91"/>
      <c r="Q36" s="91"/>
      <c r="R36" s="91"/>
      <c r="S36" s="91"/>
      <c r="T36" s="91"/>
      <c r="U36" s="91"/>
    </row>
    <row r="37" spans="1:21" s="13" customFormat="1" ht="24" customHeight="1" x14ac:dyDescent="0.2">
      <c r="A37" s="187"/>
      <c r="B37" s="148"/>
      <c r="C37" s="124"/>
      <c r="D37" s="166"/>
      <c r="E37" s="166"/>
      <c r="F37" s="166"/>
      <c r="G37" s="167"/>
      <c r="H37" s="166"/>
      <c r="I37" s="166"/>
      <c r="J37" s="166"/>
      <c r="K37" s="166"/>
      <c r="L37" s="255"/>
      <c r="M37" s="244"/>
      <c r="N37" s="258"/>
      <c r="O37" s="189">
        <f t="shared" si="1"/>
        <v>0</v>
      </c>
      <c r="P37" s="91"/>
      <c r="Q37" s="91"/>
      <c r="R37" s="91"/>
      <c r="S37" s="91"/>
      <c r="T37" s="91"/>
      <c r="U37" s="91"/>
    </row>
    <row r="38" spans="1:21" s="13" customFormat="1" ht="24" customHeight="1" x14ac:dyDescent="0.2">
      <c r="A38" s="187"/>
      <c r="B38" s="148"/>
      <c r="C38" s="124"/>
      <c r="D38" s="166"/>
      <c r="E38" s="166"/>
      <c r="F38" s="166"/>
      <c r="G38" s="167"/>
      <c r="H38" s="166"/>
      <c r="I38" s="166"/>
      <c r="J38" s="166"/>
      <c r="K38" s="166"/>
      <c r="L38" s="255"/>
      <c r="M38" s="244"/>
      <c r="N38" s="258"/>
      <c r="O38" s="189">
        <f t="shared" si="1"/>
        <v>0</v>
      </c>
      <c r="P38" s="91"/>
      <c r="Q38" s="91"/>
      <c r="R38" s="91"/>
      <c r="S38" s="91"/>
      <c r="T38" s="91"/>
      <c r="U38" s="91"/>
    </row>
    <row r="39" spans="1:21" s="13" customFormat="1" ht="24" customHeight="1" x14ac:dyDescent="0.2">
      <c r="A39" s="187"/>
      <c r="B39" s="148"/>
      <c r="C39" s="124"/>
      <c r="D39" s="166"/>
      <c r="E39" s="166"/>
      <c r="F39" s="166"/>
      <c r="G39" s="167"/>
      <c r="H39" s="166"/>
      <c r="I39" s="166"/>
      <c r="J39" s="166"/>
      <c r="K39" s="166"/>
      <c r="L39" s="255"/>
      <c r="M39" s="244"/>
      <c r="N39" s="258"/>
      <c r="O39" s="189">
        <f t="shared" si="1"/>
        <v>0</v>
      </c>
      <c r="P39" s="91"/>
      <c r="Q39" s="91"/>
      <c r="R39" s="91"/>
      <c r="S39" s="91"/>
      <c r="T39" s="91"/>
      <c r="U39" s="91"/>
    </row>
    <row r="40" spans="1:21" s="13" customFormat="1" ht="24" customHeight="1" x14ac:dyDescent="0.2">
      <c r="A40" s="187"/>
      <c r="B40" s="148"/>
      <c r="C40" s="124"/>
      <c r="D40" s="166"/>
      <c r="E40" s="166"/>
      <c r="F40" s="166"/>
      <c r="G40" s="167"/>
      <c r="H40" s="166"/>
      <c r="I40" s="166"/>
      <c r="J40" s="166"/>
      <c r="K40" s="166"/>
      <c r="L40" s="255"/>
      <c r="M40" s="244"/>
      <c r="N40" s="258"/>
      <c r="O40" s="189">
        <f t="shared" si="1"/>
        <v>0</v>
      </c>
      <c r="P40" s="91"/>
      <c r="Q40" s="91"/>
      <c r="R40" s="91"/>
      <c r="S40" s="91"/>
      <c r="T40" s="91"/>
      <c r="U40" s="91"/>
    </row>
    <row r="41" spans="1:21" s="13" customFormat="1" ht="24" customHeight="1" x14ac:dyDescent="0.25">
      <c r="A41" s="185"/>
      <c r="B41" s="273"/>
      <c r="C41"/>
      <c r="D41" s="95"/>
      <c r="E41"/>
      <c r="F41" s="273" t="s">
        <v>74</v>
      </c>
      <c r="G41" s="280"/>
      <c r="H41" s="272"/>
      <c r="I41"/>
      <c r="J41" s="281" t="s">
        <v>75</v>
      </c>
      <c r="K41" s="282">
        <f>IF(SUM(L49:L54)=0,0,$O$41-(SUMIF($A$12:$A$40,IF($L$49=" ",$A$49," "),$O$12:$O$40))-(SUMIF($A$12:$A$40,IF($L$50=" ",$A$50," "),$O$12:$O$40))-(SUMIF($A$12:$A$40,IF( $L$51=" ",$A$51," "),$O$12:$O$40))-(SUMIF($A$12:$A$40,IF($L$52=" ",$A$52," "),$O$12:$O$40))-(SUMIF($A$12:$A$40,IF($L$53=" ",$A$53," "),$O$12:$O$40))-(SUMIF($A$12:$A$40,IF($L$54=" ",$A$54," "),$O$12:$O$40)))</f>
        <v>0</v>
      </c>
      <c r="L41" s="95"/>
      <c r="M41" s="300" t="s">
        <v>76</v>
      </c>
      <c r="N41" s="300"/>
      <c r="O41" s="125">
        <f>SUM(O12:O40)</f>
        <v>0</v>
      </c>
      <c r="P41" s="91"/>
      <c r="Q41" s="91"/>
      <c r="R41" s="91"/>
      <c r="S41" s="91"/>
      <c r="T41" s="91"/>
      <c r="U41" s="91"/>
    </row>
    <row r="42" spans="1:21" s="13" customFormat="1" ht="15.75" customHeight="1" x14ac:dyDescent="0.2">
      <c r="A42" s="186"/>
      <c r="B42" s="73"/>
      <c r="C42"/>
      <c r="D42" s="274"/>
      <c r="E42" s="275"/>
      <c r="F42" s="204" t="s">
        <v>77</v>
      </c>
      <c r="G42" s="280"/>
      <c r="H42"/>
      <c r="I42"/>
      <c r="J42" s="73"/>
      <c r="K42" s="205" t="s">
        <v>78</v>
      </c>
      <c r="L42" s="95"/>
      <c r="M42" s="92"/>
      <c r="N42" s="93"/>
      <c r="O42" s="97"/>
      <c r="P42" s="91"/>
      <c r="Q42" s="91"/>
      <c r="R42" s="91"/>
      <c r="S42" s="91"/>
      <c r="T42" s="91"/>
      <c r="U42" s="91"/>
    </row>
    <row r="43" spans="1:21" s="13" customFormat="1" ht="15.75" customHeight="1" x14ac:dyDescent="0.2">
      <c r="A43" s="186"/>
      <c r="B43" s="73"/>
      <c r="C43"/>
      <c r="D43" s="276"/>
      <c r="E43" s="276"/>
      <c r="F43" s="204" t="s">
        <v>79</v>
      </c>
      <c r="G43" s="280"/>
      <c r="H43"/>
      <c r="I43"/>
      <c r="J43"/>
      <c r="K43" s="210" t="s">
        <v>80</v>
      </c>
      <c r="L43" s="95"/>
      <c r="M43" s="92"/>
      <c r="N43" s="93"/>
      <c r="O43" s="97"/>
      <c r="P43" s="91"/>
      <c r="Q43" s="91"/>
      <c r="R43" s="91"/>
      <c r="S43" s="91"/>
      <c r="T43" s="91"/>
      <c r="U43" s="91"/>
    </row>
    <row r="44" spans="1:21" s="13" customFormat="1" ht="15.75" customHeight="1" x14ac:dyDescent="0.2">
      <c r="A44" s="186"/>
      <c r="B44"/>
      <c r="C44"/>
      <c r="D44" s="276"/>
      <c r="E44" s="276"/>
      <c r="F44" s="216" t="s">
        <v>81</v>
      </c>
      <c r="G44" s="280"/>
      <c r="H44"/>
      <c r="I44"/>
      <c r="J44"/>
      <c r="K44" s="277"/>
      <c r="L44" s="95"/>
      <c r="M44" s="92"/>
      <c r="N44" s="93"/>
      <c r="O44" s="97"/>
      <c r="P44" s="91"/>
      <c r="Q44" s="91"/>
      <c r="R44" s="91"/>
      <c r="S44" s="91"/>
      <c r="T44" s="91"/>
      <c r="U44" s="91"/>
    </row>
    <row r="45" spans="1:21" s="13" customFormat="1" ht="15.75" customHeight="1" x14ac:dyDescent="0.2">
      <c r="A45" s="186"/>
      <c r="B45" s="278"/>
      <c r="C45"/>
      <c r="D45" s="276"/>
      <c r="E45" s="276"/>
      <c r="F45" s="216" t="s">
        <v>82</v>
      </c>
      <c r="G45" s="280"/>
      <c r="H45"/>
      <c r="I45"/>
      <c r="J45" s="96"/>
      <c r="K45"/>
      <c r="L45"/>
      <c r="M45" s="92"/>
      <c r="N45" s="93"/>
      <c r="O45" s="97"/>
      <c r="P45" s="91"/>
      <c r="Q45" s="91"/>
      <c r="R45" s="91"/>
      <c r="S45" s="91"/>
      <c r="T45" s="91"/>
      <c r="U45" s="91"/>
    </row>
    <row r="46" spans="1:21" s="13" customFormat="1" ht="15.75" customHeight="1" x14ac:dyDescent="0.25">
      <c r="A46" s="222" t="s">
        <v>83</v>
      </c>
      <c r="B46" s="211"/>
      <c r="C46" s="210"/>
      <c r="D46" s="96"/>
      <c r="E46" s="77"/>
      <c r="F46" s="77"/>
      <c r="G46" s="279"/>
      <c r="H46"/>
      <c r="I46"/>
      <c r="J46" s="77"/>
      <c r="K46"/>
      <c r="L46" s="271" t="str">
        <f>IF($O$41=$O$55," ","Totals are not equal")</f>
        <v xml:space="preserve"> </v>
      </c>
      <c r="M46" s="77"/>
      <c r="N46" s="77"/>
      <c r="O46" s="77"/>
      <c r="P46" s="91"/>
      <c r="Q46" s="91"/>
      <c r="R46" s="91"/>
      <c r="S46" s="91"/>
      <c r="T46" s="91"/>
      <c r="U46" s="91"/>
    </row>
    <row r="47" spans="1:21" s="13" customFormat="1" ht="14.25" customHeight="1" x14ac:dyDescent="0.2">
      <c r="A47" s="212" t="s">
        <v>84</v>
      </c>
      <c r="B47" s="211"/>
      <c r="C47" s="210"/>
      <c r="D47" s="96"/>
      <c r="E47" s="77"/>
      <c r="F47" s="77"/>
      <c r="G47" s="77"/>
      <c r="H47" s="77"/>
      <c r="I47"/>
      <c r="J47" s="77"/>
      <c r="K47"/>
      <c r="L47" s="77"/>
      <c r="M47" s="77"/>
      <c r="N47" s="77"/>
      <c r="O47" s="77"/>
      <c r="P47" s="91"/>
      <c r="Q47" s="91"/>
      <c r="R47" s="91"/>
      <c r="S47" s="91"/>
      <c r="T47" s="91"/>
      <c r="U47" s="91"/>
    </row>
    <row r="48" spans="1:21" s="13" customFormat="1" ht="24" customHeight="1" x14ac:dyDescent="0.25">
      <c r="A48" s="310" t="s">
        <v>69</v>
      </c>
      <c r="B48" s="310" t="s">
        <v>97</v>
      </c>
      <c r="C48" s="310" t="s">
        <v>100</v>
      </c>
      <c r="D48" s="334"/>
      <c r="E48" s="403" t="s">
        <v>102</v>
      </c>
      <c r="F48" s="404"/>
      <c r="G48" s="335"/>
      <c r="H48" s="398" t="s">
        <v>103</v>
      </c>
      <c r="I48" s="399"/>
      <c r="J48" s="348" t="s">
        <v>98</v>
      </c>
      <c r="K48" s="348" t="s">
        <v>99</v>
      </c>
      <c r="L48" s="338" t="s">
        <v>85</v>
      </c>
      <c r="M48" s="271"/>
      <c r="N48" s="93"/>
      <c r="O48" s="300" t="s">
        <v>86</v>
      </c>
      <c r="P48" s="91"/>
      <c r="Q48" s="91"/>
      <c r="R48" s="91"/>
      <c r="S48" s="91"/>
      <c r="T48" s="91"/>
      <c r="U48" s="91"/>
    </row>
    <row r="49" spans="1:21" ht="24" customHeight="1" x14ac:dyDescent="0.25">
      <c r="A49" s="339"/>
      <c r="B49" s="340"/>
      <c r="C49" s="341"/>
      <c r="D49" s="405"/>
      <c r="E49" s="406"/>
      <c r="F49" s="406"/>
      <c r="G49" s="407"/>
      <c r="H49" s="405"/>
      <c r="I49" s="408"/>
      <c r="J49" s="188"/>
      <c r="K49" s="188"/>
      <c r="L49" s="345"/>
      <c r="M49" s="73"/>
      <c r="N49" s="93"/>
      <c r="O49" s="169">
        <f>IF($L$49=" ",SUMIF($A$12:$A$40,A49,$O$12:$O$40),$K$41*$L$49)</f>
        <v>0</v>
      </c>
      <c r="P49" s="78"/>
      <c r="Q49" s="78"/>
      <c r="R49" s="78"/>
      <c r="S49" s="78"/>
      <c r="T49" s="78"/>
      <c r="U49" s="78"/>
    </row>
    <row r="50" spans="1:21" ht="24" customHeight="1" x14ac:dyDescent="0.25">
      <c r="A50" s="343"/>
      <c r="B50" s="343"/>
      <c r="C50" s="343"/>
      <c r="D50" s="405"/>
      <c r="E50" s="406"/>
      <c r="F50" s="406"/>
      <c r="G50" s="407"/>
      <c r="H50" s="405"/>
      <c r="I50" s="406"/>
      <c r="J50" s="344"/>
      <c r="K50" s="344"/>
      <c r="L50" s="344"/>
      <c r="M50" s="94"/>
      <c r="N50" s="93"/>
      <c r="O50" s="353">
        <f>IF($L$50=" ",SUMIF($A$12:$A$40,A50,$O$12:$O$40),$K$41*$L$50)</f>
        <v>0</v>
      </c>
      <c r="P50" s="78"/>
      <c r="Q50" s="78"/>
      <c r="R50" s="78"/>
      <c r="S50" s="78"/>
      <c r="T50" s="78"/>
      <c r="U50" s="78"/>
    </row>
    <row r="51" spans="1:21" ht="24" customHeight="1" x14ac:dyDescent="0.25">
      <c r="A51" s="342"/>
      <c r="B51" s="349"/>
      <c r="C51" s="341"/>
      <c r="D51" s="405"/>
      <c r="E51" s="406"/>
      <c r="F51" s="406"/>
      <c r="G51" s="407"/>
      <c r="H51" s="405"/>
      <c r="I51" s="408"/>
      <c r="J51" s="188"/>
      <c r="K51" s="188"/>
      <c r="L51" s="345"/>
      <c r="M51" s="73"/>
      <c r="N51" s="73"/>
      <c r="O51" s="169">
        <f>IF($L$51=" ",SUMIF($A$12:$A$40,A51,$O$12:$O$40),$K$41*$L$51)</f>
        <v>0</v>
      </c>
      <c r="P51" s="78"/>
      <c r="Q51" s="78"/>
      <c r="R51" s="78"/>
      <c r="S51" s="78"/>
      <c r="T51" s="78"/>
      <c r="U51" s="78"/>
    </row>
    <row r="52" spans="1:21" s="13" customFormat="1" ht="24" customHeight="1" x14ac:dyDescent="0.2">
      <c r="A52" s="343"/>
      <c r="B52" s="343"/>
      <c r="C52" s="343"/>
      <c r="D52" s="405"/>
      <c r="E52" s="406"/>
      <c r="F52" s="406"/>
      <c r="G52" s="407"/>
      <c r="H52" s="405"/>
      <c r="I52" s="406"/>
      <c r="J52" s="344"/>
      <c r="K52" s="344"/>
      <c r="L52" s="344"/>
      <c r="M52" s="73"/>
      <c r="N52" s="73"/>
      <c r="O52" s="353">
        <f>IF($L$52=" ",SUMIF($A$12:$A$40,A52,$O$12:$O$40),$K$41*$L$52)</f>
        <v>0</v>
      </c>
      <c r="P52" s="91"/>
      <c r="Q52" s="91"/>
      <c r="R52" s="91"/>
      <c r="S52" s="91"/>
      <c r="T52" s="91"/>
      <c r="U52" s="91"/>
    </row>
    <row r="53" spans="1:21" s="13" customFormat="1" ht="24" customHeight="1" x14ac:dyDescent="0.2">
      <c r="A53" s="187"/>
      <c r="B53" s="188"/>
      <c r="C53" s="341"/>
      <c r="D53" s="405"/>
      <c r="E53" s="406"/>
      <c r="F53" s="406"/>
      <c r="G53" s="407"/>
      <c r="H53" s="405"/>
      <c r="I53" s="408"/>
      <c r="J53" s="188"/>
      <c r="K53" s="188"/>
      <c r="L53" s="345"/>
      <c r="M53" s="73"/>
      <c r="N53" s="73"/>
      <c r="O53" s="169">
        <f>IF($L$53=" ",SUMIF($A$12:$A$40,A53,$O$12:$O$40),$K$41*$L$53)</f>
        <v>0</v>
      </c>
      <c r="P53" s="91"/>
      <c r="Q53" s="91"/>
      <c r="R53" s="91"/>
      <c r="S53" s="91"/>
      <c r="T53" s="91"/>
      <c r="U53" s="91"/>
    </row>
    <row r="54" spans="1:21" s="13" customFormat="1" ht="24" customHeight="1" x14ac:dyDescent="0.2">
      <c r="A54" s="343"/>
      <c r="B54" s="343"/>
      <c r="C54" s="343"/>
      <c r="D54" s="405"/>
      <c r="E54" s="406"/>
      <c r="F54" s="406"/>
      <c r="G54" s="407"/>
      <c r="H54" s="405"/>
      <c r="I54" s="406"/>
      <c r="J54" s="344"/>
      <c r="K54" s="344"/>
      <c r="L54" s="344"/>
      <c r="M54" s="73"/>
      <c r="N54" s="73"/>
      <c r="O54" s="353">
        <f>IF($L$54=" ",SUMIF($A$12:$A$40,A54,$O$12:$O$40),$K$41*$L$54)</f>
        <v>0</v>
      </c>
      <c r="P54" s="91"/>
      <c r="Q54" s="91"/>
      <c r="R54" s="91"/>
      <c r="S54" s="91"/>
      <c r="T54" s="91"/>
      <c r="U54" s="91"/>
    </row>
    <row r="55" spans="1:21" ht="24" customHeight="1" x14ac:dyDescent="0.25">
      <c r="A55" s="73"/>
      <c r="B55" s="171"/>
      <c r="C55" s="171"/>
      <c r="D55" s="171"/>
      <c r="E55" s="171"/>
      <c r="F55" s="171"/>
      <c r="G55" s="171"/>
      <c r="H55" s="171"/>
      <c r="I55" s="171"/>
      <c r="J55" s="171"/>
      <c r="K55" s="346"/>
      <c r="L55" s="362">
        <f>L49+L50+L51+L52+L53+L54</f>
        <v>0</v>
      </c>
      <c r="M55" s="307" t="s">
        <v>76</v>
      </c>
      <c r="N55" s="300"/>
      <c r="O55" s="125">
        <f>SUM(O49:O54)</f>
        <v>0</v>
      </c>
      <c r="P55" s="78"/>
      <c r="Q55" s="78"/>
      <c r="R55" s="78"/>
      <c r="S55" s="78"/>
      <c r="T55" s="78"/>
      <c r="U55" s="78"/>
    </row>
    <row r="56" spans="1:21" s="14" customFormat="1" ht="13.5" customHeight="1" x14ac:dyDescent="0.25">
      <c r="A56" s="171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171"/>
      <c r="P56" s="164"/>
      <c r="Q56" s="164"/>
      <c r="R56" s="164"/>
      <c r="S56" s="164"/>
      <c r="T56" s="164"/>
      <c r="U56" s="164"/>
    </row>
    <row r="57" spans="1:21" s="15" customFormat="1" ht="18" hidden="1" customHeight="1" x14ac:dyDescent="0.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P57" s="165"/>
      <c r="Q57" s="165"/>
      <c r="R57" s="165"/>
      <c r="S57" s="165"/>
      <c r="T57" s="165"/>
      <c r="U57" s="165"/>
    </row>
    <row r="58" spans="1:21" s="13" customFormat="1" ht="18" hidden="1" customHeight="1" x14ac:dyDescent="0.2">
      <c r="P58" s="91"/>
      <c r="Q58" s="91"/>
      <c r="R58" s="91"/>
      <c r="S58" s="91"/>
      <c r="T58" s="91"/>
      <c r="U58" s="91"/>
    </row>
    <row r="59" spans="1:21" s="13" customFormat="1" ht="18" hidden="1" customHeight="1" x14ac:dyDescent="0.25">
      <c r="L59" s="11"/>
      <c r="P59" s="91"/>
      <c r="Q59" s="91"/>
      <c r="R59" s="91"/>
      <c r="S59" s="91"/>
      <c r="T59" s="91"/>
      <c r="U59" s="91"/>
    </row>
    <row r="60" spans="1:21" s="13" customFormat="1" ht="18" hidden="1" customHeight="1" x14ac:dyDescent="0.25">
      <c r="L60" s="11"/>
      <c r="P60" s="91"/>
      <c r="Q60" s="91"/>
      <c r="R60" s="91"/>
      <c r="S60" s="91"/>
      <c r="T60" s="91"/>
      <c r="U60" s="91"/>
    </row>
    <row r="61" spans="1:21" s="13" customFormat="1" ht="18" hidden="1" customHeight="1" x14ac:dyDescent="0.25">
      <c r="L61" s="11"/>
    </row>
    <row r="62" spans="1:21" s="13" customFormat="1" ht="18" hidden="1" customHeight="1" x14ac:dyDescent="0.25">
      <c r="L62" s="11"/>
      <c r="M62" s="11"/>
      <c r="N62" s="11"/>
    </row>
    <row r="63" spans="1:21" s="13" customFormat="1" ht="18" hidden="1" customHeight="1" x14ac:dyDescent="0.25">
      <c r="L63" s="11"/>
      <c r="M63" s="11"/>
      <c r="N63" s="11"/>
    </row>
    <row r="64" spans="1:21" s="13" customFormat="1" ht="18" hidden="1" customHeight="1" x14ac:dyDescent="0.25">
      <c r="L64" s="11"/>
      <c r="M64" s="11"/>
      <c r="N64" s="11"/>
    </row>
    <row r="65" spans="2:15" s="13" customFormat="1" ht="18" hidden="1" customHeight="1" x14ac:dyDescent="0.25">
      <c r="L65" s="11"/>
      <c r="M65" s="11"/>
      <c r="N65" s="11"/>
    </row>
    <row r="66" spans="2:15" s="13" customFormat="1" ht="18" hidden="1" customHeight="1" x14ac:dyDescent="0.25">
      <c r="L66" s="11"/>
      <c r="M66" s="11"/>
      <c r="N66" s="11"/>
    </row>
    <row r="67" spans="2:15" s="13" customFormat="1" ht="18" hidden="1" customHeight="1" x14ac:dyDescent="0.2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2:15" s="13" customFormat="1" ht="18" hidden="1" customHeight="1" x14ac:dyDescent="0.2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2:15" s="13" customFormat="1" ht="18" hidden="1" customHeight="1" x14ac:dyDescent="0.2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6"/>
      <c r="M69" s="11"/>
      <c r="N69" s="11"/>
    </row>
    <row r="70" spans="2:15" ht="12.75" hidden="1" customHeight="1" x14ac:dyDescent="0.2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3"/>
      <c r="M70" s="11"/>
      <c r="N70" s="11"/>
      <c r="O70" s="11"/>
    </row>
    <row r="71" spans="2:15" ht="9" hidden="1" customHeight="1" x14ac:dyDescent="0.2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3"/>
      <c r="M71" s="11"/>
      <c r="N71" s="11"/>
      <c r="O71" s="11"/>
    </row>
    <row r="72" spans="2:15" ht="15.75" hidden="1" customHeight="1" x14ac:dyDescent="0.25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3"/>
      <c r="M72" s="16"/>
      <c r="N72" s="16"/>
      <c r="O72" s="11"/>
    </row>
    <row r="73" spans="2:15" ht="14.25" hidden="1" customHeight="1" x14ac:dyDescent="0.2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3"/>
      <c r="M73" s="13"/>
      <c r="N73" s="13"/>
      <c r="O73" s="11"/>
    </row>
    <row r="74" spans="2:15" ht="12" hidden="1" customHeight="1" x14ac:dyDescent="0.2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3"/>
      <c r="M74" s="13"/>
      <c r="N74" s="13"/>
      <c r="O74" s="11"/>
    </row>
    <row r="75" spans="2:15" ht="12" hidden="1" customHeight="1" x14ac:dyDescent="0.2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3"/>
      <c r="M75" s="13"/>
      <c r="N75" s="13"/>
      <c r="O75" s="11"/>
    </row>
    <row r="76" spans="2:15" ht="12" hidden="1" customHeight="1" x14ac:dyDescent="0.2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3"/>
      <c r="M76" s="13"/>
      <c r="N76" s="13"/>
      <c r="O76" s="11"/>
    </row>
    <row r="77" spans="2:15" ht="12" hidden="1" customHeight="1" x14ac:dyDescent="0.25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3"/>
      <c r="M77" s="13"/>
      <c r="N77" s="13"/>
      <c r="O77" s="11"/>
    </row>
    <row r="78" spans="2:15" ht="12" hidden="1" customHeight="1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1"/>
    </row>
    <row r="79" spans="2:15" ht="6.95" hidden="1" customHeight="1" x14ac:dyDescent="0.25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1"/>
    </row>
    <row r="80" spans="2:15" s="16" customFormat="1" ht="17.100000000000001" hidden="1" customHeight="1" x14ac:dyDescent="0.2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="13" customFormat="1" ht="17.100000000000001" hidden="1" customHeight="1" x14ac:dyDescent="0.2"/>
    <row r="82" s="13" customFormat="1" ht="17.100000000000001" hidden="1" customHeight="1" x14ac:dyDescent="0.2"/>
    <row r="83" s="13" customFormat="1" ht="17.100000000000001" hidden="1" customHeight="1" x14ac:dyDescent="0.2"/>
    <row r="84" s="13" customFormat="1" ht="17.100000000000001" hidden="1" customHeight="1" x14ac:dyDescent="0.2"/>
    <row r="85" s="13" customFormat="1" ht="17.100000000000001" hidden="1" customHeight="1" x14ac:dyDescent="0.2"/>
    <row r="86" s="13" customFormat="1" ht="17.100000000000001" hidden="1" customHeight="1" x14ac:dyDescent="0.2"/>
    <row r="87" s="13" customFormat="1" ht="17.100000000000001" hidden="1" customHeight="1" x14ac:dyDescent="0.2"/>
    <row r="88" s="13" customFormat="1" ht="17.100000000000001" hidden="1" customHeight="1" x14ac:dyDescent="0.2"/>
    <row r="89" s="13" customFormat="1" ht="17.100000000000001" hidden="1" customHeight="1" x14ac:dyDescent="0.2"/>
    <row r="90" s="13" customFormat="1" ht="17.100000000000001" hidden="1" customHeight="1" x14ac:dyDescent="0.2"/>
    <row r="91" s="13" customFormat="1" ht="17.100000000000001" hidden="1" customHeight="1" x14ac:dyDescent="0.2"/>
    <row r="92" s="13" customFormat="1" ht="17.100000000000001" hidden="1" customHeight="1" x14ac:dyDescent="0.2"/>
    <row r="93" s="13" customFormat="1" ht="17.100000000000001" hidden="1" customHeight="1" x14ac:dyDescent="0.2"/>
    <row r="94" s="13" customFormat="1" ht="17.100000000000001" hidden="1" customHeight="1" x14ac:dyDescent="0.2"/>
    <row r="95" s="13" customFormat="1" ht="17.100000000000001" hidden="1" customHeight="1" x14ac:dyDescent="0.2"/>
    <row r="96" s="13" customFormat="1" ht="17.100000000000001" hidden="1" customHeight="1" x14ac:dyDescent="0.2"/>
    <row r="97" spans="12:12" s="13" customFormat="1" ht="17.100000000000001" hidden="1" customHeight="1" x14ac:dyDescent="0.2"/>
    <row r="98" spans="12:12" s="13" customFormat="1" ht="17.100000000000001" hidden="1" customHeight="1" x14ac:dyDescent="0.2"/>
    <row r="99" spans="12:12" s="13" customFormat="1" ht="17.100000000000001" hidden="1" customHeight="1" x14ac:dyDescent="0.2"/>
    <row r="100" spans="12:12" s="13" customFormat="1" ht="17.100000000000001" hidden="1" customHeight="1" x14ac:dyDescent="0.2"/>
    <row r="101" spans="12:12" s="13" customFormat="1" ht="17.100000000000001" hidden="1" customHeight="1" x14ac:dyDescent="0.2"/>
    <row r="102" spans="12:12" s="13" customFormat="1" ht="17.100000000000001" hidden="1" customHeight="1" x14ac:dyDescent="0.2"/>
    <row r="103" spans="12:12" s="13" customFormat="1" ht="17.100000000000001" hidden="1" customHeight="1" x14ac:dyDescent="0.2"/>
    <row r="104" spans="12:12" s="13" customFormat="1" ht="17.100000000000001" hidden="1" customHeight="1" x14ac:dyDescent="0.2"/>
    <row r="105" spans="12:12" s="13" customFormat="1" ht="17.100000000000001" hidden="1" customHeight="1" x14ac:dyDescent="0.2"/>
    <row r="106" spans="12:12" s="13" customFormat="1" ht="17.100000000000001" hidden="1" customHeight="1" x14ac:dyDescent="0.2"/>
    <row r="107" spans="12:12" s="13" customFormat="1" ht="17.100000000000001" hidden="1" customHeight="1" x14ac:dyDescent="0.2"/>
    <row r="108" spans="12:12" s="13" customFormat="1" ht="17.100000000000001" hidden="1" customHeight="1" x14ac:dyDescent="0.2"/>
    <row r="109" spans="12:12" s="13" customFormat="1" ht="17.100000000000001" hidden="1" customHeight="1" x14ac:dyDescent="0.2"/>
    <row r="110" spans="12:12" s="13" customFormat="1" ht="17.100000000000001" hidden="1" customHeight="1" x14ac:dyDescent="0.2"/>
    <row r="111" spans="12:12" s="13" customFormat="1" ht="17.100000000000001" hidden="1" customHeight="1" x14ac:dyDescent="0.2"/>
    <row r="112" spans="12:12" s="13" customFormat="1" ht="17.100000000000001" hidden="1" customHeight="1" x14ac:dyDescent="0.25">
      <c r="L112" s="11"/>
    </row>
    <row r="113" spans="2:15" s="13" customFormat="1" ht="17.100000000000001" hidden="1" customHeight="1" x14ac:dyDescent="0.25">
      <c r="L113" s="11"/>
    </row>
    <row r="114" spans="2:15" s="13" customFormat="1" ht="17.100000000000001" hidden="1" customHeight="1" x14ac:dyDescent="0.25">
      <c r="L114" s="11"/>
    </row>
    <row r="115" spans="2:15" s="13" customFormat="1" ht="17.100000000000001" hidden="1" customHeight="1" x14ac:dyDescent="0.25">
      <c r="L115" s="11"/>
      <c r="M115" s="11"/>
      <c r="N115" s="11"/>
    </row>
    <row r="116" spans="2:15" s="13" customFormat="1" ht="17.100000000000001" hidden="1" customHeight="1" x14ac:dyDescent="0.25">
      <c r="L116" s="11"/>
      <c r="M116" s="11"/>
      <c r="N116" s="11"/>
    </row>
    <row r="117" spans="2:15" s="13" customFormat="1" ht="17.100000000000001" hidden="1" customHeight="1" x14ac:dyDescent="0.25">
      <c r="L117" s="11"/>
      <c r="M117" s="11"/>
      <c r="N117" s="11"/>
    </row>
    <row r="118" spans="2:15" s="13" customFormat="1" ht="17.100000000000001" hidden="1" customHeight="1" x14ac:dyDescent="0.25">
      <c r="L118" s="11"/>
      <c r="M118" s="11"/>
      <c r="N118" s="11"/>
    </row>
    <row r="119" spans="2:15" s="13" customFormat="1" ht="17.100000000000001" hidden="1" customHeight="1" x14ac:dyDescent="0.25">
      <c r="L119" s="11"/>
      <c r="M119" s="11"/>
      <c r="N119" s="11"/>
    </row>
    <row r="120" spans="2:15" s="13" customFormat="1" ht="17.100000000000001" hidden="1" customHeight="1" x14ac:dyDescent="0.25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2:15" s="13" customFormat="1" ht="17.100000000000001" hidden="1" customHeight="1" x14ac:dyDescent="0.25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2:15" s="13" customFormat="1" ht="18.75" hidden="1" customHeight="1" x14ac:dyDescent="0.25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2:15" hidden="1" x14ac:dyDescent="0.25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2:15" hidden="1" x14ac:dyDescent="0.25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2:15" hidden="1" x14ac:dyDescent="0.25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2:15" hidden="1" x14ac:dyDescent="0.25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spans="2:15" hidden="1" x14ac:dyDescent="0.25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2:15" hidden="1" x14ac:dyDescent="0.25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s="11" customFormat="1" hidden="1" x14ac:dyDescent="0.25"/>
    <row r="130" s="11" customFormat="1" hidden="1" x14ac:dyDescent="0.25"/>
    <row r="131" s="11" customFormat="1" hidden="1" x14ac:dyDescent="0.25"/>
    <row r="132" s="11" customFormat="1" hidden="1" x14ac:dyDescent="0.25"/>
    <row r="133" s="11" customFormat="1" hidden="1" x14ac:dyDescent="0.25"/>
    <row r="134" s="11" customFormat="1" hidden="1" x14ac:dyDescent="0.25"/>
    <row r="135" s="11" customFormat="1" hidden="1" x14ac:dyDescent="0.25"/>
    <row r="136" s="11" customFormat="1" hidden="1" x14ac:dyDescent="0.25"/>
    <row r="137" s="11" customFormat="1" hidden="1" x14ac:dyDescent="0.25"/>
    <row r="138" s="11" customFormat="1" hidden="1" x14ac:dyDescent="0.25"/>
    <row r="139" s="11" customFormat="1" hidden="1" x14ac:dyDescent="0.25"/>
    <row r="140" s="11" customFormat="1" hidden="1" x14ac:dyDescent="0.25"/>
    <row r="141" s="11" customFormat="1" hidden="1" x14ac:dyDescent="0.25"/>
    <row r="142" s="11" customFormat="1" hidden="1" x14ac:dyDescent="0.25"/>
    <row r="143" s="11" customFormat="1" hidden="1" x14ac:dyDescent="0.25"/>
    <row r="144" s="11" customFormat="1" hidden="1" x14ac:dyDescent="0.25"/>
    <row r="145" spans="12:14" s="11" customFormat="1" hidden="1" x14ac:dyDescent="0.25"/>
    <row r="146" spans="12:14" s="11" customFormat="1" hidden="1" x14ac:dyDescent="0.25"/>
    <row r="147" spans="12:14" s="11" customFormat="1" hidden="1" x14ac:dyDescent="0.25"/>
    <row r="148" spans="12:14" s="11" customFormat="1" hidden="1" x14ac:dyDescent="0.25"/>
    <row r="149" spans="12:14" s="11" customFormat="1" hidden="1" x14ac:dyDescent="0.25"/>
    <row r="150" spans="12:14" s="11" customFormat="1" hidden="1" x14ac:dyDescent="0.25"/>
    <row r="151" spans="12:14" s="11" customFormat="1" hidden="1" x14ac:dyDescent="0.25"/>
    <row r="152" spans="12:14" s="11" customFormat="1" hidden="1" x14ac:dyDescent="0.25"/>
    <row r="153" spans="12:14" s="11" customFormat="1" hidden="1" x14ac:dyDescent="0.25"/>
    <row r="154" spans="12:14" s="11" customFormat="1" hidden="1" x14ac:dyDescent="0.25"/>
    <row r="155" spans="12:14" s="11" customFormat="1" hidden="1" x14ac:dyDescent="0.25"/>
    <row r="156" spans="12:14" s="11" customFormat="1" hidden="1" x14ac:dyDescent="0.25">
      <c r="L156" s="10"/>
    </row>
    <row r="157" spans="12:14" s="11" customFormat="1" hidden="1" x14ac:dyDescent="0.25">
      <c r="L157" s="10"/>
    </row>
    <row r="158" spans="12:14" s="11" customFormat="1" hidden="1" x14ac:dyDescent="0.25">
      <c r="L158" s="10"/>
    </row>
    <row r="159" spans="12:14" s="11" customFormat="1" hidden="1" x14ac:dyDescent="0.25">
      <c r="L159" s="10"/>
      <c r="M159" s="10"/>
      <c r="N159" s="10"/>
    </row>
    <row r="160" spans="12:14" s="11" customFormat="1" hidden="1" x14ac:dyDescent="0.25">
      <c r="L160" s="10"/>
      <c r="M160" s="10"/>
      <c r="N160" s="10"/>
    </row>
    <row r="161" spans="2:15" hidden="1" x14ac:dyDescent="0.25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O161" s="11"/>
    </row>
    <row r="162" spans="2:15" hidden="1" x14ac:dyDescent="0.25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O162" s="11"/>
    </row>
    <row r="163" spans="2:15" hidden="1" x14ac:dyDescent="0.25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O163" s="11"/>
    </row>
    <row r="164" spans="2:15" hidden="1" x14ac:dyDescent="0.25">
      <c r="O164" s="11"/>
    </row>
    <row r="165" spans="2:15" hidden="1" x14ac:dyDescent="0.25">
      <c r="O165" s="11"/>
    </row>
    <row r="166" spans="2:15" hidden="1" x14ac:dyDescent="0.25">
      <c r="O166" s="11"/>
    </row>
  </sheetData>
  <sheetProtection password="BA39" sheet="1" objects="1" scenarios="1"/>
  <mergeCells count="14">
    <mergeCell ref="D50:G50"/>
    <mergeCell ref="H50:I50"/>
    <mergeCell ref="D51:G51"/>
    <mergeCell ref="H51:I51"/>
    <mergeCell ref="E48:F48"/>
    <mergeCell ref="H48:I48"/>
    <mergeCell ref="D49:G49"/>
    <mergeCell ref="H49:I49"/>
    <mergeCell ref="D54:G54"/>
    <mergeCell ref="H54:I54"/>
    <mergeCell ref="D52:G52"/>
    <mergeCell ref="H52:I52"/>
    <mergeCell ref="D53:G53"/>
    <mergeCell ref="H53:I53"/>
  </mergeCells>
  <pageMargins left="0.36" right="0.2" top="0.25" bottom="0.16" header="0.5" footer="0.5"/>
  <pageSetup scale="61" orientation="portrait" blackAndWhite="1" horizontalDpi="4294967292" verticalDpi="300" r:id="rId1"/>
  <headerFooter alignWithMargins="0"/>
  <colBreaks count="1" manualBreakCount="1">
    <brk id="15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T181"/>
  <sheetViews>
    <sheetView showGridLines="0" showZeros="0" zoomScale="75" workbookViewId="0">
      <selection activeCell="A10" sqref="A10"/>
    </sheetView>
  </sheetViews>
  <sheetFormatPr defaultColWidth="0" defaultRowHeight="21" customHeight="1" zeroHeight="1" x14ac:dyDescent="0.2"/>
  <cols>
    <col min="1" max="1" width="6.140625" style="2" customWidth="1"/>
    <col min="2" max="2" width="11.42578125" style="1" customWidth="1"/>
    <col min="3" max="3" width="6.7109375" style="1" customWidth="1"/>
    <col min="4" max="4" width="7.85546875" style="1" customWidth="1"/>
    <col min="5" max="5" width="10.7109375" style="1" customWidth="1"/>
    <col min="6" max="6" width="12.28515625" style="1" customWidth="1"/>
    <col min="7" max="7" width="9.85546875" style="1" customWidth="1"/>
    <col min="8" max="8" width="11" style="1" customWidth="1"/>
    <col min="9" max="9" width="15.28515625" style="1" customWidth="1"/>
    <col min="10" max="10" width="15.5703125" style="1" customWidth="1"/>
    <col min="11" max="11" width="15" style="1" customWidth="1"/>
    <col min="12" max="13" width="11.5703125" style="1" customWidth="1"/>
    <col min="14" max="14" width="20.5703125" style="1" customWidth="1"/>
    <col min="15" max="15" width="18.85546875" style="2" hidden="1" customWidth="1"/>
    <col min="16" max="16384" width="0" style="2" hidden="1"/>
  </cols>
  <sheetData>
    <row r="1" spans="1:20" ht="19.5" customHeight="1" x14ac:dyDescent="0.25">
      <c r="A1" s="214" t="s">
        <v>63</v>
      </c>
      <c r="B1" s="69"/>
      <c r="C1" s="98"/>
      <c r="D1" s="99"/>
      <c r="E1" s="100"/>
      <c r="F1" s="100"/>
      <c r="G1" s="101"/>
      <c r="H1" s="102"/>
      <c r="I1" s="103"/>
      <c r="J1" s="104"/>
      <c r="K1" s="38"/>
      <c r="L1" s="72"/>
      <c r="M1" s="55"/>
      <c r="N1" s="55"/>
      <c r="O1" s="149"/>
      <c r="P1" s="149"/>
      <c r="Q1" s="149"/>
      <c r="R1" s="149"/>
      <c r="S1" s="149"/>
      <c r="T1" s="9"/>
    </row>
    <row r="2" spans="1:20" ht="19.5" customHeight="1" x14ac:dyDescent="0.35">
      <c r="A2" s="215" t="s">
        <v>95</v>
      </c>
      <c r="B2" s="98"/>
      <c r="C2" s="98"/>
      <c r="D2" s="105"/>
      <c r="E2" s="105"/>
      <c r="F2" s="105"/>
      <c r="G2" s="102"/>
      <c r="H2" s="333" t="s">
        <v>101</v>
      </c>
      <c r="I2" s="38"/>
      <c r="J2" s="105"/>
      <c r="K2" s="38"/>
      <c r="L2" s="267" t="s">
        <v>65</v>
      </c>
      <c r="M2" s="268" t="str">
        <f>IF((VALUE('Short Form'!L62)&lt;&gt;0),1+VALUE('Short Form'!H62)+VALUE('Short Form'!I62)+VALUE('Short Form'!J62)+VALUE('Short Form'!K62)+VALUE('Short Form'!L62),"")</f>
        <v/>
      </c>
      <c r="N2" s="269" t="str">
        <f>IF((M2=0),"",'Short Form'!N3)</f>
        <v/>
      </c>
      <c r="O2" s="149"/>
      <c r="P2" s="149"/>
      <c r="Q2" s="149"/>
      <c r="R2" s="149"/>
      <c r="S2" s="149"/>
      <c r="T2" s="9"/>
    </row>
    <row r="3" spans="1:20" ht="9" customHeight="1" x14ac:dyDescent="0.2">
      <c r="A3" s="57"/>
      <c r="B3" s="38"/>
      <c r="C3" s="38"/>
      <c r="D3" s="38"/>
      <c r="E3" s="38"/>
      <c r="F3" s="38"/>
      <c r="G3" s="38"/>
      <c r="H3" s="38"/>
      <c r="I3" s="38"/>
      <c r="J3" s="38"/>
      <c r="K3" s="38"/>
      <c r="L3" s="72"/>
      <c r="M3" s="38"/>
      <c r="N3" s="38"/>
      <c r="O3" s="9"/>
      <c r="P3" s="9"/>
      <c r="Q3" s="9"/>
      <c r="R3" s="9"/>
      <c r="S3" s="9"/>
      <c r="T3" s="9"/>
    </row>
    <row r="4" spans="1:20" ht="14.25" customHeight="1" x14ac:dyDescent="0.2">
      <c r="A4" s="33" t="s">
        <v>8</v>
      </c>
      <c r="B4" s="237"/>
      <c r="C4" s="27"/>
      <c r="D4" s="237"/>
      <c r="E4" s="238" t="s">
        <v>9</v>
      </c>
      <c r="F4" s="237"/>
      <c r="G4" s="237"/>
      <c r="H4" s="106" t="s">
        <v>10</v>
      </c>
      <c r="I4" s="27"/>
      <c r="J4" s="27"/>
      <c r="K4" s="28"/>
      <c r="L4" s="35" t="s">
        <v>106</v>
      </c>
      <c r="M4" s="23"/>
      <c r="N4" s="24"/>
      <c r="O4" s="9"/>
      <c r="P4" s="9"/>
      <c r="Q4" s="9"/>
      <c r="R4" s="9"/>
      <c r="S4" s="9"/>
      <c r="T4" s="9"/>
    </row>
    <row r="5" spans="1:20" s="3" customFormat="1" ht="21" customHeight="1" x14ac:dyDescent="0.2">
      <c r="A5" s="246" t="str">
        <f>'Short Form'!A6</f>
        <v>Sera</v>
      </c>
      <c r="B5" s="121"/>
      <c r="C5" s="121"/>
      <c r="D5" s="121"/>
      <c r="E5" s="254" t="str">
        <f>'Short Form'!E6</f>
        <v>Sherri R.</v>
      </c>
      <c r="F5" s="121"/>
      <c r="G5" s="121"/>
      <c r="H5" s="178" t="str">
        <f>'Short Form'!H6</f>
        <v>Executive Assistant</v>
      </c>
      <c r="I5" s="121"/>
      <c r="J5" s="121"/>
      <c r="K5" s="19"/>
      <c r="L5" s="144" t="str">
        <f>'Short Form'!K6</f>
        <v>473-74-7980</v>
      </c>
      <c r="M5" s="115"/>
      <c r="N5" s="21"/>
      <c r="O5" s="110"/>
      <c r="P5" s="110"/>
      <c r="Q5" s="110"/>
      <c r="R5" s="110"/>
      <c r="S5" s="110"/>
      <c r="T5" s="110"/>
    </row>
    <row r="6" spans="1:20" ht="18" customHeight="1" x14ac:dyDescent="0.25">
      <c r="A6" s="216" t="s">
        <v>88</v>
      </c>
      <c r="B6" s="217"/>
      <c r="C6" s="218"/>
      <c r="D6" s="219"/>
      <c r="E6" s="218"/>
      <c r="F6" s="9"/>
      <c r="G6" s="9"/>
      <c r="H6" s="37"/>
      <c r="I6" s="37"/>
      <c r="J6" s="37"/>
      <c r="K6" s="37"/>
      <c r="L6" s="37"/>
      <c r="M6" s="37"/>
      <c r="N6" s="37"/>
      <c r="O6" s="9"/>
      <c r="P6" s="9"/>
      <c r="Q6" s="9"/>
      <c r="R6" s="9"/>
      <c r="S6" s="9"/>
      <c r="T6" s="9"/>
    </row>
    <row r="7" spans="1:20" ht="14.25" customHeight="1" x14ac:dyDescent="0.2">
      <c r="A7" s="204" t="s">
        <v>89</v>
      </c>
      <c r="B7" s="217"/>
      <c r="C7" s="220"/>
      <c r="D7" s="219"/>
      <c r="E7" s="220"/>
      <c r="F7" s="38"/>
      <c r="G7" s="38"/>
      <c r="H7"/>
      <c r="I7" s="38"/>
      <c r="J7" s="38"/>
      <c r="K7" s="39"/>
      <c r="L7" s="38"/>
      <c r="M7" s="38"/>
      <c r="N7" s="38"/>
      <c r="O7" s="9"/>
      <c r="P7" s="9"/>
      <c r="Q7" s="9"/>
      <c r="R7" s="9"/>
      <c r="S7" s="9"/>
      <c r="T7" s="9"/>
    </row>
    <row r="8" spans="1:20" ht="5.25" customHeight="1" x14ac:dyDescent="0.2">
      <c r="A8" s="204"/>
      <c r="B8" s="38"/>
      <c r="C8" s="38"/>
      <c r="D8" s="38"/>
      <c r="E8" s="38"/>
      <c r="F8" s="38"/>
      <c r="G8" s="38"/>
      <c r="H8" s="38"/>
      <c r="I8" s="38"/>
      <c r="J8" s="38"/>
      <c r="K8" s="107"/>
      <c r="L8" s="38"/>
      <c r="M8" s="38"/>
      <c r="N8" s="38"/>
      <c r="O8" s="9"/>
      <c r="P8" s="9"/>
      <c r="Q8" s="9"/>
      <c r="R8" s="9"/>
      <c r="S8" s="9"/>
      <c r="T8" s="9"/>
    </row>
    <row r="9" spans="1:20" ht="21" customHeight="1" x14ac:dyDescent="0.2">
      <c r="A9" s="300" t="s">
        <v>69</v>
      </c>
      <c r="B9" s="301" t="s">
        <v>14</v>
      </c>
      <c r="C9" s="360" t="s">
        <v>15</v>
      </c>
      <c r="D9" s="302"/>
      <c r="E9" s="303" t="s">
        <v>16</v>
      </c>
      <c r="F9" s="361"/>
      <c r="G9" s="302"/>
      <c r="H9" s="307"/>
      <c r="I9" s="304" t="s">
        <v>17</v>
      </c>
      <c r="J9" s="304"/>
      <c r="K9" s="304"/>
      <c r="L9" s="300" t="s">
        <v>90</v>
      </c>
      <c r="M9" s="301" t="s">
        <v>19</v>
      </c>
      <c r="N9" s="300" t="s">
        <v>73</v>
      </c>
      <c r="O9" s="9"/>
      <c r="P9" s="9"/>
      <c r="Q9" s="9"/>
      <c r="R9" s="9"/>
      <c r="S9" s="9"/>
      <c r="T9" s="9"/>
    </row>
    <row r="10" spans="1:20" s="5" customFormat="1" ht="24.75" customHeight="1" x14ac:dyDescent="0.2">
      <c r="A10" s="136"/>
      <c r="B10" s="146"/>
      <c r="C10" s="135"/>
      <c r="D10" s="126"/>
      <c r="E10" s="155"/>
      <c r="F10" s="155"/>
      <c r="G10" s="156"/>
      <c r="H10" s="157"/>
      <c r="I10" s="126"/>
      <c r="J10" s="155"/>
      <c r="K10" s="155"/>
      <c r="L10" s="260"/>
      <c r="M10" s="256"/>
      <c r="N10" s="189">
        <f t="shared" ref="N10:N25" si="0">IF(M10=" ",L10*1,L10*M10)</f>
        <v>0</v>
      </c>
      <c r="O10" s="41"/>
      <c r="P10" s="41"/>
      <c r="Q10" s="41"/>
      <c r="R10" s="41"/>
      <c r="S10" s="41"/>
      <c r="T10" s="41"/>
    </row>
    <row r="11" spans="1:20" s="5" customFormat="1" ht="24.75" customHeight="1" x14ac:dyDescent="0.2">
      <c r="A11" s="136"/>
      <c r="B11" s="146"/>
      <c r="C11" s="135"/>
      <c r="D11" s="126"/>
      <c r="E11" s="155"/>
      <c r="F11" s="155"/>
      <c r="G11" s="156"/>
      <c r="H11" s="157"/>
      <c r="I11" s="127"/>
      <c r="J11" s="155"/>
      <c r="K11" s="156"/>
      <c r="L11" s="260"/>
      <c r="M11" s="256"/>
      <c r="N11" s="189">
        <f t="shared" si="0"/>
        <v>0</v>
      </c>
      <c r="O11" s="41"/>
      <c r="P11" s="41"/>
      <c r="Q11" s="41"/>
      <c r="R11" s="41"/>
      <c r="S11" s="41"/>
      <c r="T11" s="41"/>
    </row>
    <row r="12" spans="1:20" s="5" customFormat="1" ht="24.75" customHeight="1" x14ac:dyDescent="0.2">
      <c r="A12" s="136"/>
      <c r="B12" s="146"/>
      <c r="C12" s="135"/>
      <c r="D12" s="126"/>
      <c r="E12" s="155"/>
      <c r="F12" s="155"/>
      <c r="G12" s="156"/>
      <c r="H12" s="157"/>
      <c r="I12" s="127"/>
      <c r="J12" s="155"/>
      <c r="K12" s="156"/>
      <c r="L12" s="260"/>
      <c r="M12" s="256"/>
      <c r="N12" s="189">
        <f t="shared" si="0"/>
        <v>0</v>
      </c>
      <c r="O12" s="41"/>
      <c r="P12" s="41"/>
      <c r="Q12" s="41"/>
      <c r="R12" s="41"/>
      <c r="S12" s="41"/>
      <c r="T12" s="41"/>
    </row>
    <row r="13" spans="1:20" s="5" customFormat="1" ht="24.75" customHeight="1" x14ac:dyDescent="0.2">
      <c r="A13" s="136"/>
      <c r="B13" s="146"/>
      <c r="C13" s="135"/>
      <c r="D13" s="126"/>
      <c r="E13" s="155"/>
      <c r="F13" s="155"/>
      <c r="G13" s="156"/>
      <c r="H13" s="157"/>
      <c r="I13" s="127"/>
      <c r="J13" s="155"/>
      <c r="K13" s="156"/>
      <c r="L13" s="260"/>
      <c r="M13" s="256"/>
      <c r="N13" s="189">
        <f t="shared" si="0"/>
        <v>0</v>
      </c>
      <c r="O13" s="41"/>
      <c r="P13" s="41"/>
      <c r="Q13" s="41"/>
      <c r="R13" s="41"/>
      <c r="S13" s="41"/>
      <c r="T13" s="41"/>
    </row>
    <row r="14" spans="1:20" s="5" customFormat="1" ht="24.75" customHeight="1" x14ac:dyDescent="0.2">
      <c r="A14" s="136"/>
      <c r="B14" s="146"/>
      <c r="C14" s="135"/>
      <c r="D14" s="126"/>
      <c r="E14" s="155"/>
      <c r="F14" s="155"/>
      <c r="G14" s="156"/>
      <c r="H14" s="157"/>
      <c r="I14" s="127"/>
      <c r="J14" s="155"/>
      <c r="K14" s="156"/>
      <c r="L14" s="260"/>
      <c r="M14" s="256"/>
      <c r="N14" s="189">
        <f t="shared" si="0"/>
        <v>0</v>
      </c>
      <c r="O14" s="41"/>
      <c r="P14" s="41"/>
      <c r="Q14" s="41"/>
      <c r="R14" s="41"/>
      <c r="S14" s="41"/>
      <c r="T14" s="41"/>
    </row>
    <row r="15" spans="1:20" s="5" customFormat="1" ht="24.75" customHeight="1" x14ac:dyDescent="0.2">
      <c r="A15" s="136"/>
      <c r="B15" s="146"/>
      <c r="C15" s="135"/>
      <c r="D15" s="126"/>
      <c r="E15" s="155"/>
      <c r="F15" s="155"/>
      <c r="G15" s="156"/>
      <c r="H15" s="157"/>
      <c r="I15" s="127"/>
      <c r="J15" s="155"/>
      <c r="K15" s="156"/>
      <c r="L15" s="260"/>
      <c r="M15" s="256"/>
      <c r="N15" s="189">
        <f t="shared" si="0"/>
        <v>0</v>
      </c>
      <c r="O15" s="41"/>
      <c r="P15" s="41"/>
      <c r="Q15" s="41"/>
      <c r="R15" s="41"/>
      <c r="S15" s="41"/>
      <c r="T15" s="41"/>
    </row>
    <row r="16" spans="1:20" s="5" customFormat="1" ht="24.75" customHeight="1" x14ac:dyDescent="0.2">
      <c r="A16" s="136"/>
      <c r="B16" s="146"/>
      <c r="C16" s="135"/>
      <c r="D16" s="126"/>
      <c r="E16" s="155"/>
      <c r="F16" s="155"/>
      <c r="G16" s="156"/>
      <c r="H16" s="157"/>
      <c r="I16" s="127"/>
      <c r="J16" s="155"/>
      <c r="K16" s="156"/>
      <c r="L16" s="260"/>
      <c r="M16" s="256"/>
      <c r="N16" s="189">
        <f t="shared" si="0"/>
        <v>0</v>
      </c>
      <c r="O16" s="41"/>
      <c r="P16" s="41"/>
      <c r="Q16" s="41"/>
      <c r="R16" s="41"/>
      <c r="S16" s="41"/>
      <c r="T16" s="41"/>
    </row>
    <row r="17" spans="1:20" s="5" customFormat="1" ht="24.75" customHeight="1" x14ac:dyDescent="0.2">
      <c r="A17" s="136"/>
      <c r="B17" s="146"/>
      <c r="C17" s="135"/>
      <c r="D17" s="126"/>
      <c r="E17" s="155"/>
      <c r="F17" s="155"/>
      <c r="G17" s="156"/>
      <c r="H17" s="157"/>
      <c r="I17" s="127"/>
      <c r="J17" s="155"/>
      <c r="K17" s="156"/>
      <c r="L17" s="260"/>
      <c r="M17" s="256"/>
      <c r="N17" s="189">
        <f t="shared" si="0"/>
        <v>0</v>
      </c>
      <c r="O17" s="41"/>
      <c r="P17" s="41"/>
      <c r="Q17" s="41"/>
      <c r="R17" s="41"/>
      <c r="S17" s="41"/>
      <c r="T17" s="41"/>
    </row>
    <row r="18" spans="1:20" s="5" customFormat="1" ht="24.75" customHeight="1" x14ac:dyDescent="0.2">
      <c r="A18" s="136"/>
      <c r="B18" s="146"/>
      <c r="C18" s="135"/>
      <c r="D18" s="126"/>
      <c r="E18" s="155"/>
      <c r="F18" s="155"/>
      <c r="G18" s="156"/>
      <c r="H18" s="157"/>
      <c r="I18" s="127"/>
      <c r="J18" s="155"/>
      <c r="K18" s="156"/>
      <c r="L18" s="260"/>
      <c r="M18" s="256"/>
      <c r="N18" s="189">
        <f t="shared" si="0"/>
        <v>0</v>
      </c>
      <c r="O18" s="41"/>
      <c r="P18" s="41"/>
      <c r="Q18" s="41"/>
      <c r="R18" s="41"/>
      <c r="S18" s="41"/>
      <c r="T18" s="41"/>
    </row>
    <row r="19" spans="1:20" s="5" customFormat="1" ht="24.75" customHeight="1" x14ac:dyDescent="0.2">
      <c r="A19" s="136"/>
      <c r="B19" s="146"/>
      <c r="C19" s="135"/>
      <c r="D19" s="126"/>
      <c r="E19" s="155"/>
      <c r="F19" s="155"/>
      <c r="G19" s="156"/>
      <c r="H19" s="157"/>
      <c r="I19" s="127"/>
      <c r="J19" s="155"/>
      <c r="K19" s="156"/>
      <c r="L19" s="260"/>
      <c r="M19" s="256"/>
      <c r="N19" s="189">
        <f t="shared" si="0"/>
        <v>0</v>
      </c>
      <c r="O19" s="41"/>
      <c r="P19" s="41"/>
      <c r="Q19" s="41"/>
      <c r="R19" s="41"/>
      <c r="S19" s="41"/>
      <c r="T19" s="41"/>
    </row>
    <row r="20" spans="1:20" s="5" customFormat="1" ht="24.75" customHeight="1" x14ac:dyDescent="0.2">
      <c r="A20" s="136"/>
      <c r="B20" s="146"/>
      <c r="C20" s="135"/>
      <c r="D20" s="126"/>
      <c r="E20" s="155"/>
      <c r="F20" s="155"/>
      <c r="G20" s="156"/>
      <c r="H20" s="157"/>
      <c r="I20" s="127"/>
      <c r="J20" s="155"/>
      <c r="K20" s="156"/>
      <c r="L20" s="260"/>
      <c r="M20" s="256"/>
      <c r="N20" s="189">
        <f t="shared" si="0"/>
        <v>0</v>
      </c>
      <c r="O20" s="41"/>
      <c r="P20" s="41"/>
      <c r="Q20" s="41"/>
      <c r="R20" s="41"/>
      <c r="S20" s="41"/>
      <c r="T20" s="41"/>
    </row>
    <row r="21" spans="1:20" s="5" customFormat="1" ht="24.75" customHeight="1" x14ac:dyDescent="0.2">
      <c r="A21" s="136"/>
      <c r="B21" s="146"/>
      <c r="C21" s="135"/>
      <c r="D21" s="126"/>
      <c r="E21" s="155"/>
      <c r="F21" s="155"/>
      <c r="G21" s="156"/>
      <c r="H21" s="157"/>
      <c r="I21" s="127"/>
      <c r="J21" s="155"/>
      <c r="K21" s="156"/>
      <c r="L21" s="260"/>
      <c r="M21" s="256"/>
      <c r="N21" s="189">
        <f t="shared" si="0"/>
        <v>0</v>
      </c>
      <c r="O21" s="41"/>
      <c r="P21" s="41"/>
      <c r="Q21" s="41"/>
      <c r="R21" s="41"/>
      <c r="S21" s="41"/>
      <c r="T21" s="41"/>
    </row>
    <row r="22" spans="1:20" s="5" customFormat="1" ht="24.75" customHeight="1" x14ac:dyDescent="0.2">
      <c r="A22" s="136"/>
      <c r="B22" s="146"/>
      <c r="C22" s="135"/>
      <c r="D22" s="126"/>
      <c r="E22" s="155"/>
      <c r="F22" s="155"/>
      <c r="G22" s="156"/>
      <c r="H22" s="157"/>
      <c r="I22" s="127"/>
      <c r="J22" s="155"/>
      <c r="K22" s="156"/>
      <c r="L22" s="260"/>
      <c r="M22" s="256"/>
      <c r="N22" s="189">
        <f t="shared" si="0"/>
        <v>0</v>
      </c>
      <c r="O22" s="41"/>
      <c r="P22" s="41"/>
      <c r="Q22" s="41"/>
      <c r="R22" s="41"/>
      <c r="S22" s="41"/>
      <c r="T22" s="41"/>
    </row>
    <row r="23" spans="1:20" s="5" customFormat="1" ht="24.75" customHeight="1" x14ac:dyDescent="0.2">
      <c r="A23" s="136"/>
      <c r="B23" s="146"/>
      <c r="C23" s="135"/>
      <c r="D23" s="126"/>
      <c r="E23" s="155"/>
      <c r="F23" s="155"/>
      <c r="G23" s="156"/>
      <c r="H23" s="157"/>
      <c r="I23" s="127"/>
      <c r="J23" s="155"/>
      <c r="K23" s="156"/>
      <c r="L23" s="260"/>
      <c r="M23" s="256"/>
      <c r="N23" s="189">
        <f t="shared" si="0"/>
        <v>0</v>
      </c>
      <c r="O23" s="41"/>
      <c r="P23" s="41"/>
      <c r="Q23" s="41"/>
      <c r="R23" s="41"/>
      <c r="S23" s="41"/>
      <c r="T23" s="41"/>
    </row>
    <row r="24" spans="1:20" s="5" customFormat="1" ht="24.75" customHeight="1" x14ac:dyDescent="0.2">
      <c r="A24" s="136"/>
      <c r="B24" s="146"/>
      <c r="C24" s="135"/>
      <c r="D24" s="126"/>
      <c r="E24" s="155"/>
      <c r="F24" s="155"/>
      <c r="G24" s="156"/>
      <c r="H24" s="157"/>
      <c r="I24" s="127"/>
      <c r="J24" s="155"/>
      <c r="K24" s="156"/>
      <c r="L24" s="260"/>
      <c r="M24" s="256"/>
      <c r="N24" s="189">
        <f t="shared" si="0"/>
        <v>0</v>
      </c>
      <c r="O24" s="41"/>
      <c r="P24" s="41"/>
      <c r="Q24" s="41"/>
      <c r="R24" s="41"/>
      <c r="S24" s="41"/>
      <c r="T24" s="41"/>
    </row>
    <row r="25" spans="1:20" s="5" customFormat="1" ht="24.75" customHeight="1" x14ac:dyDescent="0.2">
      <c r="A25" s="136"/>
      <c r="B25" s="146"/>
      <c r="C25" s="135"/>
      <c r="D25" s="126"/>
      <c r="E25" s="155"/>
      <c r="F25" s="155"/>
      <c r="G25" s="156"/>
      <c r="H25" s="157"/>
      <c r="I25" s="127"/>
      <c r="J25" s="155"/>
      <c r="K25" s="156"/>
      <c r="L25" s="260"/>
      <c r="M25" s="256"/>
      <c r="N25" s="189">
        <f t="shared" si="0"/>
        <v>0</v>
      </c>
      <c r="O25" s="41"/>
      <c r="P25" s="41"/>
      <c r="Q25" s="41"/>
      <c r="R25" s="41"/>
      <c r="S25" s="41"/>
      <c r="T25" s="41"/>
    </row>
    <row r="26" spans="1:20" s="5" customFormat="1" ht="24.75" customHeight="1" x14ac:dyDescent="0.2">
      <c r="A26" s="136"/>
      <c r="B26" s="146"/>
      <c r="C26" s="135"/>
      <c r="D26" s="126"/>
      <c r="E26" s="155"/>
      <c r="F26" s="155"/>
      <c r="G26" s="156"/>
      <c r="H26" s="157"/>
      <c r="I26" s="127"/>
      <c r="J26" s="155"/>
      <c r="K26" s="156"/>
      <c r="L26" s="260"/>
      <c r="M26" s="256"/>
      <c r="N26" s="189">
        <f t="shared" ref="N26:N40" si="1">IF(M26=" ",L26*1,L26*M26)</f>
        <v>0</v>
      </c>
      <c r="O26" s="41"/>
      <c r="P26" s="41"/>
      <c r="Q26" s="41"/>
      <c r="R26" s="41"/>
      <c r="S26" s="41"/>
      <c r="T26" s="41"/>
    </row>
    <row r="27" spans="1:20" s="5" customFormat="1" ht="24.75" customHeight="1" x14ac:dyDescent="0.2">
      <c r="A27" s="136"/>
      <c r="B27" s="146"/>
      <c r="C27" s="135"/>
      <c r="D27" s="126"/>
      <c r="E27" s="155"/>
      <c r="F27" s="155"/>
      <c r="G27" s="156"/>
      <c r="H27" s="157"/>
      <c r="I27" s="127"/>
      <c r="J27" s="155"/>
      <c r="K27" s="156"/>
      <c r="L27" s="260"/>
      <c r="M27" s="256"/>
      <c r="N27" s="189">
        <f t="shared" si="1"/>
        <v>0</v>
      </c>
      <c r="O27" s="41"/>
      <c r="P27" s="41"/>
      <c r="Q27" s="41"/>
      <c r="R27" s="41"/>
      <c r="S27" s="41"/>
      <c r="T27" s="41"/>
    </row>
    <row r="28" spans="1:20" s="5" customFormat="1" ht="24.75" customHeight="1" x14ac:dyDescent="0.2">
      <c r="A28" s="136"/>
      <c r="B28" s="146"/>
      <c r="C28" s="135"/>
      <c r="D28" s="126"/>
      <c r="E28" s="155"/>
      <c r="F28" s="155"/>
      <c r="G28" s="156"/>
      <c r="H28" s="157"/>
      <c r="I28" s="127"/>
      <c r="J28" s="155"/>
      <c r="K28" s="156"/>
      <c r="L28" s="260"/>
      <c r="M28" s="256"/>
      <c r="N28" s="189">
        <f t="shared" si="1"/>
        <v>0</v>
      </c>
      <c r="O28" s="41"/>
      <c r="P28" s="41"/>
      <c r="Q28" s="41"/>
      <c r="R28" s="41"/>
      <c r="S28" s="41"/>
      <c r="T28" s="41"/>
    </row>
    <row r="29" spans="1:20" s="5" customFormat="1" ht="24.75" customHeight="1" x14ac:dyDescent="0.2">
      <c r="A29" s="136"/>
      <c r="B29" s="146"/>
      <c r="C29" s="135"/>
      <c r="D29" s="126"/>
      <c r="E29" s="155"/>
      <c r="F29" s="155"/>
      <c r="G29" s="156"/>
      <c r="H29" s="157"/>
      <c r="I29" s="127"/>
      <c r="J29" s="155"/>
      <c r="K29" s="156"/>
      <c r="L29" s="260"/>
      <c r="M29" s="256"/>
      <c r="N29" s="189">
        <f t="shared" si="1"/>
        <v>0</v>
      </c>
      <c r="O29" s="41"/>
      <c r="P29" s="41"/>
      <c r="Q29" s="41"/>
      <c r="R29" s="41"/>
      <c r="S29" s="41"/>
      <c r="T29" s="41"/>
    </row>
    <row r="30" spans="1:20" s="5" customFormat="1" ht="24.75" customHeight="1" x14ac:dyDescent="0.2">
      <c r="A30" s="136"/>
      <c r="B30" s="146"/>
      <c r="C30" s="135"/>
      <c r="D30" s="126"/>
      <c r="E30" s="155"/>
      <c r="F30" s="155"/>
      <c r="G30" s="156"/>
      <c r="H30" s="157"/>
      <c r="I30" s="127"/>
      <c r="J30" s="155"/>
      <c r="K30" s="156"/>
      <c r="L30" s="260"/>
      <c r="M30" s="256"/>
      <c r="N30" s="189">
        <f t="shared" si="1"/>
        <v>0</v>
      </c>
      <c r="O30" s="41"/>
      <c r="P30" s="41"/>
      <c r="Q30" s="41"/>
      <c r="R30" s="41"/>
      <c r="S30" s="41"/>
      <c r="T30" s="41"/>
    </row>
    <row r="31" spans="1:20" s="5" customFormat="1" ht="24.75" customHeight="1" x14ac:dyDescent="0.2">
      <c r="A31" s="136"/>
      <c r="B31" s="146"/>
      <c r="C31" s="135"/>
      <c r="D31" s="126"/>
      <c r="E31" s="155"/>
      <c r="F31" s="155"/>
      <c r="G31" s="156"/>
      <c r="H31" s="157"/>
      <c r="I31" s="127"/>
      <c r="J31" s="155"/>
      <c r="K31" s="156"/>
      <c r="L31" s="260"/>
      <c r="M31" s="256"/>
      <c r="N31" s="189">
        <f t="shared" si="1"/>
        <v>0</v>
      </c>
      <c r="O31" s="41"/>
      <c r="P31" s="41"/>
      <c r="Q31" s="41"/>
      <c r="R31" s="41"/>
      <c r="S31" s="41"/>
      <c r="T31" s="41"/>
    </row>
    <row r="32" spans="1:20" s="5" customFormat="1" ht="24.75" customHeight="1" x14ac:dyDescent="0.2">
      <c r="A32" s="136"/>
      <c r="B32" s="146"/>
      <c r="C32" s="135"/>
      <c r="D32" s="126"/>
      <c r="E32" s="155"/>
      <c r="F32" s="155"/>
      <c r="G32" s="156"/>
      <c r="H32" s="157"/>
      <c r="I32" s="127"/>
      <c r="J32" s="155"/>
      <c r="K32" s="156"/>
      <c r="L32" s="260"/>
      <c r="M32" s="256"/>
      <c r="N32" s="189">
        <f t="shared" si="1"/>
        <v>0</v>
      </c>
      <c r="O32" s="41"/>
      <c r="P32" s="41"/>
      <c r="Q32" s="41"/>
      <c r="R32" s="41"/>
      <c r="S32" s="41"/>
      <c r="T32" s="41"/>
    </row>
    <row r="33" spans="1:20" s="5" customFormat="1" ht="24.75" customHeight="1" x14ac:dyDescent="0.2">
      <c r="A33" s="136"/>
      <c r="B33" s="146"/>
      <c r="C33" s="135"/>
      <c r="D33" s="126"/>
      <c r="E33" s="155"/>
      <c r="F33" s="155"/>
      <c r="G33" s="156"/>
      <c r="H33" s="157"/>
      <c r="I33" s="127"/>
      <c r="J33" s="155"/>
      <c r="K33" s="156"/>
      <c r="L33" s="260"/>
      <c r="M33" s="256"/>
      <c r="N33" s="189">
        <f t="shared" si="1"/>
        <v>0</v>
      </c>
      <c r="O33" s="41"/>
      <c r="P33" s="41"/>
      <c r="Q33" s="41"/>
      <c r="R33" s="41"/>
      <c r="S33" s="41"/>
      <c r="T33" s="41"/>
    </row>
    <row r="34" spans="1:20" s="5" customFormat="1" ht="24.75" customHeight="1" x14ac:dyDescent="0.2">
      <c r="A34" s="136"/>
      <c r="B34" s="146"/>
      <c r="C34" s="135"/>
      <c r="D34" s="126"/>
      <c r="E34" s="155"/>
      <c r="F34" s="155"/>
      <c r="G34" s="156"/>
      <c r="H34" s="157"/>
      <c r="I34" s="127"/>
      <c r="J34" s="155"/>
      <c r="K34" s="156"/>
      <c r="L34" s="260"/>
      <c r="M34" s="256"/>
      <c r="N34" s="189">
        <f t="shared" si="1"/>
        <v>0</v>
      </c>
      <c r="O34" s="41"/>
      <c r="P34" s="41"/>
      <c r="Q34" s="41"/>
      <c r="R34" s="41"/>
      <c r="S34" s="41"/>
      <c r="T34" s="41"/>
    </row>
    <row r="35" spans="1:20" s="5" customFormat="1" ht="24.75" customHeight="1" x14ac:dyDescent="0.2">
      <c r="A35" s="136"/>
      <c r="B35" s="146"/>
      <c r="C35" s="135"/>
      <c r="D35" s="126"/>
      <c r="E35" s="155"/>
      <c r="F35" s="155"/>
      <c r="G35" s="156"/>
      <c r="H35" s="157"/>
      <c r="I35" s="127"/>
      <c r="J35" s="155"/>
      <c r="K35" s="156"/>
      <c r="L35" s="260"/>
      <c r="M35" s="256"/>
      <c r="N35" s="189">
        <f t="shared" si="1"/>
        <v>0</v>
      </c>
      <c r="O35" s="41"/>
      <c r="P35" s="41"/>
      <c r="Q35" s="41"/>
      <c r="R35" s="41"/>
      <c r="S35" s="41"/>
      <c r="T35" s="41"/>
    </row>
    <row r="36" spans="1:20" s="5" customFormat="1" ht="24.75" customHeight="1" x14ac:dyDescent="0.2">
      <c r="A36" s="136"/>
      <c r="B36" s="146"/>
      <c r="C36" s="135"/>
      <c r="D36" s="126"/>
      <c r="E36" s="155"/>
      <c r="F36" s="155"/>
      <c r="G36" s="156"/>
      <c r="H36" s="157"/>
      <c r="I36" s="127"/>
      <c r="J36" s="155"/>
      <c r="K36" s="156"/>
      <c r="L36" s="260"/>
      <c r="M36" s="256"/>
      <c r="N36" s="189">
        <f t="shared" si="1"/>
        <v>0</v>
      </c>
      <c r="O36" s="41"/>
      <c r="P36" s="41"/>
      <c r="Q36" s="41"/>
      <c r="R36" s="41"/>
      <c r="S36" s="41"/>
      <c r="T36" s="41"/>
    </row>
    <row r="37" spans="1:20" s="5" customFormat="1" ht="24.75" customHeight="1" x14ac:dyDescent="0.2">
      <c r="A37" s="136"/>
      <c r="B37" s="146"/>
      <c r="C37" s="135"/>
      <c r="D37" s="126"/>
      <c r="E37" s="155"/>
      <c r="F37" s="155"/>
      <c r="G37" s="156"/>
      <c r="H37" s="157"/>
      <c r="I37" s="127"/>
      <c r="J37" s="155"/>
      <c r="K37" s="156"/>
      <c r="L37" s="260"/>
      <c r="M37" s="256"/>
      <c r="N37" s="189">
        <f t="shared" si="1"/>
        <v>0</v>
      </c>
      <c r="O37" s="41"/>
      <c r="P37" s="41"/>
      <c r="Q37" s="41"/>
      <c r="R37" s="41"/>
      <c r="S37" s="41"/>
      <c r="T37" s="41"/>
    </row>
    <row r="38" spans="1:20" s="5" customFormat="1" ht="24.75" customHeight="1" x14ac:dyDescent="0.2">
      <c r="A38" s="136"/>
      <c r="B38" s="146"/>
      <c r="C38" s="135"/>
      <c r="D38" s="126"/>
      <c r="E38" s="155"/>
      <c r="F38" s="155"/>
      <c r="G38" s="156"/>
      <c r="H38" s="157"/>
      <c r="I38" s="126"/>
      <c r="J38" s="155"/>
      <c r="K38" s="156"/>
      <c r="L38" s="260"/>
      <c r="M38" s="256"/>
      <c r="N38" s="189">
        <f t="shared" si="1"/>
        <v>0</v>
      </c>
      <c r="O38" s="41"/>
      <c r="P38" s="41"/>
      <c r="Q38" s="41"/>
      <c r="R38" s="41"/>
      <c r="S38" s="41"/>
      <c r="T38" s="41"/>
    </row>
    <row r="39" spans="1:20" s="5" customFormat="1" ht="24.75" customHeight="1" x14ac:dyDescent="0.2">
      <c r="A39" s="136"/>
      <c r="B39" s="146"/>
      <c r="C39" s="135"/>
      <c r="D39" s="126"/>
      <c r="E39" s="155"/>
      <c r="F39" s="155"/>
      <c r="G39" s="156"/>
      <c r="H39" s="157"/>
      <c r="I39" s="126"/>
      <c r="J39" s="155"/>
      <c r="K39" s="158"/>
      <c r="L39" s="260"/>
      <c r="M39" s="256"/>
      <c r="N39" s="189">
        <f t="shared" si="1"/>
        <v>0</v>
      </c>
      <c r="O39" s="41"/>
      <c r="P39" s="41"/>
      <c r="Q39" s="41"/>
      <c r="R39" s="41"/>
      <c r="S39" s="41"/>
      <c r="T39" s="41"/>
    </row>
    <row r="40" spans="1:20" s="5" customFormat="1" ht="24.75" customHeight="1" x14ac:dyDescent="0.2">
      <c r="A40" s="136"/>
      <c r="B40" s="146"/>
      <c r="C40" s="135"/>
      <c r="D40" s="126"/>
      <c r="E40" s="155"/>
      <c r="F40" s="155"/>
      <c r="G40" s="156"/>
      <c r="H40" s="157"/>
      <c r="I40" s="126"/>
      <c r="J40" s="155"/>
      <c r="K40" s="156"/>
      <c r="L40" s="260"/>
      <c r="M40" s="256"/>
      <c r="N40" s="189">
        <f t="shared" si="1"/>
        <v>0</v>
      </c>
      <c r="O40" s="41"/>
      <c r="P40" s="41"/>
      <c r="Q40" s="41"/>
      <c r="R40" s="41"/>
      <c r="S40" s="41"/>
      <c r="T40" s="41"/>
    </row>
    <row r="41" spans="1:20" s="5" customFormat="1" ht="24" customHeight="1" x14ac:dyDescent="0.25">
      <c r="A41" s="185"/>
      <c r="B41" s="273"/>
      <c r="C41"/>
      <c r="D41" s="95"/>
      <c r="E41"/>
      <c r="F41" s="273" t="s">
        <v>74</v>
      </c>
      <c r="G41" s="280"/>
      <c r="H41" s="272"/>
      <c r="I41"/>
      <c r="J41" s="281" t="s">
        <v>75</v>
      </c>
      <c r="K41" s="282">
        <f>IF(SUM(L49:L54)=0,0,$N$41-(SUMIF($A$10:$A$40,IF($L$49=" ",$A$49," "),$N$10:$N$40))-(SUMIF($A$10:$A$40,IF($L$50=" ",$A$50," "),$N$10:$N$40))-(SUMIF($A$10:$A$40,IF( $L$51=" ",$A$51," "),$N$10:$N$40))-(SUMIF($A$10:$A$40,IF($L$52=" ",$A$52," "),$N$10:$N$40))-(SUMIF($A$10:$A$40,IF($L$53=" ",$A$53," "),$N$10:$N$40))-(SUMIF($A$10:$A$40,IF($L$54=" ",$A$54," "),$N$10:$N$40)))</f>
        <v>0</v>
      </c>
      <c r="L41" s="300" t="s">
        <v>76</v>
      </c>
      <c r="M41" s="358"/>
      <c r="N41" s="131">
        <f>SUM(N10:N40)</f>
        <v>0</v>
      </c>
      <c r="O41" s="41"/>
      <c r="P41" s="41"/>
      <c r="Q41" s="41"/>
      <c r="R41" s="41"/>
      <c r="S41" s="41"/>
      <c r="T41" s="41"/>
    </row>
    <row r="42" spans="1:20" ht="15.75" customHeight="1" x14ac:dyDescent="0.2">
      <c r="A42" s="186"/>
      <c r="B42" s="73"/>
      <c r="C42"/>
      <c r="D42" s="274"/>
      <c r="E42" s="275"/>
      <c r="F42" s="204" t="s">
        <v>77</v>
      </c>
      <c r="G42" s="280"/>
      <c r="H42"/>
      <c r="I42"/>
      <c r="J42" s="73"/>
      <c r="K42" s="205" t="s">
        <v>78</v>
      </c>
      <c r="L42" s="95"/>
      <c r="M42" s="108"/>
      <c r="N42" s="109"/>
      <c r="O42" s="9"/>
      <c r="P42" s="9"/>
      <c r="Q42" s="9"/>
      <c r="R42" s="9"/>
      <c r="S42" s="9"/>
      <c r="T42" s="9"/>
    </row>
    <row r="43" spans="1:20" ht="15.75" customHeight="1" x14ac:dyDescent="0.2">
      <c r="A43" s="186"/>
      <c r="B43" s="73"/>
      <c r="C43"/>
      <c r="D43" s="276"/>
      <c r="E43" s="276"/>
      <c r="F43" s="204" t="s">
        <v>79</v>
      </c>
      <c r="G43" s="280"/>
      <c r="H43"/>
      <c r="I43"/>
      <c r="J43"/>
      <c r="K43" s="210" t="s">
        <v>80</v>
      </c>
      <c r="L43" s="95"/>
      <c r="M43" s="108"/>
      <c r="N43" s="109"/>
      <c r="O43" s="9"/>
      <c r="P43" s="9"/>
      <c r="Q43" s="9"/>
      <c r="R43" s="9"/>
      <c r="S43" s="9"/>
      <c r="T43" s="9"/>
    </row>
    <row r="44" spans="1:20" ht="15.75" customHeight="1" x14ac:dyDescent="0.2">
      <c r="A44" s="186"/>
      <c r="B44"/>
      <c r="C44"/>
      <c r="D44" s="276"/>
      <c r="E44" s="276"/>
      <c r="F44" s="216" t="s">
        <v>81</v>
      </c>
      <c r="G44" s="280"/>
      <c r="H44"/>
      <c r="I44"/>
      <c r="J44"/>
      <c r="K44"/>
      <c r="L44" s="95"/>
      <c r="M44" s="108"/>
      <c r="N44" s="109"/>
      <c r="O44" s="9"/>
      <c r="P44" s="9"/>
      <c r="Q44" s="9"/>
      <c r="R44" s="9"/>
      <c r="S44" s="9"/>
      <c r="T44" s="9"/>
    </row>
    <row r="45" spans="1:20" ht="15.75" customHeight="1" x14ac:dyDescent="0.2">
      <c r="A45" s="186"/>
      <c r="B45" s="278"/>
      <c r="C45"/>
      <c r="D45" s="276"/>
      <c r="E45" s="276"/>
      <c r="F45" s="216" t="s">
        <v>82</v>
      </c>
      <c r="G45" s="280"/>
      <c r="H45"/>
      <c r="I45"/>
      <c r="J45" s="96"/>
      <c r="K45"/>
      <c r="L45"/>
      <c r="M45" s="41"/>
      <c r="N45" s="41"/>
      <c r="O45" s="9"/>
      <c r="P45" s="151"/>
      <c r="Q45" s="9"/>
      <c r="R45" s="9"/>
      <c r="S45" s="9"/>
      <c r="T45" s="9"/>
    </row>
    <row r="46" spans="1:20" ht="15.75" customHeight="1" x14ac:dyDescent="0.25">
      <c r="A46" s="222" t="s">
        <v>83</v>
      </c>
      <c r="B46" s="211"/>
      <c r="C46" s="210"/>
      <c r="D46" s="96"/>
      <c r="E46" s="77"/>
      <c r="F46" s="77"/>
      <c r="G46" s="279"/>
      <c r="H46"/>
      <c r="I46"/>
      <c r="J46" s="77"/>
      <c r="K46"/>
      <c r="L46" s="271" t="str">
        <f>IF($N$41=$N$55," ","Totals are not equal")</f>
        <v xml:space="preserve"> </v>
      </c>
      <c r="M46" s="67"/>
      <c r="N46" s="67"/>
      <c r="O46" s="9"/>
      <c r="P46" s="9"/>
      <c r="Q46" s="9"/>
      <c r="R46" s="9"/>
      <c r="S46" s="9"/>
      <c r="T46" s="9"/>
    </row>
    <row r="47" spans="1:20" ht="14.25" customHeight="1" x14ac:dyDescent="0.2">
      <c r="A47" s="221" t="s">
        <v>91</v>
      </c>
      <c r="B47" s="211"/>
      <c r="C47" s="210"/>
      <c r="D47" s="96"/>
      <c r="E47" s="77"/>
      <c r="F47" s="77"/>
      <c r="G47" s="77"/>
      <c r="H47" s="77"/>
      <c r="I47" s="77"/>
      <c r="J47" s="77"/>
      <c r="K47" s="77"/>
      <c r="L47" s="77"/>
      <c r="M47" s="9"/>
      <c r="N47" s="9"/>
      <c r="O47" s="9"/>
      <c r="P47" s="9"/>
      <c r="Q47" s="9"/>
      <c r="R47" s="9"/>
      <c r="S47" s="9"/>
      <c r="T47" s="9"/>
    </row>
    <row r="48" spans="1:20" s="3" customFormat="1" ht="24" customHeight="1" x14ac:dyDescent="0.2">
      <c r="A48" s="310" t="s">
        <v>69</v>
      </c>
      <c r="B48" s="310" t="s">
        <v>97</v>
      </c>
      <c r="C48" s="310" t="s">
        <v>100</v>
      </c>
      <c r="D48" s="334"/>
      <c r="E48" s="403" t="s">
        <v>102</v>
      </c>
      <c r="F48" s="404"/>
      <c r="G48" s="335"/>
      <c r="H48" s="398" t="s">
        <v>103</v>
      </c>
      <c r="I48" s="399"/>
      <c r="J48" s="348" t="s">
        <v>98</v>
      </c>
      <c r="K48" s="348" t="s">
        <v>99</v>
      </c>
      <c r="L48" s="357" t="s">
        <v>85</v>
      </c>
      <c r="M48" s="110"/>
      <c r="N48" s="359" t="s">
        <v>86</v>
      </c>
      <c r="O48" s="110"/>
      <c r="P48" s="110"/>
      <c r="Q48" s="110"/>
      <c r="R48" s="110"/>
      <c r="S48" s="110"/>
      <c r="T48" s="110"/>
    </row>
    <row r="49" spans="1:20" s="6" customFormat="1" ht="24" customHeight="1" x14ac:dyDescent="0.2">
      <c r="A49" s="339"/>
      <c r="B49" s="340"/>
      <c r="C49" s="341"/>
      <c r="D49" s="405"/>
      <c r="E49" s="406"/>
      <c r="F49" s="406"/>
      <c r="G49" s="407"/>
      <c r="H49" s="405"/>
      <c r="I49" s="408"/>
      <c r="J49" s="188"/>
      <c r="K49" s="188"/>
      <c r="L49" s="283"/>
      <c r="M49" s="40"/>
      <c r="N49" s="169">
        <f>IF($L$49=" ",SUMIF($A$10:$A$40,A49,$N$10:$N$40),$K$41*$L$49)</f>
        <v>0</v>
      </c>
      <c r="O49" s="152"/>
      <c r="P49" s="152"/>
      <c r="Q49" s="152"/>
      <c r="R49" s="152"/>
      <c r="S49" s="152"/>
      <c r="T49" s="152"/>
    </row>
    <row r="50" spans="1:20" s="4" customFormat="1" ht="24" customHeight="1" x14ac:dyDescent="0.2">
      <c r="A50" s="343"/>
      <c r="B50" s="343"/>
      <c r="C50" s="343"/>
      <c r="D50" s="405"/>
      <c r="E50" s="406"/>
      <c r="F50" s="406"/>
      <c r="G50" s="407"/>
      <c r="H50" s="405"/>
      <c r="I50" s="406"/>
      <c r="J50" s="344"/>
      <c r="K50" s="344"/>
      <c r="L50" s="379"/>
      <c r="M50" s="41"/>
      <c r="N50" s="353">
        <f>IF($L$50=" ",SUMIF($A$10:$A$40,A50,$N$10:$N$40),$K$41*$L$50)</f>
        <v>0</v>
      </c>
      <c r="O50" s="150"/>
      <c r="P50" s="150"/>
      <c r="Q50" s="150"/>
      <c r="R50" s="150"/>
      <c r="S50" s="150"/>
      <c r="T50" s="150"/>
    </row>
    <row r="51" spans="1:20" s="4" customFormat="1" ht="24" customHeight="1" x14ac:dyDescent="0.2">
      <c r="A51" s="342"/>
      <c r="B51" s="349"/>
      <c r="C51" s="341"/>
      <c r="D51" s="405"/>
      <c r="E51" s="406"/>
      <c r="F51" s="406"/>
      <c r="G51" s="407"/>
      <c r="H51" s="405"/>
      <c r="I51" s="408"/>
      <c r="J51" s="188"/>
      <c r="K51" s="188"/>
      <c r="L51" s="283"/>
      <c r="M51" s="41"/>
      <c r="N51" s="169">
        <f>IF($L$51=" ",SUMIF($A$10:$A$40,A51,$N$10:$N$40),$K$41*$L$51)</f>
        <v>0</v>
      </c>
      <c r="O51" s="150"/>
      <c r="P51" s="150"/>
      <c r="Q51" s="150"/>
      <c r="R51" s="150"/>
      <c r="S51" s="150"/>
      <c r="T51" s="150"/>
    </row>
    <row r="52" spans="1:20" s="4" customFormat="1" ht="24" customHeight="1" x14ac:dyDescent="0.2">
      <c r="A52" s="343"/>
      <c r="B52" s="343"/>
      <c r="C52" s="343"/>
      <c r="D52" s="405"/>
      <c r="E52" s="406"/>
      <c r="F52" s="406"/>
      <c r="G52" s="407"/>
      <c r="H52" s="405"/>
      <c r="I52" s="406"/>
      <c r="J52" s="344"/>
      <c r="K52" s="344"/>
      <c r="L52" s="379"/>
      <c r="M52" s="41"/>
      <c r="N52" s="353">
        <f>IF($L$52=" ",SUMIF($A$10:$A$40,A52,$N$10:$N$40),$K$41*$L$52)</f>
        <v>0</v>
      </c>
      <c r="O52" s="150"/>
      <c r="P52" s="150"/>
      <c r="Q52" s="150"/>
      <c r="R52" s="150"/>
      <c r="S52" s="150"/>
      <c r="T52" s="150"/>
    </row>
    <row r="53" spans="1:20" s="4" customFormat="1" ht="24" customHeight="1" x14ac:dyDescent="0.2">
      <c r="A53" s="187"/>
      <c r="B53" s="188"/>
      <c r="C53" s="341"/>
      <c r="D53" s="405"/>
      <c r="E53" s="406"/>
      <c r="F53" s="406"/>
      <c r="G53" s="407"/>
      <c r="H53" s="405"/>
      <c r="I53" s="408"/>
      <c r="J53" s="188"/>
      <c r="K53" s="188"/>
      <c r="L53" s="283"/>
      <c r="M53" s="41"/>
      <c r="N53" s="169">
        <f>IF($L$53=" ",SUMIF($A$10:$A$40,A53,$N$10:$N$40),$K$41*$L$53)</f>
        <v>0</v>
      </c>
      <c r="O53" s="150"/>
      <c r="P53" s="150"/>
      <c r="Q53" s="150"/>
      <c r="R53" s="150"/>
      <c r="S53" s="150"/>
      <c r="T53" s="150"/>
    </row>
    <row r="54" spans="1:20" s="4" customFormat="1" ht="24" customHeight="1" x14ac:dyDescent="0.2">
      <c r="A54" s="343"/>
      <c r="B54" s="343"/>
      <c r="C54" s="343"/>
      <c r="D54" s="405"/>
      <c r="E54" s="406"/>
      <c r="F54" s="406"/>
      <c r="G54" s="407"/>
      <c r="H54" s="405"/>
      <c r="I54" s="406"/>
      <c r="J54" s="344"/>
      <c r="K54" s="344"/>
      <c r="L54" s="379"/>
      <c r="M54" s="41"/>
      <c r="N54" s="353">
        <f>IF($L$54=" ",SUMIF($A$10:$A$40,A54,$N$10:$N$40),$K$41*$L$54)</f>
        <v>0</v>
      </c>
      <c r="O54" s="150"/>
      <c r="P54" s="150"/>
      <c r="Q54" s="150"/>
      <c r="R54" s="150"/>
      <c r="S54" s="150"/>
      <c r="T54" s="150"/>
    </row>
    <row r="55" spans="1:20" s="4" customFormat="1" ht="24" customHeight="1" x14ac:dyDescent="0.2">
      <c r="A55" s="247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362">
        <f>SUM(L49:L54)</f>
        <v>0</v>
      </c>
      <c r="M55" s="358" t="s">
        <v>76</v>
      </c>
      <c r="N55" s="128">
        <f>SUM(N49:N54)</f>
        <v>0</v>
      </c>
      <c r="O55" s="150"/>
      <c r="P55" s="150"/>
      <c r="Q55" s="150"/>
      <c r="R55" s="150"/>
      <c r="S55" s="150"/>
      <c r="T55" s="150"/>
    </row>
    <row r="56" spans="1:20" ht="18.75" customHeight="1" x14ac:dyDescent="0.2">
      <c r="A56" s="24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s="7" customFormat="1" ht="21" hidden="1" customHeight="1" x14ac:dyDescent="0.2">
      <c r="A57" s="2"/>
      <c r="O57" s="153"/>
      <c r="P57" s="153"/>
      <c r="Q57" s="153"/>
      <c r="R57" s="153"/>
      <c r="S57" s="153"/>
      <c r="T57" s="153"/>
    </row>
    <row r="58" spans="1:20" s="6" customFormat="1" ht="21" hidden="1" customHeight="1" x14ac:dyDescent="0.2">
      <c r="A58" s="7"/>
      <c r="O58" s="152"/>
      <c r="P58" s="152"/>
      <c r="Q58" s="152"/>
      <c r="R58" s="152"/>
      <c r="S58" s="152"/>
      <c r="T58" s="152"/>
    </row>
    <row r="59" spans="1:20" s="4" customFormat="1" ht="21" hidden="1" customHeight="1" x14ac:dyDescent="0.2">
      <c r="A59" s="6"/>
      <c r="O59" s="150"/>
      <c r="P59" s="150"/>
      <c r="Q59" s="150"/>
      <c r="R59" s="150"/>
      <c r="S59" s="150"/>
      <c r="T59" s="150"/>
    </row>
    <row r="60" spans="1:20" s="4" customFormat="1" ht="21" hidden="1" customHeight="1" x14ac:dyDescent="0.2">
      <c r="O60" s="150"/>
      <c r="P60" s="150"/>
      <c r="Q60" s="150"/>
      <c r="R60" s="150"/>
      <c r="S60" s="150"/>
      <c r="T60" s="150"/>
    </row>
    <row r="61" spans="1:20" s="4" customFormat="1" ht="21" hidden="1" customHeight="1" x14ac:dyDescent="0.2"/>
    <row r="62" spans="1:20" s="4" customFormat="1" ht="21" hidden="1" customHeight="1" x14ac:dyDescent="0.2"/>
    <row r="63" spans="1:20" s="4" customFormat="1" ht="21" hidden="1" customHeight="1" x14ac:dyDescent="0.2"/>
    <row r="64" spans="1:20" s="4" customFormat="1" ht="21" hidden="1" customHeight="1" x14ac:dyDescent="0.2"/>
    <row r="65" s="4" customFormat="1" ht="21" hidden="1" customHeight="1" x14ac:dyDescent="0.2"/>
    <row r="66" s="4" customFormat="1" ht="21" hidden="1" customHeight="1" x14ac:dyDescent="0.2"/>
    <row r="67" s="4" customFormat="1" ht="21" hidden="1" customHeight="1" x14ac:dyDescent="0.2"/>
    <row r="68" s="4" customFormat="1" ht="21" hidden="1" customHeight="1" x14ac:dyDescent="0.2"/>
    <row r="69" s="4" customFormat="1" ht="21" hidden="1" customHeight="1" x14ac:dyDescent="0.2"/>
    <row r="70" s="2" customFormat="1" ht="21" hidden="1" customHeight="1" x14ac:dyDescent="0.2"/>
    <row r="71" s="8" customFormat="1" ht="21" hidden="1" customHeight="1" x14ac:dyDescent="0.25"/>
    <row r="72" s="6" customFormat="1" ht="21" hidden="1" customHeight="1" x14ac:dyDescent="0.2"/>
    <row r="73" s="4" customFormat="1" ht="21" hidden="1" customHeight="1" x14ac:dyDescent="0.2"/>
    <row r="74" s="4" customFormat="1" ht="21" hidden="1" customHeight="1" x14ac:dyDescent="0.2"/>
    <row r="75" s="4" customFormat="1" ht="21" hidden="1" customHeight="1" x14ac:dyDescent="0.2"/>
    <row r="76" s="4" customFormat="1" ht="21" hidden="1" customHeight="1" x14ac:dyDescent="0.2"/>
    <row r="77" s="4" customFormat="1" ht="21" hidden="1" customHeight="1" x14ac:dyDescent="0.2"/>
    <row r="78" s="4" customFormat="1" ht="21" hidden="1" customHeight="1" x14ac:dyDescent="0.2"/>
    <row r="79" s="4" customFormat="1" ht="21" hidden="1" customHeight="1" x14ac:dyDescent="0.2"/>
    <row r="80" s="4" customFormat="1" ht="21" hidden="1" customHeight="1" x14ac:dyDescent="0.2"/>
    <row r="81" s="4" customFormat="1" ht="21" hidden="1" customHeight="1" x14ac:dyDescent="0.2"/>
    <row r="82" s="4" customFormat="1" ht="21" hidden="1" customHeight="1" x14ac:dyDescent="0.2"/>
    <row r="83" s="4" customFormat="1" ht="21" hidden="1" customHeight="1" x14ac:dyDescent="0.2"/>
    <row r="84" s="4" customFormat="1" ht="21" hidden="1" customHeight="1" x14ac:dyDescent="0.2"/>
    <row r="85" s="2" customFormat="1" ht="21" hidden="1" customHeight="1" x14ac:dyDescent="0.2"/>
    <row r="86" s="2" customFormat="1" ht="21" hidden="1" customHeight="1" x14ac:dyDescent="0.2"/>
    <row r="87" s="2" customFormat="1" ht="21" hidden="1" customHeight="1" x14ac:dyDescent="0.2"/>
    <row r="88" s="2" customFormat="1" ht="21" hidden="1" customHeight="1" x14ac:dyDescent="0.2"/>
    <row r="89" s="2" customFormat="1" ht="21" hidden="1" customHeight="1" x14ac:dyDescent="0.2"/>
    <row r="90" s="2" customFormat="1" ht="21" hidden="1" customHeight="1" x14ac:dyDescent="0.2"/>
    <row r="91" s="2" customFormat="1" ht="21" hidden="1" customHeight="1" x14ac:dyDescent="0.2"/>
    <row r="92" s="2" customFormat="1" ht="21" hidden="1" customHeight="1" x14ac:dyDescent="0.2"/>
    <row r="93" s="2" customFormat="1" ht="21" hidden="1" customHeight="1" x14ac:dyDescent="0.2"/>
    <row r="94" s="2" customFormat="1" ht="21" hidden="1" customHeight="1" x14ac:dyDescent="0.2"/>
    <row r="95" s="7" customFormat="1" ht="21" hidden="1" customHeight="1" x14ac:dyDescent="0.2"/>
    <row r="96" s="4" customFormat="1" ht="21" hidden="1" customHeight="1" x14ac:dyDescent="0.2"/>
    <row r="97" s="4" customFormat="1" ht="21" hidden="1" customHeight="1" x14ac:dyDescent="0.2"/>
    <row r="98" s="4" customFormat="1" ht="21" hidden="1" customHeight="1" x14ac:dyDescent="0.2"/>
    <row r="99" s="4" customFormat="1" ht="21" hidden="1" customHeight="1" x14ac:dyDescent="0.2"/>
    <row r="100" s="4" customFormat="1" ht="21" hidden="1" customHeight="1" x14ac:dyDescent="0.2"/>
    <row r="101" s="4" customFormat="1" ht="21" hidden="1" customHeight="1" x14ac:dyDescent="0.2"/>
    <row r="102" s="4" customFormat="1" ht="21" hidden="1" customHeight="1" x14ac:dyDescent="0.2"/>
    <row r="103" s="4" customFormat="1" ht="21" hidden="1" customHeight="1" x14ac:dyDescent="0.2"/>
    <row r="104" s="4" customFormat="1" ht="21" hidden="1" customHeight="1" x14ac:dyDescent="0.2"/>
    <row r="105" s="4" customFormat="1" ht="21" hidden="1" customHeight="1" x14ac:dyDescent="0.2"/>
    <row r="106" s="4" customFormat="1" ht="21" hidden="1" customHeight="1" x14ac:dyDescent="0.2"/>
    <row r="107" s="4" customFormat="1" ht="21" hidden="1" customHeight="1" x14ac:dyDescent="0.2"/>
    <row r="108" s="4" customFormat="1" ht="21" hidden="1" customHeight="1" x14ac:dyDescent="0.2"/>
    <row r="109" s="4" customFormat="1" ht="21" hidden="1" customHeight="1" x14ac:dyDescent="0.2"/>
    <row r="110" s="4" customFormat="1" ht="21" hidden="1" customHeight="1" x14ac:dyDescent="0.2"/>
    <row r="111" s="4" customFormat="1" ht="21" hidden="1" customHeight="1" x14ac:dyDescent="0.2"/>
    <row r="112" s="4" customFormat="1" ht="21" hidden="1" customHeight="1" x14ac:dyDescent="0.2"/>
    <row r="113" s="4" customFormat="1" ht="21" hidden="1" customHeight="1" x14ac:dyDescent="0.2"/>
    <row r="114" s="4" customFormat="1" ht="21" hidden="1" customHeight="1" x14ac:dyDescent="0.2"/>
    <row r="115" s="4" customFormat="1" ht="21" hidden="1" customHeight="1" x14ac:dyDescent="0.2"/>
    <row r="116" s="4" customFormat="1" ht="21" hidden="1" customHeight="1" x14ac:dyDescent="0.2"/>
    <row r="117" s="4" customFormat="1" ht="21" hidden="1" customHeight="1" x14ac:dyDescent="0.2"/>
    <row r="118" s="4" customFormat="1" ht="21" hidden="1" customHeight="1" x14ac:dyDescent="0.2"/>
    <row r="119" s="4" customFormat="1" ht="21" hidden="1" customHeight="1" x14ac:dyDescent="0.2"/>
    <row r="120" s="4" customFormat="1" ht="21" hidden="1" customHeight="1" x14ac:dyDescent="0.2"/>
    <row r="121" s="4" customFormat="1" ht="21" hidden="1" customHeight="1" x14ac:dyDescent="0.2"/>
    <row r="122" s="4" customFormat="1" ht="21" hidden="1" customHeight="1" x14ac:dyDescent="0.2"/>
    <row r="123" s="4" customFormat="1" ht="21" hidden="1" customHeight="1" x14ac:dyDescent="0.2"/>
    <row r="124" s="4" customFormat="1" ht="21" hidden="1" customHeight="1" x14ac:dyDescent="0.2"/>
    <row r="125" s="4" customFormat="1" ht="21" hidden="1" customHeight="1" x14ac:dyDescent="0.2"/>
    <row r="126" s="4" customFormat="1" ht="21" hidden="1" customHeight="1" x14ac:dyDescent="0.2"/>
    <row r="127" s="4" customFormat="1" ht="21" hidden="1" customHeight="1" x14ac:dyDescent="0.2"/>
    <row r="128" s="4" customFormat="1" ht="21" hidden="1" customHeight="1" x14ac:dyDescent="0.2"/>
    <row r="129" s="4" customFormat="1" ht="21" hidden="1" customHeight="1" x14ac:dyDescent="0.2"/>
    <row r="130" s="4" customFormat="1" ht="21" hidden="1" customHeight="1" x14ac:dyDescent="0.2"/>
    <row r="131" s="4" customFormat="1" ht="21" hidden="1" customHeight="1" x14ac:dyDescent="0.2"/>
    <row r="132" s="4" customFormat="1" ht="21" hidden="1" customHeight="1" x14ac:dyDescent="0.2"/>
    <row r="133" s="4" customFormat="1" ht="21" hidden="1" customHeight="1" x14ac:dyDescent="0.2"/>
    <row r="134" s="4" customFormat="1" ht="21" hidden="1" customHeight="1" x14ac:dyDescent="0.2"/>
    <row r="135" s="4" customFormat="1" ht="21" hidden="1" customHeight="1" x14ac:dyDescent="0.2"/>
    <row r="136" s="4" customFormat="1" ht="21" hidden="1" customHeight="1" x14ac:dyDescent="0.2"/>
    <row r="137" s="4" customFormat="1" ht="21" hidden="1" customHeight="1" x14ac:dyDescent="0.2"/>
    <row r="138" s="2" customFormat="1" ht="21" hidden="1" customHeight="1" x14ac:dyDescent="0.2"/>
    <row r="139" s="2" customFormat="1" ht="21" hidden="1" customHeight="1" x14ac:dyDescent="0.2"/>
    <row r="140" s="2" customFormat="1" ht="21" hidden="1" customHeight="1" x14ac:dyDescent="0.2"/>
    <row r="141" s="2" customFormat="1" ht="21" hidden="1" customHeight="1" x14ac:dyDescent="0.2"/>
    <row r="142" s="2" customFormat="1" ht="21" hidden="1" customHeight="1" x14ac:dyDescent="0.2"/>
    <row r="143" s="2" customFormat="1" ht="21" hidden="1" customHeight="1" x14ac:dyDescent="0.2"/>
    <row r="144" s="2" customFormat="1" ht="21" hidden="1" customHeight="1" x14ac:dyDescent="0.2"/>
    <row r="145" s="2" customFormat="1" ht="21" hidden="1" customHeight="1" x14ac:dyDescent="0.2"/>
    <row r="146" s="2" customFormat="1" ht="21" hidden="1" customHeight="1" x14ac:dyDescent="0.2"/>
    <row r="147" s="2" customFormat="1" ht="21" hidden="1" customHeight="1" x14ac:dyDescent="0.2"/>
    <row r="148" s="2" customFormat="1" ht="21" hidden="1" customHeight="1" x14ac:dyDescent="0.2"/>
    <row r="149" s="2" customFormat="1" ht="21" hidden="1" customHeight="1" x14ac:dyDescent="0.2"/>
    <row r="150" s="2" customFormat="1" ht="21" hidden="1" customHeight="1" x14ac:dyDescent="0.2"/>
    <row r="151" s="2" customFormat="1" ht="21" hidden="1" customHeight="1" x14ac:dyDescent="0.2"/>
    <row r="152" s="2" customFormat="1" ht="21" hidden="1" customHeight="1" x14ac:dyDescent="0.2"/>
    <row r="153" s="2" customFormat="1" ht="21" hidden="1" customHeight="1" x14ac:dyDescent="0.2"/>
    <row r="154" s="2" customFormat="1" ht="21" hidden="1" customHeight="1" x14ac:dyDescent="0.2"/>
    <row r="155" s="2" customFormat="1" ht="21" hidden="1" customHeight="1" x14ac:dyDescent="0.2"/>
    <row r="156" s="2" customFormat="1" ht="21" hidden="1" customHeight="1" x14ac:dyDescent="0.2"/>
    <row r="157" s="2" customFormat="1" ht="21" hidden="1" customHeight="1" x14ac:dyDescent="0.2"/>
    <row r="158" s="2" customFormat="1" ht="21" hidden="1" customHeight="1" x14ac:dyDescent="0.2"/>
    <row r="159" s="2" customFormat="1" ht="21" hidden="1" customHeight="1" x14ac:dyDescent="0.2"/>
    <row r="160" s="2" customFormat="1" ht="21" hidden="1" customHeight="1" x14ac:dyDescent="0.2"/>
    <row r="161" s="2" customFormat="1" ht="21" hidden="1" customHeight="1" x14ac:dyDescent="0.2"/>
    <row r="162" s="2" customFormat="1" ht="21" hidden="1" customHeight="1" x14ac:dyDescent="0.2"/>
    <row r="163" s="2" customFormat="1" ht="21" hidden="1" customHeight="1" x14ac:dyDescent="0.2"/>
    <row r="164" s="2" customFormat="1" ht="21" hidden="1" customHeight="1" x14ac:dyDescent="0.2"/>
    <row r="165" s="2" customFormat="1" ht="21" hidden="1" customHeight="1" x14ac:dyDescent="0.2"/>
    <row r="166" s="2" customFormat="1" ht="21" hidden="1" customHeight="1" x14ac:dyDescent="0.2"/>
    <row r="167" s="2" customFormat="1" ht="21" hidden="1" customHeight="1" x14ac:dyDescent="0.2"/>
    <row r="168" s="2" customFormat="1" ht="21" hidden="1" customHeight="1" x14ac:dyDescent="0.2"/>
    <row r="169" s="2" customFormat="1" ht="21" hidden="1" customHeight="1" x14ac:dyDescent="0.2"/>
    <row r="170" s="2" customFormat="1" ht="21" hidden="1" customHeight="1" x14ac:dyDescent="0.2"/>
    <row r="171" s="2" customFormat="1" ht="21" hidden="1" customHeight="1" x14ac:dyDescent="0.2"/>
    <row r="172" s="2" customFormat="1" ht="21" hidden="1" customHeight="1" x14ac:dyDescent="0.2"/>
    <row r="173" s="2" customFormat="1" ht="21" hidden="1" customHeight="1" x14ac:dyDescent="0.2"/>
    <row r="174" s="2" customFormat="1" ht="21" hidden="1" customHeight="1" x14ac:dyDescent="0.2"/>
    <row r="175" s="2" customFormat="1" ht="21" hidden="1" customHeight="1" x14ac:dyDescent="0.2"/>
    <row r="176" s="2" customFormat="1" ht="21" hidden="1" customHeight="1" x14ac:dyDescent="0.2"/>
    <row r="177" spans="2:14" ht="21" hidden="1" customHeight="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2:14" ht="21" hidden="1" customHeight="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2:14" ht="21" hidden="1" customHeight="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2:14" ht="21" hidden="1" customHeight="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2:14" ht="21" hidden="1" customHeight="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</sheetData>
  <sheetProtection password="BA39" sheet="1" objects="1" scenarios="1"/>
  <mergeCells count="14">
    <mergeCell ref="D50:G50"/>
    <mergeCell ref="H50:I50"/>
    <mergeCell ref="D51:G51"/>
    <mergeCell ref="H51:I51"/>
    <mergeCell ref="E48:F48"/>
    <mergeCell ref="H48:I48"/>
    <mergeCell ref="D49:G49"/>
    <mergeCell ref="H49:I49"/>
    <mergeCell ref="D54:G54"/>
    <mergeCell ref="H54:I54"/>
    <mergeCell ref="D52:G52"/>
    <mergeCell ref="H52:I52"/>
    <mergeCell ref="D53:G53"/>
    <mergeCell ref="H53:I53"/>
  </mergeCells>
  <pageMargins left="0.36" right="0.2" top="0.25" bottom="0.16" header="0.5" footer="0.5"/>
  <pageSetup scale="59" orientation="portrait" blackAndWhite="1" horizontalDpi="4294967292" verticalDpi="300" r:id="rId1"/>
  <headerFooter alignWithMargins="0"/>
  <colBreaks count="1" manualBreakCount="1">
    <brk id="14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T154"/>
  <sheetViews>
    <sheetView showGridLines="0" showZeros="0" zoomScale="80" workbookViewId="0">
      <selection activeCell="A10" sqref="A10"/>
    </sheetView>
  </sheetViews>
  <sheetFormatPr defaultColWidth="0" defaultRowHeight="15.75" zeroHeight="1" x14ac:dyDescent="0.25"/>
  <cols>
    <col min="1" max="1" width="5.7109375" style="11" customWidth="1"/>
    <col min="2" max="2" width="11" style="10" customWidth="1"/>
    <col min="3" max="3" width="8.42578125" style="10" customWidth="1"/>
    <col min="4" max="4" width="5" style="10" customWidth="1"/>
    <col min="5" max="5" width="9.28515625" style="10" customWidth="1"/>
    <col min="6" max="6" width="11.140625" style="10" customWidth="1"/>
    <col min="7" max="7" width="10.42578125" style="10" customWidth="1"/>
    <col min="8" max="8" width="12.42578125" style="10" customWidth="1"/>
    <col min="9" max="9" width="13.5703125" style="10" customWidth="1"/>
    <col min="10" max="10" width="12.5703125" style="10" customWidth="1"/>
    <col min="11" max="11" width="12.7109375" style="10" customWidth="1"/>
    <col min="12" max="12" width="10" style="10" customWidth="1"/>
    <col min="13" max="13" width="10.85546875" style="10" customWidth="1"/>
    <col min="14" max="14" width="9.42578125" style="10" customWidth="1"/>
    <col min="15" max="15" width="20.5703125" style="10" customWidth="1"/>
    <col min="16" max="16" width="18.85546875" style="11" hidden="1" customWidth="1"/>
    <col min="17" max="16384" width="0" style="11" hidden="1"/>
  </cols>
  <sheetData>
    <row r="1" spans="1:20" ht="20.25" customHeight="1" x14ac:dyDescent="0.25">
      <c r="A1" s="198" t="s">
        <v>63</v>
      </c>
      <c r="B1" s="223"/>
      <c r="C1" s="223"/>
      <c r="D1" s="223"/>
      <c r="E1" s="223"/>
      <c r="F1" s="224"/>
      <c r="G1" s="71"/>
      <c r="H1" s="72"/>
      <c r="I1" s="217"/>
      <c r="J1" s="72"/>
      <c r="K1" s="117"/>
      <c r="L1" s="117"/>
      <c r="M1" s="118"/>
      <c r="N1" s="117"/>
      <c r="O1" s="117"/>
      <c r="P1" s="78"/>
      <c r="Q1" s="78"/>
      <c r="R1" s="78"/>
      <c r="S1" s="78"/>
      <c r="T1" s="78"/>
    </row>
    <row r="2" spans="1:20" ht="20.25" customHeight="1" x14ac:dyDescent="0.35">
      <c r="A2" s="199" t="s">
        <v>96</v>
      </c>
      <c r="B2" s="223"/>
      <c r="C2" s="223"/>
      <c r="D2" s="223"/>
      <c r="E2" s="223"/>
      <c r="F2" s="225"/>
      <c r="G2" s="75"/>
      <c r="H2" s="333" t="s">
        <v>101</v>
      </c>
      <c r="I2" s="72"/>
      <c r="J2" s="72"/>
      <c r="K2" s="117"/>
      <c r="L2" s="119"/>
      <c r="M2" s="267" t="s">
        <v>65</v>
      </c>
      <c r="N2" s="268" t="str">
        <f>IF((VALUE('Short Form'!M62)&lt;&gt;0),1+VALUE('Short Form'!H62)+VALUE('Short Form'!I62)+VALUE('Short Form'!J62)+VALUE('Short Form'!K62)+VALUE('Short Form'!L62)+VALUE('Short Form'!M62),"")</f>
        <v/>
      </c>
      <c r="O2" s="269" t="str">
        <f>IF((N2=0),"",'Short Form'!$N3)</f>
        <v/>
      </c>
      <c r="P2" s="78"/>
      <c r="Q2" s="78"/>
      <c r="R2" s="78"/>
      <c r="S2" s="78"/>
      <c r="T2" s="78"/>
    </row>
    <row r="3" spans="1:20" ht="9" customHeight="1" x14ac:dyDescent="0.25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8"/>
      <c r="P3" s="78"/>
      <c r="Q3" s="78"/>
      <c r="R3" s="78"/>
      <c r="S3" s="78"/>
      <c r="T3" s="78"/>
    </row>
    <row r="4" spans="1:20" ht="14.25" customHeight="1" x14ac:dyDescent="0.25">
      <c r="A4" s="33" t="s">
        <v>8</v>
      </c>
      <c r="B4" s="237"/>
      <c r="C4" s="27"/>
      <c r="D4" s="237"/>
      <c r="E4" s="238" t="s">
        <v>9</v>
      </c>
      <c r="F4" s="237"/>
      <c r="G4" s="237"/>
      <c r="H4" s="81" t="s">
        <v>10</v>
      </c>
      <c r="I4" s="80"/>
      <c r="J4" s="79"/>
      <c r="K4" s="35" t="s">
        <v>106</v>
      </c>
      <c r="L4" s="82"/>
      <c r="M4" s="82"/>
      <c r="N4" s="82"/>
      <c r="O4" s="83"/>
      <c r="P4" s="78"/>
      <c r="Q4" s="78"/>
      <c r="R4" s="78"/>
      <c r="S4" s="78"/>
      <c r="T4" s="78"/>
    </row>
    <row r="5" spans="1:20" s="12" customFormat="1" ht="15.75" customHeight="1" x14ac:dyDescent="0.2">
      <c r="A5" s="246" t="str">
        <f>'Short Form'!A6</f>
        <v>Sera</v>
      </c>
      <c r="B5" s="121"/>
      <c r="C5" s="121"/>
      <c r="D5" s="121"/>
      <c r="E5" s="253" t="str">
        <f>'Short Form'!E6</f>
        <v>Sherri R.</v>
      </c>
      <c r="F5" s="172"/>
      <c r="G5" s="121"/>
      <c r="H5" s="178" t="str">
        <f>'Short Form'!H6</f>
        <v>Executive Assistant</v>
      </c>
      <c r="I5" s="177"/>
      <c r="J5" s="179"/>
      <c r="K5" s="116" t="str">
        <f>'Short Form'!K6</f>
        <v>473-74-7980</v>
      </c>
      <c r="L5" s="113"/>
      <c r="M5" s="113"/>
      <c r="N5" s="17"/>
      <c r="O5" s="18"/>
      <c r="P5" s="170"/>
      <c r="Q5" s="163"/>
      <c r="R5" s="163"/>
      <c r="S5" s="163"/>
      <c r="T5" s="163"/>
    </row>
    <row r="6" spans="1:20" s="12" customFormat="1" ht="4.5" customHeight="1" x14ac:dyDescent="0.25">
      <c r="A6" s="84"/>
      <c r="B6" s="84"/>
      <c r="C6" s="76"/>
      <c r="D6" s="85"/>
      <c r="E6" s="76"/>
      <c r="F6" s="76"/>
      <c r="G6" s="86"/>
      <c r="H6" s="76"/>
      <c r="I6" s="76"/>
      <c r="J6" s="87"/>
      <c r="K6" s="88"/>
      <c r="L6" s="76"/>
      <c r="M6" s="76"/>
      <c r="N6" s="76"/>
      <c r="O6" s="85"/>
      <c r="P6" s="163"/>
      <c r="Q6" s="163"/>
      <c r="R6" s="163"/>
      <c r="S6" s="163"/>
      <c r="T6" s="163"/>
    </row>
    <row r="7" spans="1:20" ht="15" customHeight="1" x14ac:dyDescent="0.25">
      <c r="A7" s="194" t="s">
        <v>93</v>
      </c>
      <c r="B7" s="226"/>
      <c r="C7" s="226"/>
      <c r="D7" s="219"/>
      <c r="E7" s="227"/>
      <c r="F7" s="227"/>
      <c r="G7" s="228"/>
      <c r="H7" s="120"/>
      <c r="I7" s="120"/>
      <c r="J7" s="120"/>
      <c r="K7" s="89"/>
      <c r="L7" s="89"/>
      <c r="M7" s="70"/>
      <c r="N7" s="70"/>
      <c r="O7" s="78"/>
      <c r="P7" s="78"/>
      <c r="Q7" s="78"/>
      <c r="R7" s="78"/>
      <c r="S7" s="78"/>
      <c r="T7" s="78"/>
    </row>
    <row r="8" spans="1:20" ht="15" customHeight="1" x14ac:dyDescent="0.25">
      <c r="A8" s="204" t="s">
        <v>68</v>
      </c>
      <c r="B8" s="201"/>
      <c r="C8" s="206"/>
      <c r="D8" s="201"/>
      <c r="E8" s="206"/>
      <c r="F8" s="207"/>
      <c r="G8" s="208"/>
      <c r="H8" s="90"/>
      <c r="I8" s="89"/>
      <c r="J8" s="89"/>
      <c r="K8" s="89"/>
      <c r="L8" s="89"/>
      <c r="M8" s="91"/>
      <c r="N8" s="91"/>
      <c r="O8" s="78"/>
      <c r="P8" s="78"/>
      <c r="Q8" s="78"/>
      <c r="R8" s="78"/>
      <c r="S8" s="78"/>
      <c r="T8" s="78"/>
    </row>
    <row r="9" spans="1:20" ht="15.75" customHeight="1" x14ac:dyDescent="0.25">
      <c r="A9" s="301" t="s">
        <v>69</v>
      </c>
      <c r="B9" s="301" t="s">
        <v>14</v>
      </c>
      <c r="C9" s="302"/>
      <c r="D9" s="302"/>
      <c r="E9" s="302" t="s">
        <v>16</v>
      </c>
      <c r="F9" s="302"/>
      <c r="G9" s="302"/>
      <c r="H9" s="302"/>
      <c r="I9" s="302"/>
      <c r="J9" s="302"/>
      <c r="K9" s="302"/>
      <c r="L9" s="302"/>
      <c r="M9" s="301" t="s">
        <v>72</v>
      </c>
      <c r="N9" s="301" t="s">
        <v>19</v>
      </c>
      <c r="O9" s="300" t="s">
        <v>73</v>
      </c>
      <c r="P9" s="78"/>
      <c r="Q9" s="78"/>
      <c r="R9" s="78"/>
      <c r="S9" s="78"/>
      <c r="T9" s="78"/>
    </row>
    <row r="10" spans="1:20" s="13" customFormat="1" ht="24" customHeight="1" x14ac:dyDescent="0.2">
      <c r="A10" s="187"/>
      <c r="B10" s="148"/>
      <c r="C10" s="124"/>
      <c r="D10" s="166"/>
      <c r="E10" s="166"/>
      <c r="F10" s="166"/>
      <c r="G10" s="167"/>
      <c r="H10" s="166"/>
      <c r="I10" s="168"/>
      <c r="J10" s="166"/>
      <c r="K10" s="166"/>
      <c r="L10" s="166"/>
      <c r="M10" s="245"/>
      <c r="N10" s="257"/>
      <c r="O10" s="189">
        <f t="shared" ref="O10:O25" si="0">IF(N10=" ",M10*1,M10*N10)</f>
        <v>0</v>
      </c>
      <c r="P10" s="91"/>
      <c r="Q10" s="91"/>
      <c r="R10" s="91"/>
      <c r="S10" s="91"/>
      <c r="T10" s="91"/>
    </row>
    <row r="11" spans="1:20" s="13" customFormat="1" ht="24" customHeight="1" x14ac:dyDescent="0.2">
      <c r="A11" s="187"/>
      <c r="B11" s="148"/>
      <c r="C11" s="124"/>
      <c r="D11" s="166"/>
      <c r="E11" s="166"/>
      <c r="F11" s="166"/>
      <c r="G11" s="167"/>
      <c r="H11" s="166"/>
      <c r="I11" s="166"/>
      <c r="J11" s="166"/>
      <c r="K11" s="166"/>
      <c r="L11" s="166"/>
      <c r="M11" s="245"/>
      <c r="N11" s="257"/>
      <c r="O11" s="189">
        <f t="shared" si="0"/>
        <v>0</v>
      </c>
      <c r="P11" s="91"/>
      <c r="Q11" s="91"/>
      <c r="R11" s="91"/>
      <c r="S11" s="91"/>
      <c r="T11" s="91"/>
    </row>
    <row r="12" spans="1:20" s="13" customFormat="1" ht="24" customHeight="1" x14ac:dyDescent="0.2">
      <c r="A12" s="187"/>
      <c r="B12" s="148"/>
      <c r="C12" s="124"/>
      <c r="D12" s="166"/>
      <c r="E12" s="166"/>
      <c r="F12" s="166"/>
      <c r="G12" s="167"/>
      <c r="H12" s="166"/>
      <c r="I12" s="166"/>
      <c r="J12" s="166"/>
      <c r="K12" s="166"/>
      <c r="L12" s="166"/>
      <c r="M12" s="245"/>
      <c r="N12" s="257"/>
      <c r="O12" s="189">
        <f t="shared" si="0"/>
        <v>0</v>
      </c>
      <c r="P12" s="91"/>
      <c r="Q12" s="91"/>
      <c r="R12" s="91"/>
      <c r="S12" s="91"/>
      <c r="T12" s="91"/>
    </row>
    <row r="13" spans="1:20" s="13" customFormat="1" ht="24" customHeight="1" x14ac:dyDescent="0.2">
      <c r="A13" s="187"/>
      <c r="B13" s="148"/>
      <c r="C13" s="124"/>
      <c r="D13" s="166"/>
      <c r="E13" s="166"/>
      <c r="F13" s="166"/>
      <c r="G13" s="167"/>
      <c r="H13" s="166"/>
      <c r="I13" s="166"/>
      <c r="J13" s="166"/>
      <c r="K13" s="166"/>
      <c r="L13" s="166"/>
      <c r="M13" s="245"/>
      <c r="N13" s="257"/>
      <c r="O13" s="189">
        <f t="shared" si="0"/>
        <v>0</v>
      </c>
      <c r="P13" s="91"/>
      <c r="Q13" s="91"/>
      <c r="R13" s="91"/>
      <c r="S13" s="91"/>
      <c r="T13" s="91"/>
    </row>
    <row r="14" spans="1:20" s="13" customFormat="1" ht="24" customHeight="1" x14ac:dyDescent="0.2">
      <c r="A14" s="187"/>
      <c r="B14" s="148"/>
      <c r="C14" s="124"/>
      <c r="D14" s="166"/>
      <c r="E14" s="166"/>
      <c r="F14" s="166"/>
      <c r="G14" s="167"/>
      <c r="H14" s="166"/>
      <c r="I14" s="166"/>
      <c r="J14" s="166"/>
      <c r="K14" s="166"/>
      <c r="L14" s="166"/>
      <c r="M14" s="245"/>
      <c r="N14" s="257"/>
      <c r="O14" s="189">
        <f t="shared" si="0"/>
        <v>0</v>
      </c>
      <c r="P14" s="91"/>
      <c r="Q14" s="91"/>
      <c r="R14" s="91"/>
      <c r="S14" s="91"/>
      <c r="T14" s="91"/>
    </row>
    <row r="15" spans="1:20" s="13" customFormat="1" ht="24" customHeight="1" x14ac:dyDescent="0.2">
      <c r="A15" s="187"/>
      <c r="B15" s="148"/>
      <c r="C15" s="124"/>
      <c r="D15" s="166"/>
      <c r="E15" s="166"/>
      <c r="F15" s="166"/>
      <c r="G15" s="167"/>
      <c r="H15" s="166"/>
      <c r="I15" s="166"/>
      <c r="J15" s="166"/>
      <c r="K15" s="166"/>
      <c r="L15" s="166"/>
      <c r="M15" s="245"/>
      <c r="N15" s="257"/>
      <c r="O15" s="189">
        <f t="shared" si="0"/>
        <v>0</v>
      </c>
      <c r="P15" s="91"/>
      <c r="Q15" s="91"/>
      <c r="R15" s="91"/>
      <c r="S15" s="91"/>
      <c r="T15" s="91"/>
    </row>
    <row r="16" spans="1:20" s="13" customFormat="1" ht="24" customHeight="1" x14ac:dyDescent="0.2">
      <c r="A16" s="187"/>
      <c r="B16" s="148"/>
      <c r="C16" s="124"/>
      <c r="D16" s="166"/>
      <c r="E16" s="166"/>
      <c r="F16" s="166"/>
      <c r="G16" s="167"/>
      <c r="H16" s="166"/>
      <c r="I16" s="166"/>
      <c r="J16" s="166"/>
      <c r="K16" s="166"/>
      <c r="L16" s="166"/>
      <c r="M16" s="245"/>
      <c r="N16" s="257"/>
      <c r="O16" s="189">
        <f t="shared" si="0"/>
        <v>0</v>
      </c>
      <c r="P16" s="91"/>
      <c r="Q16" s="91"/>
      <c r="R16" s="91"/>
      <c r="S16" s="91"/>
      <c r="T16" s="91"/>
    </row>
    <row r="17" spans="1:20" s="13" customFormat="1" ht="24" customHeight="1" x14ac:dyDescent="0.2">
      <c r="A17" s="187"/>
      <c r="B17" s="148"/>
      <c r="C17" s="124"/>
      <c r="D17" s="166"/>
      <c r="E17" s="166"/>
      <c r="F17" s="166"/>
      <c r="G17" s="167"/>
      <c r="H17" s="166"/>
      <c r="I17" s="166"/>
      <c r="J17" s="166"/>
      <c r="K17" s="166"/>
      <c r="L17" s="166"/>
      <c r="M17" s="245"/>
      <c r="N17" s="257"/>
      <c r="O17" s="189">
        <f t="shared" si="0"/>
        <v>0</v>
      </c>
      <c r="P17" s="91"/>
      <c r="Q17" s="91"/>
      <c r="R17" s="91"/>
      <c r="S17" s="91"/>
      <c r="T17" s="91"/>
    </row>
    <row r="18" spans="1:20" s="13" customFormat="1" ht="24" customHeight="1" x14ac:dyDescent="0.2">
      <c r="A18" s="187"/>
      <c r="B18" s="148"/>
      <c r="C18" s="124"/>
      <c r="D18" s="166"/>
      <c r="E18" s="166"/>
      <c r="F18" s="166"/>
      <c r="G18" s="167"/>
      <c r="H18" s="166"/>
      <c r="I18" s="166"/>
      <c r="J18" s="166"/>
      <c r="K18" s="166"/>
      <c r="L18" s="166"/>
      <c r="M18" s="245"/>
      <c r="N18" s="257"/>
      <c r="O18" s="189">
        <f t="shared" si="0"/>
        <v>0</v>
      </c>
      <c r="P18" s="91"/>
      <c r="Q18" s="91"/>
      <c r="R18" s="91"/>
      <c r="S18" s="91"/>
      <c r="T18" s="91"/>
    </row>
    <row r="19" spans="1:20" s="13" customFormat="1" ht="24" customHeight="1" x14ac:dyDescent="0.2">
      <c r="A19" s="187"/>
      <c r="B19" s="148"/>
      <c r="C19" s="124"/>
      <c r="D19" s="166"/>
      <c r="E19" s="166"/>
      <c r="F19" s="166"/>
      <c r="G19" s="167"/>
      <c r="H19" s="166"/>
      <c r="I19" s="166"/>
      <c r="J19" s="166"/>
      <c r="K19" s="166"/>
      <c r="L19" s="166"/>
      <c r="M19" s="245"/>
      <c r="N19" s="257"/>
      <c r="O19" s="189">
        <f t="shared" si="0"/>
        <v>0</v>
      </c>
      <c r="P19" s="91"/>
      <c r="Q19" s="91"/>
      <c r="R19" s="91"/>
      <c r="S19" s="91"/>
      <c r="T19" s="91"/>
    </row>
    <row r="20" spans="1:20" s="13" customFormat="1" ht="24" customHeight="1" x14ac:dyDescent="0.2">
      <c r="A20" s="187"/>
      <c r="B20" s="148"/>
      <c r="C20" s="124"/>
      <c r="D20" s="166"/>
      <c r="E20" s="166"/>
      <c r="F20" s="166"/>
      <c r="G20" s="167"/>
      <c r="H20" s="166"/>
      <c r="I20" s="166"/>
      <c r="J20" s="166"/>
      <c r="K20" s="166"/>
      <c r="L20" s="166"/>
      <c r="M20" s="245"/>
      <c r="N20" s="257"/>
      <c r="O20" s="189">
        <f t="shared" si="0"/>
        <v>0</v>
      </c>
      <c r="P20" s="91"/>
      <c r="Q20" s="91"/>
      <c r="R20" s="91"/>
      <c r="S20" s="91"/>
      <c r="T20" s="91"/>
    </row>
    <row r="21" spans="1:20" s="13" customFormat="1" ht="24" customHeight="1" x14ac:dyDescent="0.2">
      <c r="A21" s="187"/>
      <c r="B21" s="148"/>
      <c r="C21" s="124"/>
      <c r="D21" s="166"/>
      <c r="E21" s="166"/>
      <c r="F21" s="166"/>
      <c r="G21" s="167"/>
      <c r="H21" s="166"/>
      <c r="I21" s="166"/>
      <c r="J21" s="166"/>
      <c r="K21" s="166"/>
      <c r="L21" s="166"/>
      <c r="M21" s="245"/>
      <c r="N21" s="257"/>
      <c r="O21" s="189">
        <f t="shared" si="0"/>
        <v>0</v>
      </c>
      <c r="P21" s="91"/>
      <c r="Q21" s="91"/>
      <c r="R21" s="91"/>
      <c r="S21" s="91"/>
      <c r="T21" s="91"/>
    </row>
    <row r="22" spans="1:20" s="13" customFormat="1" ht="24" customHeight="1" x14ac:dyDescent="0.2">
      <c r="A22" s="187"/>
      <c r="B22" s="148"/>
      <c r="C22" s="124"/>
      <c r="D22" s="166"/>
      <c r="E22" s="166"/>
      <c r="F22" s="166"/>
      <c r="G22" s="167"/>
      <c r="H22" s="166"/>
      <c r="I22" s="166"/>
      <c r="J22" s="166"/>
      <c r="K22" s="166"/>
      <c r="L22" s="166"/>
      <c r="M22" s="245"/>
      <c r="N22" s="257"/>
      <c r="O22" s="189">
        <f t="shared" si="0"/>
        <v>0</v>
      </c>
      <c r="P22" s="91"/>
      <c r="Q22" s="91"/>
      <c r="R22" s="91"/>
      <c r="S22" s="91"/>
      <c r="T22" s="91"/>
    </row>
    <row r="23" spans="1:20" s="13" customFormat="1" ht="24" customHeight="1" x14ac:dyDescent="0.2">
      <c r="A23" s="187"/>
      <c r="B23" s="148"/>
      <c r="C23" s="124"/>
      <c r="D23" s="166"/>
      <c r="E23" s="166"/>
      <c r="F23" s="166"/>
      <c r="G23" s="167"/>
      <c r="H23" s="166"/>
      <c r="I23" s="166"/>
      <c r="J23" s="166"/>
      <c r="K23" s="166"/>
      <c r="L23" s="166"/>
      <c r="M23" s="245"/>
      <c r="N23" s="257"/>
      <c r="O23" s="189">
        <f t="shared" si="0"/>
        <v>0</v>
      </c>
      <c r="P23" s="91"/>
      <c r="Q23" s="91"/>
      <c r="R23" s="91"/>
      <c r="S23" s="91"/>
      <c r="T23" s="91"/>
    </row>
    <row r="24" spans="1:20" s="13" customFormat="1" ht="24" customHeight="1" x14ac:dyDescent="0.2">
      <c r="A24" s="187"/>
      <c r="B24" s="148"/>
      <c r="C24" s="124"/>
      <c r="D24" s="166"/>
      <c r="E24" s="166"/>
      <c r="F24" s="166"/>
      <c r="G24" s="167"/>
      <c r="H24" s="166"/>
      <c r="I24" s="166"/>
      <c r="J24" s="166"/>
      <c r="K24" s="166"/>
      <c r="L24" s="166"/>
      <c r="M24" s="245"/>
      <c r="N24" s="257"/>
      <c r="O24" s="189">
        <f t="shared" si="0"/>
        <v>0</v>
      </c>
      <c r="P24" s="91"/>
      <c r="Q24" s="91"/>
      <c r="R24" s="91"/>
      <c r="S24" s="91"/>
      <c r="T24" s="91"/>
    </row>
    <row r="25" spans="1:20" s="13" customFormat="1" ht="24" customHeight="1" x14ac:dyDescent="0.2">
      <c r="A25" s="187"/>
      <c r="B25" s="148"/>
      <c r="C25" s="124"/>
      <c r="D25" s="166"/>
      <c r="E25" s="166"/>
      <c r="F25" s="166"/>
      <c r="G25" s="167"/>
      <c r="H25" s="166"/>
      <c r="I25" s="166"/>
      <c r="J25" s="166"/>
      <c r="K25" s="166"/>
      <c r="L25" s="166"/>
      <c r="M25" s="245"/>
      <c r="N25" s="257"/>
      <c r="O25" s="189">
        <f t="shared" si="0"/>
        <v>0</v>
      </c>
      <c r="P25" s="91"/>
      <c r="Q25" s="91"/>
      <c r="R25" s="91"/>
      <c r="S25" s="91"/>
      <c r="T25" s="91"/>
    </row>
    <row r="26" spans="1:20" s="13" customFormat="1" ht="24" customHeight="1" x14ac:dyDescent="0.2">
      <c r="A26" s="187"/>
      <c r="B26" s="148"/>
      <c r="C26" s="124"/>
      <c r="D26" s="166"/>
      <c r="E26" s="166"/>
      <c r="F26" s="166"/>
      <c r="G26" s="167"/>
      <c r="H26" s="166"/>
      <c r="I26" s="166"/>
      <c r="J26" s="166"/>
      <c r="K26" s="166"/>
      <c r="L26" s="166"/>
      <c r="M26" s="245"/>
      <c r="N26" s="257"/>
      <c r="O26" s="189">
        <f t="shared" ref="O26:O39" si="1">IF(N26=" ",M26*1,M26*N26)</f>
        <v>0</v>
      </c>
      <c r="P26" s="91"/>
      <c r="Q26" s="91"/>
      <c r="R26" s="91"/>
      <c r="S26" s="91"/>
      <c r="T26" s="91"/>
    </row>
    <row r="27" spans="1:20" s="13" customFormat="1" ht="24" customHeight="1" x14ac:dyDescent="0.2">
      <c r="A27" s="187"/>
      <c r="B27" s="148"/>
      <c r="C27" s="124"/>
      <c r="D27" s="166"/>
      <c r="E27" s="166"/>
      <c r="F27" s="166"/>
      <c r="G27" s="167"/>
      <c r="H27" s="166"/>
      <c r="I27" s="166"/>
      <c r="J27" s="166"/>
      <c r="K27" s="166"/>
      <c r="L27" s="166"/>
      <c r="M27" s="245"/>
      <c r="N27" s="257"/>
      <c r="O27" s="189">
        <f t="shared" si="1"/>
        <v>0</v>
      </c>
      <c r="P27" s="91"/>
      <c r="Q27" s="91"/>
      <c r="R27" s="91"/>
      <c r="S27" s="91"/>
      <c r="T27" s="91"/>
    </row>
    <row r="28" spans="1:20" s="13" customFormat="1" ht="24" customHeight="1" x14ac:dyDescent="0.2">
      <c r="A28" s="187"/>
      <c r="B28" s="148"/>
      <c r="C28" s="124"/>
      <c r="D28" s="166"/>
      <c r="E28" s="166"/>
      <c r="F28" s="166"/>
      <c r="G28" s="167"/>
      <c r="H28" s="166"/>
      <c r="I28" s="166"/>
      <c r="J28" s="166"/>
      <c r="K28" s="166"/>
      <c r="L28" s="166"/>
      <c r="M28" s="245"/>
      <c r="N28" s="257"/>
      <c r="O28" s="189">
        <f t="shared" si="1"/>
        <v>0</v>
      </c>
      <c r="P28" s="91"/>
      <c r="Q28" s="91"/>
      <c r="R28" s="91"/>
      <c r="S28" s="91"/>
      <c r="T28" s="91"/>
    </row>
    <row r="29" spans="1:20" s="13" customFormat="1" ht="24" customHeight="1" x14ac:dyDescent="0.2">
      <c r="A29" s="187"/>
      <c r="B29" s="148"/>
      <c r="C29" s="124"/>
      <c r="D29" s="166"/>
      <c r="E29" s="166"/>
      <c r="F29" s="166"/>
      <c r="G29" s="167"/>
      <c r="H29" s="166"/>
      <c r="I29" s="166"/>
      <c r="J29" s="166"/>
      <c r="K29" s="166"/>
      <c r="L29" s="166"/>
      <c r="M29" s="245"/>
      <c r="N29" s="257"/>
      <c r="O29" s="189">
        <f t="shared" si="1"/>
        <v>0</v>
      </c>
      <c r="P29" s="91"/>
      <c r="Q29" s="91"/>
      <c r="R29" s="91"/>
      <c r="S29" s="91"/>
      <c r="T29" s="91"/>
    </row>
    <row r="30" spans="1:20" s="13" customFormat="1" ht="24" customHeight="1" x14ac:dyDescent="0.2">
      <c r="A30" s="187"/>
      <c r="B30" s="148"/>
      <c r="C30" s="124"/>
      <c r="D30" s="166"/>
      <c r="E30" s="166"/>
      <c r="F30" s="166"/>
      <c r="G30" s="167"/>
      <c r="H30" s="166"/>
      <c r="I30" s="166"/>
      <c r="J30" s="166"/>
      <c r="K30" s="166"/>
      <c r="L30" s="166"/>
      <c r="M30" s="245"/>
      <c r="N30" s="257"/>
      <c r="O30" s="189">
        <f t="shared" si="1"/>
        <v>0</v>
      </c>
      <c r="P30" s="91"/>
      <c r="Q30" s="91"/>
      <c r="R30" s="91"/>
      <c r="S30" s="91"/>
      <c r="T30" s="91"/>
    </row>
    <row r="31" spans="1:20" s="13" customFormat="1" ht="24" customHeight="1" x14ac:dyDescent="0.2">
      <c r="A31" s="187"/>
      <c r="B31" s="148"/>
      <c r="C31" s="124"/>
      <c r="D31" s="166"/>
      <c r="E31" s="166"/>
      <c r="F31" s="166"/>
      <c r="G31" s="167"/>
      <c r="H31" s="166"/>
      <c r="I31" s="166"/>
      <c r="J31" s="166"/>
      <c r="K31" s="166"/>
      <c r="L31" s="166"/>
      <c r="M31" s="245"/>
      <c r="N31" s="257"/>
      <c r="O31" s="189">
        <f t="shared" si="1"/>
        <v>0</v>
      </c>
      <c r="P31" s="91"/>
      <c r="Q31" s="91"/>
      <c r="R31" s="91"/>
      <c r="S31" s="91"/>
      <c r="T31" s="91"/>
    </row>
    <row r="32" spans="1:20" s="13" customFormat="1" ht="24" customHeight="1" x14ac:dyDescent="0.2">
      <c r="A32" s="187"/>
      <c r="B32" s="148"/>
      <c r="C32" s="124"/>
      <c r="D32" s="166"/>
      <c r="E32" s="166"/>
      <c r="F32" s="166"/>
      <c r="G32" s="167"/>
      <c r="H32" s="166"/>
      <c r="I32" s="166"/>
      <c r="J32" s="166"/>
      <c r="K32" s="166"/>
      <c r="L32" s="166"/>
      <c r="M32" s="245"/>
      <c r="N32" s="257"/>
      <c r="O32" s="189">
        <f t="shared" si="1"/>
        <v>0</v>
      </c>
      <c r="P32" s="91"/>
      <c r="Q32" s="91"/>
      <c r="R32" s="91"/>
      <c r="S32" s="91"/>
      <c r="T32" s="91"/>
    </row>
    <row r="33" spans="1:20" s="13" customFormat="1" ht="24" customHeight="1" x14ac:dyDescent="0.2">
      <c r="A33" s="187"/>
      <c r="B33" s="148"/>
      <c r="C33" s="124"/>
      <c r="D33" s="166"/>
      <c r="E33" s="166"/>
      <c r="F33" s="166"/>
      <c r="G33" s="167"/>
      <c r="H33" s="166"/>
      <c r="I33" s="166"/>
      <c r="J33" s="166"/>
      <c r="K33" s="166"/>
      <c r="L33" s="166"/>
      <c r="M33" s="245"/>
      <c r="N33" s="257"/>
      <c r="O33" s="189">
        <f t="shared" si="1"/>
        <v>0</v>
      </c>
      <c r="P33" s="91"/>
      <c r="Q33" s="91"/>
      <c r="R33" s="91"/>
      <c r="S33" s="91"/>
      <c r="T33" s="91"/>
    </row>
    <row r="34" spans="1:20" s="13" customFormat="1" ht="24" customHeight="1" x14ac:dyDescent="0.2">
      <c r="A34" s="187"/>
      <c r="B34" s="148"/>
      <c r="C34" s="124"/>
      <c r="D34" s="166"/>
      <c r="E34" s="166"/>
      <c r="F34" s="166"/>
      <c r="G34" s="167"/>
      <c r="H34" s="166"/>
      <c r="I34" s="166"/>
      <c r="J34" s="166"/>
      <c r="K34" s="166"/>
      <c r="L34" s="166"/>
      <c r="M34" s="245"/>
      <c r="N34" s="257"/>
      <c r="O34" s="189">
        <f t="shared" si="1"/>
        <v>0</v>
      </c>
      <c r="P34" s="91"/>
      <c r="Q34" s="91"/>
      <c r="R34" s="91"/>
      <c r="S34" s="91"/>
      <c r="T34" s="91"/>
    </row>
    <row r="35" spans="1:20" s="13" customFormat="1" ht="24" customHeight="1" x14ac:dyDescent="0.2">
      <c r="A35" s="187"/>
      <c r="B35" s="148"/>
      <c r="C35" s="124"/>
      <c r="D35" s="166"/>
      <c r="E35" s="166"/>
      <c r="F35" s="166"/>
      <c r="G35" s="167"/>
      <c r="H35" s="166"/>
      <c r="I35" s="166"/>
      <c r="J35" s="166"/>
      <c r="K35" s="166"/>
      <c r="L35" s="166"/>
      <c r="M35" s="245"/>
      <c r="N35" s="257"/>
      <c r="O35" s="189">
        <f t="shared" si="1"/>
        <v>0</v>
      </c>
      <c r="P35" s="91"/>
      <c r="Q35" s="91"/>
      <c r="R35" s="91"/>
      <c r="S35" s="91"/>
      <c r="T35" s="91"/>
    </row>
    <row r="36" spans="1:20" s="13" customFormat="1" ht="24" customHeight="1" x14ac:dyDescent="0.2">
      <c r="A36" s="187"/>
      <c r="B36" s="148"/>
      <c r="C36" s="124"/>
      <c r="D36" s="166"/>
      <c r="E36" s="166"/>
      <c r="F36" s="166"/>
      <c r="G36" s="167"/>
      <c r="H36" s="166"/>
      <c r="I36" s="166"/>
      <c r="J36" s="166"/>
      <c r="K36" s="166"/>
      <c r="L36" s="166"/>
      <c r="M36" s="245"/>
      <c r="N36" s="257"/>
      <c r="O36" s="189">
        <f t="shared" si="1"/>
        <v>0</v>
      </c>
      <c r="P36" s="91"/>
      <c r="Q36" s="91"/>
      <c r="R36" s="91"/>
      <c r="S36" s="91"/>
      <c r="T36" s="91"/>
    </row>
    <row r="37" spans="1:20" s="13" customFormat="1" ht="24" customHeight="1" x14ac:dyDescent="0.2">
      <c r="A37" s="187"/>
      <c r="B37" s="148"/>
      <c r="C37" s="124"/>
      <c r="D37" s="166"/>
      <c r="E37" s="166"/>
      <c r="F37" s="166"/>
      <c r="G37" s="167"/>
      <c r="H37" s="166"/>
      <c r="I37" s="166"/>
      <c r="J37" s="166"/>
      <c r="K37" s="166"/>
      <c r="L37" s="166"/>
      <c r="M37" s="245"/>
      <c r="N37" s="257"/>
      <c r="O37" s="189">
        <f t="shared" si="1"/>
        <v>0</v>
      </c>
      <c r="P37" s="91"/>
      <c r="Q37" s="91"/>
      <c r="R37" s="91"/>
      <c r="S37" s="91"/>
      <c r="T37" s="91"/>
    </row>
    <row r="38" spans="1:20" s="13" customFormat="1" ht="24" customHeight="1" x14ac:dyDescent="0.2">
      <c r="A38" s="187"/>
      <c r="B38" s="148"/>
      <c r="C38" s="124"/>
      <c r="D38" s="166"/>
      <c r="E38" s="166"/>
      <c r="F38" s="166"/>
      <c r="G38" s="167"/>
      <c r="H38" s="166"/>
      <c r="I38" s="166"/>
      <c r="J38" s="166"/>
      <c r="K38" s="166"/>
      <c r="L38" s="166"/>
      <c r="M38" s="245"/>
      <c r="N38" s="257"/>
      <c r="O38" s="189">
        <f t="shared" si="1"/>
        <v>0</v>
      </c>
      <c r="P38" s="91"/>
      <c r="Q38" s="91"/>
      <c r="R38" s="91"/>
      <c r="S38" s="91"/>
      <c r="T38" s="91"/>
    </row>
    <row r="39" spans="1:20" s="13" customFormat="1" ht="24" customHeight="1" x14ac:dyDescent="0.2">
      <c r="A39" s="187"/>
      <c r="B39" s="148"/>
      <c r="C39" s="124"/>
      <c r="D39" s="166"/>
      <c r="E39" s="166"/>
      <c r="F39" s="166"/>
      <c r="G39" s="167"/>
      <c r="H39" s="166"/>
      <c r="I39" s="166"/>
      <c r="J39" s="166"/>
      <c r="K39" s="166"/>
      <c r="L39" s="166"/>
      <c r="M39" s="245"/>
      <c r="N39" s="257"/>
      <c r="O39" s="189">
        <f t="shared" si="1"/>
        <v>0</v>
      </c>
      <c r="P39" s="91"/>
      <c r="Q39" s="91"/>
      <c r="R39" s="91"/>
      <c r="S39" s="91"/>
      <c r="T39" s="91"/>
    </row>
    <row r="40" spans="1:20" s="13" customFormat="1" ht="24" customHeight="1" x14ac:dyDescent="0.2">
      <c r="A40" s="187"/>
      <c r="B40" s="148"/>
      <c r="C40" s="124"/>
      <c r="D40" s="166"/>
      <c r="E40" s="166"/>
      <c r="F40" s="166"/>
      <c r="G40" s="167"/>
      <c r="H40" s="166"/>
      <c r="I40" s="166"/>
      <c r="J40" s="166"/>
      <c r="K40" s="166"/>
      <c r="L40" s="166"/>
      <c r="M40" s="245"/>
      <c r="N40" s="257"/>
      <c r="O40" s="189">
        <f>IF(N40=" ",M40*1,M40*N40)</f>
        <v>0</v>
      </c>
      <c r="P40" s="91"/>
      <c r="Q40" s="91"/>
      <c r="R40" s="91"/>
      <c r="S40" s="91"/>
      <c r="T40" s="91"/>
    </row>
    <row r="41" spans="1:20" s="13" customFormat="1" ht="24" customHeight="1" x14ac:dyDescent="0.25">
      <c r="A41" s="185"/>
      <c r="B41" s="273"/>
      <c r="C41"/>
      <c r="D41" s="95"/>
      <c r="E41"/>
      <c r="F41" s="273" t="s">
        <v>74</v>
      </c>
      <c r="G41" s="280"/>
      <c r="H41" s="272"/>
      <c r="I41"/>
      <c r="J41" s="281" t="s">
        <v>75</v>
      </c>
      <c r="K41" s="282">
        <f>IF(SUM(L49:L54)=0,0,$O$41-(SUMIF($A$10:$A$40,IF($L$49=" ",$A$49," "),$O$10:$O$40))-(SUMIF($A$10:$A$40,IF($L$50=" ",$A$50," "),$O$10:$O$40))-(SUMIF($A$10:$A$40,IF($L$51=" ",$A$51," "),$O$10:$O$40))-(SUMIF($A$10:$A$40,IF($L$52=" ",$A$52," "),$O$10:$O$40))-(SUMIF($A$10:$A$40,IF($L$53=" ",$A$53," "),$O$10:$O$40))-(SUMIF($A$10:$A$40,IF($L$54=" ",$A$54," "),$O$10:$O$40)))</f>
        <v>0</v>
      </c>
      <c r="L41"/>
      <c r="M41" s="300" t="s">
        <v>76</v>
      </c>
      <c r="N41" s="300"/>
      <c r="O41" s="125">
        <f>SUM(O10:O40)</f>
        <v>0</v>
      </c>
      <c r="P41" s="91"/>
      <c r="Q41" s="91"/>
      <c r="R41" s="91"/>
      <c r="S41" s="91"/>
      <c r="T41" s="91"/>
    </row>
    <row r="42" spans="1:20" s="13" customFormat="1" ht="15.75" customHeight="1" x14ac:dyDescent="0.2">
      <c r="A42" s="186"/>
      <c r="B42" s="73"/>
      <c r="C42"/>
      <c r="D42" s="274"/>
      <c r="E42" s="275"/>
      <c r="F42" s="204" t="s">
        <v>77</v>
      </c>
      <c r="G42" s="280"/>
      <c r="H42"/>
      <c r="I42"/>
      <c r="J42" s="73"/>
      <c r="K42"/>
      <c r="L42" s="205" t="s">
        <v>78</v>
      </c>
      <c r="M42" s="92"/>
      <c r="N42" s="93"/>
      <c r="O42" s="97"/>
      <c r="P42" s="91"/>
      <c r="Q42" s="91"/>
      <c r="R42" s="91"/>
      <c r="S42" s="91"/>
      <c r="T42" s="91"/>
    </row>
    <row r="43" spans="1:20" s="13" customFormat="1" ht="15.75" customHeight="1" x14ac:dyDescent="0.2">
      <c r="A43" s="186"/>
      <c r="B43" s="73"/>
      <c r="C43"/>
      <c r="D43" s="276"/>
      <c r="E43" s="276"/>
      <c r="F43" s="204" t="s">
        <v>79</v>
      </c>
      <c r="G43" s="280"/>
      <c r="H43"/>
      <c r="I43"/>
      <c r="J43"/>
      <c r="K43"/>
      <c r="L43" s="210" t="s">
        <v>80</v>
      </c>
      <c r="M43" s="92"/>
      <c r="N43" s="93"/>
      <c r="O43" s="97"/>
      <c r="P43" s="91"/>
      <c r="Q43" s="91"/>
      <c r="R43" s="91"/>
      <c r="S43" s="91"/>
      <c r="T43" s="91"/>
    </row>
    <row r="44" spans="1:20" s="13" customFormat="1" ht="15.75" customHeight="1" x14ac:dyDescent="0.2">
      <c r="A44" s="186"/>
      <c r="B44"/>
      <c r="C44"/>
      <c r="D44" s="276"/>
      <c r="E44" s="276"/>
      <c r="F44" s="216" t="s">
        <v>81</v>
      </c>
      <c r="G44" s="280"/>
      <c r="H44"/>
      <c r="I44"/>
      <c r="J44"/>
      <c r="K44"/>
      <c r="L44" s="95"/>
      <c r="M44" s="92"/>
      <c r="N44" s="93"/>
      <c r="O44" s="97"/>
      <c r="P44" s="91"/>
      <c r="Q44" s="91"/>
      <c r="R44" s="91"/>
      <c r="S44" s="91"/>
      <c r="T44" s="91"/>
    </row>
    <row r="45" spans="1:20" s="13" customFormat="1" ht="15.75" customHeight="1" x14ac:dyDescent="0.2">
      <c r="A45" s="186"/>
      <c r="B45" s="278"/>
      <c r="C45"/>
      <c r="D45" s="276"/>
      <c r="E45" s="276"/>
      <c r="F45" s="216" t="s">
        <v>82</v>
      </c>
      <c r="G45" s="280"/>
      <c r="H45"/>
      <c r="I45"/>
      <c r="J45" s="96"/>
      <c r="K45" s="96"/>
      <c r="L45" s="95"/>
      <c r="M45" s="92"/>
      <c r="N45" s="93"/>
      <c r="O45" s="97"/>
      <c r="P45" s="91"/>
      <c r="Q45" s="91"/>
      <c r="R45" s="91"/>
      <c r="S45" s="91"/>
      <c r="T45" s="91"/>
    </row>
    <row r="46" spans="1:20" s="13" customFormat="1" ht="15.75" customHeight="1" x14ac:dyDescent="0.25">
      <c r="A46" s="222" t="s">
        <v>83</v>
      </c>
      <c r="B46" s="211"/>
      <c r="C46" s="210"/>
      <c r="D46" s="96"/>
      <c r="E46" s="77"/>
      <c r="F46" s="77"/>
      <c r="G46" s="279"/>
      <c r="H46"/>
      <c r="I46"/>
      <c r="J46" s="77"/>
      <c r="K46"/>
      <c r="L46" s="271" t="str">
        <f>IF($O$41=$O$55," ","Totals are not equal")</f>
        <v xml:space="preserve"> </v>
      </c>
      <c r="M46" s="77"/>
      <c r="N46" s="77"/>
      <c r="O46" s="77"/>
      <c r="P46" s="91"/>
      <c r="Q46" s="91"/>
      <c r="R46" s="91"/>
      <c r="S46" s="91"/>
      <c r="T46" s="91"/>
    </row>
    <row r="47" spans="1:20" s="13" customFormat="1" ht="14.25" customHeight="1" x14ac:dyDescent="0.2">
      <c r="A47" s="212" t="s">
        <v>84</v>
      </c>
      <c r="B47" s="211"/>
      <c r="C47" s="210"/>
      <c r="D47" s="96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91"/>
      <c r="Q47" s="91"/>
      <c r="R47" s="91"/>
      <c r="S47" s="91"/>
      <c r="T47" s="91"/>
    </row>
    <row r="48" spans="1:20" s="13" customFormat="1" ht="24" customHeight="1" x14ac:dyDescent="0.25">
      <c r="A48" s="310" t="s">
        <v>69</v>
      </c>
      <c r="B48" s="310" t="s">
        <v>97</v>
      </c>
      <c r="C48" s="310" t="s">
        <v>100</v>
      </c>
      <c r="D48" s="334"/>
      <c r="E48" s="403" t="s">
        <v>102</v>
      </c>
      <c r="F48" s="404"/>
      <c r="G48" s="335"/>
      <c r="H48" s="398" t="s">
        <v>103</v>
      </c>
      <c r="I48" s="399"/>
      <c r="J48" s="348" t="s">
        <v>98</v>
      </c>
      <c r="K48" s="348" t="s">
        <v>99</v>
      </c>
      <c r="L48" s="356" t="s">
        <v>85</v>
      </c>
      <c r="M48" s="271"/>
      <c r="N48" s="93"/>
      <c r="O48" s="300" t="s">
        <v>86</v>
      </c>
      <c r="P48" s="91"/>
      <c r="Q48" s="91"/>
      <c r="R48" s="91"/>
      <c r="S48" s="91"/>
      <c r="T48" s="91"/>
    </row>
    <row r="49" spans="1:20" ht="24" customHeight="1" x14ac:dyDescent="0.25">
      <c r="A49" s="339"/>
      <c r="B49" s="340"/>
      <c r="C49" s="341"/>
      <c r="D49" s="405"/>
      <c r="E49" s="406"/>
      <c r="F49" s="406"/>
      <c r="G49" s="407"/>
      <c r="H49" s="405"/>
      <c r="I49" s="408"/>
      <c r="J49" s="188"/>
      <c r="K49" s="188"/>
      <c r="L49" s="284"/>
      <c r="M49" s="73"/>
      <c r="N49" s="93"/>
      <c r="O49" s="169">
        <f>IF($L$49=" ",SUMIF($A$10:$A$40,A49,$O$10:$O$40),$K$41*$L$49)</f>
        <v>0</v>
      </c>
      <c r="P49" s="78"/>
      <c r="Q49" s="78"/>
      <c r="R49" s="78"/>
      <c r="S49" s="78"/>
      <c r="T49" s="78"/>
    </row>
    <row r="50" spans="1:20" ht="24" customHeight="1" x14ac:dyDescent="0.25">
      <c r="A50" s="343"/>
      <c r="B50" s="343"/>
      <c r="C50" s="343"/>
      <c r="D50" s="405"/>
      <c r="E50" s="406"/>
      <c r="F50" s="406"/>
      <c r="G50" s="407"/>
      <c r="H50" s="405"/>
      <c r="I50" s="406"/>
      <c r="J50" s="344"/>
      <c r="K50" s="344"/>
      <c r="L50" s="380"/>
      <c r="M50" s="94"/>
      <c r="N50" s="93"/>
      <c r="O50" s="353">
        <f>IF($L$50=" ",SUMIF($A$10:$A$40,A50,$O$10:$O$40),$K$41*$L$50)</f>
        <v>0</v>
      </c>
      <c r="P50" s="78"/>
      <c r="Q50" s="78"/>
      <c r="R50" s="78"/>
      <c r="S50" s="78"/>
      <c r="T50" s="78"/>
    </row>
    <row r="51" spans="1:20" ht="24" customHeight="1" x14ac:dyDescent="0.25">
      <c r="A51" s="342"/>
      <c r="B51" s="349"/>
      <c r="C51" s="341"/>
      <c r="D51" s="405"/>
      <c r="E51" s="406"/>
      <c r="F51" s="406"/>
      <c r="G51" s="407"/>
      <c r="H51" s="405"/>
      <c r="I51" s="408"/>
      <c r="J51" s="188"/>
      <c r="K51" s="188"/>
      <c r="L51" s="284"/>
      <c r="M51" s="73"/>
      <c r="N51" s="73"/>
      <c r="O51" s="169">
        <f>IF($L$51=" ",SUMIF($A$10:$A$40,A51,$O$10:$O$40),$K$41*$L$51)</f>
        <v>0</v>
      </c>
      <c r="P51" s="78"/>
      <c r="Q51" s="78"/>
      <c r="R51" s="78"/>
      <c r="S51" s="78"/>
      <c r="T51" s="78"/>
    </row>
    <row r="52" spans="1:20" ht="24" customHeight="1" x14ac:dyDescent="0.25">
      <c r="A52" s="343"/>
      <c r="B52" s="343"/>
      <c r="C52" s="343"/>
      <c r="D52" s="405"/>
      <c r="E52" s="406"/>
      <c r="F52" s="406"/>
      <c r="G52" s="407"/>
      <c r="H52" s="405"/>
      <c r="I52" s="406"/>
      <c r="J52" s="344"/>
      <c r="K52" s="344"/>
      <c r="L52" s="380"/>
      <c r="M52" s="73"/>
      <c r="N52" s="73"/>
      <c r="O52" s="353">
        <f>IF($L$52=" ",SUMIF($A$10:$A$40,A52,$O$10:$O$40),$K$41*$L$52)</f>
        <v>0</v>
      </c>
      <c r="P52" s="78"/>
      <c r="Q52" s="78"/>
      <c r="R52" s="78"/>
      <c r="S52" s="78"/>
      <c r="T52" s="78"/>
    </row>
    <row r="53" spans="1:20" s="13" customFormat="1" ht="24" customHeight="1" x14ac:dyDescent="0.2">
      <c r="A53" s="187"/>
      <c r="B53" s="188"/>
      <c r="C53" s="341"/>
      <c r="D53" s="405"/>
      <c r="E53" s="406"/>
      <c r="F53" s="406"/>
      <c r="G53" s="407"/>
      <c r="H53" s="405"/>
      <c r="I53" s="408"/>
      <c r="J53" s="188"/>
      <c r="K53" s="188"/>
      <c r="L53" s="284"/>
      <c r="M53" s="73"/>
      <c r="N53" s="73"/>
      <c r="O53" s="169">
        <f>IF($L$53=" ",SUMIF($A$10:$A$40,A53,$O$10:$O$40),$K$41*$L$53)</f>
        <v>0</v>
      </c>
      <c r="P53" s="91"/>
      <c r="Q53" s="91"/>
      <c r="R53" s="91"/>
      <c r="S53" s="91"/>
      <c r="T53" s="91"/>
    </row>
    <row r="54" spans="1:20" s="13" customFormat="1" ht="24" customHeight="1" x14ac:dyDescent="0.2">
      <c r="A54" s="343"/>
      <c r="B54" s="343"/>
      <c r="C54" s="343"/>
      <c r="D54" s="405"/>
      <c r="E54" s="406"/>
      <c r="F54" s="406"/>
      <c r="G54" s="407"/>
      <c r="H54" s="405"/>
      <c r="I54" s="406"/>
      <c r="J54" s="344"/>
      <c r="K54" s="344"/>
      <c r="L54" s="380"/>
      <c r="M54" s="73"/>
      <c r="N54" s="73"/>
      <c r="O54" s="353">
        <f>IF($L$54=" ",SUMIF($A$12:$A$40,A54,$O$12:$O$40),$K$41*$L$54)</f>
        <v>0</v>
      </c>
      <c r="P54" s="91"/>
      <c r="Q54" s="91"/>
      <c r="R54" s="91"/>
      <c r="S54" s="91"/>
      <c r="T54" s="91"/>
    </row>
    <row r="55" spans="1:20" ht="24" customHeight="1" x14ac:dyDescent="0.25">
      <c r="A55" s="73"/>
      <c r="B55" s="171"/>
      <c r="C55" s="171"/>
      <c r="D55" s="171"/>
      <c r="E55" s="171"/>
      <c r="F55" s="171"/>
      <c r="G55" s="171"/>
      <c r="H55" s="171"/>
      <c r="I55" s="171"/>
      <c r="J55" s="171"/>
      <c r="K55" s="171"/>
      <c r="L55" s="369">
        <f>SUM(L49:L54)</f>
        <v>0</v>
      </c>
      <c r="M55" s="300" t="s">
        <v>76</v>
      </c>
      <c r="N55" s="300"/>
      <c r="O55" s="125">
        <f>SUM(O49:O54)</f>
        <v>0</v>
      </c>
      <c r="P55" s="78"/>
      <c r="Q55" s="78"/>
      <c r="R55" s="78"/>
      <c r="S55" s="78"/>
      <c r="T55" s="78"/>
    </row>
    <row r="56" spans="1:20" s="14" customFormat="1" ht="17.100000000000001" customHeight="1" x14ac:dyDescent="0.25">
      <c r="A56" s="164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164"/>
      <c r="P56" s="164"/>
      <c r="Q56" s="164"/>
      <c r="R56" s="164"/>
      <c r="S56" s="164"/>
      <c r="T56" s="164"/>
    </row>
    <row r="57" spans="1:20" s="15" customFormat="1" ht="18" hidden="1" customHeight="1" x14ac:dyDescent="0.2">
      <c r="A57" s="165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13"/>
      <c r="M57" s="13"/>
      <c r="N57" s="13"/>
      <c r="P57" s="165"/>
      <c r="Q57" s="165"/>
      <c r="R57" s="165"/>
      <c r="S57" s="165"/>
      <c r="T57" s="165"/>
    </row>
    <row r="58" spans="1:20" s="13" customFormat="1" ht="18" hidden="1" customHeight="1" x14ac:dyDescent="0.2">
      <c r="P58" s="91"/>
      <c r="Q58" s="91"/>
      <c r="R58" s="91"/>
      <c r="S58" s="91"/>
      <c r="T58" s="91"/>
    </row>
    <row r="59" spans="1:20" s="13" customFormat="1" ht="18" hidden="1" customHeight="1" x14ac:dyDescent="0.25">
      <c r="L59" s="11"/>
      <c r="P59" s="91"/>
      <c r="Q59" s="91"/>
      <c r="R59" s="91"/>
      <c r="S59" s="91"/>
      <c r="T59" s="91"/>
    </row>
    <row r="60" spans="1:20" s="13" customFormat="1" ht="18" hidden="1" customHeight="1" x14ac:dyDescent="0.25">
      <c r="L60" s="11"/>
      <c r="P60" s="91"/>
      <c r="Q60" s="91"/>
      <c r="R60" s="91"/>
      <c r="S60" s="91"/>
      <c r="T60" s="91"/>
    </row>
    <row r="61" spans="1:20" s="13" customFormat="1" ht="18" hidden="1" customHeight="1" x14ac:dyDescent="0.25">
      <c r="L61" s="11"/>
      <c r="P61" s="91"/>
      <c r="Q61" s="91"/>
      <c r="R61" s="91"/>
      <c r="S61" s="91"/>
      <c r="T61" s="91"/>
    </row>
    <row r="62" spans="1:20" s="13" customFormat="1" ht="18" hidden="1" customHeight="1" x14ac:dyDescent="0.25">
      <c r="L62" s="11"/>
      <c r="M62" s="11"/>
      <c r="N62" s="11"/>
      <c r="P62" s="91"/>
      <c r="Q62" s="91"/>
      <c r="R62" s="91"/>
      <c r="S62" s="91"/>
      <c r="T62" s="91"/>
    </row>
    <row r="63" spans="1:20" s="13" customFormat="1" ht="18" hidden="1" customHeight="1" x14ac:dyDescent="0.25">
      <c r="L63" s="11"/>
      <c r="M63" s="11"/>
      <c r="N63" s="11"/>
      <c r="P63" s="91"/>
      <c r="Q63" s="91"/>
      <c r="R63" s="91"/>
      <c r="S63" s="91"/>
      <c r="T63" s="91"/>
    </row>
    <row r="64" spans="1:20" s="13" customFormat="1" ht="18" hidden="1" customHeight="1" x14ac:dyDescent="0.25">
      <c r="L64" s="11"/>
      <c r="M64" s="11"/>
      <c r="N64" s="11"/>
      <c r="P64" s="91"/>
      <c r="Q64" s="91"/>
      <c r="R64" s="91"/>
      <c r="S64" s="91"/>
      <c r="T64" s="91"/>
    </row>
    <row r="65" spans="2:14" s="13" customFormat="1" ht="18" hidden="1" customHeight="1" x14ac:dyDescent="0.25">
      <c r="L65" s="11"/>
      <c r="M65" s="11"/>
      <c r="N65" s="11"/>
    </row>
    <row r="66" spans="2:14" s="13" customFormat="1" ht="18" hidden="1" customHeight="1" x14ac:dyDescent="0.25">
      <c r="L66" s="11"/>
      <c r="M66" s="11"/>
      <c r="N66" s="11"/>
    </row>
    <row r="67" spans="2:14" s="13" customFormat="1" ht="18" hidden="1" customHeight="1" x14ac:dyDescent="0.2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2:14" s="13" customFormat="1" ht="18" hidden="1" customHeight="1" x14ac:dyDescent="0.2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2:14" s="13" customFormat="1" ht="17.100000000000001" hidden="1" customHeight="1" x14ac:dyDescent="0.2"/>
    <row r="70" spans="2:14" s="13" customFormat="1" ht="17.100000000000001" hidden="1" customHeight="1" x14ac:dyDescent="0.2"/>
    <row r="71" spans="2:14" s="13" customFormat="1" ht="17.100000000000001" hidden="1" customHeight="1" x14ac:dyDescent="0.2"/>
    <row r="72" spans="2:14" s="13" customFormat="1" ht="17.100000000000001" hidden="1" customHeight="1" x14ac:dyDescent="0.2"/>
    <row r="73" spans="2:14" s="13" customFormat="1" ht="17.100000000000001" hidden="1" customHeight="1" x14ac:dyDescent="0.2"/>
    <row r="74" spans="2:14" s="13" customFormat="1" ht="17.100000000000001" hidden="1" customHeight="1" x14ac:dyDescent="0.2"/>
    <row r="75" spans="2:14" s="13" customFormat="1" ht="17.100000000000001" hidden="1" customHeight="1" x14ac:dyDescent="0.2"/>
    <row r="76" spans="2:14" s="13" customFormat="1" ht="17.100000000000001" hidden="1" customHeight="1" x14ac:dyDescent="0.2"/>
    <row r="77" spans="2:14" s="13" customFormat="1" ht="17.100000000000001" hidden="1" customHeight="1" x14ac:dyDescent="0.2"/>
    <row r="78" spans="2:14" s="13" customFormat="1" ht="17.100000000000001" hidden="1" customHeight="1" x14ac:dyDescent="0.2"/>
    <row r="79" spans="2:14" s="13" customFormat="1" ht="17.100000000000001" hidden="1" customHeight="1" x14ac:dyDescent="0.2"/>
    <row r="80" spans="2:14" s="13" customFormat="1" ht="17.100000000000001" hidden="1" customHeight="1" x14ac:dyDescent="0.2"/>
    <row r="81" s="13" customFormat="1" ht="17.100000000000001" hidden="1" customHeight="1" x14ac:dyDescent="0.2"/>
    <row r="82" s="13" customFormat="1" ht="17.100000000000001" hidden="1" customHeight="1" x14ac:dyDescent="0.2"/>
    <row r="83" s="13" customFormat="1" ht="17.100000000000001" hidden="1" customHeight="1" x14ac:dyDescent="0.2"/>
    <row r="84" s="13" customFormat="1" ht="17.100000000000001" hidden="1" customHeight="1" x14ac:dyDescent="0.2"/>
    <row r="85" s="13" customFormat="1" ht="17.100000000000001" hidden="1" customHeight="1" x14ac:dyDescent="0.2"/>
    <row r="86" s="13" customFormat="1" ht="17.100000000000001" hidden="1" customHeight="1" x14ac:dyDescent="0.2"/>
    <row r="87" s="13" customFormat="1" ht="17.100000000000001" hidden="1" customHeight="1" x14ac:dyDescent="0.2"/>
    <row r="88" s="13" customFormat="1" ht="17.100000000000001" hidden="1" customHeight="1" x14ac:dyDescent="0.2"/>
    <row r="89" s="13" customFormat="1" ht="17.100000000000001" hidden="1" customHeight="1" x14ac:dyDescent="0.2"/>
    <row r="90" s="13" customFormat="1" ht="17.100000000000001" hidden="1" customHeight="1" x14ac:dyDescent="0.2"/>
    <row r="91" s="13" customFormat="1" ht="17.100000000000001" hidden="1" customHeight="1" x14ac:dyDescent="0.2"/>
    <row r="92" s="13" customFormat="1" ht="17.100000000000001" hidden="1" customHeight="1" x14ac:dyDescent="0.2"/>
    <row r="93" s="13" customFormat="1" ht="17.100000000000001" hidden="1" customHeight="1" x14ac:dyDescent="0.2"/>
    <row r="94" s="13" customFormat="1" ht="17.100000000000001" hidden="1" customHeight="1" x14ac:dyDescent="0.2"/>
    <row r="95" s="13" customFormat="1" ht="17.100000000000001" hidden="1" customHeight="1" x14ac:dyDescent="0.2"/>
    <row r="96" s="13" customFormat="1" ht="17.100000000000001" hidden="1" customHeight="1" x14ac:dyDescent="0.2"/>
    <row r="97" spans="2:15" s="13" customFormat="1" ht="17.100000000000001" hidden="1" customHeight="1" x14ac:dyDescent="0.2"/>
    <row r="98" spans="2:15" s="13" customFormat="1" ht="17.100000000000001" hidden="1" customHeight="1" x14ac:dyDescent="0.2"/>
    <row r="99" spans="2:15" s="13" customFormat="1" ht="17.100000000000001" hidden="1" customHeight="1" x14ac:dyDescent="0.2"/>
    <row r="100" spans="2:15" s="13" customFormat="1" ht="17.100000000000001" hidden="1" customHeight="1" x14ac:dyDescent="0.25">
      <c r="L100" s="11"/>
    </row>
    <row r="101" spans="2:15" s="13" customFormat="1" ht="17.100000000000001" hidden="1" customHeight="1" x14ac:dyDescent="0.25">
      <c r="L101" s="11"/>
    </row>
    <row r="102" spans="2:15" s="13" customFormat="1" ht="17.100000000000001" hidden="1" customHeight="1" x14ac:dyDescent="0.25">
      <c r="L102" s="11"/>
    </row>
    <row r="103" spans="2:15" s="13" customFormat="1" ht="17.100000000000001" hidden="1" customHeight="1" x14ac:dyDescent="0.25">
      <c r="L103" s="11"/>
      <c r="M103" s="11"/>
      <c r="N103" s="11"/>
    </row>
    <row r="104" spans="2:15" s="13" customFormat="1" ht="17.100000000000001" hidden="1" customHeight="1" x14ac:dyDescent="0.25">
      <c r="L104" s="11"/>
      <c r="M104" s="11"/>
      <c r="N104" s="11"/>
    </row>
    <row r="105" spans="2:15" s="13" customFormat="1" ht="17.100000000000001" hidden="1" customHeight="1" x14ac:dyDescent="0.25">
      <c r="L105" s="11"/>
      <c r="M105" s="11"/>
      <c r="N105" s="11"/>
    </row>
    <row r="106" spans="2:15" s="13" customFormat="1" ht="17.100000000000001" hidden="1" customHeight="1" x14ac:dyDescent="0.25">
      <c r="L106" s="11"/>
      <c r="M106" s="11"/>
      <c r="N106" s="11"/>
    </row>
    <row r="107" spans="2:15" s="13" customFormat="1" ht="17.100000000000001" hidden="1" customHeight="1" x14ac:dyDescent="0.25">
      <c r="L107" s="11"/>
      <c r="M107" s="11"/>
      <c r="N107" s="11"/>
    </row>
    <row r="108" spans="2:15" s="13" customFormat="1" ht="17.100000000000001" hidden="1" customHeight="1" x14ac:dyDescent="0.25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2:15" s="13" customFormat="1" ht="17.100000000000001" hidden="1" customHeight="1" x14ac:dyDescent="0.25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2:15" s="13" customFormat="1" ht="18.75" hidden="1" customHeight="1" x14ac:dyDescent="0.25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2:15" hidden="1" x14ac:dyDescent="0.25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2:15" hidden="1" x14ac:dyDescent="0.25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="11" customFormat="1" hidden="1" x14ac:dyDescent="0.25"/>
    <row r="114" s="11" customFormat="1" hidden="1" x14ac:dyDescent="0.25"/>
    <row r="115" s="11" customFormat="1" hidden="1" x14ac:dyDescent="0.25"/>
    <row r="116" s="11" customFormat="1" hidden="1" x14ac:dyDescent="0.25"/>
    <row r="117" s="11" customFormat="1" hidden="1" x14ac:dyDescent="0.25"/>
    <row r="118" s="11" customFormat="1" hidden="1" x14ac:dyDescent="0.25"/>
    <row r="119" s="11" customFormat="1" hidden="1" x14ac:dyDescent="0.25"/>
    <row r="120" s="11" customFormat="1" hidden="1" x14ac:dyDescent="0.25"/>
    <row r="121" s="11" customFormat="1" hidden="1" x14ac:dyDescent="0.25"/>
    <row r="122" s="11" customFormat="1" hidden="1" x14ac:dyDescent="0.25"/>
    <row r="123" s="11" customFormat="1" hidden="1" x14ac:dyDescent="0.25"/>
    <row r="124" s="11" customFormat="1" hidden="1" x14ac:dyDescent="0.25"/>
    <row r="125" s="11" customFormat="1" hidden="1" x14ac:dyDescent="0.25"/>
    <row r="126" s="11" customFormat="1" hidden="1" x14ac:dyDescent="0.25"/>
    <row r="127" s="11" customFormat="1" hidden="1" x14ac:dyDescent="0.25"/>
    <row r="128" s="11" customFormat="1" hidden="1" x14ac:dyDescent="0.25"/>
    <row r="129" spans="12:12" s="11" customFormat="1" hidden="1" x14ac:dyDescent="0.25"/>
    <row r="130" spans="12:12" s="11" customFormat="1" hidden="1" x14ac:dyDescent="0.25"/>
    <row r="131" spans="12:12" s="11" customFormat="1" hidden="1" x14ac:dyDescent="0.25"/>
    <row r="132" spans="12:12" s="11" customFormat="1" hidden="1" x14ac:dyDescent="0.25"/>
    <row r="133" spans="12:12" s="11" customFormat="1" hidden="1" x14ac:dyDescent="0.25"/>
    <row r="134" spans="12:12" s="11" customFormat="1" hidden="1" x14ac:dyDescent="0.25"/>
    <row r="135" spans="12:12" s="11" customFormat="1" hidden="1" x14ac:dyDescent="0.25"/>
    <row r="136" spans="12:12" s="11" customFormat="1" hidden="1" x14ac:dyDescent="0.25"/>
    <row r="137" spans="12:12" s="11" customFormat="1" hidden="1" x14ac:dyDescent="0.25"/>
    <row r="138" spans="12:12" s="11" customFormat="1" hidden="1" x14ac:dyDescent="0.25"/>
    <row r="139" spans="12:12" s="11" customFormat="1" hidden="1" x14ac:dyDescent="0.25"/>
    <row r="140" spans="12:12" s="11" customFormat="1" hidden="1" x14ac:dyDescent="0.25"/>
    <row r="141" spans="12:12" s="11" customFormat="1" hidden="1" x14ac:dyDescent="0.25"/>
    <row r="142" spans="12:12" s="11" customFormat="1" hidden="1" x14ac:dyDescent="0.25"/>
    <row r="143" spans="12:12" s="11" customFormat="1" hidden="1" x14ac:dyDescent="0.25"/>
    <row r="144" spans="12:12" s="11" customFormat="1" hidden="1" x14ac:dyDescent="0.25">
      <c r="L144" s="10"/>
    </row>
    <row r="145" spans="2:15" hidden="1" x14ac:dyDescent="0.25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M145" s="11"/>
      <c r="N145" s="11"/>
      <c r="O145" s="11"/>
    </row>
    <row r="146" spans="2:15" hidden="1" x14ac:dyDescent="0.25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M146" s="11"/>
      <c r="N146" s="11"/>
      <c r="O146" s="11"/>
    </row>
    <row r="147" spans="2:15" hidden="1" x14ac:dyDescent="0.25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O147" s="11"/>
    </row>
    <row r="148" spans="2:15" hidden="1" x14ac:dyDescent="0.25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O148" s="11"/>
    </row>
    <row r="149" spans="2:15" hidden="1" x14ac:dyDescent="0.25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O149" s="11"/>
    </row>
    <row r="150" spans="2:15" hidden="1" x14ac:dyDescent="0.25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O150" s="11"/>
    </row>
    <row r="151" spans="2:15" hidden="1" x14ac:dyDescent="0.25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O151" s="11"/>
    </row>
    <row r="152" spans="2:15" hidden="1" x14ac:dyDescent="0.25">
      <c r="O152" s="11"/>
    </row>
    <row r="153" spans="2:15" hidden="1" x14ac:dyDescent="0.25">
      <c r="O153" s="11"/>
    </row>
    <row r="154" spans="2:15" hidden="1" x14ac:dyDescent="0.25">
      <c r="O154" s="11"/>
    </row>
  </sheetData>
  <sheetProtection password="BA39" sheet="1" objects="1" scenarios="1"/>
  <mergeCells count="14">
    <mergeCell ref="D50:G50"/>
    <mergeCell ref="H50:I50"/>
    <mergeCell ref="D51:G51"/>
    <mergeCell ref="H51:I51"/>
    <mergeCell ref="E48:F48"/>
    <mergeCell ref="H48:I48"/>
    <mergeCell ref="D49:G49"/>
    <mergeCell ref="H49:I49"/>
    <mergeCell ref="D54:G54"/>
    <mergeCell ref="H54:I54"/>
    <mergeCell ref="D53:G53"/>
    <mergeCell ref="D52:G52"/>
    <mergeCell ref="H52:I52"/>
    <mergeCell ref="H53:I53"/>
  </mergeCells>
  <pageMargins left="0.36" right="0.2" top="0.25" bottom="0.16" header="0.5" footer="0.5"/>
  <pageSetup orientation="portrait" blackAndWhite="1" horizontalDpi="4294967292" verticalDpi="300" r:id="rId1"/>
  <headerFooter alignWithMargins="0"/>
  <colBreaks count="1" manualBreakCount="1">
    <brk id="1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Coding Page</vt:lpstr>
      <vt:lpstr>Short Form</vt:lpstr>
      <vt:lpstr>Travel Form</vt:lpstr>
      <vt:lpstr>Meals and Ent Sup</vt:lpstr>
      <vt:lpstr>Misc. Exp. Sup</vt:lpstr>
      <vt:lpstr>Travel Sup (2)</vt:lpstr>
      <vt:lpstr>Meals and Ent Sup (2)</vt:lpstr>
      <vt:lpstr>Misc. Exp. Sup (2)</vt:lpstr>
      <vt:lpstr>date</vt:lpstr>
      <vt:lpstr>expns</vt:lpstr>
      <vt:lpstr>'Meals and Ent Sup'!Print_Area</vt:lpstr>
      <vt:lpstr>'Meals and Ent Sup (2)'!Print_Area</vt:lpstr>
      <vt:lpstr>'Misc. Exp. Sup'!Print_Area</vt:lpstr>
      <vt:lpstr>'Misc. Exp. Sup (2)'!Print_Area</vt:lpstr>
      <vt:lpstr>'Short Form'!Print_Area</vt:lpstr>
      <vt:lpstr>'Travel Form'!Print_Area</vt:lpstr>
      <vt:lpstr>'Travel Sup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Expense Report Form "2.0"</dc:title>
  <dc:creator>EOC Finance &amp; Accounting</dc:creator>
  <dc:description>Upgrade to expense report. Incorporates suggestions for improvements.</dc:description>
  <cp:lastModifiedBy>Jan Havlíček</cp:lastModifiedBy>
  <cp:lastPrinted>2000-11-01T23:22:32Z</cp:lastPrinted>
  <dcterms:created xsi:type="dcterms:W3CDTF">1997-11-03T17:34:07Z</dcterms:created>
  <dcterms:modified xsi:type="dcterms:W3CDTF">2023-09-10T15:26:17Z</dcterms:modified>
</cp:coreProperties>
</file>