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086B9-07F9-4961-8F0D-D6E51C836E56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J5" i="9"/>
  <c r="K6" i="9"/>
  <c r="L6" i="9"/>
  <c r="M6" i="9"/>
  <c r="Z6" i="9"/>
  <c r="AD6" i="9"/>
  <c r="AG6" i="9"/>
  <c r="AJ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J10" i="9"/>
  <c r="Z11" i="9"/>
  <c r="AD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<sst xmlns="http://schemas.openxmlformats.org/spreadsheetml/2006/main" count="284" uniqueCount="76">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</sst>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C-4B1A-A105-549371E2E21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C-4B1A-A105-549371E2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76063"/>
        <c:axId val="1"/>
      </c:lineChart>
      <c:catAx>
        <c:axId val="8326760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760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E4-4BC3-A934-2C408F79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7695"/>
        <c:axId val="1"/>
      </c:lineChart>
      <c:catAx>
        <c:axId val="83364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476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68-4D79-BF08-22E568AE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6303"/>
        <c:axId val="1"/>
      </c:lineChart>
      <c:catAx>
        <c:axId val="83364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463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55-4290-8707-794074F3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1679"/>
        <c:axId val="1"/>
      </c:lineChart>
      <c:catAx>
        <c:axId val="83403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316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E7B-A1A2-E278983ACEF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3-4E7B-A1A2-E278983A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3071"/>
        <c:axId val="1"/>
      </c:lineChart>
      <c:catAx>
        <c:axId val="83403307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3307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E4F-9CEA-2D862EE9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29823"/>
        <c:axId val="1"/>
      </c:lineChart>
      <c:dateAx>
        <c:axId val="834029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298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3B7-B752-C01055D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2607"/>
        <c:axId val="1"/>
      </c:lineChart>
      <c:catAx>
        <c:axId val="8340326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3260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ED-4111-83DD-A38E76A3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27503"/>
        <c:axId val="1"/>
      </c:lineChart>
      <c:catAx>
        <c:axId val="83402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2750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84-4073-80D9-764EB11B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28431"/>
        <c:axId val="1"/>
      </c:lineChart>
      <c:catAx>
        <c:axId val="83402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0284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F2-4F08-A0FC-9E23B08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63599"/>
        <c:axId val="1"/>
      </c:lineChart>
      <c:catAx>
        <c:axId val="83456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635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B-47F6-B5A3-A29B67D06C1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B-47F6-B5A3-A29B67D0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58031"/>
        <c:axId val="1"/>
      </c:lineChart>
      <c:catAx>
        <c:axId val="834558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5803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F-4441-BBDB-E263314E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80703"/>
        <c:axId val="1"/>
      </c:lineChart>
      <c:dateAx>
        <c:axId val="832680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807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A10-B9D6-95DD6D62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58495"/>
        <c:axId val="1"/>
      </c:lineChart>
      <c:dateAx>
        <c:axId val="834558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584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9-486A-9270-38D6C17D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58959"/>
        <c:axId val="1"/>
      </c:lineChart>
      <c:catAx>
        <c:axId val="8345589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5895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BE-49A6-AAFB-8E020670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62671"/>
        <c:axId val="1"/>
      </c:lineChart>
      <c:catAx>
        <c:axId val="83456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6267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39-4246-B494-617D25D2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63135"/>
        <c:axId val="1"/>
      </c:lineChart>
      <c:catAx>
        <c:axId val="834563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5631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C-4793-ADFC-ABAFA881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87871"/>
        <c:axId val="1"/>
      </c:lineChart>
      <c:catAx>
        <c:axId val="83508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0878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6-499D-9978-3C8277102D9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6-499D-9978-3C827710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88799"/>
        <c:axId val="1"/>
      </c:lineChart>
      <c:catAx>
        <c:axId val="835088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0887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8-4F2B-9DC9-72C16E79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85087"/>
        <c:axId val="1"/>
      </c:lineChart>
      <c:dateAx>
        <c:axId val="8350850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08508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D-40C4-B2EF-A2C1E715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89263"/>
        <c:axId val="1"/>
      </c:lineChart>
      <c:catAx>
        <c:axId val="8350892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08926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E0-4159-AB42-6F803D93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86015"/>
        <c:axId val="1"/>
      </c:lineChart>
      <c:catAx>
        <c:axId val="83508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08601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6F-479D-9795-3760BC23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13599"/>
        <c:axId val="1"/>
      </c:lineChart>
      <c:catAx>
        <c:axId val="83541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135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C-4F67-ABD2-52EB70E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75599"/>
        <c:axId val="1"/>
      </c:lineChart>
      <c:catAx>
        <c:axId val="8326755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7559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C4-4472-9826-306D1266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12671"/>
        <c:axId val="1"/>
      </c:lineChart>
      <c:catAx>
        <c:axId val="83541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126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345000</c:v>
                </c:pt>
                <c:pt idx="6">
                  <c:v>345000</c:v>
                </c:pt>
                <c:pt idx="7">
                  <c:v>292000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F-4E14-9BF3-6C94FC9BB35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402000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F-4E14-9BF3-6C94FC9B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09887"/>
        <c:axId val="1"/>
      </c:lineChart>
      <c:catAx>
        <c:axId val="83540988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09887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F-41A6-A392-F71B4375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14063"/>
        <c:axId val="1"/>
      </c:lineChart>
      <c:dateAx>
        <c:axId val="835414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140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2-4D6E-9FF8-1768851C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14991"/>
        <c:axId val="1"/>
      </c:lineChart>
      <c:catAx>
        <c:axId val="835414991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1499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-5678</c:v>
                </c:pt>
                <c:pt idx="1">
                  <c:v>11489</c:v>
                </c:pt>
                <c:pt idx="2">
                  <c:v>28656</c:v>
                </c:pt>
                <c:pt idx="3">
                  <c:v>62956</c:v>
                </c:pt>
                <c:pt idx="4">
                  <c:v>42956</c:v>
                </c:pt>
                <c:pt idx="5">
                  <c:v>42956</c:v>
                </c:pt>
                <c:pt idx="6">
                  <c:v>42956</c:v>
                </c:pt>
                <c:pt idx="7">
                  <c:v>42956</c:v>
                </c:pt>
                <c:pt idx="8">
                  <c:v>42956</c:v>
                </c:pt>
                <c:pt idx="9">
                  <c:v>42956</c:v>
                </c:pt>
                <c:pt idx="10">
                  <c:v>42956</c:v>
                </c:pt>
                <c:pt idx="11">
                  <c:v>42956</c:v>
                </c:pt>
                <c:pt idx="12">
                  <c:v>42956</c:v>
                </c:pt>
                <c:pt idx="13">
                  <c:v>42956</c:v>
                </c:pt>
                <c:pt idx="14">
                  <c:v>42956</c:v>
                </c:pt>
                <c:pt idx="15">
                  <c:v>42956</c:v>
                </c:pt>
                <c:pt idx="16">
                  <c:v>42956</c:v>
                </c:pt>
                <c:pt idx="17">
                  <c:v>42956</c:v>
                </c:pt>
                <c:pt idx="18">
                  <c:v>42956</c:v>
                </c:pt>
                <c:pt idx="19">
                  <c:v>42956</c:v>
                </c:pt>
                <c:pt idx="20">
                  <c:v>42956</c:v>
                </c:pt>
                <c:pt idx="21">
                  <c:v>42956</c:v>
                </c:pt>
                <c:pt idx="22">
                  <c:v>42956</c:v>
                </c:pt>
                <c:pt idx="23">
                  <c:v>42956</c:v>
                </c:pt>
                <c:pt idx="24">
                  <c:v>42956</c:v>
                </c:pt>
                <c:pt idx="25">
                  <c:v>42956</c:v>
                </c:pt>
                <c:pt idx="26">
                  <c:v>42956</c:v>
                </c:pt>
                <c:pt idx="27">
                  <c:v>42956</c:v>
                </c:pt>
                <c:pt idx="28">
                  <c:v>42956</c:v>
                </c:pt>
                <c:pt idx="29">
                  <c:v>42956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82-413E-A3DD-8004D0AA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08495"/>
        <c:axId val="1"/>
      </c:lineChart>
      <c:catAx>
        <c:axId val="835408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0849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4D-43C8-AB4C-107AD554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08767"/>
        <c:axId val="1"/>
      </c:lineChart>
      <c:catAx>
        <c:axId val="835608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6087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-22528</c:v>
                </c:pt>
                <c:pt idx="2">
                  <c:v>-20028</c:v>
                </c:pt>
                <c:pt idx="3">
                  <c:v>-17528</c:v>
                </c:pt>
                <c:pt idx="4">
                  <c:v>2472</c:v>
                </c:pt>
                <c:pt idx="5">
                  <c:v>2472</c:v>
                </c:pt>
                <c:pt idx="6">
                  <c:v>2472</c:v>
                </c:pt>
                <c:pt idx="7">
                  <c:v>2472</c:v>
                </c:pt>
                <c:pt idx="8">
                  <c:v>2472</c:v>
                </c:pt>
                <c:pt idx="9">
                  <c:v>2472</c:v>
                </c:pt>
                <c:pt idx="10">
                  <c:v>2472</c:v>
                </c:pt>
                <c:pt idx="11">
                  <c:v>2472</c:v>
                </c:pt>
                <c:pt idx="12">
                  <c:v>2472</c:v>
                </c:pt>
                <c:pt idx="13">
                  <c:v>2472</c:v>
                </c:pt>
                <c:pt idx="14">
                  <c:v>2472</c:v>
                </c:pt>
                <c:pt idx="15">
                  <c:v>2472</c:v>
                </c:pt>
                <c:pt idx="16">
                  <c:v>2472</c:v>
                </c:pt>
                <c:pt idx="17">
                  <c:v>2472</c:v>
                </c:pt>
                <c:pt idx="18">
                  <c:v>2472</c:v>
                </c:pt>
                <c:pt idx="19">
                  <c:v>2472</c:v>
                </c:pt>
                <c:pt idx="20">
                  <c:v>2472</c:v>
                </c:pt>
                <c:pt idx="21">
                  <c:v>2472</c:v>
                </c:pt>
                <c:pt idx="22">
                  <c:v>2472</c:v>
                </c:pt>
                <c:pt idx="23">
                  <c:v>2472</c:v>
                </c:pt>
                <c:pt idx="24">
                  <c:v>2472</c:v>
                </c:pt>
                <c:pt idx="25">
                  <c:v>2472</c:v>
                </c:pt>
                <c:pt idx="26">
                  <c:v>2472</c:v>
                </c:pt>
                <c:pt idx="27">
                  <c:v>2472</c:v>
                </c:pt>
                <c:pt idx="28">
                  <c:v>2472</c:v>
                </c:pt>
                <c:pt idx="29">
                  <c:v>2472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11-4E35-ADC1-09FBEF19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06447"/>
        <c:axId val="1"/>
      </c:lineChart>
      <c:catAx>
        <c:axId val="8356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6064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99-439B-85FA-7BF6B28E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78847"/>
        <c:axId val="1"/>
      </c:lineChart>
      <c:catAx>
        <c:axId val="83267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7884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27-4594-A99C-E4F690BF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79311"/>
        <c:axId val="1"/>
      </c:lineChart>
      <c:catAx>
        <c:axId val="83267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7931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F4-4CD9-82D4-8EAA4353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77919"/>
        <c:axId val="1"/>
      </c:lineChart>
      <c:catAx>
        <c:axId val="83267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6779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1B7-BFDC-6C19308E03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1B7-BFDC-6C19308E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9087"/>
        <c:axId val="1"/>
      </c:lineChart>
      <c:catAx>
        <c:axId val="8336490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4908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0-48FC-94F0-16B1171F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2127"/>
        <c:axId val="1"/>
      </c:lineChart>
      <c:dateAx>
        <c:axId val="8336421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421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DBA-B567-396BF37A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3055"/>
        <c:axId val="1"/>
      </c:lineChart>
      <c:catAx>
        <c:axId val="8336430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4305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BA15F30A-CD00-86FE-AA96-AE95D57AA9C0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AD5D6D56-882B-3394-0517-66882F7DA324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A2C7867-4DE2-2939-5D7A-E01663E893FC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301A781A-04A4-D6DD-D329-1F2C08E52040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E68EF7D-E38B-D3AD-8202-803EB427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98F6938-B5A6-572C-DB35-61A525FA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7D81F02-A8FB-4A03-BB4B-F05BB0B2E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39CDC79-F7D9-1409-C0EE-6739FBD2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5561781-B9C4-A3B2-ACA0-39381CA38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E44E42DD-BC5A-9821-32EB-29A401BF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7CC9927-C66C-0DC7-541F-1E41FF81D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EDD89EA2-F3B8-8D96-51BB-73AE3AAD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9D30743-3503-A726-6F8A-EA65381C3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6A5A90CC-D4CE-A958-29BA-E50D7C4E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F5FA0FE-59C5-73ED-76AC-393814CD7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87CC2454-DC1D-3D32-FA35-E677963A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4844295-D08F-886F-EF5C-068699E9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9A35A81-91FC-3238-389A-74F34CB0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EC2947A-9085-945D-0D69-0C5A6B542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CE4250A-90BA-742F-CF18-298A0612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2D9405E-1973-9315-D1CC-D4AAA4D1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36B036A-6A1A-04C0-7156-9E36C06C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565D14F-3852-D88A-E34C-7FA5F099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CC545211-69C3-4B70-52B9-CE490130A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4830A4D3-8C58-7C29-C866-48EB96037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F785322-EDFF-9E8E-73ED-A3F4A128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E9827DA7-A549-546C-F64A-8066642D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DED50615-36ED-14D7-BDD3-C0473135E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12AE636A-76B1-4627-8510-4F2B71084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12E75A9C-6AE4-F8C7-386B-60E388F3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4582E6C6-8705-050B-BF5A-D73DABB8D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D42B53BD-B5D6-191A-7609-50D154861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4E18DEDB-8AB8-4103-A890-74784B2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73FDDD39-D774-0F7B-AAB3-66E2DAB76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A681DCB2-4536-AC6D-6C66-EFBBEB928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CBDC22A1-3501-53B8-ED47-28021DE4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1D8D72F9-02DF-8442-AA36-E2DDB2B25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4FBE1E4E-C488-DE44-615B-E8ED22EBD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F9F51FFF-586B-B627-8E8B-0CCBCAE3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7A5B7943-D32A-3861-B7AA-20EEA07B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2140E349-6D8C-CA6A-2EBD-32D8130CF035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37046</v>
      </c>
      <c r="G1" s="2" t="s">
        <v>0</v>
      </c>
      <c r="H1" s="3">
        <f ca="1">TODAY()</f>
        <v>37046</v>
      </c>
    </row>
    <row r="2" spans="1:12" ht="13.5" thickBot="1" x14ac:dyDescent="0.25">
      <c r="A2" s="44" t="s">
        <v>10</v>
      </c>
      <c r="B2" s="45">
        <f ca="1">TODAY()+2</f>
        <v>37048</v>
      </c>
      <c r="G2" s="2" t="s">
        <v>10</v>
      </c>
      <c r="H2" s="3">
        <f ca="1">TODAY()+3</f>
        <v>37049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5" thickBot="1" x14ac:dyDescent="0.25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">
      <c r="A42" s="25" t="s">
        <v>22</v>
      </c>
      <c r="B42" s="48"/>
      <c r="G42" s="25" t="s">
        <v>22</v>
      </c>
      <c r="H42" s="48"/>
    </row>
    <row r="43" spans="1:11" x14ac:dyDescent="0.2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">
      <c r="A47" s="25" t="s">
        <v>43</v>
      </c>
      <c r="B47" s="40"/>
      <c r="G47" s="25" t="s">
        <v>43</v>
      </c>
      <c r="H47" s="40"/>
    </row>
    <row r="48" spans="1:11" x14ac:dyDescent="0.2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5" thickBot="1" x14ac:dyDescent="0.25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5" thickBot="1" x14ac:dyDescent="0.25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5" thickBot="1" x14ac:dyDescent="0.25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A6" sqref="A6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37046</v>
      </c>
      <c r="F1" s="4" t="s">
        <v>1</v>
      </c>
      <c r="G1" s="5">
        <v>310000</v>
      </c>
      <c r="H1" s="6"/>
      <c r="I1" s="7" t="s">
        <v>2</v>
      </c>
      <c r="J1" s="8">
        <v>60000</v>
      </c>
      <c r="O1" s="43" t="s">
        <v>3</v>
      </c>
      <c r="P1" s="11">
        <f ca="1">TODAY()+2</f>
        <v>37048</v>
      </c>
      <c r="Q1" s="12">
        <v>290000</v>
      </c>
      <c r="S1" s="43" t="s">
        <v>4</v>
      </c>
      <c r="T1" s="11">
        <f ca="1">TODAY()+2</f>
        <v>37048</v>
      </c>
      <c r="U1" s="12">
        <v>55000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37047</v>
      </c>
      <c r="D2" s="14"/>
      <c r="P2" s="11">
        <f ca="1">TODAY()+3</f>
        <v>37049</v>
      </c>
      <c r="Q2" s="12">
        <v>290000</v>
      </c>
      <c r="T2" s="11">
        <f ca="1">TODAY()+3</f>
        <v>37049</v>
      </c>
      <c r="U2" s="12">
        <v>55000</v>
      </c>
      <c r="W2" s="11">
        <v>37043</v>
      </c>
      <c r="X2" s="14">
        <v>11345</v>
      </c>
      <c r="Y2" s="14">
        <v>4667</v>
      </c>
      <c r="Z2" s="13">
        <f>1000-X2+Y2</f>
        <v>-5678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37045</v>
      </c>
      <c r="L3" s="23">
        <f ca="1">TODAY()</f>
        <v>37046</v>
      </c>
      <c r="M3" s="24" t="s">
        <v>18</v>
      </c>
      <c r="P3" s="11">
        <f ca="1">TODAY()+4</f>
        <v>37050</v>
      </c>
      <c r="Q3" s="12">
        <v>250000</v>
      </c>
      <c r="T3" s="11">
        <f ca="1">TODAY()+4</f>
        <v>37050</v>
      </c>
      <c r="U3" s="12">
        <v>42000</v>
      </c>
      <c r="W3" s="11">
        <v>37044</v>
      </c>
      <c r="X3" s="14">
        <v>0</v>
      </c>
      <c r="Y3" s="14">
        <v>17167</v>
      </c>
      <c r="Z3" s="13">
        <f>Z2-X3+Y3</f>
        <v>11489</v>
      </c>
      <c r="AA3" s="13"/>
      <c r="AB3" s="14">
        <v>0</v>
      </c>
      <c r="AC3" s="14">
        <v>2500</v>
      </c>
      <c r="AD3" s="14">
        <f>AD2-AB3+AC3</f>
        <v>-22528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5" thickBot="1" x14ac:dyDescent="0.25">
      <c r="A4" s="2" t="s">
        <v>14</v>
      </c>
      <c r="B4" s="16">
        <v>65</v>
      </c>
      <c r="C4" s="17">
        <v>56</v>
      </c>
      <c r="D4" s="18">
        <f>AVERAGE(B4,C4)</f>
        <v>60.5</v>
      </c>
      <c r="J4" s="25" t="s">
        <v>21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28656</v>
      </c>
      <c r="AA4" s="13"/>
      <c r="AB4" s="14">
        <v>0</v>
      </c>
      <c r="AC4" s="14">
        <v>2500</v>
      </c>
      <c r="AD4" s="14">
        <f>AD3-AB4+AC4</f>
        <v>-20028</v>
      </c>
      <c r="AF4" s="11">
        <v>37045</v>
      </c>
      <c r="AG4" s="12">
        <f>240000+51000</f>
        <v>291000</v>
      </c>
      <c r="AH4" s="12">
        <f>330000+72000</f>
        <v>402000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17167</v>
      </c>
      <c r="L5" s="9">
        <v>34300</v>
      </c>
      <c r="M5" s="29">
        <f>+L5-K5</f>
        <v>17133</v>
      </c>
      <c r="W5" s="11">
        <v>37046</v>
      </c>
      <c r="X5" s="14">
        <v>0</v>
      </c>
      <c r="Y5" s="14">
        <v>34300</v>
      </c>
      <c r="Z5" s="13">
        <f t="shared" ref="Z5:Z31" si="1">Z4-X5+Y5</f>
        <v>62956</v>
      </c>
      <c r="AA5" s="13"/>
      <c r="AB5" s="14">
        <v>0</v>
      </c>
      <c r="AC5" s="14">
        <v>2500</v>
      </c>
      <c r="AD5" s="14">
        <f t="shared" ref="AD5:AD31" si="2">AD4-AB5+AC5</f>
        <v>-17528</v>
      </c>
      <c r="AF5" s="11">
        <v>37046</v>
      </c>
      <c r="AG5" s="12">
        <f>290000+63000</f>
        <v>353000</v>
      </c>
      <c r="AH5" s="12"/>
      <c r="AI5" s="14"/>
      <c r="AJ5" s="15">
        <f t="shared" si="0"/>
        <v>37046</v>
      </c>
      <c r="AK5" s="12"/>
      <c r="AL5" s="12"/>
      <c r="AM5" s="12"/>
    </row>
    <row r="6" spans="1:39" ht="13.5" thickBot="1" x14ac:dyDescent="0.25">
      <c r="A6" s="25" t="s">
        <v>19</v>
      </c>
      <c r="B6" s="26">
        <v>-270000</v>
      </c>
      <c r="C6" s="12">
        <v>-286000</v>
      </c>
      <c r="D6" s="25" t="s">
        <v>20</v>
      </c>
      <c r="E6" s="26">
        <v>-50000</v>
      </c>
      <c r="F6" s="12">
        <v>-53000</v>
      </c>
      <c r="H6" s="12"/>
      <c r="J6" s="30" t="s">
        <v>25</v>
      </c>
      <c r="K6" s="39">
        <f>(+K4-K5)/2</f>
        <v>-8583.5</v>
      </c>
      <c r="L6" s="31">
        <f>(+L4-L5)/2</f>
        <v>-17150</v>
      </c>
      <c r="M6" s="32">
        <f>+L6-K6</f>
        <v>-8566.5</v>
      </c>
      <c r="W6" s="11">
        <v>37047</v>
      </c>
      <c r="X6" s="14">
        <v>20000</v>
      </c>
      <c r="Y6" s="14">
        <v>0</v>
      </c>
      <c r="Z6" s="13">
        <f t="shared" si="1"/>
        <v>42956</v>
      </c>
      <c r="AA6" s="13"/>
      <c r="AB6" s="14">
        <v>0</v>
      </c>
      <c r="AC6" s="14">
        <v>20000</v>
      </c>
      <c r="AD6" s="14">
        <f t="shared" si="2"/>
        <v>2472</v>
      </c>
      <c r="AF6" s="11">
        <v>37047</v>
      </c>
      <c r="AG6" s="12">
        <f>270000+50000</f>
        <v>320000</v>
      </c>
      <c r="AH6" s="12"/>
      <c r="AJ6" s="15">
        <f t="shared" si="0"/>
        <v>37047</v>
      </c>
      <c r="AK6" s="12"/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0</v>
      </c>
      <c r="Y7" s="14">
        <v>0</v>
      </c>
      <c r="Z7" s="13">
        <f t="shared" si="1"/>
        <v>42956</v>
      </c>
      <c r="AA7" s="13"/>
      <c r="AB7" s="14">
        <v>0</v>
      </c>
      <c r="AC7" s="14">
        <v>0</v>
      </c>
      <c r="AD7" s="14">
        <f t="shared" si="2"/>
        <v>2472</v>
      </c>
      <c r="AF7" s="11">
        <v>37048</v>
      </c>
      <c r="AG7" s="12">
        <f>290000+55000</f>
        <v>345000</v>
      </c>
      <c r="AH7" s="47"/>
      <c r="AJ7" s="15">
        <f t="shared" si="0"/>
        <v>37048</v>
      </c>
      <c r="AK7" s="12"/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0</v>
      </c>
      <c r="Y8" s="14">
        <v>0</v>
      </c>
      <c r="Z8" s="13">
        <f t="shared" si="1"/>
        <v>42956</v>
      </c>
      <c r="AA8" s="13"/>
      <c r="AB8" s="14">
        <v>0</v>
      </c>
      <c r="AC8" s="14">
        <v>0</v>
      </c>
      <c r="AD8" s="14">
        <f t="shared" si="2"/>
        <v>2472</v>
      </c>
      <c r="AF8" s="11">
        <v>37049</v>
      </c>
      <c r="AG8" s="12">
        <f>290000+55000</f>
        <v>345000</v>
      </c>
      <c r="AH8" s="12"/>
      <c r="AJ8" s="15">
        <f t="shared" si="0"/>
        <v>37049</v>
      </c>
      <c r="AK8" s="12"/>
      <c r="AL8" s="12"/>
      <c r="AM8" s="12"/>
    </row>
    <row r="9" spans="1:39" x14ac:dyDescent="0.2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42956</v>
      </c>
      <c r="AA9" s="13"/>
      <c r="AB9" s="14">
        <v>0</v>
      </c>
      <c r="AC9" s="14">
        <v>0</v>
      </c>
      <c r="AD9" s="14">
        <f t="shared" si="2"/>
        <v>2472</v>
      </c>
      <c r="AF9" s="11">
        <v>37050</v>
      </c>
      <c r="AG9" s="12">
        <f>250000+42000</f>
        <v>292000</v>
      </c>
      <c r="AH9" s="12"/>
      <c r="AJ9" s="15">
        <f t="shared" si="0"/>
        <v>37050</v>
      </c>
      <c r="AK9" s="12"/>
      <c r="AL9" s="12"/>
      <c r="AM9" s="12"/>
    </row>
    <row r="10" spans="1:39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42956</v>
      </c>
      <c r="AA10" s="13"/>
      <c r="AB10" s="14">
        <v>0</v>
      </c>
      <c r="AC10" s="14">
        <v>0</v>
      </c>
      <c r="AD10" s="14">
        <f t="shared" si="2"/>
        <v>2472</v>
      </c>
      <c r="AF10" s="11">
        <v>37051</v>
      </c>
      <c r="AG10" s="12"/>
      <c r="AH10" s="12"/>
      <c r="AJ10" s="15">
        <f t="shared" si="0"/>
        <v>37051</v>
      </c>
      <c r="AK10" s="12"/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42956</v>
      </c>
      <c r="AA11" s="13"/>
      <c r="AB11" s="14">
        <v>0</v>
      </c>
      <c r="AC11" s="14">
        <v>0</v>
      </c>
      <c r="AD11" s="14">
        <f t="shared" si="2"/>
        <v>2472</v>
      </c>
      <c r="AF11" s="11">
        <v>37052</v>
      </c>
      <c r="AG11" s="12"/>
      <c r="AH11" s="12"/>
      <c r="AJ11" s="15">
        <f t="shared" si="0"/>
        <v>37052</v>
      </c>
      <c r="AK11" s="12"/>
      <c r="AL11" s="12"/>
      <c r="AM11" s="12"/>
    </row>
    <row r="12" spans="1:39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42956</v>
      </c>
      <c r="AA12" s="13"/>
      <c r="AB12" s="14">
        <v>0</v>
      </c>
      <c r="AC12" s="14">
        <v>0</v>
      </c>
      <c r="AD12" s="14">
        <f t="shared" si="2"/>
        <v>2472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42956</v>
      </c>
      <c r="AA13" s="13"/>
      <c r="AB13" s="14">
        <v>0</v>
      </c>
      <c r="AC13" s="14">
        <v>0</v>
      </c>
      <c r="AD13" s="14">
        <f t="shared" si="2"/>
        <v>2472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-83340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42956</v>
      </c>
      <c r="AA14" s="13"/>
      <c r="AB14" s="14">
        <v>0</v>
      </c>
      <c r="AC14" s="14">
        <v>0</v>
      </c>
      <c r="AD14" s="14">
        <f t="shared" si="2"/>
        <v>2472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42956</v>
      </c>
      <c r="AA15" s="13"/>
      <c r="AB15" s="14">
        <v>0</v>
      </c>
      <c r="AC15" s="14">
        <v>0</v>
      </c>
      <c r="AD15" s="14">
        <f t="shared" si="2"/>
        <v>2472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42956</v>
      </c>
      <c r="AA16" s="13"/>
      <c r="AB16" s="14">
        <v>0</v>
      </c>
      <c r="AC16" s="14">
        <v>0</v>
      </c>
      <c r="AD16" s="14">
        <f t="shared" si="2"/>
        <v>2472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42956</v>
      </c>
      <c r="AA17" s="13"/>
      <c r="AB17" s="14">
        <v>0</v>
      </c>
      <c r="AC17" s="14">
        <v>0</v>
      </c>
      <c r="AD17" s="14">
        <f t="shared" si="2"/>
        <v>2472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">
      <c r="A18" s="25" t="s">
        <v>29</v>
      </c>
      <c r="B18" s="40">
        <v>0</v>
      </c>
      <c r="D18" s="25" t="s">
        <v>37</v>
      </c>
      <c r="E18" s="26">
        <v>26000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42956</v>
      </c>
      <c r="AA18" s="13"/>
      <c r="AB18" s="14">
        <v>0</v>
      </c>
      <c r="AC18" s="14">
        <v>0</v>
      </c>
      <c r="AD18" s="14">
        <f t="shared" si="2"/>
        <v>2472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17237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42956</v>
      </c>
      <c r="AA19" s="13"/>
      <c r="AB19" s="14">
        <v>0</v>
      </c>
      <c r="AC19" s="14">
        <v>0</v>
      </c>
      <c r="AD19" s="14">
        <f t="shared" si="2"/>
        <v>2472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42956</v>
      </c>
      <c r="AA20" s="13"/>
      <c r="AB20" s="14">
        <v>0</v>
      </c>
      <c r="AC20" s="14">
        <v>0</v>
      </c>
      <c r="AD20" s="14">
        <f t="shared" si="2"/>
        <v>2472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42956</v>
      </c>
      <c r="AA21" s="13"/>
      <c r="AB21" s="14">
        <v>0</v>
      </c>
      <c r="AC21" s="14">
        <v>0</v>
      </c>
      <c r="AD21" s="14">
        <f t="shared" si="2"/>
        <v>2472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42956</v>
      </c>
      <c r="AA22" s="13"/>
      <c r="AB22" s="14">
        <v>0</v>
      </c>
      <c r="AC22" s="14">
        <v>0</v>
      </c>
      <c r="AD22" s="14">
        <f t="shared" si="2"/>
        <v>2472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42956</v>
      </c>
      <c r="AA23" s="13"/>
      <c r="AB23" s="14">
        <v>0</v>
      </c>
      <c r="AC23" s="14">
        <v>0</v>
      </c>
      <c r="AD23" s="14">
        <f t="shared" si="2"/>
        <v>2472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D24" s="25" t="s">
        <v>29</v>
      </c>
      <c r="E24" s="40">
        <v>9518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42956</v>
      </c>
      <c r="AA24" s="13"/>
      <c r="AB24" s="14">
        <v>0</v>
      </c>
      <c r="AC24" s="14">
        <v>0</v>
      </c>
      <c r="AD24" s="14">
        <f t="shared" si="2"/>
        <v>2472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42956</v>
      </c>
      <c r="AA25" s="13"/>
      <c r="AB25" s="14">
        <v>0</v>
      </c>
      <c r="AC25" s="14">
        <v>0</v>
      </c>
      <c r="AD25" s="14">
        <f t="shared" si="2"/>
        <v>2472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">
      <c r="A26" s="25" t="s">
        <v>33</v>
      </c>
      <c r="B26" s="26">
        <v>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42956</v>
      </c>
      <c r="AA26" s="13"/>
      <c r="AB26" s="14">
        <v>0</v>
      </c>
      <c r="AC26" s="14">
        <v>0</v>
      </c>
      <c r="AD26" s="14">
        <f t="shared" si="2"/>
        <v>2472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42956</v>
      </c>
      <c r="AA27" s="13"/>
      <c r="AB27" s="14">
        <v>0</v>
      </c>
      <c r="AC27" s="14">
        <v>0</v>
      </c>
      <c r="AD27" s="14">
        <f t="shared" si="2"/>
        <v>2472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42956</v>
      </c>
      <c r="AA28" s="13"/>
      <c r="AB28" s="14">
        <v>0</v>
      </c>
      <c r="AC28" s="14">
        <v>0</v>
      </c>
      <c r="AD28" s="14">
        <f t="shared" si="2"/>
        <v>2472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-519198</v>
      </c>
      <c r="C29" s="14"/>
      <c r="D29" s="33" t="s">
        <v>40</v>
      </c>
      <c r="E29" s="34">
        <f>SUM(E16:E28)</f>
        <v>83340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42956</v>
      </c>
      <c r="AA29" s="13"/>
      <c r="AB29" s="14">
        <v>0</v>
      </c>
      <c r="AC29" s="14">
        <v>0</v>
      </c>
      <c r="AD29" s="14">
        <f t="shared" si="2"/>
        <v>2472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42956</v>
      </c>
      <c r="AA30" s="13"/>
      <c r="AB30" s="14">
        <v>0</v>
      </c>
      <c r="AC30" s="14">
        <v>0</v>
      </c>
      <c r="AD30" s="14">
        <f t="shared" si="2"/>
        <v>2472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42956</v>
      </c>
      <c r="AA31" s="13"/>
      <c r="AB31" s="14">
        <v>0</v>
      </c>
      <c r="AC31" s="14">
        <v>0</v>
      </c>
      <c r="AD31" s="14">
        <f t="shared" si="2"/>
        <v>2472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">
      <c r="A32" s="25" t="s">
        <v>36</v>
      </c>
      <c r="B32" s="40">
        <v>45000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37</v>
      </c>
      <c r="B33" s="40">
        <v>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131287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61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7000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71</v>
      </c>
      <c r="B41" s="40">
        <v>2500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43007</v>
      </c>
      <c r="C44" s="14"/>
      <c r="E44" s="12"/>
    </row>
    <row r="45" spans="1:39" x14ac:dyDescent="0.2">
      <c r="A45" s="25" t="s">
        <v>41</v>
      </c>
      <c r="B45" s="40">
        <v>15000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0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48</v>
      </c>
      <c r="B54" s="40">
        <v>1000</v>
      </c>
      <c r="C54" s="14"/>
      <c r="E54" s="12"/>
    </row>
    <row r="55" spans="1:5" x14ac:dyDescent="0.2">
      <c r="A55" s="25" t="s">
        <v>67</v>
      </c>
      <c r="B55" s="40">
        <v>35000</v>
      </c>
      <c r="C55" s="14"/>
      <c r="E55" s="12"/>
    </row>
    <row r="56" spans="1:5" x14ac:dyDescent="0.2">
      <c r="A56" s="25" t="s">
        <v>68</v>
      </c>
      <c r="B56" s="40">
        <v>42338</v>
      </c>
      <c r="C56" s="14"/>
      <c r="E56" s="12"/>
    </row>
    <row r="57" spans="1:5" x14ac:dyDescent="0.2">
      <c r="A57" s="25" t="s">
        <v>75</v>
      </c>
      <c r="B57" s="40">
        <v>1000</v>
      </c>
      <c r="C57" s="14"/>
      <c r="E57" s="12"/>
    </row>
    <row r="58" spans="1:5" ht="13.5" thickBot="1" x14ac:dyDescent="0.25">
      <c r="A58" s="25" t="s">
        <v>39</v>
      </c>
      <c r="B58" s="40">
        <v>88745</v>
      </c>
      <c r="C58" s="14"/>
    </row>
    <row r="59" spans="1:5" ht="13.5" thickBot="1" x14ac:dyDescent="0.25">
      <c r="A59" s="33" t="s">
        <v>40</v>
      </c>
      <c r="B59" s="34">
        <f>SUM(B31:B58)</f>
        <v>519198</v>
      </c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2023-09-10T15:30:56Z</dcterms:modified>
</cp:coreProperties>
</file>