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4DDF85-084B-41DE-91CB-43903F29634A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AJ2" i="9"/>
  <c r="AK2" i="9"/>
  <c r="K3" i="9"/>
  <c r="L3" i="9"/>
  <c r="P3" i="9"/>
  <c r="T3" i="9"/>
  <c r="X3" i="9"/>
  <c r="Z3" i="9"/>
  <c r="AJ3" i="9"/>
  <c r="AK3" i="9"/>
  <c r="D4" i="9"/>
  <c r="K4" i="9"/>
  <c r="L4" i="9"/>
  <c r="M4" i="9"/>
  <c r="X4" i="9"/>
  <c r="Z4" i="9"/>
  <c r="AG4" i="9"/>
  <c r="AJ4" i="9"/>
  <c r="M5" i="9"/>
  <c r="Z5" i="9"/>
  <c r="AG5" i="9"/>
  <c r="AJ5" i="9"/>
  <c r="K6" i="9"/>
  <c r="L6" i="9"/>
  <c r="M6" i="9"/>
  <c r="Z6" i="9"/>
  <c r="AG6" i="9"/>
  <c r="AJ6" i="9"/>
  <c r="Z7" i="9"/>
  <c r="AG7" i="9"/>
  <c r="AJ7" i="9"/>
  <c r="Z8" i="9"/>
  <c r="AJ8" i="9"/>
  <c r="Z9" i="9"/>
  <c r="AJ9" i="9"/>
  <c r="Z10" i="9"/>
  <c r="AJ10" i="9"/>
  <c r="Z11" i="9"/>
  <c r="AJ11" i="9"/>
  <c r="B12" i="9"/>
  <c r="Z12" i="9"/>
  <c r="AJ12" i="9"/>
  <c r="Z13" i="9"/>
  <c r="AJ13" i="9"/>
  <c r="E14" i="9"/>
  <c r="Z14" i="9"/>
  <c r="AJ14" i="9"/>
  <c r="F15" i="9"/>
  <c r="Z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B27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<sst xmlns="http://schemas.openxmlformats.org/spreadsheetml/2006/main" count="279" uniqueCount="76">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</sst>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6-4436-B3F9-3B2F0BF0EC9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6-4436-B3F9-3B2F0BF0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66704"/>
        <c:axId val="1"/>
      </c:lineChart>
      <c:catAx>
        <c:axId val="864066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667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2F-40A3-A105-F39DEA2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26832"/>
        <c:axId val="1"/>
      </c:lineChart>
      <c:catAx>
        <c:axId val="86472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72683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DE-4F65-96EA-6FE2D5D2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22192"/>
        <c:axId val="1"/>
      </c:lineChart>
      <c:catAx>
        <c:axId val="8647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7221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25-4CED-9552-09829C56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0992"/>
        <c:axId val="1"/>
      </c:lineChart>
      <c:catAx>
        <c:axId val="8651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40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4E53-91AD-2539A083EF7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6-4E53-91AD-2539A083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39600"/>
        <c:axId val="1"/>
      </c:lineChart>
      <c:catAx>
        <c:axId val="865139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396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EF9-8BDD-26004BE2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4240"/>
        <c:axId val="1"/>
      </c:lineChart>
      <c:dateAx>
        <c:axId val="865144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44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41E5-9F8F-B57DFC6A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3776"/>
        <c:axId val="1"/>
      </c:lineChart>
      <c:catAx>
        <c:axId val="865143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437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33-4E1A-8803-BE880ECE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38672"/>
        <c:axId val="1"/>
      </c:lineChart>
      <c:catAx>
        <c:axId val="86513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386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19-4302-B52E-720BADAF4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45632"/>
        <c:axId val="1"/>
      </c:lineChart>
      <c:catAx>
        <c:axId val="865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145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AD-4755-8E9E-293AF669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2528"/>
        <c:axId val="1"/>
      </c:lineChart>
      <c:catAx>
        <c:axId val="86569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25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2-4FB6-A357-3B0D0BA9E47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2-4FB6-A357-3B0D0BA9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5312"/>
        <c:axId val="1"/>
      </c:lineChart>
      <c:catAx>
        <c:axId val="865695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53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D-469B-BCCB-3E4E2C39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65312"/>
        <c:axId val="1"/>
      </c:lineChart>
      <c:dateAx>
        <c:axId val="864065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65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D27-9E77-DCE55CA1B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2992"/>
        <c:axId val="1"/>
      </c:lineChart>
      <c:dateAx>
        <c:axId val="865692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2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C-47F2-B4E5-E44A6165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3456"/>
        <c:axId val="1"/>
      </c:lineChart>
      <c:catAx>
        <c:axId val="865693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3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40-411E-BFE8-B05B8384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1136"/>
        <c:axId val="1"/>
      </c:lineChart>
      <c:catAx>
        <c:axId val="8656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11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42-4ED1-9E45-4C1190D7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4848"/>
        <c:axId val="1"/>
      </c:lineChart>
      <c:catAx>
        <c:axId val="8656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694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0B-4609-8EFD-8F2C2A54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69488"/>
        <c:axId val="1"/>
      </c:lineChart>
      <c:catAx>
        <c:axId val="86616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169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F-4047-B2E9-D9CE4E52857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4047-B2E9-D9CE4E52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73200"/>
        <c:axId val="1"/>
      </c:lineChart>
      <c:catAx>
        <c:axId val="866173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1732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1-4FFD-BF07-1DA18D67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71344"/>
        <c:axId val="1"/>
      </c:lineChart>
      <c:dateAx>
        <c:axId val="866171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171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9-4A86-B729-0B0B93D5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71808"/>
        <c:axId val="1"/>
      </c:lineChart>
      <c:catAx>
        <c:axId val="86617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1718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E2-4B1F-BE5A-7DC75FF4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172272"/>
        <c:axId val="1"/>
      </c:lineChart>
      <c:catAx>
        <c:axId val="86617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1722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76-4684-A9A0-71B45C4F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71632"/>
        <c:axId val="1"/>
      </c:lineChart>
      <c:catAx>
        <c:axId val="86667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71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42CB-BEEA-DEACDC59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71808"/>
        <c:axId val="1"/>
      </c:lineChart>
      <c:catAx>
        <c:axId val="86407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718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F8-47B0-8B3B-97BD27C2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69776"/>
        <c:axId val="1"/>
      </c:lineChart>
      <c:catAx>
        <c:axId val="8666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69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296000</c:v>
                </c:pt>
                <c:pt idx="4">
                  <c:v>284000</c:v>
                </c:pt>
                <c:pt idx="5">
                  <c:v>290000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C-4EA5-9354-CDFFB1F8588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C-4EA5-9354-CDFFB1F8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68384"/>
        <c:axId val="1"/>
      </c:lineChart>
      <c:catAx>
        <c:axId val="8666683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68384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76400</c:v>
                </c:pt>
                <c:pt idx="2">
                  <c:v>34000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4AE5-B9B1-D5B306CF2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67920"/>
        <c:axId val="1"/>
      </c:lineChart>
      <c:dateAx>
        <c:axId val="866667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679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F-42D1-B016-BB9D8C5A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70240"/>
        <c:axId val="1"/>
      </c:lineChart>
      <c:catAx>
        <c:axId val="866670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702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176100.4192</c:v>
                </c:pt>
                <c:pt idx="2">
                  <c:v>142100.4192</c:v>
                </c:pt>
                <c:pt idx="3">
                  <c:v>142100.4192</c:v>
                </c:pt>
                <c:pt idx="4">
                  <c:v>142100.4192</c:v>
                </c:pt>
                <c:pt idx="5">
                  <c:v>142100.4192</c:v>
                </c:pt>
                <c:pt idx="6">
                  <c:v>142100.4192</c:v>
                </c:pt>
                <c:pt idx="7">
                  <c:v>142100.4192</c:v>
                </c:pt>
                <c:pt idx="8">
                  <c:v>142100.4192</c:v>
                </c:pt>
                <c:pt idx="9">
                  <c:v>142100.4192</c:v>
                </c:pt>
                <c:pt idx="10">
                  <c:v>142100.4192</c:v>
                </c:pt>
                <c:pt idx="11">
                  <c:v>142100.4192</c:v>
                </c:pt>
                <c:pt idx="12">
                  <c:v>142100.4192</c:v>
                </c:pt>
                <c:pt idx="13">
                  <c:v>142100.4192</c:v>
                </c:pt>
                <c:pt idx="14">
                  <c:v>142100.4192</c:v>
                </c:pt>
                <c:pt idx="15">
                  <c:v>142100.4192</c:v>
                </c:pt>
                <c:pt idx="16">
                  <c:v>142100.4192</c:v>
                </c:pt>
                <c:pt idx="17">
                  <c:v>142100.4192</c:v>
                </c:pt>
                <c:pt idx="18">
                  <c:v>142100.4192</c:v>
                </c:pt>
                <c:pt idx="19">
                  <c:v>142100.4192</c:v>
                </c:pt>
                <c:pt idx="20">
                  <c:v>142100.4192</c:v>
                </c:pt>
                <c:pt idx="21">
                  <c:v>142100.4192</c:v>
                </c:pt>
                <c:pt idx="22">
                  <c:v>142100.4192</c:v>
                </c:pt>
                <c:pt idx="23">
                  <c:v>142100.4192</c:v>
                </c:pt>
                <c:pt idx="24">
                  <c:v>142100.4192</c:v>
                </c:pt>
                <c:pt idx="25">
                  <c:v>142100.4192</c:v>
                </c:pt>
                <c:pt idx="26">
                  <c:v>142100.4192</c:v>
                </c:pt>
                <c:pt idx="27">
                  <c:v>142100.4192</c:v>
                </c:pt>
                <c:pt idx="28">
                  <c:v>142100.4192</c:v>
                </c:pt>
                <c:pt idx="29">
                  <c:v>142100.4192</c:v>
                </c:pt>
                <c:pt idx="30">
                  <c:v>142100.4192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F-456F-8E34-D3805F5C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70704"/>
        <c:axId val="1"/>
      </c:lineChart>
      <c:catAx>
        <c:axId val="866670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66707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14-4195-9DB1-6D0102140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02096"/>
        <c:axId val="1"/>
      </c:lineChart>
      <c:catAx>
        <c:axId val="86730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3020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0D-482B-BA7F-965415EC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03024"/>
        <c:axId val="1"/>
      </c:lineChart>
      <c:catAx>
        <c:axId val="86730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3030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C8-4DE8-A6EF-22F43187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65776"/>
        <c:axId val="1"/>
      </c:lineChart>
      <c:catAx>
        <c:axId val="86406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657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F-4A11-AA79-071F2145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70416"/>
        <c:axId val="1"/>
      </c:lineChart>
      <c:catAx>
        <c:axId val="86407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704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F6-4FE6-8BC4-98E93DAE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067632"/>
        <c:axId val="1"/>
      </c:lineChart>
      <c:catAx>
        <c:axId val="86406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067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6-4A79-B7A8-84135A3C8DE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6-4A79-B7A8-84135A3C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24976"/>
        <c:axId val="1"/>
      </c:lineChart>
      <c:catAx>
        <c:axId val="864724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7249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0-47D1-B71D-4B01ADDE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22656"/>
        <c:axId val="1"/>
      </c:lineChart>
      <c:dateAx>
        <c:axId val="864722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7226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0-4D28-9492-22A9DEED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21264"/>
        <c:axId val="1"/>
      </c:lineChart>
      <c:catAx>
        <c:axId val="864721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7212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E4BD672-BD98-642B-C0A0-905FD1BB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09A9CA8-B6A5-02E4-AFB7-19CD596B1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0933CF1-A1F4-0E2D-4F5D-5A0698763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AEA2A86-CAAF-337E-8D06-56009DD3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5940247-769A-9D92-6EF1-FE2ABD721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11EBBBE-03BF-1DD4-F974-A7E42D64B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2E0188C-F30B-59B2-11C0-611E49D4B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CD7704C-0A5A-B671-43A7-7AC8B8F1D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1625DE8-A563-6733-9BAC-96F9A307E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D61A9ED-D9E9-9F6C-10ED-6083BD3FF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17AD356-8BC7-2540-1D39-C69B0F736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BCAEA73E-9656-FD40-E78B-7A67EBE35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14098F8-E06F-6708-0DEF-3CE7EF146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C51535BB-4973-A926-3AB8-5BBA9F7F3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7AAB4A4-EEE1-3EEC-78DD-645F48CB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B253A9F1-4047-206C-ABF6-707F39E80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67BA733E-FB59-E56A-F4E4-140117BF2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8FA8DC97-0B15-4D48-516E-AD1F26048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BF2DD124-CA83-D849-A2E8-1DA27FEB7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722061D-1D6E-FE93-3D44-4CF01205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8AD91FD-BFB3-A588-C3A2-C3641031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FBADB549-F02C-4F4F-7B82-6EE25DDF5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E00E23E7-7034-85E0-E433-CEA674124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BD762957-BBC6-700F-33CE-7D7C76451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A7E55AE-C0D2-211C-D213-4CA8B0264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C1F070B-466A-52EC-C086-7FC189A06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E1EAB911-4644-FAC2-9F9A-27CDA457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F0509EB-8600-5CA1-977D-DC6A1168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8388AF0F-A1C7-94BF-8780-567F4D12A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4A28B835-8D9E-64C0-8400-466724872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E1AA4655-4A0F-315F-F67B-2778CECD2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548CA957-AF31-0976-700F-C0F5FB5B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E30C1B25-BDF1-6003-DD0F-410B07BAE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D1A56EEC-57DC-2252-CF49-87919E4B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859F0FF1-E556-4AF0-8094-5B70895F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9E66D4A2-AF4C-BE1C-A222-CC71D16C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8B6E25C9-B908-8D1A-6EA3-CC673D7B75C7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37013</v>
      </c>
      <c r="G1" s="2" t="s">
        <v>0</v>
      </c>
      <c r="H1" s="3">
        <f ca="1">TODAY()</f>
        <v>37013</v>
      </c>
    </row>
    <row r="2" spans="1:12" ht="13.5" thickBot="1" x14ac:dyDescent="0.25">
      <c r="A2" s="45" t="s">
        <v>12</v>
      </c>
      <c r="B2" s="46">
        <f ca="1">TODAY()+2</f>
        <v>37015</v>
      </c>
      <c r="G2" s="2" t="s">
        <v>12</v>
      </c>
      <c r="H2" s="3">
        <f ca="1">TODAY()+3</f>
        <v>37016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37013</v>
      </c>
      <c r="F1" s="4" t="s">
        <v>1</v>
      </c>
      <c r="G1" s="5">
        <v>230000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37015</v>
      </c>
      <c r="Q1" s="12">
        <v>250000</v>
      </c>
      <c r="S1" s="44" t="s">
        <v>4</v>
      </c>
      <c r="T1" s="11">
        <f ca="1">TODAY()+2</f>
        <v>37015</v>
      </c>
      <c r="U1" s="12">
        <v>46000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37014</v>
      </c>
      <c r="D2" s="14"/>
      <c r="P2" s="11">
        <f ca="1">TODAY()+3</f>
        <v>37016</v>
      </c>
      <c r="Q2" s="12">
        <v>240000</v>
      </c>
      <c r="T2" s="11">
        <f ca="1">TODAY()+3</f>
        <v>37016</v>
      </c>
      <c r="U2" s="12">
        <v>44000</v>
      </c>
      <c r="W2" s="11">
        <v>37012</v>
      </c>
      <c r="X2" s="14">
        <f>16700*2</f>
        <v>33400</v>
      </c>
      <c r="Y2" s="14">
        <v>0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/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37012</v>
      </c>
      <c r="L3" s="23">
        <f ca="1">TODAY()</f>
        <v>37013</v>
      </c>
      <c r="M3" s="24" t="s">
        <v>20</v>
      </c>
      <c r="P3" s="11">
        <f ca="1">TODAY()+4</f>
        <v>37017</v>
      </c>
      <c r="Q3" s="12">
        <v>245000</v>
      </c>
      <c r="T3" s="11">
        <f ca="1">TODAY()+4</f>
        <v>37017</v>
      </c>
      <c r="U3" s="12">
        <v>45000</v>
      </c>
      <c r="W3" s="11">
        <v>37013</v>
      </c>
      <c r="X3" s="14">
        <f>38200*2</f>
        <v>76400</v>
      </c>
      <c r="Y3" s="14">
        <v>0</v>
      </c>
      <c r="Z3" s="13">
        <f>Z2-X3+Y3</f>
        <v>176100.4192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/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77</v>
      </c>
      <c r="C4" s="17">
        <v>53</v>
      </c>
      <c r="D4" s="18">
        <f>AVERAGE(B4,C4)</f>
        <v>65</v>
      </c>
      <c r="J4" s="25" t="s">
        <v>23</v>
      </c>
      <c r="K4" s="38">
        <f>16700*2</f>
        <v>33400</v>
      </c>
      <c r="L4" s="9">
        <f>38200*2</f>
        <v>76400</v>
      </c>
      <c r="M4" s="28">
        <f>+L4-K4</f>
        <v>43000</v>
      </c>
      <c r="Q4" s="12"/>
      <c r="R4" s="11" t="s">
        <v>17</v>
      </c>
      <c r="W4" s="11">
        <v>37014</v>
      </c>
      <c r="X4" s="14">
        <f>17000*2</f>
        <v>34000</v>
      </c>
      <c r="Y4" s="14">
        <v>0</v>
      </c>
      <c r="Z4" s="13">
        <f t="shared" ref="Z4:Z32" si="1">Z3-X4+Y4</f>
        <v>142100.4192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/>
      <c r="AI4" s="14"/>
      <c r="AJ4" s="15">
        <f t="shared" si="0"/>
        <v>37014</v>
      </c>
      <c r="AK4" s="12"/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37015</v>
      </c>
      <c r="X5" s="14">
        <v>0</v>
      </c>
      <c r="Y5" s="14">
        <v>0</v>
      </c>
      <c r="Z5" s="13">
        <f t="shared" si="1"/>
        <v>142100.4192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250000+46000</f>
        <v>296000</v>
      </c>
      <c r="AH5" s="12"/>
      <c r="AI5" s="14"/>
      <c r="AJ5" s="15">
        <f t="shared" si="0"/>
        <v>37015</v>
      </c>
      <c r="AK5" s="12"/>
      <c r="AL5" s="12"/>
      <c r="AM5" s="12"/>
    </row>
    <row r="6" spans="1:39" ht="13.5" thickBot="1" x14ac:dyDescent="0.25">
      <c r="A6" s="25" t="s">
        <v>21</v>
      </c>
      <c r="B6" s="26">
        <v>-230000</v>
      </c>
      <c r="C6" s="12">
        <v>-223000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40">
        <f>(+K4-K5)/2</f>
        <v>16700</v>
      </c>
      <c r="L6" s="31">
        <f>(+L4-L5)/2</f>
        <v>38200</v>
      </c>
      <c r="M6" s="32">
        <f>+L6-K6</f>
        <v>21500</v>
      </c>
      <c r="W6" s="11">
        <v>37016</v>
      </c>
      <c r="X6" s="14">
        <v>0</v>
      </c>
      <c r="Y6" s="14">
        <v>0</v>
      </c>
      <c r="Z6" s="13">
        <f t="shared" si="1"/>
        <v>142100.4192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240000+44000</f>
        <v>284000</v>
      </c>
      <c r="AH6" s="12"/>
      <c r="AJ6" s="15">
        <f t="shared" si="0"/>
        <v>37016</v>
      </c>
      <c r="AK6" s="12"/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0</v>
      </c>
      <c r="Y7" s="14">
        <v>0</v>
      </c>
      <c r="Z7" s="13">
        <f t="shared" si="1"/>
        <v>142100.4192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245000+45000</f>
        <v>290000</v>
      </c>
      <c r="AH7" s="56"/>
      <c r="AJ7" s="15">
        <f t="shared" si="0"/>
        <v>37017</v>
      </c>
      <c r="AK7" s="12"/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0</v>
      </c>
      <c r="Y8" s="14">
        <v>0</v>
      </c>
      <c r="Z8" s="13">
        <f t="shared" si="1"/>
        <v>142100.4192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/>
      <c r="AH8" s="12"/>
      <c r="AJ8" s="15">
        <f t="shared" si="0"/>
        <v>37018</v>
      </c>
      <c r="AK8" s="12"/>
      <c r="AL8" s="12"/>
      <c r="AM8" s="12"/>
    </row>
    <row r="9" spans="1:39" x14ac:dyDescent="0.2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v>0</v>
      </c>
      <c r="Z9" s="13">
        <f t="shared" si="1"/>
        <v>142100.4192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/>
      <c r="AH9" s="12"/>
      <c r="AJ9" s="15">
        <f t="shared" si="0"/>
        <v>37019</v>
      </c>
      <c r="AK9" s="12"/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142100.4192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/>
      <c r="AH10" s="12"/>
      <c r="AJ10" s="15">
        <f t="shared" si="0"/>
        <v>37020</v>
      </c>
      <c r="AK10" s="12"/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142100.4192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/>
      <c r="AH11" s="12"/>
      <c r="AJ11" s="15">
        <f t="shared" si="0"/>
        <v>37021</v>
      </c>
      <c r="AK11" s="12"/>
      <c r="AL11" s="12"/>
      <c r="AM11" s="12"/>
    </row>
    <row r="12" spans="1:39" x14ac:dyDescent="0.2">
      <c r="A12" s="25" t="s">
        <v>29</v>
      </c>
      <c r="B12" s="26">
        <f>-103489-54511+8000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142100.4192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/>
      <c r="AH12" s="12"/>
      <c r="AJ12" s="15">
        <f t="shared" si="0"/>
        <v>37022</v>
      </c>
      <c r="AK12" s="12"/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-14014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142100.4192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/>
      <c r="AH13" s="12"/>
      <c r="AJ13" s="15">
        <f t="shared" si="0"/>
        <v>37023</v>
      </c>
      <c r="AK13" s="12"/>
      <c r="AL13" s="12"/>
      <c r="AM13" s="12"/>
    </row>
    <row r="14" spans="1:39" ht="13.5" thickBot="1" x14ac:dyDescent="0.25">
      <c r="A14" s="25" t="s">
        <v>19</v>
      </c>
      <c r="B14" s="26">
        <v>-17000</v>
      </c>
      <c r="C14" s="14"/>
      <c r="D14" s="33" t="s">
        <v>33</v>
      </c>
      <c r="E14" s="34">
        <f>SUM(E6:E13)</f>
        <v>-80354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142100.4192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/>
      <c r="AH14" s="12"/>
      <c r="AJ14" s="15">
        <f t="shared" si="0"/>
        <v>37024</v>
      </c>
      <c r="AK14" s="12"/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142100.4192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/>
      <c r="AH15" s="12"/>
      <c r="AJ15" s="15">
        <f t="shared" si="0"/>
        <v>37025</v>
      </c>
      <c r="AK15" s="12"/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142100.4192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142100.4192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142100.4192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2"/>
      <c r="D19" s="25" t="s">
        <v>41</v>
      </c>
      <c r="E19" s="26">
        <v>20591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142100.4192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142100.4192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142100.4192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142100.4192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142100.4192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142100.4192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142100.4192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142100.4192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67</v>
      </c>
      <c r="B27" s="26">
        <f>-617-7000</f>
        <v>-7617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142100.4192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-593815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142100.4192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80354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142100.4192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142100.4192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142100.4192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142100.4192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1">
        <v>173899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54511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8950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73</v>
      </c>
      <c r="B53" s="41">
        <v>35000</v>
      </c>
      <c r="E53" s="12"/>
    </row>
    <row r="54" spans="1:5" x14ac:dyDescent="0.2">
      <c r="A54" s="25" t="s">
        <v>74</v>
      </c>
      <c r="B54" s="41">
        <v>42338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593815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2023-09-10T17:12:14Z</dcterms:modified>
</cp:coreProperties>
</file>