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F56B64-C3DB-4472-9631-16A193CF64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G21" i="9"/>
  <c r="AJ21" i="9"/>
  <c r="Z22" i="9"/>
  <c r="AG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<sst xmlns="http://schemas.openxmlformats.org/spreadsheetml/2006/main" count="278" uniqueCount="74">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</sst>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F08-BC2F-08B9D8FE57C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F08-BC2F-08B9D8FE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9215"/>
        <c:axId val="1"/>
      </c:lineChart>
      <c:catAx>
        <c:axId val="14971792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921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B3-461C-A79A-70FE217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08095"/>
        <c:axId val="1"/>
      </c:lineChart>
      <c:catAx>
        <c:axId val="149770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080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B-4396-B40B-5F6C6704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05311"/>
        <c:axId val="1"/>
      </c:lineChart>
      <c:catAx>
        <c:axId val="149770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0531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96-4432-B578-521A5ED2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4447"/>
        <c:axId val="1"/>
      </c:lineChart>
      <c:catAx>
        <c:axId val="149852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44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4-4571-AE21-CF3B3C18DF9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4-4571-AE21-CF3B3C18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3519"/>
        <c:axId val="1"/>
      </c:lineChart>
      <c:catAx>
        <c:axId val="149852351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351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C-4125-B108-7FCD12EB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2591"/>
        <c:axId val="1"/>
      </c:lineChart>
      <c:dateAx>
        <c:axId val="14985225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259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8F1-8190-03BD369E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3983"/>
        <c:axId val="1"/>
      </c:lineChart>
      <c:catAx>
        <c:axId val="1498523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398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69-4662-AC58-067E96C4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19807"/>
        <c:axId val="1"/>
      </c:lineChart>
      <c:catAx>
        <c:axId val="149851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1980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44-452B-9EFC-16B430C3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1663"/>
        <c:axId val="1"/>
      </c:lineChart>
      <c:catAx>
        <c:axId val="149852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16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27-412A-A756-920F7A62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1999"/>
        <c:axId val="1"/>
      </c:lineChart>
      <c:catAx>
        <c:axId val="149896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619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927-8D6C-5DB25EC64CE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927-8D6C-5DB25EC6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57823"/>
        <c:axId val="1"/>
      </c:lineChart>
      <c:catAx>
        <c:axId val="14989578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5782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B83-A28B-4BB24EC0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8287"/>
        <c:axId val="1"/>
      </c:lineChart>
      <c:dateAx>
        <c:axId val="14971782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828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8-4562-8249-C5BB4EC4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0607"/>
        <c:axId val="1"/>
      </c:lineChart>
      <c:dateAx>
        <c:axId val="14989606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606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D-4D26-9EC7-C20A9BE1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2927"/>
        <c:axId val="1"/>
      </c:lineChart>
      <c:catAx>
        <c:axId val="14989629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6292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C6-4818-B6BC-1CD3EB88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1071"/>
        <c:axId val="1"/>
      </c:lineChart>
      <c:catAx>
        <c:axId val="149896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6107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04-47A8-A3CC-4694421D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4319"/>
        <c:axId val="1"/>
      </c:lineChart>
      <c:catAx>
        <c:axId val="149896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9643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E6-46C6-B01D-AADE225B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96767"/>
        <c:axId val="1"/>
      </c:lineChart>
      <c:catAx>
        <c:axId val="149949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967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400-96AA-22E5DFAD7B3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400-96AA-22E5DFAD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94911"/>
        <c:axId val="1"/>
      </c:lineChart>
      <c:catAx>
        <c:axId val="14994949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9491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9-4387-865C-1F213BF2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16863"/>
        <c:axId val="1"/>
      </c:lineChart>
      <c:dateAx>
        <c:axId val="14997168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68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E-45EC-87D1-0C3C7D24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20575"/>
        <c:axId val="1"/>
      </c:lineChart>
      <c:catAx>
        <c:axId val="14997205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2057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69-4D43-A696-216D443F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20111"/>
        <c:axId val="1"/>
      </c:lineChart>
      <c:catAx>
        <c:axId val="149972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2011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99-46A9-A753-900C7E8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13151"/>
        <c:axId val="1"/>
      </c:lineChart>
      <c:catAx>
        <c:axId val="149971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31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5-44AE-827E-44C9C3D7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8751"/>
        <c:axId val="1"/>
      </c:lineChart>
      <c:catAx>
        <c:axId val="14971787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875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E3-4311-93AF-7E0F6049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14543"/>
        <c:axId val="1"/>
      </c:lineChart>
      <c:catAx>
        <c:axId val="149971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45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255000</c:v>
                </c:pt>
                <c:pt idx="19">
                  <c:v>262000</c:v>
                </c:pt>
                <c:pt idx="20">
                  <c:v>268000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F-40B1-A61B-133C7EF9BE6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  <c:pt idx="14">
                  <c:v>266783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F-40B1-A61B-133C7EF9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19183"/>
        <c:axId val="1"/>
      </c:lineChart>
      <c:catAx>
        <c:axId val="1499719183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9183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7000</c:v>
                </c:pt>
                <c:pt idx="15">
                  <c:v>52800</c:v>
                </c:pt>
                <c:pt idx="16">
                  <c:v>20100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7-4A76-8A5A-E294F7D0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6031"/>
        <c:axId val="1"/>
      </c:lineChart>
      <c:dateAx>
        <c:axId val="15077060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60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  <c:pt idx="14">
                  <c:v>191278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B-4AD3-8592-E9B527E8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0463"/>
        <c:axId val="1"/>
      </c:lineChart>
      <c:catAx>
        <c:axId val="1507700463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04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219162.4192</c:v>
                </c:pt>
                <c:pt idx="15">
                  <c:v>173362.4192</c:v>
                </c:pt>
                <c:pt idx="16">
                  <c:v>160262.4192</c:v>
                </c:pt>
                <c:pt idx="17">
                  <c:v>160262.4192</c:v>
                </c:pt>
                <c:pt idx="18">
                  <c:v>160262.4192</c:v>
                </c:pt>
                <c:pt idx="19">
                  <c:v>160262.4192</c:v>
                </c:pt>
                <c:pt idx="20">
                  <c:v>160262.4192</c:v>
                </c:pt>
                <c:pt idx="21">
                  <c:v>160262.4192</c:v>
                </c:pt>
                <c:pt idx="22">
                  <c:v>160262.4192</c:v>
                </c:pt>
                <c:pt idx="23">
                  <c:v>160262.4192</c:v>
                </c:pt>
                <c:pt idx="24">
                  <c:v>160262.4192</c:v>
                </c:pt>
                <c:pt idx="25">
                  <c:v>160262.4192</c:v>
                </c:pt>
                <c:pt idx="26">
                  <c:v>160262.4192</c:v>
                </c:pt>
                <c:pt idx="27">
                  <c:v>160262.4192</c:v>
                </c:pt>
                <c:pt idx="28">
                  <c:v>160262.4192</c:v>
                </c:pt>
                <c:pt idx="29">
                  <c:v>160262.4192</c:v>
                </c:pt>
                <c:pt idx="30">
                  <c:v>160262.4192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33-4084-A6D7-18C8C99C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4175"/>
        <c:axId val="1"/>
      </c:lineChart>
      <c:catAx>
        <c:axId val="1507704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417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28-4F3C-B681-4B1E1465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0927"/>
        <c:axId val="1"/>
      </c:lineChart>
      <c:catAx>
        <c:axId val="1507700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09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C3-42CF-BC39-7709BB9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1855"/>
        <c:axId val="1"/>
      </c:lineChart>
      <c:catAx>
        <c:axId val="1507701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18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BF-4574-94BF-65703438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5967"/>
        <c:axId val="1"/>
      </c:lineChart>
      <c:catAx>
        <c:axId val="149717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596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90-46BD-A320-AA28AFB3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5503"/>
        <c:axId val="1"/>
      </c:lineChart>
      <c:catAx>
        <c:axId val="149717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55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7F-42AC-AF7F-B32B5463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77359"/>
        <c:axId val="1"/>
      </c:lineChart>
      <c:catAx>
        <c:axId val="149717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773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3AC-83BE-6BA575599C3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3AC-83BE-6BA57559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10415"/>
        <c:axId val="1"/>
      </c:lineChart>
      <c:catAx>
        <c:axId val="14977104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1041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6-45EA-A4B6-225E8792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07167"/>
        <c:axId val="1"/>
      </c:lineChart>
      <c:dateAx>
        <c:axId val="14977071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071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8A7-A940-E6961281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12271"/>
        <c:axId val="1"/>
      </c:lineChart>
      <c:catAx>
        <c:axId val="149771227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1227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F528AA0E-6AAF-535D-BA72-71C1C38C2D11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36FA7F9F-73EF-D161-2022-D30FFA062CD9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DC6B0E1-F5A2-5EA0-7FB3-A712E2775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B8B2D19-203D-E24F-C288-652C5E7E5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B1EDB83-89E4-64CD-573C-54DA2082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824CF49-6A13-300D-72AD-98A08B48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1043B7D-8D5C-DD09-A4B4-1AAA134A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8D5EFBF-AAA9-D48A-DD05-C641427CB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3BEB7C7-510E-FD70-79D0-E22BB499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D1EB79D-1297-9B8F-83A3-5FEAAF7A3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F5C77A1-7867-5098-EC2B-7222027B6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A54D3C4-467E-4FF2-DA95-8D5F1CD37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26C3935-511B-D2DA-9A14-CC8584D07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5460AF56-037E-D15C-F104-BEEF5384A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19EB7A7-13FD-CFCA-1EDB-F75AC1B5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35DBD1A0-4E47-D43F-E6D2-C7CE922C8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F99C81B-4051-9C7A-5730-F61D03EA1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F50C0931-45B4-4CD3-50FA-2BD4DA35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F1392D4-8328-8D46-8E52-E736CBD66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7D8294AF-660C-DB2D-7863-9122E5A04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1A13513F-440A-4E54-4599-E8BFD8E6D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DAE1500C-7568-B6FD-0AA1-7CD533C85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CE5BF955-A789-2439-8F47-6B5F7332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9B9A0C6F-5C8F-D4D6-56CE-67F8A6399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2E51B2BE-C62B-C7E4-9D14-1ACCFBCE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AE53FF08-1B9C-45FE-9AE6-5B680BFD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DEC2200F-B62B-7844-7A9E-0FAC2719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9C180D29-B7BE-D695-2161-E0CC91E80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CC8114B9-4990-9B1C-4E9C-7E4DBD9AB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2207FE1F-70EC-22EE-C3E8-D7975638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13D6024B-C555-A6C6-3EA1-B0D21FA6F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996B8E46-CD4E-F220-E29F-E2779E073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15997D10-D781-C516-ED57-03B8878B7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C6A915AA-C8BE-5E83-7909-0518EF25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8BE785F3-100A-ECDF-1BDB-796A4FD4C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B3AAC44E-0F14-E545-3521-EBDEF151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1099044-D4BE-358F-380C-22920FC8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536487B7-8FCF-2559-ACCC-7583F4212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F35E002C-4E15-54F4-EE59-589B3F91C816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37028</v>
      </c>
      <c r="G1" s="2" t="s">
        <v>0</v>
      </c>
      <c r="H1" s="3">
        <f ca="1">TODAY()</f>
        <v>37028</v>
      </c>
    </row>
    <row r="2" spans="1:12" ht="13.5" thickBot="1" x14ac:dyDescent="0.25">
      <c r="A2" s="44" t="s">
        <v>12</v>
      </c>
      <c r="B2" s="45">
        <f ca="1">TODAY()+2</f>
        <v>37030</v>
      </c>
      <c r="G2" s="2" t="s">
        <v>12</v>
      </c>
      <c r="H2" s="3">
        <f ca="1">TODAY()+3</f>
        <v>37031</v>
      </c>
    </row>
    <row r="3" spans="1:12" ht="25.5" customHeight="1" thickBot="1" x14ac:dyDescent="0.25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5" thickBot="1" x14ac:dyDescent="0.25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">
      <c r="A40" s="25" t="s">
        <v>24</v>
      </c>
      <c r="B40" s="48"/>
      <c r="G40" s="25" t="s">
        <v>24</v>
      </c>
      <c r="H40" s="48"/>
    </row>
    <row r="41" spans="1:11" x14ac:dyDescent="0.2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5" thickBot="1" x14ac:dyDescent="0.25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5" thickBot="1" x14ac:dyDescent="0.25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37028</v>
      </c>
      <c r="F1" s="4" t="s">
        <v>1</v>
      </c>
      <c r="G1" s="5">
        <v>230000</v>
      </c>
      <c r="H1" s="6"/>
      <c r="I1" s="7" t="s">
        <v>2</v>
      </c>
      <c r="J1" s="8">
        <v>38000</v>
      </c>
      <c r="O1" s="43" t="s">
        <v>3</v>
      </c>
      <c r="P1" s="11">
        <f ca="1">TODAY()+2</f>
        <v>37030</v>
      </c>
      <c r="Q1" s="12">
        <v>220000</v>
      </c>
      <c r="S1" s="43" t="s">
        <v>4</v>
      </c>
      <c r="T1" s="11">
        <f ca="1">TODAY()+2</f>
        <v>37030</v>
      </c>
      <c r="U1" s="12">
        <v>35000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37029</v>
      </c>
      <c r="D2" s="14"/>
      <c r="P2" s="11">
        <f ca="1">TODAY()+3</f>
        <v>37031</v>
      </c>
      <c r="Q2" s="12">
        <v>225000</v>
      </c>
      <c r="T2" s="11">
        <f ca="1">TODAY()+3</f>
        <v>37031</v>
      </c>
      <c r="U2" s="12">
        <v>37000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37027</v>
      </c>
      <c r="L3" s="23">
        <f ca="1">TODAY()</f>
        <v>37028</v>
      </c>
      <c r="M3" s="24" t="s">
        <v>20</v>
      </c>
      <c r="P3" s="11">
        <f ca="1">TODAY()+4</f>
        <v>37032</v>
      </c>
      <c r="Q3" s="12">
        <v>230000</v>
      </c>
      <c r="T3" s="11">
        <f ca="1">TODAY()+4</f>
        <v>37032</v>
      </c>
      <c r="U3" s="12">
        <v>38000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72</v>
      </c>
      <c r="C4" s="17">
        <v>53</v>
      </c>
      <c r="D4" s="18">
        <f>AVERAGE(B4,C4)</f>
        <v>62.5</v>
      </c>
      <c r="J4" s="25" t="s">
        <v>23</v>
      </c>
      <c r="K4" s="37">
        <v>52800</v>
      </c>
      <c r="L4" s="9">
        <v>20100</v>
      </c>
      <c r="M4" s="28">
        <f>+L4-K4</f>
        <v>-32700</v>
      </c>
      <c r="Q4" s="12"/>
      <c r="R4" s="11" t="s">
        <v>17</v>
      </c>
      <c r="W4" s="11">
        <v>37014</v>
      </c>
      <c r="X4" s="14">
        <v>11100</v>
      </c>
      <c r="Y4" s="14">
        <v>17500</v>
      </c>
      <c r="Z4" s="13">
        <f t="shared" ref="Z4:Z32" si="1">Z3-X4+Y4</f>
        <v>231896.4192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v>7000</v>
      </c>
      <c r="L5" s="9">
        <v>7000</v>
      </c>
      <c r="M5" s="29">
        <f>+L5-K5</f>
        <v>0</v>
      </c>
      <c r="W5" s="11">
        <v>37015</v>
      </c>
      <c r="X5" s="14">
        <v>8500</v>
      </c>
      <c r="Y5" s="14">
        <v>11822</v>
      </c>
      <c r="Z5" s="13">
        <f t="shared" si="1"/>
        <v>235218.4192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-225000</v>
      </c>
      <c r="C6" s="12">
        <v>-220000</v>
      </c>
      <c r="D6" s="25" t="s">
        <v>22</v>
      </c>
      <c r="E6" s="26">
        <v>-37000</v>
      </c>
      <c r="F6" s="12">
        <v>-37000</v>
      </c>
      <c r="H6" s="12"/>
      <c r="J6" s="30" t="s">
        <v>28</v>
      </c>
      <c r="K6" s="39">
        <f>(+K4-K5)/2</f>
        <v>22900</v>
      </c>
      <c r="L6" s="31">
        <f>(+L4-L5)/2</f>
        <v>6550</v>
      </c>
      <c r="M6" s="32">
        <f>+L6-K6</f>
        <v>-16350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-13731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-79071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7000</v>
      </c>
      <c r="Y16" s="14">
        <v>682</v>
      </c>
      <c r="Z16" s="13">
        <f t="shared" si="1"/>
        <v>219162.4192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>
        <f>228000+38783</f>
        <v>266783</v>
      </c>
      <c r="AJ16" s="15">
        <f t="shared" ref="AJ16:AJ32" si="2">+AF16</f>
        <v>37026</v>
      </c>
      <c r="AK16" s="12">
        <f>170007+21271</f>
        <v>191278</v>
      </c>
      <c r="AL16" s="12"/>
      <c r="AM16" s="12"/>
    </row>
    <row r="17" spans="1:39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52800</v>
      </c>
      <c r="Y17" s="14">
        <v>7000</v>
      </c>
      <c r="Z17" s="13">
        <f t="shared" si="1"/>
        <v>173362.4192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-17265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20100</v>
      </c>
      <c r="Y18" s="14">
        <v>7000</v>
      </c>
      <c r="Z18" s="13">
        <f t="shared" si="1"/>
        <v>160262.4192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230000+38000</f>
        <v>268000</v>
      </c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1"/>
      <c r="D19" s="25" t="s">
        <v>41</v>
      </c>
      <c r="E19" s="26">
        <v>19308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160262.4192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225000+37000</f>
        <v>262000</v>
      </c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160262.4192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220000+35000</f>
        <v>255000</v>
      </c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160262.4192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>
        <f>225000+37000</f>
        <v>262000</v>
      </c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160262.4192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>
        <f>230000+38000</f>
        <v>268000</v>
      </c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160262.4192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160262.4192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160262.4192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160262.4192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160262.4192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-589663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160262.4192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43</v>
      </c>
      <c r="E29" s="34">
        <f>SUM(E16:E28)</f>
        <v>79071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160262.4192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160262.4192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160262.4192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160262.4192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0">
        <v>169340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57</v>
      </c>
      <c r="B38" s="40">
        <v>15838</v>
      </c>
      <c r="D38" s="50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0">
        <v>1000</v>
      </c>
      <c r="C44" s="14"/>
      <c r="E44" s="12"/>
    </row>
    <row r="45" spans="1:39" x14ac:dyDescent="0.2">
      <c r="A45" s="25" t="s">
        <v>46</v>
      </c>
      <c r="B45" s="40"/>
      <c r="E45" s="12"/>
    </row>
    <row r="46" spans="1:39" x14ac:dyDescent="0.2">
      <c r="A46" s="25" t="s">
        <v>60</v>
      </c>
      <c r="B46" s="40">
        <v>0</v>
      </c>
      <c r="C46" s="14"/>
      <c r="E46" s="12"/>
    </row>
    <row r="47" spans="1:39" x14ac:dyDescent="0.2">
      <c r="A47" s="25" t="s">
        <v>32</v>
      </c>
      <c r="B47" s="40">
        <v>0</v>
      </c>
    </row>
    <row r="48" spans="1:39" x14ac:dyDescent="0.2">
      <c r="A48" s="25" t="s">
        <v>34</v>
      </c>
      <c r="B48" s="40">
        <v>0</v>
      </c>
      <c r="E48" s="12"/>
    </row>
    <row r="49" spans="1:5" x14ac:dyDescent="0.2">
      <c r="A49" s="25" t="s">
        <v>47</v>
      </c>
      <c r="B49" s="40">
        <v>0</v>
      </c>
      <c r="C49" s="14" t="s">
        <v>17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49</v>
      </c>
      <c r="B51" s="40">
        <v>0</v>
      </c>
      <c r="E51" s="12"/>
    </row>
    <row r="52" spans="1:5" x14ac:dyDescent="0.2">
      <c r="A52" s="25" t="s">
        <v>35</v>
      </c>
      <c r="B52" s="40">
        <v>0</v>
      </c>
      <c r="C52" s="14"/>
      <c r="E52" s="12"/>
    </row>
    <row r="53" spans="1:5" x14ac:dyDescent="0.2">
      <c r="A53" s="25" t="s">
        <v>71</v>
      </c>
      <c r="B53" s="40">
        <v>35000</v>
      </c>
      <c r="E53" s="12"/>
    </row>
    <row r="54" spans="1:5" x14ac:dyDescent="0.2">
      <c r="A54" s="25" t="s">
        <v>72</v>
      </c>
      <c r="B54" s="40">
        <v>42338</v>
      </c>
      <c r="C54" s="14"/>
      <c r="E54" s="12"/>
    </row>
    <row r="55" spans="1:5" x14ac:dyDescent="0.2">
      <c r="A55" s="25" t="s">
        <v>29</v>
      </c>
      <c r="B55" s="40">
        <v>0</v>
      </c>
      <c r="C55" s="14"/>
      <c r="E55" s="12"/>
    </row>
    <row r="56" spans="1:5" ht="13.5" thickBot="1" x14ac:dyDescent="0.25">
      <c r="A56" s="25" t="s">
        <v>42</v>
      </c>
      <c r="B56" s="40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589663</v>
      </c>
      <c r="C57" s="14"/>
      <c r="E57" s="12"/>
    </row>
    <row r="58" spans="1:5" ht="13.5" thickBot="1" x14ac:dyDescent="0.25">
      <c r="A58" s="30"/>
      <c r="B58" s="36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2023-09-10T17:21:33Z</dcterms:modified>
</cp:coreProperties>
</file>