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DB2EB2-2A8B-4B5C-A39E-EC6CF24AF0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9" i="1"/>
  <c r="J9" i="1"/>
  <c r="M9" i="1"/>
  <c r="B10" i="1"/>
  <c r="D10" i="1"/>
  <c r="G10" i="1"/>
  <c r="J10" i="1"/>
  <c r="M10" i="1"/>
  <c r="G11" i="1"/>
  <c r="J11" i="1"/>
  <c r="G12" i="1"/>
  <c r="G14" i="1"/>
  <c r="B15" i="1"/>
  <c r="J16" i="1"/>
  <c r="M16" i="1"/>
  <c r="J17" i="1"/>
  <c r="M17" i="1"/>
  <c r="B19" i="1"/>
  <c r="D19" i="1"/>
  <c r="B20" i="1"/>
  <c r="D20" i="1"/>
  <c r="B21" i="1"/>
  <c r="D21" i="1"/>
  <c r="G24" i="1"/>
  <c r="J24" i="1"/>
  <c r="G25" i="1"/>
  <c r="J25" i="1"/>
  <c r="G26" i="1"/>
  <c r="J26" i="1"/>
  <c r="B28" i="1"/>
  <c r="B29" i="1"/>
  <c r="B30" i="1"/>
  <c r="G33" i="1"/>
  <c r="G34" i="1"/>
  <c r="G37" i="1"/>
  <c r="G40" i="1"/>
  <c r="G41" i="1"/>
  <c r="J41" i="1"/>
  <c r="G42" i="1"/>
  <c r="J42" i="1"/>
  <c r="J43" i="1"/>
</calcChain>
</file>

<file path=xl/sharedStrings.xml><?xml version="1.0" encoding="utf-8"?>
<sst xmlns="http://schemas.openxmlformats.org/spreadsheetml/2006/main" count="118" uniqueCount="36">
  <si>
    <t>FT-A</t>
  </si>
  <si>
    <t>gas cost</t>
  </si>
  <si>
    <t>commodity</t>
  </si>
  <si>
    <t>fuel %</t>
  </si>
  <si>
    <t>fuel cost</t>
  </si>
  <si>
    <t>total</t>
  </si>
  <si>
    <t>FTS-1 &amp; ETS</t>
  </si>
  <si>
    <t>fuel % (ml7-ml7)</t>
  </si>
  <si>
    <t>T-1</t>
  </si>
  <si>
    <t>fuel % (vent-man)</t>
  </si>
  <si>
    <t>fuel % (harp-man)</t>
  </si>
  <si>
    <t>fuel % (vent-harp)</t>
  </si>
  <si>
    <t>fuel % (field-z2)</t>
  </si>
  <si>
    <t>fuel % (z2-z2)</t>
  </si>
  <si>
    <t>ITS</t>
  </si>
  <si>
    <t>FTS - peak (NOV-MAR)</t>
  </si>
  <si>
    <t>FTS - off peak (APR-OCT)</t>
  </si>
  <si>
    <t>fuel %(gage-gate)</t>
  </si>
  <si>
    <t>Midwestern</t>
  </si>
  <si>
    <t>NBPL</t>
  </si>
  <si>
    <t>TRKL</t>
  </si>
  <si>
    <t>NGPL</t>
  </si>
  <si>
    <t>Rates</t>
  </si>
  <si>
    <t xml:space="preserve"> 2nd</t>
  </si>
  <si>
    <t>ANR Peoples</t>
  </si>
  <si>
    <t>fuel % (harp-nicor)</t>
  </si>
  <si>
    <t>Inc. $.015 secondary</t>
  </si>
  <si>
    <t>Inc. $.0319 secondary</t>
  </si>
  <si>
    <t>ACA</t>
  </si>
  <si>
    <t>FT</t>
  </si>
  <si>
    <t>GRI</t>
  </si>
  <si>
    <t>Chicago</t>
  </si>
  <si>
    <t>Field</t>
  </si>
  <si>
    <t>ML7</t>
  </si>
  <si>
    <t>FT  PanHandle</t>
  </si>
  <si>
    <t>TENN.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</si>
</sst>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Fill="1" applyBorder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164" fontId="0" fillId="0" borderId="3" xfId="0" applyNumberFormat="1" applyFill="1" applyBorder="1"/>
    <xf numFmtId="0" fontId="0" fillId="0" borderId="4" xfId="0" applyBorder="1"/>
    <xf numFmtId="164" fontId="1" fillId="3" borderId="5" xfId="0" applyNumberFormat="1" applyFont="1" applyFill="1" applyBorder="1"/>
    <xf numFmtId="0" fontId="0" fillId="0" borderId="0" xfId="0" applyFill="1" applyBorder="1"/>
    <xf numFmtId="164" fontId="1" fillId="0" borderId="0" xfId="0" applyNumberFormat="1" applyFont="1" applyFill="1" applyBorder="1"/>
    <xf numFmtId="0" fontId="0" fillId="0" borderId="0" xfId="0" applyFill="1"/>
    <xf numFmtId="164" fontId="1" fillId="0" borderId="0" xfId="0" applyNumberFormat="1" applyFont="1" applyFill="1"/>
    <xf numFmtId="0" fontId="0" fillId="0" borderId="6" xfId="0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164" fontId="1" fillId="3" borderId="0" xfId="0" applyNumberFormat="1" applyFont="1" applyFill="1" applyBorder="1"/>
    <xf numFmtId="164" fontId="1" fillId="3" borderId="3" xfId="0" applyNumberFormat="1" applyFont="1" applyFill="1" applyBorder="1"/>
    <xf numFmtId="0" fontId="0" fillId="0" borderId="7" xfId="0" applyBorder="1"/>
    <xf numFmtId="0" fontId="1" fillId="0" borderId="8" xfId="0" applyFont="1" applyBorder="1"/>
    <xf numFmtId="0" fontId="2" fillId="0" borderId="9" xfId="0" applyFont="1" applyBorder="1"/>
    <xf numFmtId="0" fontId="1" fillId="0" borderId="9" xfId="0" applyFont="1" applyBorder="1"/>
    <xf numFmtId="0" fontId="2" fillId="4" borderId="9" xfId="0" applyFont="1" applyFill="1" applyBorder="1"/>
    <xf numFmtId="164" fontId="1" fillId="4" borderId="3" xfId="0" applyNumberFormat="1" applyFont="1" applyFill="1" applyBorder="1"/>
    <xf numFmtId="164" fontId="0" fillId="4" borderId="7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/>
    <xf numFmtId="0" fontId="0" fillId="4" borderId="1" xfId="0" applyFill="1" applyBorder="1"/>
    <xf numFmtId="0" fontId="0" fillId="0" borderId="9" xfId="0" applyFill="1" applyBorder="1"/>
    <xf numFmtId="0" fontId="0" fillId="0" borderId="1" xfId="0" applyFill="1" applyBorder="1"/>
    <xf numFmtId="164" fontId="1" fillId="4" borderId="5" xfId="0" applyNumberFormat="1" applyFont="1" applyFill="1" applyBorder="1"/>
    <xf numFmtId="164" fontId="0" fillId="2" borderId="3" xfId="0" applyNumberFormat="1" applyFill="1" applyBorder="1"/>
    <xf numFmtId="164" fontId="3" fillId="4" borderId="0" xfId="0" applyNumberFormat="1" applyFont="1" applyFill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66675</xdr:rowOff>
    </xdr:from>
    <xdr:to>
      <xdr:col>8</xdr:col>
      <xdr:colOff>0</xdr:colOff>
      <xdr:row>10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6167BEFA-B339-9752-D553-934CE0EBFD51}"/>
            </a:ext>
          </a:extLst>
        </xdr:cNvPr>
        <xdr:cNvSpPr>
          <a:spLocks noChangeShapeType="1"/>
        </xdr:cNvSpPr>
      </xdr:nvSpPr>
      <xdr:spPr bwMode="auto">
        <a:xfrm flipH="1">
          <a:off x="5010150" y="1714500"/>
          <a:ext cx="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8"/>
  <sheetViews>
    <sheetView tabSelected="1" topLeftCell="A27" workbookViewId="0">
      <selection activeCell="J42" sqref="J42:K42"/>
    </sheetView>
  </sheetViews>
  <sheetFormatPr defaultRowHeight="12.75" x14ac:dyDescent="0.2"/>
  <cols>
    <col min="1" max="1" width="13.7109375" customWidth="1"/>
    <col min="2" max="2" width="9.7109375" customWidth="1"/>
    <col min="3" max="3" width="11.7109375" customWidth="1"/>
    <col min="4" max="4" width="8.5703125" customWidth="1"/>
    <col min="5" max="5" width="4.5703125" customWidth="1"/>
    <col min="6" max="6" width="12" customWidth="1"/>
    <col min="8" max="8" width="5.7109375" customWidth="1"/>
    <col min="9" max="9" width="14.85546875" customWidth="1"/>
    <col min="10" max="10" width="8.42578125" customWidth="1"/>
    <col min="11" max="11" width="3" customWidth="1"/>
    <col min="12" max="12" width="15.7109375" customWidth="1"/>
  </cols>
  <sheetData>
    <row r="1" spans="1:13" ht="13.5" thickBot="1" x14ac:dyDescent="0.25">
      <c r="A1" s="23" t="s">
        <v>22</v>
      </c>
    </row>
    <row r="3" spans="1:13" ht="13.5" thickBot="1" x14ac:dyDescent="0.25">
      <c r="K3" s="22"/>
    </row>
    <row r="4" spans="1:13" x14ac:dyDescent="0.2">
      <c r="A4" s="26" t="s">
        <v>18</v>
      </c>
      <c r="B4" s="4"/>
      <c r="C4" s="26" t="s">
        <v>18</v>
      </c>
      <c r="D4" s="4" t="s">
        <v>23</v>
      </c>
      <c r="F4" s="24" t="s">
        <v>24</v>
      </c>
      <c r="G4" s="31"/>
      <c r="I4" s="26" t="s">
        <v>19</v>
      </c>
      <c r="J4" s="16"/>
      <c r="K4" s="17"/>
      <c r="L4" s="16"/>
      <c r="M4" s="4"/>
    </row>
    <row r="5" spans="1:13" x14ac:dyDescent="0.2">
      <c r="A5" s="7" t="s">
        <v>0</v>
      </c>
      <c r="B5" s="6"/>
      <c r="C5" s="7" t="s">
        <v>0</v>
      </c>
      <c r="D5" s="6"/>
      <c r="F5" s="5" t="s">
        <v>6</v>
      </c>
      <c r="G5" s="6"/>
      <c r="I5" s="5" t="s">
        <v>8</v>
      </c>
      <c r="J5" s="17"/>
      <c r="K5" s="17"/>
      <c r="L5" s="18" t="s">
        <v>8</v>
      </c>
      <c r="M5" s="6"/>
    </row>
    <row r="6" spans="1:13" x14ac:dyDescent="0.2">
      <c r="A6" s="7" t="s">
        <v>1</v>
      </c>
      <c r="B6" s="8">
        <v>2.1</v>
      </c>
      <c r="C6" s="7" t="s">
        <v>1</v>
      </c>
      <c r="D6" s="8">
        <v>2.69</v>
      </c>
      <c r="F6" s="7" t="s">
        <v>1</v>
      </c>
      <c r="G6" s="8">
        <v>2.605</v>
      </c>
      <c r="I6" s="7" t="s">
        <v>1</v>
      </c>
      <c r="J6" s="19">
        <v>5.68</v>
      </c>
      <c r="K6" s="17"/>
      <c r="L6" s="17" t="s">
        <v>1</v>
      </c>
      <c r="M6" s="8">
        <v>2.99</v>
      </c>
    </row>
    <row r="7" spans="1:13" x14ac:dyDescent="0.2">
      <c r="A7" s="7" t="s">
        <v>2</v>
      </c>
      <c r="B7" s="6">
        <v>3.2199999999999999E-2</v>
      </c>
      <c r="C7" s="7" t="s">
        <v>2</v>
      </c>
      <c r="D7" s="6">
        <v>1.06E-2</v>
      </c>
      <c r="F7" s="7" t="s">
        <v>2</v>
      </c>
      <c r="G7" s="6">
        <v>7.4999999999999997E-3</v>
      </c>
      <c r="I7" s="7" t="s">
        <v>2</v>
      </c>
      <c r="J7" s="17">
        <v>0</v>
      </c>
      <c r="K7" s="17"/>
      <c r="L7" s="17" t="s">
        <v>2</v>
      </c>
      <c r="M7" s="6">
        <v>4.1999999999999997E-3</v>
      </c>
    </row>
    <row r="8" spans="1:13" x14ac:dyDescent="0.2">
      <c r="A8" s="7" t="s">
        <v>3</v>
      </c>
      <c r="B8" s="8">
        <v>3.39</v>
      </c>
      <c r="C8" s="7" t="s">
        <v>3</v>
      </c>
      <c r="D8" s="8">
        <v>1</v>
      </c>
      <c r="F8" s="7" t="s">
        <v>28</v>
      </c>
      <c r="G8" s="6">
        <f>0.0022</f>
        <v>2.2000000000000001E-3</v>
      </c>
      <c r="I8" s="7" t="s">
        <v>9</v>
      </c>
      <c r="J8" s="19">
        <v>1.7</v>
      </c>
      <c r="K8" s="17"/>
      <c r="L8" s="17" t="s">
        <v>10</v>
      </c>
      <c r="M8" s="8">
        <v>0.8</v>
      </c>
    </row>
    <row r="9" spans="1:13" x14ac:dyDescent="0.2">
      <c r="A9" s="7" t="s">
        <v>4</v>
      </c>
      <c r="B9" s="9">
        <v>6.93E-2</v>
      </c>
      <c r="C9" s="7" t="s">
        <v>4</v>
      </c>
      <c r="D9" s="9">
        <f>SUM(D6/(1-D8/100)*D8/100)</f>
        <v>2.717171717171717E-2</v>
      </c>
      <c r="F9" s="7" t="s">
        <v>7</v>
      </c>
      <c r="G9" s="8">
        <v>1.35</v>
      </c>
      <c r="I9" s="7" t="s">
        <v>4</v>
      </c>
      <c r="J9" s="1">
        <f>SUM(J6/(1-J8/100)*J8/100)</f>
        <v>9.8229908443540168E-2</v>
      </c>
      <c r="K9" s="17"/>
      <c r="L9" s="17" t="s">
        <v>4</v>
      </c>
      <c r="M9" s="9">
        <f>SUM(M6/(1-M8/100)*M8/100)</f>
        <v>2.4112903225806455E-2</v>
      </c>
    </row>
    <row r="10" spans="1:13" ht="13.5" thickBot="1" x14ac:dyDescent="0.25">
      <c r="A10" s="10" t="s">
        <v>5</v>
      </c>
      <c r="B10" s="11">
        <f>B7+B9</f>
        <v>0.10150000000000001</v>
      </c>
      <c r="C10" s="10" t="s">
        <v>5</v>
      </c>
      <c r="D10" s="11">
        <f>D7+D9</f>
        <v>3.7771717171717172E-2</v>
      </c>
      <c r="F10" s="7" t="s">
        <v>4</v>
      </c>
      <c r="G10" s="9">
        <f>SUM(G6/(1-G9/100)*G9/100)</f>
        <v>3.5648758236188544E-2</v>
      </c>
      <c r="I10" s="7" t="s">
        <v>5</v>
      </c>
      <c r="J10" s="20">
        <f>J7+J9</f>
        <v>9.8229908443540168E-2</v>
      </c>
      <c r="K10" s="22"/>
      <c r="L10" s="22" t="s">
        <v>5</v>
      </c>
      <c r="M10" s="11">
        <f>M7+M9</f>
        <v>2.8312903225806454E-2</v>
      </c>
    </row>
    <row r="11" spans="1:13" ht="13.5" thickBot="1" x14ac:dyDescent="0.25">
      <c r="C11" t="s">
        <v>26</v>
      </c>
      <c r="D11" s="14"/>
      <c r="F11" s="7" t="s">
        <v>5</v>
      </c>
      <c r="G11" s="21">
        <f>G7+G8+G10</f>
        <v>4.5348758236188544E-2</v>
      </c>
      <c r="I11" s="7"/>
      <c r="J11" s="37">
        <f>J6+J10</f>
        <v>5.7782299084435396</v>
      </c>
      <c r="K11" s="17"/>
      <c r="L11" s="17"/>
      <c r="M11" s="17"/>
    </row>
    <row r="12" spans="1:13" ht="13.5" thickBot="1" x14ac:dyDescent="0.25">
      <c r="A12" s="26" t="s">
        <v>20</v>
      </c>
      <c r="B12" s="4"/>
      <c r="C12" s="12"/>
      <c r="D12" s="12"/>
      <c r="F12" s="10" t="s">
        <v>31</v>
      </c>
      <c r="G12" s="29">
        <f>G6+G11</f>
        <v>2.6503487582361887</v>
      </c>
      <c r="I12" s="5" t="s">
        <v>8</v>
      </c>
      <c r="J12" s="6"/>
      <c r="K12" s="17"/>
      <c r="L12" s="25" t="s">
        <v>8</v>
      </c>
      <c r="M12" s="4"/>
    </row>
    <row r="13" spans="1:13" x14ac:dyDescent="0.2">
      <c r="A13" s="5" t="s">
        <v>29</v>
      </c>
      <c r="B13" s="6"/>
      <c r="C13" s="32" t="s">
        <v>34</v>
      </c>
      <c r="D13" s="33"/>
      <c r="F13" t="s">
        <v>27</v>
      </c>
      <c r="I13" s="7" t="s">
        <v>1</v>
      </c>
      <c r="J13" s="8">
        <v>2</v>
      </c>
      <c r="K13" s="17"/>
      <c r="L13" s="7" t="s">
        <v>1</v>
      </c>
      <c r="M13" s="8">
        <v>4.1100000000000003</v>
      </c>
    </row>
    <row r="14" spans="1:13" x14ac:dyDescent="0.2">
      <c r="A14" s="7" t="s">
        <v>1</v>
      </c>
      <c r="B14" s="8">
        <v>5.22</v>
      </c>
      <c r="C14" s="7" t="s">
        <v>1</v>
      </c>
      <c r="D14" s="8">
        <v>4.4000000000000004</v>
      </c>
      <c r="F14" t="s">
        <v>33</v>
      </c>
      <c r="G14" s="30">
        <f>G12+0.0319</f>
        <v>2.6822487582361885</v>
      </c>
      <c r="I14" s="7" t="s">
        <v>2</v>
      </c>
      <c r="J14" s="6">
        <v>0</v>
      </c>
      <c r="K14" s="17"/>
      <c r="L14" s="7" t="s">
        <v>2</v>
      </c>
      <c r="M14" s="6">
        <v>0</v>
      </c>
    </row>
    <row r="15" spans="1:13" x14ac:dyDescent="0.2">
      <c r="A15" s="7" t="s">
        <v>2</v>
      </c>
      <c r="B15" s="6">
        <f>0.017</f>
        <v>1.7000000000000001E-2</v>
      </c>
      <c r="C15" s="7" t="s">
        <v>2</v>
      </c>
      <c r="D15" s="6">
        <v>1.52E-2</v>
      </c>
      <c r="I15" s="7" t="s">
        <v>11</v>
      </c>
      <c r="J15" s="8">
        <v>0.5</v>
      </c>
      <c r="K15" s="17"/>
      <c r="L15" s="7" t="s">
        <v>25</v>
      </c>
      <c r="M15" s="8">
        <v>0.7</v>
      </c>
    </row>
    <row r="16" spans="1:13" x14ac:dyDescent="0.2">
      <c r="A16" s="7" t="s">
        <v>28</v>
      </c>
      <c r="B16" s="6">
        <v>2.2000000000000001E-3</v>
      </c>
      <c r="C16" s="7" t="s">
        <v>28</v>
      </c>
      <c r="D16" s="6">
        <v>2.2000000000000001E-3</v>
      </c>
      <c r="I16" s="7" t="s">
        <v>4</v>
      </c>
      <c r="J16" s="9">
        <f>SUM(J13/(1-J15/100)*J15/100)</f>
        <v>1.0050251256281405E-2</v>
      </c>
      <c r="K16" s="17"/>
      <c r="L16" s="7" t="s">
        <v>4</v>
      </c>
      <c r="M16" s="9">
        <f>SUM(M13/(1-M15/100)*M15/100)</f>
        <v>2.8972809667673717E-2</v>
      </c>
    </row>
    <row r="17" spans="1:13" ht="13.5" thickBot="1" x14ac:dyDescent="0.25">
      <c r="A17" s="7" t="s">
        <v>30</v>
      </c>
      <c r="B17" s="6">
        <v>7.1999999999999998E-3</v>
      </c>
      <c r="C17" s="7" t="s">
        <v>30</v>
      </c>
      <c r="D17" s="6"/>
      <c r="I17" s="10" t="s">
        <v>5</v>
      </c>
      <c r="J17" s="11">
        <f>J14+J16</f>
        <v>1.0050251256281405E-2</v>
      </c>
      <c r="K17" s="17"/>
      <c r="L17" s="10" t="s">
        <v>5</v>
      </c>
      <c r="M17" s="11">
        <f>M14+M16</f>
        <v>2.8972809667673717E-2</v>
      </c>
    </row>
    <row r="18" spans="1:13" ht="13.5" thickBot="1" x14ac:dyDescent="0.25">
      <c r="A18" s="7" t="s">
        <v>12</v>
      </c>
      <c r="B18" s="8">
        <v>3.23</v>
      </c>
      <c r="C18" s="7" t="s">
        <v>12</v>
      </c>
      <c r="D18" s="8">
        <v>2.2599999999999998</v>
      </c>
      <c r="I18" s="17"/>
      <c r="J18" s="17"/>
    </row>
    <row r="19" spans="1:13" x14ac:dyDescent="0.2">
      <c r="A19" s="7" t="s">
        <v>4</v>
      </c>
      <c r="B19" s="9">
        <f>SUM(B14/(1-B18/100)*B18/100)</f>
        <v>0.17423375012917228</v>
      </c>
      <c r="C19" s="7" t="s">
        <v>4</v>
      </c>
      <c r="D19" s="9">
        <f>SUM(D14/(1-D18/100)*D18/100)</f>
        <v>0.10173930836914261</v>
      </c>
      <c r="F19" s="26" t="s">
        <v>21</v>
      </c>
      <c r="G19" s="16"/>
      <c r="H19" s="16"/>
      <c r="I19" s="16"/>
      <c r="J19" s="4"/>
    </row>
    <row r="20" spans="1:13" x14ac:dyDescent="0.2">
      <c r="A20" s="7" t="s">
        <v>5</v>
      </c>
      <c r="B20" s="21">
        <f>B15+B16+B19+B17</f>
        <v>0.20063375012917228</v>
      </c>
      <c r="C20" s="7" t="s">
        <v>5</v>
      </c>
      <c r="D20" s="21">
        <f>D15+D16+D19+D17</f>
        <v>0.1191393083691426</v>
      </c>
      <c r="F20" s="5" t="s">
        <v>15</v>
      </c>
      <c r="G20" s="17"/>
      <c r="H20" s="17"/>
      <c r="I20" s="18" t="s">
        <v>16</v>
      </c>
      <c r="J20" s="6"/>
    </row>
    <row r="21" spans="1:13" ht="13.5" thickBot="1" x14ac:dyDescent="0.25">
      <c r="A21" s="7" t="s">
        <v>31</v>
      </c>
      <c r="B21" s="27">
        <f>B14+B20</f>
        <v>5.4206337501291717</v>
      </c>
      <c r="C21" s="10" t="s">
        <v>31</v>
      </c>
      <c r="D21" s="34">
        <f>D14+D20</f>
        <v>4.5191393083691427</v>
      </c>
      <c r="F21" s="7" t="s">
        <v>1</v>
      </c>
      <c r="G21" s="19">
        <v>2</v>
      </c>
      <c r="H21" s="17"/>
      <c r="I21" s="17" t="s">
        <v>1</v>
      </c>
      <c r="J21" s="8">
        <v>1.7549999999999999</v>
      </c>
    </row>
    <row r="22" spans="1:13" x14ac:dyDescent="0.2">
      <c r="A22" s="7"/>
      <c r="B22" s="6"/>
      <c r="C22" s="12"/>
      <c r="D22" s="12"/>
      <c r="F22" s="7" t="s">
        <v>2</v>
      </c>
      <c r="G22" s="17">
        <v>9.7999999999999997E-3</v>
      </c>
      <c r="H22" s="17"/>
      <c r="I22" s="17" t="s">
        <v>2</v>
      </c>
      <c r="J22" s="6">
        <v>4.1999999999999997E-3</v>
      </c>
    </row>
    <row r="23" spans="1:13" x14ac:dyDescent="0.2">
      <c r="A23" s="5" t="s">
        <v>14</v>
      </c>
      <c r="B23" s="6"/>
      <c r="C23" s="12"/>
      <c r="D23" s="12"/>
      <c r="F23" s="7" t="s">
        <v>17</v>
      </c>
      <c r="G23" s="19">
        <v>3.19</v>
      </c>
      <c r="H23" s="17"/>
      <c r="I23" s="17" t="s">
        <v>17</v>
      </c>
      <c r="J23" s="8">
        <v>3.19</v>
      </c>
    </row>
    <row r="24" spans="1:13" x14ac:dyDescent="0.2">
      <c r="A24" s="7" t="s">
        <v>1</v>
      </c>
      <c r="B24" s="8">
        <v>3.9</v>
      </c>
      <c r="C24" s="1"/>
      <c r="D24" s="1"/>
      <c r="F24" s="7" t="s">
        <v>4</v>
      </c>
      <c r="G24" s="1">
        <f>SUM(G21/(1-G23/100)*G23/100)</f>
        <v>6.5902282822022512E-2</v>
      </c>
      <c r="H24" s="17"/>
      <c r="I24" s="17" t="s">
        <v>4</v>
      </c>
      <c r="J24" s="9">
        <f>SUM(J21/(1-J23/100)*J23/100)</f>
        <v>5.7829253176324764E-2</v>
      </c>
    </row>
    <row r="25" spans="1:13" x14ac:dyDescent="0.2">
      <c r="A25" s="7" t="s">
        <v>2</v>
      </c>
      <c r="B25" s="6">
        <v>3.7000000000000002E-3</v>
      </c>
      <c r="C25" s="13"/>
      <c r="D25" s="13"/>
      <c r="F25" s="7" t="s">
        <v>5</v>
      </c>
      <c r="G25" s="20">
        <f>G22+G24</f>
        <v>7.5702282822022515E-2</v>
      </c>
      <c r="H25" s="17"/>
      <c r="I25" s="17" t="s">
        <v>5</v>
      </c>
      <c r="J25" s="21">
        <f>J22+J24</f>
        <v>6.2029253176324767E-2</v>
      </c>
    </row>
    <row r="26" spans="1:13" ht="13.5" thickBot="1" x14ac:dyDescent="0.25">
      <c r="A26" s="7" t="s">
        <v>28</v>
      </c>
      <c r="B26" s="6">
        <v>2.2000000000000001E-3</v>
      </c>
      <c r="F26" s="10" t="s">
        <v>31</v>
      </c>
      <c r="G26" s="28">
        <f>G21+G25</f>
        <v>2.0757022828220224</v>
      </c>
      <c r="H26" s="22"/>
      <c r="I26" s="22" t="s">
        <v>31</v>
      </c>
      <c r="J26" s="29">
        <f>J21+J25</f>
        <v>1.8170292531763246</v>
      </c>
    </row>
    <row r="27" spans="1:13" ht="13.5" thickBot="1" x14ac:dyDescent="0.25">
      <c r="A27" s="7" t="s">
        <v>13</v>
      </c>
      <c r="B27" s="8">
        <v>1.2</v>
      </c>
    </row>
    <row r="28" spans="1:13" x14ac:dyDescent="0.2">
      <c r="A28" s="7" t="s">
        <v>4</v>
      </c>
      <c r="B28" s="9">
        <f>SUM(B24/(1-B27/100)*B27/100)</f>
        <v>4.7368421052631574E-2</v>
      </c>
      <c r="F28" s="26" t="s">
        <v>35</v>
      </c>
      <c r="G28" s="4"/>
    </row>
    <row r="29" spans="1:13" x14ac:dyDescent="0.2">
      <c r="A29" s="7" t="s">
        <v>5</v>
      </c>
      <c r="B29" s="21">
        <f>B25+B28+B26</f>
        <v>5.3268421052631576E-2</v>
      </c>
      <c r="F29" s="7" t="s">
        <v>0</v>
      </c>
      <c r="G29" s="6"/>
    </row>
    <row r="30" spans="1:13" ht="13.5" thickBot="1" x14ac:dyDescent="0.25">
      <c r="A30" s="10" t="s">
        <v>32</v>
      </c>
      <c r="B30" s="29">
        <f>B24+B29</f>
        <v>3.9532684210526314</v>
      </c>
      <c r="F30" s="7" t="s">
        <v>1</v>
      </c>
      <c r="G30" s="8">
        <v>5.165</v>
      </c>
    </row>
    <row r="31" spans="1:13" x14ac:dyDescent="0.2">
      <c r="F31" s="7" t="s">
        <v>2</v>
      </c>
      <c r="G31" s="6">
        <v>2.1299999999999999E-2</v>
      </c>
    </row>
    <row r="32" spans="1:13" x14ac:dyDescent="0.2">
      <c r="F32" s="7" t="s">
        <v>3</v>
      </c>
      <c r="G32" s="8">
        <v>1.91</v>
      </c>
    </row>
    <row r="33" spans="1:10" x14ac:dyDescent="0.2">
      <c r="F33" s="7" t="s">
        <v>4</v>
      </c>
      <c r="G33" s="9">
        <f>SUM(G30/(1-G32/100)*G32/100)</f>
        <v>0.10057243347945763</v>
      </c>
    </row>
    <row r="34" spans="1:10" ht="13.5" thickBot="1" x14ac:dyDescent="0.25">
      <c r="F34" s="10" t="s">
        <v>5</v>
      </c>
      <c r="G34" s="11">
        <f>G31+G33</f>
        <v>0.12187243347945763</v>
      </c>
      <c r="I34">
        <v>3.1899999999999998E-2</v>
      </c>
    </row>
    <row r="35" spans="1:10" ht="13.5" thickBot="1" x14ac:dyDescent="0.25">
      <c r="F35" s="26" t="s">
        <v>18</v>
      </c>
      <c r="G35" s="4"/>
    </row>
    <row r="36" spans="1:10" x14ac:dyDescent="0.2">
      <c r="A36">
        <v>1</v>
      </c>
      <c r="F36" s="7" t="s">
        <v>0</v>
      </c>
      <c r="G36" s="37"/>
      <c r="I36" s="26" t="s">
        <v>18</v>
      </c>
      <c r="J36" s="4"/>
    </row>
    <row r="37" spans="1:10" x14ac:dyDescent="0.2">
      <c r="F37" s="7" t="s">
        <v>1</v>
      </c>
      <c r="G37" s="35">
        <f>G30+G34</f>
        <v>5.2868724334794575</v>
      </c>
      <c r="I37" s="7" t="s">
        <v>0</v>
      </c>
      <c r="J37" s="37"/>
    </row>
    <row r="38" spans="1:10" x14ac:dyDescent="0.2">
      <c r="F38" s="7" t="s">
        <v>2</v>
      </c>
      <c r="G38" s="6">
        <v>1.03E-2</v>
      </c>
      <c r="I38" s="7" t="s">
        <v>1</v>
      </c>
      <c r="J38" s="35">
        <v>1.65</v>
      </c>
    </row>
    <row r="39" spans="1:10" x14ac:dyDescent="0.2">
      <c r="C39" s="3"/>
      <c r="D39" s="3"/>
      <c r="F39" s="7" t="s">
        <v>3</v>
      </c>
      <c r="G39" s="8">
        <v>1</v>
      </c>
      <c r="I39" s="7" t="s">
        <v>2</v>
      </c>
      <c r="J39" s="6">
        <v>1.4500000000000001E-2</v>
      </c>
    </row>
    <row r="40" spans="1:10" x14ac:dyDescent="0.2">
      <c r="F40" s="7" t="s">
        <v>4</v>
      </c>
      <c r="G40" s="9">
        <f>SUM(G37/(1-G39/100)*G39/100)</f>
        <v>5.3402751853327858E-2</v>
      </c>
      <c r="I40" s="7" t="s">
        <v>3</v>
      </c>
      <c r="J40" s="8">
        <v>1.29</v>
      </c>
    </row>
    <row r="41" spans="1:10" ht="13.5" thickBot="1" x14ac:dyDescent="0.25">
      <c r="C41" s="14"/>
      <c r="D41" s="14"/>
      <c r="F41" s="10" t="s">
        <v>5</v>
      </c>
      <c r="G41" s="11">
        <f>G38+G40</f>
        <v>6.3702751853327855E-2</v>
      </c>
      <c r="I41" s="7" t="s">
        <v>4</v>
      </c>
      <c r="J41" s="9">
        <f>SUM(J38/(1-J40/100)*J40/100)</f>
        <v>2.1563164826258738E-2</v>
      </c>
    </row>
    <row r="42" spans="1:10" ht="13.5" thickBot="1" x14ac:dyDescent="0.25">
      <c r="B42" s="3"/>
      <c r="C42" s="14"/>
      <c r="D42" s="14"/>
      <c r="F42" t="s">
        <v>31</v>
      </c>
      <c r="G42" s="36">
        <f>G37+G41</f>
        <v>5.3505751853327856</v>
      </c>
      <c r="I42" s="10" t="s">
        <v>5</v>
      </c>
      <c r="J42" s="11">
        <f>J39+J41</f>
        <v>3.6063164826258737E-2</v>
      </c>
    </row>
    <row r="43" spans="1:10" x14ac:dyDescent="0.2">
      <c r="A43" s="2"/>
      <c r="C43" s="14"/>
      <c r="D43" s="14"/>
      <c r="I43" t="s">
        <v>31</v>
      </c>
      <c r="J43" s="36">
        <f>J38+J42</f>
        <v>1.6860631648262587</v>
      </c>
    </row>
    <row r="44" spans="1:10" x14ac:dyDescent="0.2">
      <c r="B44" s="14"/>
      <c r="C44" s="1"/>
      <c r="D44" s="1"/>
    </row>
    <row r="45" spans="1:10" x14ac:dyDescent="0.2">
      <c r="B45" s="14"/>
      <c r="C45" s="15"/>
      <c r="D45" s="15"/>
    </row>
    <row r="46" spans="1:10" x14ac:dyDescent="0.2">
      <c r="B46" s="14"/>
    </row>
    <row r="47" spans="1:10" x14ac:dyDescent="0.2">
      <c r="B47" s="1"/>
    </row>
    <row r="48" spans="1:10" x14ac:dyDescent="0.2">
      <c r="B48" s="1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jwillia</dc:creator>
  <cp:lastModifiedBy>Jan Havlíček</cp:lastModifiedBy>
  <dcterms:created xsi:type="dcterms:W3CDTF">1999-10-25T21:04:45Z</dcterms:created>
  <dcterms:modified xsi:type="dcterms:W3CDTF">2023-09-10T17:22:25Z</dcterms:modified>
</cp:coreProperties>
</file>