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3FBA6E-B1E5-4B10-A5EE-F6A2DA60F32F}" xr6:coauthVersionLast="47" xr6:coauthVersionMax="47" xr10:uidLastSave="{00000000-0000-0000-0000-000000000000}"/>
  <bookViews>
    <workbookView xWindow="-120" yWindow="-120" windowWidth="38640" windowHeight="15720" tabRatio="598"/>
  </bookViews>
  <sheets>
    <sheet name="Sep00" sheetId="18" r:id="rId1"/>
  </sheets>
  <definedNames>
    <definedName name="_xlnm.Print_Area" localSheetId="0">Sep00!$A$3:$AH$158</definedName>
    <definedName name="_xlnm.Print_Titles" localSheetId="0">Sep00!$1:$2</definedName>
  </definedNames>
  <calcPr calcId="0" fullCalcOnLoad="1"/>
</workbook>
</file>

<file path=xl/calcChain.xml><?xml version="1.0" encoding="utf-8"?>
<calcChain xmlns="http://schemas.openxmlformats.org/spreadsheetml/2006/main">
  <c r="F2" i="18" l="1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5" i="18"/>
  <c r="A6" i="18"/>
  <c r="A7" i="18"/>
  <c r="A8" i="18"/>
  <c r="A9" i="18"/>
  <c r="A10" i="18"/>
  <c r="A11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C15" i="18"/>
  <c r="C16" i="18"/>
  <c r="A19" i="18"/>
  <c r="A20" i="18"/>
  <c r="A21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C25" i="18"/>
  <c r="C26" i="18"/>
  <c r="A29" i="18"/>
  <c r="A30" i="18"/>
  <c r="A31" i="18"/>
  <c r="A32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E34" i="18"/>
  <c r="F34" i="18"/>
  <c r="G34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E35" i="18"/>
  <c r="F35" i="18"/>
  <c r="G35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C36" i="18"/>
  <c r="C37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C55" i="18"/>
  <c r="C56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E72" i="18"/>
  <c r="F72" i="18"/>
  <c r="G72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E73" i="18"/>
  <c r="F73" i="18"/>
  <c r="G73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E74" i="18"/>
  <c r="F74" i="18"/>
  <c r="G74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C75" i="18"/>
  <c r="C76" i="18"/>
  <c r="A79" i="18"/>
  <c r="A80" i="18"/>
  <c r="A81" i="18"/>
  <c r="A82" i="18"/>
  <c r="A83" i="18"/>
  <c r="E84" i="18"/>
  <c r="F84" i="18"/>
  <c r="G84" i="18"/>
  <c r="H84" i="18"/>
  <c r="I84" i="18"/>
  <c r="J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AE84" i="18"/>
  <c r="AF84" i="18"/>
  <c r="AG84" i="18"/>
  <c r="AH84" i="18"/>
  <c r="E85" i="18"/>
  <c r="F85" i="18"/>
  <c r="G85" i="18"/>
  <c r="H85" i="18"/>
  <c r="I85" i="18"/>
  <c r="J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AE85" i="18"/>
  <c r="AF85" i="18"/>
  <c r="AG85" i="18"/>
  <c r="AH85" i="18"/>
  <c r="E86" i="18"/>
  <c r="F86" i="18"/>
  <c r="G86" i="18"/>
  <c r="H86" i="18"/>
  <c r="I86" i="18"/>
  <c r="J86" i="18"/>
  <c r="K86" i="18"/>
  <c r="L86" i="18"/>
  <c r="M86" i="18"/>
  <c r="N86" i="18"/>
  <c r="O86" i="18"/>
  <c r="P86" i="18"/>
  <c r="Q86" i="18"/>
  <c r="R86" i="18"/>
  <c r="S86" i="18"/>
  <c r="T86" i="18"/>
  <c r="U86" i="18"/>
  <c r="V86" i="18"/>
  <c r="W86" i="18"/>
  <c r="X86" i="18"/>
  <c r="Y86" i="18"/>
  <c r="Z86" i="18"/>
  <c r="AA86" i="18"/>
  <c r="AB86" i="18"/>
  <c r="AC86" i="18"/>
  <c r="AD86" i="18"/>
  <c r="AE86" i="18"/>
  <c r="AF86" i="18"/>
  <c r="AG86" i="18"/>
  <c r="AH86" i="18"/>
  <c r="C87" i="18"/>
  <c r="C88" i="18"/>
  <c r="A91" i="18"/>
  <c r="A92" i="18"/>
  <c r="A93" i="18"/>
  <c r="A94" i="18"/>
  <c r="A95" i="18"/>
  <c r="A96" i="18"/>
  <c r="A97" i="18"/>
  <c r="A98" i="18"/>
  <c r="A99" i="18"/>
  <c r="A100" i="18"/>
  <c r="E101" i="18"/>
  <c r="F101" i="18"/>
  <c r="G101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AA101" i="18"/>
  <c r="AB101" i="18"/>
  <c r="AC101" i="18"/>
  <c r="AD101" i="18"/>
  <c r="AE101" i="18"/>
  <c r="AF101" i="18"/>
  <c r="AG101" i="18"/>
  <c r="AH101" i="18"/>
  <c r="E102" i="18"/>
  <c r="F102" i="18"/>
  <c r="G102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AA102" i="18"/>
  <c r="AB102" i="18"/>
  <c r="AC102" i="18"/>
  <c r="AD102" i="18"/>
  <c r="AE102" i="18"/>
  <c r="AF102" i="18"/>
  <c r="AG102" i="18"/>
  <c r="AH102" i="18"/>
  <c r="E103" i="18"/>
  <c r="F103" i="18"/>
  <c r="G103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AA103" i="18"/>
  <c r="AB103" i="18"/>
  <c r="AC103" i="18"/>
  <c r="AD103" i="18"/>
  <c r="AE103" i="18"/>
  <c r="AF103" i="18"/>
  <c r="AG103" i="18"/>
  <c r="AH103" i="18"/>
  <c r="C104" i="18"/>
  <c r="C105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E134" i="18"/>
  <c r="F134" i="18"/>
  <c r="G134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AA134" i="18"/>
  <c r="AB134" i="18"/>
  <c r="AC134" i="18"/>
  <c r="AD134" i="18"/>
  <c r="AE134" i="18"/>
  <c r="AF134" i="18"/>
  <c r="AG134" i="18"/>
  <c r="AH134" i="18"/>
  <c r="E135" i="18"/>
  <c r="F135" i="18"/>
  <c r="G135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AA135" i="18"/>
  <c r="AB135" i="18"/>
  <c r="AC135" i="18"/>
  <c r="AD135" i="18"/>
  <c r="AE135" i="18"/>
  <c r="AF135" i="18"/>
  <c r="AG135" i="18"/>
  <c r="AH135" i="18"/>
  <c r="E136" i="18"/>
  <c r="F136" i="18"/>
  <c r="G136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AA136" i="18"/>
  <c r="AB136" i="18"/>
  <c r="AC136" i="18"/>
  <c r="AD136" i="18"/>
  <c r="AE136" i="18"/>
  <c r="AF136" i="18"/>
  <c r="AG136" i="18"/>
  <c r="AH136" i="18"/>
  <c r="C137" i="18"/>
  <c r="C138" i="18"/>
  <c r="A141" i="18"/>
  <c r="A142" i="18"/>
  <c r="A143" i="18"/>
  <c r="A144" i="18"/>
  <c r="A145" i="18"/>
  <c r="A146" i="18"/>
  <c r="E147" i="18"/>
  <c r="F147" i="18"/>
  <c r="G147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AA147" i="18"/>
  <c r="AB147" i="18"/>
  <c r="AC147" i="18"/>
  <c r="AD147" i="18"/>
  <c r="AE147" i="18"/>
  <c r="AF147" i="18"/>
  <c r="AG147" i="18"/>
  <c r="AH147" i="18"/>
  <c r="E148" i="18"/>
  <c r="F148" i="18"/>
  <c r="G148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AA148" i="18"/>
  <c r="AB148" i="18"/>
  <c r="AC148" i="18"/>
  <c r="AD148" i="18"/>
  <c r="AE148" i="18"/>
  <c r="AF148" i="18"/>
  <c r="AG148" i="18"/>
  <c r="AH148" i="18"/>
  <c r="E149" i="18"/>
  <c r="F149" i="18"/>
  <c r="G149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AA149" i="18"/>
  <c r="AB149" i="18"/>
  <c r="AC149" i="18"/>
  <c r="AD149" i="18"/>
  <c r="AE149" i="18"/>
  <c r="AF149" i="18"/>
  <c r="AG149" i="18"/>
  <c r="AH149" i="18"/>
  <c r="C150" i="18"/>
  <c r="C151" i="18"/>
  <c r="E153" i="18"/>
  <c r="F153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AA153" i="18"/>
  <c r="AB153" i="18"/>
  <c r="AC153" i="18"/>
  <c r="AD153" i="18"/>
  <c r="AE153" i="18"/>
  <c r="AF153" i="18"/>
  <c r="AG153" i="18"/>
  <c r="AH153" i="18"/>
  <c r="C154" i="18"/>
  <c r="C155" i="18"/>
  <c r="E155" i="18"/>
  <c r="F155" i="18"/>
  <c r="G155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AA155" i="18"/>
  <c r="AB155" i="18"/>
  <c r="AC155" i="18"/>
  <c r="AD155" i="18"/>
  <c r="AE155" i="18"/>
  <c r="AF155" i="18"/>
  <c r="AG155" i="18"/>
  <c r="AH155" i="18"/>
</calcChain>
</file>

<file path=xl/sharedStrings.xml><?xml version="1.0" encoding="utf-8"?>
<sst xmlns="http://schemas.openxmlformats.org/spreadsheetml/2006/main" count="145" uniqueCount="112">
  <si>
    <t>Plants</t>
  </si>
  <si>
    <t xml:space="preserve"> Net Mwe</t>
  </si>
  <si>
    <t>BEAVER VALLEY 1</t>
  </si>
  <si>
    <t>ECAR</t>
  </si>
  <si>
    <t>BEAVER VALLEY 2</t>
  </si>
  <si>
    <t>DAVIS BESSE</t>
  </si>
  <si>
    <t>DC COOK 1</t>
  </si>
  <si>
    <t>DC COOK 2</t>
  </si>
  <si>
    <t>FERMI 2</t>
  </si>
  <si>
    <t>PALISADES</t>
  </si>
  <si>
    <t>PERRY 1</t>
  </si>
  <si>
    <t>THREE MILE ISLAND 1</t>
  </si>
  <si>
    <t>COMANCHE PEAK 1</t>
  </si>
  <si>
    <t>ERCOT</t>
  </si>
  <si>
    <t>COMANCHE PEAK 2</t>
  </si>
  <si>
    <t>SOUTH TEXAS 1</t>
  </si>
  <si>
    <t>SOUTH TEXAS 2</t>
  </si>
  <si>
    <t>CRYSTAL RIVER 3</t>
  </si>
  <si>
    <t>FRCC</t>
  </si>
  <si>
    <t>ST LUCIE 1</t>
  </si>
  <si>
    <t>ST LUCIE 2</t>
  </si>
  <si>
    <t>TURKEY POINT 3</t>
  </si>
  <si>
    <t>TURKEY POINT 4</t>
  </si>
  <si>
    <t>CALVERT CLIFFS 1</t>
  </si>
  <si>
    <t>MAAC</t>
  </si>
  <si>
    <t>CALVERT CLIFFS 2</t>
  </si>
  <si>
    <t>HOPE CREEK</t>
  </si>
  <si>
    <t>LIMERICK 1</t>
  </si>
  <si>
    <t>LIMERICK 2</t>
  </si>
  <si>
    <t>OYSTER CREEK 1</t>
  </si>
  <si>
    <t>PEACH BOTTOM 2</t>
  </si>
  <si>
    <t>PEACH BOTTOM 3</t>
  </si>
  <si>
    <t>SALEM 1</t>
  </si>
  <si>
    <t>SALEM 2</t>
  </si>
  <si>
    <t>SUSQUEHANNA 1</t>
  </si>
  <si>
    <t>SUSQUEHANNA 2</t>
  </si>
  <si>
    <t>BRAIDWOOD 1</t>
  </si>
  <si>
    <t>MAIN</t>
  </si>
  <si>
    <t>BRAIDWOOD 2</t>
  </si>
  <si>
    <t>BYRON 1</t>
  </si>
  <si>
    <t>BYRON 2</t>
  </si>
  <si>
    <t>CLINTON 1</t>
  </si>
  <si>
    <t>DRESDEN 2</t>
  </si>
  <si>
    <t>DRESDEN 3</t>
  </si>
  <si>
    <t>KEWAUNEE</t>
  </si>
  <si>
    <t>LASALLE 1</t>
  </si>
  <si>
    <t>LASALLE 2</t>
  </si>
  <si>
    <t>POINT BEACH 1</t>
  </si>
  <si>
    <t>POINT BEACH 2</t>
  </si>
  <si>
    <t>QUAD CITIES 1</t>
  </si>
  <si>
    <t>QUAD CITIES 2</t>
  </si>
  <si>
    <t>COOPER</t>
  </si>
  <si>
    <t>MAPP</t>
  </si>
  <si>
    <t>DUANE ARNOLD</t>
  </si>
  <si>
    <t>FORT CALHOUN</t>
  </si>
  <si>
    <t>MONTICELLO</t>
  </si>
  <si>
    <t>PRAIRIE ISLAND 1</t>
  </si>
  <si>
    <t>PRAIRIE ISLAND 2</t>
  </si>
  <si>
    <t>MILLSTONE 2</t>
  </si>
  <si>
    <t>MILLSTONE 3</t>
  </si>
  <si>
    <t>PILGRIM 1</t>
  </si>
  <si>
    <t>SEABROOK</t>
  </si>
  <si>
    <t>VERMONT YANKEE</t>
  </si>
  <si>
    <t>FITZPATRICK</t>
  </si>
  <si>
    <t>GINNA</t>
  </si>
  <si>
    <t>INDIAN POINT 2</t>
  </si>
  <si>
    <t>INDIAN POINT 3</t>
  </si>
  <si>
    <t>NINE MILE POINT 1</t>
  </si>
  <si>
    <t>NINE MILE POINT 2</t>
  </si>
  <si>
    <t>BROWNS FERRY 2</t>
  </si>
  <si>
    <t>SERC</t>
  </si>
  <si>
    <t>BROWNS FERRY 3</t>
  </si>
  <si>
    <t>BRUNSWICK 1</t>
  </si>
  <si>
    <t>BRUNSWICK 2</t>
  </si>
  <si>
    <t>CATAWBA 1</t>
  </si>
  <si>
    <t>CATAWBA 2</t>
  </si>
  <si>
    <t>FARLEY 1</t>
  </si>
  <si>
    <t>FARLEY 2</t>
  </si>
  <si>
    <t>HARRIS</t>
  </si>
  <si>
    <t>HATCH 1</t>
  </si>
  <si>
    <t>HATCH 2</t>
  </si>
  <si>
    <t>MCGUIRE 1</t>
  </si>
  <si>
    <t>MCGUIRE 2</t>
  </si>
  <si>
    <t>NORTH ANNA 1</t>
  </si>
  <si>
    <t>NORTH ANNA 2</t>
  </si>
  <si>
    <t>OCONEE 1</t>
  </si>
  <si>
    <t>OCONEE 2</t>
  </si>
  <si>
    <t>OCONEE 3</t>
  </si>
  <si>
    <t>ROBINSON 2</t>
  </si>
  <si>
    <t>SEQUOYAH 1</t>
  </si>
  <si>
    <t>SEQUOYAH 2</t>
  </si>
  <si>
    <t>SUMMER</t>
  </si>
  <si>
    <t>SURRY 1</t>
  </si>
  <si>
    <t>SURRY 2</t>
  </si>
  <si>
    <t>VOGTLE 1</t>
  </si>
  <si>
    <t>VOGTLE 2</t>
  </si>
  <si>
    <t>WATTS BAR 1</t>
  </si>
  <si>
    <t>ARKANSAS 1</t>
  </si>
  <si>
    <t>SPP</t>
  </si>
  <si>
    <t>ARKANSAS 2</t>
  </si>
  <si>
    <t>CALLAWAY</t>
  </si>
  <si>
    <t>GRAND GULF</t>
  </si>
  <si>
    <t>RIVER BEND 1</t>
  </si>
  <si>
    <t>WATERFORD 3</t>
  </si>
  <si>
    <t>WOLF CREEK</t>
  </si>
  <si>
    <t>NPCC</t>
  </si>
  <si>
    <t>Total Possible</t>
  </si>
  <si>
    <t>Total regional MW forecast</t>
  </si>
  <si>
    <t>Grand Total Forecast</t>
  </si>
  <si>
    <t>Regional MW forecast w/o FOR</t>
  </si>
  <si>
    <t xml:space="preserve">Forced Outage/Derate =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</si>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</sst>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lightGray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23"/>
        <bgColor indexed="22"/>
      </patternFill>
    </fill>
    <fill>
      <patternFill patternType="solid">
        <fgColor indexed="22"/>
        <bgColor indexed="23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10" fontId="3" fillId="2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2" xfId="0" applyNumberFormat="1" applyFont="1" applyBorder="1" applyAlignment="1"/>
    <xf numFmtId="0" fontId="2" fillId="0" borderId="0" xfId="0" applyFont="1" applyAlignment="1">
      <alignment horizontal="center" vertical="center"/>
    </xf>
    <xf numFmtId="9" fontId="3" fillId="0" borderId="2" xfId="0" applyNumberFormat="1" applyFont="1" applyBorder="1" applyAlignment="1">
      <alignment horizontal="right"/>
    </xf>
    <xf numFmtId="0" fontId="4" fillId="3" borderId="3" xfId="0" applyNumberFormat="1" applyFont="1" applyFill="1" applyBorder="1" applyAlignment="1">
      <alignment horizontal="center" vertical="center" wrapText="1"/>
    </xf>
    <xf numFmtId="10" fontId="4" fillId="3" borderId="4" xfId="0" applyNumberFormat="1" applyFont="1" applyFill="1" applyBorder="1" applyAlignment="1">
      <alignment horizontal="centerContinuous" vertical="center" wrapText="1"/>
    </xf>
    <xf numFmtId="0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/>
    </xf>
    <xf numFmtId="1" fontId="4" fillId="3" borderId="5" xfId="0" quotePrefix="1" applyNumberFormat="1" applyFont="1" applyFill="1" applyBorder="1" applyAlignment="1">
      <alignment horizontal="center" vertical="center" wrapText="1"/>
    </xf>
    <xf numFmtId="10" fontId="4" fillId="3" borderId="9" xfId="0" applyNumberFormat="1" applyFont="1" applyFill="1" applyBorder="1" applyAlignment="1">
      <alignment horizontal="centerContinuous" vertical="center" wrapText="1"/>
    </xf>
    <xf numFmtId="17" fontId="5" fillId="3" borderId="4" xfId="0" applyNumberFormat="1" applyFont="1" applyFill="1" applyBorder="1" applyAlignment="1">
      <alignment horizontal="centerContinuous" vertical="center" wrapText="1"/>
    </xf>
    <xf numFmtId="0" fontId="6" fillId="0" borderId="1" xfId="0" applyNumberFormat="1" applyFont="1" applyBorder="1" applyAlignment="1"/>
    <xf numFmtId="0" fontId="7" fillId="0" borderId="1" xfId="0" applyNumberFormat="1" applyFont="1" applyBorder="1" applyAlignment="1"/>
    <xf numFmtId="0" fontId="6" fillId="0" borderId="1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6" fillId="0" borderId="1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10" fontId="3" fillId="2" borderId="10" xfId="0" applyNumberFormat="1" applyFont="1" applyFill="1" applyBorder="1" applyAlignment="1">
      <alignment horizontal="center"/>
    </xf>
    <xf numFmtId="1" fontId="3" fillId="0" borderId="10" xfId="0" applyNumberFormat="1" applyFont="1" applyBorder="1" applyAlignment="1"/>
    <xf numFmtId="0" fontId="3" fillId="0" borderId="10" xfId="0" applyNumberFormat="1" applyFont="1" applyBorder="1" applyAlignment="1"/>
    <xf numFmtId="0" fontId="6" fillId="0" borderId="10" xfId="0" applyNumberFormat="1" applyFont="1" applyBorder="1" applyAlignment="1"/>
    <xf numFmtId="0" fontId="6" fillId="0" borderId="1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0" fontId="6" fillId="2" borderId="10" xfId="0" applyNumberFormat="1" applyFont="1" applyFill="1" applyBorder="1" applyAlignment="1">
      <alignment horizontal="center"/>
    </xf>
    <xf numFmtId="1" fontId="6" fillId="0" borderId="10" xfId="0" applyNumberFormat="1" applyFont="1" applyBorder="1" applyAlignment="1"/>
    <xf numFmtId="0" fontId="6" fillId="0" borderId="0" xfId="0" applyFont="1" applyAlignment="1"/>
    <xf numFmtId="10" fontId="3" fillId="0" borderId="0" xfId="0" applyNumberFormat="1" applyFont="1" applyBorder="1" applyAlignment="1">
      <alignment horizontal="center"/>
    </xf>
    <xf numFmtId="0" fontId="3" fillId="0" borderId="12" xfId="0" applyNumberFormat="1" applyFont="1" applyBorder="1" applyAlignment="1"/>
    <xf numFmtId="0" fontId="3" fillId="4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/>
    <xf numFmtId="10" fontId="3" fillId="5" borderId="1" xfId="0" applyNumberFormat="1" applyFont="1" applyFill="1" applyBorder="1" applyAlignment="1">
      <alignment horizontal="center"/>
    </xf>
    <xf numFmtId="9" fontId="3" fillId="4" borderId="1" xfId="0" applyNumberFormat="1" applyFont="1" applyFill="1" applyBorder="1" applyAlignment="1"/>
    <xf numFmtId="9" fontId="3" fillId="4" borderId="13" xfId="0" applyNumberFormat="1" applyFont="1" applyFill="1" applyBorder="1" applyAlignment="1"/>
    <xf numFmtId="0" fontId="3" fillId="4" borderId="14" xfId="0" applyNumberFormat="1" applyFont="1" applyFill="1" applyBorder="1" applyAlignment="1">
      <alignment horizontal="center"/>
    </xf>
    <xf numFmtId="0" fontId="3" fillId="4" borderId="14" xfId="0" applyNumberFormat="1" applyFont="1" applyFill="1" applyBorder="1" applyAlignment="1"/>
    <xf numFmtId="10" fontId="3" fillId="5" borderId="14" xfId="0" applyNumberFormat="1" applyFont="1" applyFill="1" applyBorder="1" applyAlignment="1">
      <alignment horizontal="center"/>
    </xf>
    <xf numFmtId="9" fontId="3" fillId="4" borderId="14" xfId="0" applyNumberFormat="1" applyFont="1" applyFill="1" applyBorder="1" applyAlignment="1"/>
    <xf numFmtId="9" fontId="3" fillId="4" borderId="15" xfId="0" applyNumberFormat="1" applyFont="1" applyFill="1" applyBorder="1" applyAlignment="1"/>
    <xf numFmtId="0" fontId="3" fillId="0" borderId="0" xfId="0" applyFont="1" applyBorder="1"/>
    <xf numFmtId="0" fontId="3" fillId="0" borderId="1" xfId="0" applyNumberFormat="1" applyFont="1" applyFill="1" applyBorder="1" applyAlignment="1">
      <alignment horizontal="center"/>
    </xf>
    <xf numFmtId="10" fontId="3" fillId="6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/>
    <xf numFmtId="10" fontId="3" fillId="0" borderId="1" xfId="0" applyNumberFormat="1" applyFont="1" applyFill="1" applyBorder="1" applyAlignment="1">
      <alignment horizontal="center"/>
    </xf>
    <xf numFmtId="9" fontId="3" fillId="0" borderId="1" xfId="0" applyNumberFormat="1" applyFont="1" applyFill="1" applyBorder="1" applyAlignment="1"/>
    <xf numFmtId="9" fontId="3" fillId="0" borderId="13" xfId="0" applyNumberFormat="1" applyFont="1" applyFill="1" applyBorder="1" applyAlignment="1"/>
    <xf numFmtId="10" fontId="3" fillId="0" borderId="1" xfId="0" applyNumberFormat="1" applyFont="1" applyBorder="1" applyAlignment="1"/>
    <xf numFmtId="10" fontId="3" fillId="4" borderId="1" xfId="0" applyNumberFormat="1" applyFont="1" applyFill="1" applyBorder="1" applyAlignment="1">
      <alignment horizontal="center"/>
    </xf>
    <xf numFmtId="9" fontId="3" fillId="7" borderId="1" xfId="0" applyNumberFormat="1" applyFont="1" applyFill="1" applyBorder="1" applyAlignment="1"/>
    <xf numFmtId="10" fontId="3" fillId="4" borderId="14" xfId="0" applyNumberFormat="1" applyFont="1" applyFill="1" applyBorder="1" applyAlignment="1">
      <alignment horizontal="center"/>
    </xf>
    <xf numFmtId="9" fontId="3" fillId="0" borderId="14" xfId="0" applyNumberFormat="1" applyFont="1" applyFill="1" applyBorder="1" applyAlignment="1"/>
    <xf numFmtId="0" fontId="3" fillId="0" borderId="14" xfId="0" applyNumberFormat="1" applyFont="1" applyFill="1" applyBorder="1" applyAlignment="1">
      <alignment horizontal="center"/>
    </xf>
    <xf numFmtId="0" fontId="3" fillId="0" borderId="14" xfId="0" applyNumberFormat="1" applyFont="1" applyFill="1" applyBorder="1" applyAlignment="1"/>
    <xf numFmtId="10" fontId="3" fillId="0" borderId="14" xfId="0" applyNumberFormat="1" applyFont="1" applyFill="1" applyBorder="1" applyAlignment="1">
      <alignment horizontal="center"/>
    </xf>
    <xf numFmtId="9" fontId="3" fillId="4" borderId="16" xfId="0" applyNumberFormat="1" applyFont="1" applyFill="1" applyBorder="1" applyAlignment="1"/>
    <xf numFmtId="0" fontId="6" fillId="0" borderId="0" xfId="0" applyFont="1" applyBorder="1"/>
    <xf numFmtId="1" fontId="4" fillId="3" borderId="17" xfId="0" quotePrefix="1" applyNumberFormat="1" applyFont="1" applyFill="1" applyBorder="1" applyAlignment="1">
      <alignment horizontal="center" vertical="center" wrapText="1"/>
    </xf>
    <xf numFmtId="9" fontId="3" fillId="0" borderId="18" xfId="0" applyNumberFormat="1" applyFont="1" applyBorder="1" applyAlignment="1"/>
    <xf numFmtId="9" fontId="3" fillId="4" borderId="18" xfId="0" applyNumberFormat="1" applyFont="1" applyFill="1" applyBorder="1" applyAlignment="1"/>
    <xf numFmtId="1" fontId="3" fillId="0" borderId="19" xfId="0" applyNumberFormat="1" applyFont="1" applyBorder="1" applyAlignment="1"/>
    <xf numFmtId="1" fontId="6" fillId="0" borderId="19" xfId="0" applyNumberFormat="1" applyFont="1" applyBorder="1" applyAlignment="1"/>
    <xf numFmtId="9" fontId="3" fillId="4" borderId="20" xfId="0" applyNumberFormat="1" applyFont="1" applyFill="1" applyBorder="1" applyAlignment="1"/>
    <xf numFmtId="9" fontId="3" fillId="0" borderId="18" xfId="0" applyNumberFormat="1" applyFont="1" applyFill="1" applyBorder="1" applyAlignment="1"/>
    <xf numFmtId="10" fontId="3" fillId="0" borderId="18" xfId="0" applyNumberFormat="1" applyFont="1" applyBorder="1" applyAlignment="1"/>
    <xf numFmtId="9" fontId="3" fillId="0" borderId="20" xfId="0" applyNumberFormat="1" applyFont="1" applyBorder="1" applyAlignment="1">
      <alignment horizontal="right"/>
    </xf>
    <xf numFmtId="9" fontId="3" fillId="0" borderId="16" xfId="0" applyNumberFormat="1" applyFont="1" applyFill="1" applyBorder="1" applyAlignment="1"/>
    <xf numFmtId="9" fontId="3" fillId="0" borderId="2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I159"/>
  <sheetViews>
    <sheetView tabSelected="1" showOutlineSymbols="0" defaultGridColor="0" colorId="12" zoomScale="70" workbookViewId="0">
      <pane xSplit="4" ySplit="2" topLeftCell="E131" activePane="bottomRight" state="frozen"/>
      <selection pane="topRight" activeCell="E1" sqref="E1"/>
      <selection pane="bottomLeft" activeCell="A3" sqref="A3"/>
      <selection pane="bottomRight" activeCell="L133" sqref="L133"/>
    </sheetView>
  </sheetViews>
  <sheetFormatPr defaultColWidth="9.75" defaultRowHeight="15.75" x14ac:dyDescent="0.25"/>
  <cols>
    <col min="1" max="1" width="3.625" customWidth="1"/>
    <col min="2" max="2" width="19.375" customWidth="1"/>
    <col min="3" max="3" width="6.75" customWidth="1"/>
    <col min="4" max="4" width="0.75" style="2" customWidth="1"/>
    <col min="5" max="34" width="6.375" customWidth="1"/>
  </cols>
  <sheetData>
    <row r="1" spans="1:35" s="4" customFormat="1" ht="31.5" customHeight="1" thickTop="1" thickBot="1" x14ac:dyDescent="0.25">
      <c r="A1" s="19"/>
      <c r="B1" s="13"/>
      <c r="C1" s="13"/>
      <c r="D1" s="18"/>
      <c r="E1" s="24">
        <v>36770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23"/>
    </row>
    <row r="2" spans="1:35" s="11" customFormat="1" ht="27" thickTop="1" thickBot="1" x14ac:dyDescent="0.25">
      <c r="A2" s="20"/>
      <c r="B2" s="15" t="s">
        <v>0</v>
      </c>
      <c r="C2" s="16" t="s">
        <v>1</v>
      </c>
      <c r="D2" s="17"/>
      <c r="E2" s="22">
        <v>1</v>
      </c>
      <c r="F2" s="22">
        <f t="shared" ref="F2:AG2" si="0">E2+1</f>
        <v>2</v>
      </c>
      <c r="G2" s="22">
        <f t="shared" si="0"/>
        <v>3</v>
      </c>
      <c r="H2" s="22">
        <f t="shared" si="0"/>
        <v>4</v>
      </c>
      <c r="I2" s="22">
        <f t="shared" si="0"/>
        <v>5</v>
      </c>
      <c r="J2" s="22">
        <f t="shared" si="0"/>
        <v>6</v>
      </c>
      <c r="K2" s="22">
        <f t="shared" si="0"/>
        <v>7</v>
      </c>
      <c r="L2" s="22">
        <f t="shared" si="0"/>
        <v>8</v>
      </c>
      <c r="M2" s="22">
        <f t="shared" si="0"/>
        <v>9</v>
      </c>
      <c r="N2" s="22">
        <f t="shared" si="0"/>
        <v>10</v>
      </c>
      <c r="O2" s="22">
        <f t="shared" si="0"/>
        <v>11</v>
      </c>
      <c r="P2" s="22">
        <f t="shared" si="0"/>
        <v>12</v>
      </c>
      <c r="Q2" s="22">
        <f t="shared" si="0"/>
        <v>13</v>
      </c>
      <c r="R2" s="22">
        <f t="shared" si="0"/>
        <v>14</v>
      </c>
      <c r="S2" s="22">
        <f t="shared" si="0"/>
        <v>15</v>
      </c>
      <c r="T2" s="22">
        <f t="shared" si="0"/>
        <v>16</v>
      </c>
      <c r="U2" s="22">
        <f t="shared" si="0"/>
        <v>17</v>
      </c>
      <c r="V2" s="22">
        <f t="shared" si="0"/>
        <v>18</v>
      </c>
      <c r="W2" s="22">
        <f t="shared" si="0"/>
        <v>19</v>
      </c>
      <c r="X2" s="22">
        <f t="shared" si="0"/>
        <v>20</v>
      </c>
      <c r="Y2" s="22">
        <f t="shared" si="0"/>
        <v>21</v>
      </c>
      <c r="Z2" s="22">
        <f t="shared" si="0"/>
        <v>22</v>
      </c>
      <c r="AA2" s="22">
        <f t="shared" si="0"/>
        <v>23</v>
      </c>
      <c r="AB2" s="22">
        <f t="shared" si="0"/>
        <v>24</v>
      </c>
      <c r="AC2" s="22">
        <f t="shared" si="0"/>
        <v>25</v>
      </c>
      <c r="AD2" s="22">
        <f t="shared" si="0"/>
        <v>26</v>
      </c>
      <c r="AE2" s="22">
        <f t="shared" si="0"/>
        <v>27</v>
      </c>
      <c r="AF2" s="22">
        <f t="shared" si="0"/>
        <v>28</v>
      </c>
      <c r="AG2" s="22">
        <f t="shared" si="0"/>
        <v>29</v>
      </c>
      <c r="AH2" s="69">
        <v>30</v>
      </c>
    </row>
    <row r="3" spans="1:35" s="3" customFormat="1" ht="15.95" customHeight="1" thickTop="1" x14ac:dyDescent="0.25">
      <c r="A3" s="5"/>
      <c r="B3" s="26" t="s">
        <v>3</v>
      </c>
      <c r="C3" s="5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70"/>
    </row>
    <row r="4" spans="1:35" s="3" customFormat="1" ht="15.95" customHeight="1" x14ac:dyDescent="0.2">
      <c r="A4" s="42">
        <v>1</v>
      </c>
      <c r="B4" s="43" t="s">
        <v>2</v>
      </c>
      <c r="C4" s="42">
        <v>810</v>
      </c>
      <c r="D4" s="60"/>
      <c r="E4" s="45">
        <v>1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  <c r="L4" s="45">
        <v>1</v>
      </c>
      <c r="M4" s="45">
        <v>1</v>
      </c>
      <c r="N4" s="45">
        <v>1</v>
      </c>
      <c r="O4" s="45">
        <v>1</v>
      </c>
      <c r="P4" s="45">
        <v>1</v>
      </c>
      <c r="Q4" s="45">
        <v>1</v>
      </c>
      <c r="R4" s="45">
        <v>1</v>
      </c>
      <c r="S4" s="45">
        <v>1</v>
      </c>
      <c r="T4" s="45">
        <v>1</v>
      </c>
      <c r="U4" s="45">
        <v>1</v>
      </c>
      <c r="V4" s="45">
        <v>1</v>
      </c>
      <c r="W4" s="45">
        <v>1</v>
      </c>
      <c r="X4" s="45">
        <v>1</v>
      </c>
      <c r="Y4" s="45">
        <v>1</v>
      </c>
      <c r="Z4" s="45">
        <v>1</v>
      </c>
      <c r="AA4" s="45">
        <v>1</v>
      </c>
      <c r="AB4" s="45">
        <v>1</v>
      </c>
      <c r="AC4" s="45">
        <v>1</v>
      </c>
      <c r="AD4" s="45">
        <v>1</v>
      </c>
      <c r="AE4" s="45">
        <v>1</v>
      </c>
      <c r="AF4" s="45">
        <v>1</v>
      </c>
      <c r="AG4" s="45">
        <v>1</v>
      </c>
      <c r="AH4" s="71">
        <v>1</v>
      </c>
    </row>
    <row r="5" spans="1:35" s="3" customFormat="1" ht="15.95" customHeight="1" x14ac:dyDescent="0.2">
      <c r="A5" s="42">
        <f t="shared" ref="A5:A11" si="1">+A4+1</f>
        <v>2</v>
      </c>
      <c r="B5" s="43" t="s">
        <v>4</v>
      </c>
      <c r="C5" s="42">
        <v>833</v>
      </c>
      <c r="D5" s="44"/>
      <c r="E5" s="45">
        <v>1</v>
      </c>
      <c r="F5" s="57">
        <v>0.98</v>
      </c>
      <c r="G5" s="57">
        <v>0.96</v>
      </c>
      <c r="H5" s="57">
        <v>0.94</v>
      </c>
      <c r="I5" s="57">
        <v>0.92</v>
      </c>
      <c r="J5" s="57">
        <v>0.9</v>
      </c>
      <c r="K5" s="57">
        <v>0.88</v>
      </c>
      <c r="L5" s="57">
        <v>0.86</v>
      </c>
      <c r="M5" s="57">
        <v>0.84</v>
      </c>
      <c r="N5" s="57">
        <v>0.82</v>
      </c>
      <c r="O5" s="57">
        <v>0.8</v>
      </c>
      <c r="P5" s="57">
        <v>0.78</v>
      </c>
      <c r="Q5" s="57">
        <v>0.76</v>
      </c>
      <c r="R5" s="57">
        <v>0.74</v>
      </c>
      <c r="S5" s="57">
        <v>0.72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75">
        <v>0</v>
      </c>
    </row>
    <row r="6" spans="1:35" s="3" customFormat="1" ht="15.95" customHeight="1" x14ac:dyDescent="0.2">
      <c r="A6" s="42">
        <f t="shared" si="1"/>
        <v>3</v>
      </c>
      <c r="B6" s="43" t="s">
        <v>5</v>
      </c>
      <c r="C6" s="42">
        <v>877</v>
      </c>
      <c r="D6" s="60"/>
      <c r="E6" s="45">
        <v>1</v>
      </c>
      <c r="F6" s="45">
        <v>1</v>
      </c>
      <c r="G6" s="45">
        <v>1</v>
      </c>
      <c r="H6" s="45">
        <v>1</v>
      </c>
      <c r="I6" s="45">
        <v>1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  <c r="AG6" s="45">
        <v>1</v>
      </c>
      <c r="AH6" s="71">
        <v>1</v>
      </c>
    </row>
    <row r="7" spans="1:35" s="3" customFormat="1" ht="15.95" customHeight="1" x14ac:dyDescent="0.2">
      <c r="A7" s="5">
        <f t="shared" si="1"/>
        <v>4</v>
      </c>
      <c r="B7" s="6" t="s">
        <v>6</v>
      </c>
      <c r="C7" s="5">
        <v>1020</v>
      </c>
      <c r="D7" s="7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70">
        <v>0</v>
      </c>
    </row>
    <row r="8" spans="1:35" s="3" customFormat="1" ht="15.95" customHeight="1" x14ac:dyDescent="0.2">
      <c r="A8" s="42">
        <f t="shared" si="1"/>
        <v>5</v>
      </c>
      <c r="B8" s="43" t="s">
        <v>7</v>
      </c>
      <c r="C8" s="42">
        <v>1090</v>
      </c>
      <c r="D8" s="60"/>
      <c r="E8" s="45">
        <v>1</v>
      </c>
      <c r="F8" s="45">
        <v>1</v>
      </c>
      <c r="G8" s="45">
        <v>1</v>
      </c>
      <c r="H8" s="45">
        <v>1</v>
      </c>
      <c r="I8" s="45">
        <v>1</v>
      </c>
      <c r="J8" s="45">
        <v>1</v>
      </c>
      <c r="K8" s="45">
        <v>1</v>
      </c>
      <c r="L8" s="45">
        <v>1</v>
      </c>
      <c r="M8" s="45">
        <v>1</v>
      </c>
      <c r="N8" s="45">
        <v>1</v>
      </c>
      <c r="O8" s="45">
        <v>1</v>
      </c>
      <c r="P8" s="45">
        <v>1</v>
      </c>
      <c r="Q8" s="45">
        <v>1</v>
      </c>
      <c r="R8" s="46">
        <v>1</v>
      </c>
      <c r="S8" s="46">
        <v>1</v>
      </c>
      <c r="T8" s="46">
        <v>1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1</v>
      </c>
      <c r="AC8" s="46">
        <v>1</v>
      </c>
      <c r="AD8" s="46">
        <v>1</v>
      </c>
      <c r="AE8" s="46">
        <v>1</v>
      </c>
      <c r="AF8" s="46">
        <v>1</v>
      </c>
      <c r="AG8" s="46">
        <v>1</v>
      </c>
      <c r="AH8" s="71">
        <v>1</v>
      </c>
    </row>
    <row r="9" spans="1:35" s="3" customFormat="1" ht="15.95" customHeight="1" x14ac:dyDescent="0.2">
      <c r="A9" s="42">
        <f t="shared" si="1"/>
        <v>6</v>
      </c>
      <c r="B9" s="43" t="s">
        <v>8</v>
      </c>
      <c r="C9" s="42">
        <v>1098</v>
      </c>
      <c r="D9" s="44"/>
      <c r="E9" s="45">
        <v>1</v>
      </c>
      <c r="F9" s="45">
        <v>1</v>
      </c>
      <c r="G9" s="45">
        <v>1</v>
      </c>
      <c r="H9" s="45">
        <v>1</v>
      </c>
      <c r="I9" s="45">
        <v>1</v>
      </c>
      <c r="J9" s="45">
        <v>1</v>
      </c>
      <c r="K9" s="45">
        <v>1</v>
      </c>
      <c r="L9" s="45">
        <v>1</v>
      </c>
      <c r="M9" s="45">
        <v>1</v>
      </c>
      <c r="N9" s="45">
        <v>1</v>
      </c>
      <c r="O9" s="45">
        <v>1</v>
      </c>
      <c r="P9" s="45">
        <v>1</v>
      </c>
      <c r="Q9" s="45">
        <v>1</v>
      </c>
      <c r="R9" s="46">
        <v>1</v>
      </c>
      <c r="S9" s="46">
        <v>1</v>
      </c>
      <c r="T9" s="46">
        <v>1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1</v>
      </c>
      <c r="AA9" s="46">
        <v>1</v>
      </c>
      <c r="AB9" s="46">
        <v>1</v>
      </c>
      <c r="AC9" s="46">
        <v>1</v>
      </c>
      <c r="AD9" s="46">
        <v>1</v>
      </c>
      <c r="AE9" s="46">
        <v>1</v>
      </c>
      <c r="AF9" s="46">
        <v>1</v>
      </c>
      <c r="AG9" s="46">
        <v>1</v>
      </c>
      <c r="AH9" s="71">
        <v>1</v>
      </c>
    </row>
    <row r="10" spans="1:35" s="3" customFormat="1" ht="15.95" customHeight="1" x14ac:dyDescent="0.2">
      <c r="A10" s="42">
        <f t="shared" si="1"/>
        <v>7</v>
      </c>
      <c r="B10" s="43" t="s">
        <v>9</v>
      </c>
      <c r="C10" s="42">
        <v>780</v>
      </c>
      <c r="D10" s="60"/>
      <c r="E10" s="45">
        <v>1</v>
      </c>
      <c r="F10" s="45">
        <v>1</v>
      </c>
      <c r="G10" s="45">
        <v>1</v>
      </c>
      <c r="H10" s="45">
        <v>1</v>
      </c>
      <c r="I10" s="45">
        <v>1</v>
      </c>
      <c r="J10" s="45">
        <v>1</v>
      </c>
      <c r="K10" s="45">
        <v>1</v>
      </c>
      <c r="L10" s="45">
        <v>1</v>
      </c>
      <c r="M10" s="45">
        <v>1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5">
        <v>1</v>
      </c>
      <c r="T10" s="45">
        <v>1</v>
      </c>
      <c r="U10" s="45">
        <v>1</v>
      </c>
      <c r="V10" s="45">
        <v>1</v>
      </c>
      <c r="W10" s="45">
        <v>1</v>
      </c>
      <c r="X10" s="45">
        <v>1</v>
      </c>
      <c r="Y10" s="45">
        <v>1</v>
      </c>
      <c r="Z10" s="45">
        <v>1</v>
      </c>
      <c r="AA10" s="45">
        <v>1</v>
      </c>
      <c r="AB10" s="45">
        <v>1</v>
      </c>
      <c r="AC10" s="45">
        <v>1</v>
      </c>
      <c r="AD10" s="45">
        <v>1</v>
      </c>
      <c r="AE10" s="45">
        <v>1</v>
      </c>
      <c r="AF10" s="45">
        <v>1</v>
      </c>
      <c r="AG10" s="45">
        <v>1</v>
      </c>
      <c r="AH10" s="71">
        <v>1</v>
      </c>
    </row>
    <row r="11" spans="1:35" s="3" customFormat="1" ht="15.95" customHeight="1" thickBot="1" x14ac:dyDescent="0.25">
      <c r="A11" s="64">
        <f t="shared" si="1"/>
        <v>8</v>
      </c>
      <c r="B11" s="65" t="s">
        <v>10</v>
      </c>
      <c r="C11" s="64">
        <v>1194</v>
      </c>
      <c r="D11" s="66"/>
      <c r="E11" s="63">
        <v>0.98</v>
      </c>
      <c r="F11" s="63">
        <v>0.98</v>
      </c>
      <c r="G11" s="63">
        <v>0.98</v>
      </c>
      <c r="H11" s="63">
        <v>0.98</v>
      </c>
      <c r="I11" s="63">
        <v>0.98</v>
      </c>
      <c r="J11" s="63">
        <v>0.98</v>
      </c>
      <c r="K11" s="63">
        <v>0.98</v>
      </c>
      <c r="L11" s="63">
        <v>0.98</v>
      </c>
      <c r="M11" s="63">
        <v>0.98</v>
      </c>
      <c r="N11" s="63">
        <v>0.98</v>
      </c>
      <c r="O11" s="63">
        <v>0.98</v>
      </c>
      <c r="P11" s="63">
        <v>0.98</v>
      </c>
      <c r="Q11" s="63">
        <v>0.98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0</v>
      </c>
      <c r="AH11" s="78">
        <v>0</v>
      </c>
    </row>
    <row r="12" spans="1:35" s="3" customFormat="1" ht="15.95" customHeight="1" x14ac:dyDescent="0.2">
      <c r="A12" s="28"/>
      <c r="B12" s="41" t="s">
        <v>109</v>
      </c>
      <c r="C12" s="30"/>
      <c r="D12" s="31"/>
      <c r="E12" s="32">
        <f t="shared" ref="E12:AH12" si="2">(E4*$C4)+(E5*$C5)+(E6*$C6)+(E7*$C7)+(E8*$C8)+(E9*$C9)+(E10*$C10)+(E11*$C11)</f>
        <v>6658.12</v>
      </c>
      <c r="F12" s="32">
        <f t="shared" si="2"/>
        <v>6641.46</v>
      </c>
      <c r="G12" s="32">
        <f t="shared" si="2"/>
        <v>6624.8</v>
      </c>
      <c r="H12" s="32">
        <f t="shared" si="2"/>
        <v>6608.14</v>
      </c>
      <c r="I12" s="32">
        <f t="shared" si="2"/>
        <v>6591.4800000000005</v>
      </c>
      <c r="J12" s="32">
        <f t="shared" si="2"/>
        <v>6574.82</v>
      </c>
      <c r="K12" s="32">
        <f t="shared" si="2"/>
        <v>6558.16</v>
      </c>
      <c r="L12" s="32">
        <f t="shared" si="2"/>
        <v>6541.5</v>
      </c>
      <c r="M12" s="32">
        <f t="shared" si="2"/>
        <v>6524.84</v>
      </c>
      <c r="N12" s="32">
        <f t="shared" si="2"/>
        <v>6508.1799999999994</v>
      </c>
      <c r="O12" s="32">
        <f t="shared" si="2"/>
        <v>6491.5199999999995</v>
      </c>
      <c r="P12" s="32">
        <f t="shared" si="2"/>
        <v>6474.86</v>
      </c>
      <c r="Q12" s="32">
        <f t="shared" si="2"/>
        <v>6458.2</v>
      </c>
      <c r="R12" s="32">
        <f t="shared" si="2"/>
        <v>5271.42</v>
      </c>
      <c r="S12" s="32">
        <f t="shared" si="2"/>
        <v>5254.76</v>
      </c>
      <c r="T12" s="32">
        <f t="shared" si="2"/>
        <v>4655</v>
      </c>
      <c r="U12" s="32">
        <f t="shared" si="2"/>
        <v>4655</v>
      </c>
      <c r="V12" s="32">
        <f t="shared" si="2"/>
        <v>4655</v>
      </c>
      <c r="W12" s="32">
        <f t="shared" si="2"/>
        <v>4655</v>
      </c>
      <c r="X12" s="32">
        <f t="shared" si="2"/>
        <v>4655</v>
      </c>
      <c r="Y12" s="32">
        <f t="shared" si="2"/>
        <v>4655</v>
      </c>
      <c r="Z12" s="32">
        <f t="shared" si="2"/>
        <v>4655</v>
      </c>
      <c r="AA12" s="32">
        <f t="shared" si="2"/>
        <v>4655</v>
      </c>
      <c r="AB12" s="32">
        <f t="shared" si="2"/>
        <v>4655</v>
      </c>
      <c r="AC12" s="32">
        <f t="shared" si="2"/>
        <v>4655</v>
      </c>
      <c r="AD12" s="32">
        <f t="shared" si="2"/>
        <v>4655</v>
      </c>
      <c r="AE12" s="32">
        <f t="shared" si="2"/>
        <v>4655</v>
      </c>
      <c r="AF12" s="32">
        <f t="shared" si="2"/>
        <v>4655</v>
      </c>
      <c r="AG12" s="32">
        <f t="shared" si="2"/>
        <v>4655</v>
      </c>
      <c r="AH12" s="72">
        <f t="shared" si="2"/>
        <v>4655</v>
      </c>
    </row>
    <row r="13" spans="1:35" s="39" customFormat="1" ht="15.95" customHeight="1" x14ac:dyDescent="0.2">
      <c r="A13" s="35"/>
      <c r="B13" s="33" t="s">
        <v>110</v>
      </c>
      <c r="C13" s="40">
        <v>8.8300000000000003E-2</v>
      </c>
      <c r="D13" s="37"/>
      <c r="E13" s="32">
        <f t="shared" ref="E13:AH13" si="3">E12*$C13</f>
        <v>587.91199600000004</v>
      </c>
      <c r="F13" s="32">
        <f t="shared" si="3"/>
        <v>586.44091800000001</v>
      </c>
      <c r="G13" s="32">
        <f t="shared" si="3"/>
        <v>584.96984000000009</v>
      </c>
      <c r="H13" s="32">
        <f t="shared" si="3"/>
        <v>583.49876200000006</v>
      </c>
      <c r="I13" s="32">
        <f t="shared" si="3"/>
        <v>582.02768400000002</v>
      </c>
      <c r="J13" s="32">
        <f t="shared" si="3"/>
        <v>580.55660599999999</v>
      </c>
      <c r="K13" s="32">
        <f t="shared" si="3"/>
        <v>579.08552799999995</v>
      </c>
      <c r="L13" s="32">
        <f t="shared" si="3"/>
        <v>577.61445000000003</v>
      </c>
      <c r="M13" s="32">
        <f t="shared" si="3"/>
        <v>576.143372</v>
      </c>
      <c r="N13" s="32">
        <f t="shared" si="3"/>
        <v>574.67229399999997</v>
      </c>
      <c r="O13" s="32">
        <f t="shared" si="3"/>
        <v>573.20121599999993</v>
      </c>
      <c r="P13" s="32">
        <f t="shared" si="3"/>
        <v>571.73013800000001</v>
      </c>
      <c r="Q13" s="32">
        <f t="shared" si="3"/>
        <v>570.25905999999998</v>
      </c>
      <c r="R13" s="32">
        <f t="shared" si="3"/>
        <v>465.466386</v>
      </c>
      <c r="S13" s="32">
        <f t="shared" si="3"/>
        <v>463.99530800000002</v>
      </c>
      <c r="T13" s="32">
        <f t="shared" si="3"/>
        <v>411.03649999999999</v>
      </c>
      <c r="U13" s="32">
        <f t="shared" si="3"/>
        <v>411.03649999999999</v>
      </c>
      <c r="V13" s="32">
        <f t="shared" si="3"/>
        <v>411.03649999999999</v>
      </c>
      <c r="W13" s="32">
        <f t="shared" si="3"/>
        <v>411.03649999999999</v>
      </c>
      <c r="X13" s="32">
        <f t="shared" si="3"/>
        <v>411.03649999999999</v>
      </c>
      <c r="Y13" s="32">
        <f t="shared" si="3"/>
        <v>411.03649999999999</v>
      </c>
      <c r="Z13" s="32">
        <f t="shared" si="3"/>
        <v>411.03649999999999</v>
      </c>
      <c r="AA13" s="32">
        <f t="shared" si="3"/>
        <v>411.03649999999999</v>
      </c>
      <c r="AB13" s="32">
        <f t="shared" si="3"/>
        <v>411.03649999999999</v>
      </c>
      <c r="AC13" s="32">
        <f t="shared" si="3"/>
        <v>411.03649999999999</v>
      </c>
      <c r="AD13" s="32">
        <f t="shared" si="3"/>
        <v>411.03649999999999</v>
      </c>
      <c r="AE13" s="32">
        <f t="shared" si="3"/>
        <v>411.03649999999999</v>
      </c>
      <c r="AF13" s="32">
        <f t="shared" si="3"/>
        <v>411.03649999999999</v>
      </c>
      <c r="AG13" s="32">
        <f t="shared" si="3"/>
        <v>411.03649999999999</v>
      </c>
      <c r="AH13" s="72">
        <f t="shared" si="3"/>
        <v>411.03649999999999</v>
      </c>
      <c r="AI13" s="68"/>
    </row>
    <row r="14" spans="1:35" s="39" customFormat="1" ht="15.95" customHeight="1" x14ac:dyDescent="0.2">
      <c r="A14" s="35"/>
      <c r="B14" s="34" t="s">
        <v>107</v>
      </c>
      <c r="C14" s="36"/>
      <c r="D14" s="37"/>
      <c r="E14" s="38">
        <f t="shared" ref="E14:AH14" si="4">E12-E13</f>
        <v>6070.2080040000001</v>
      </c>
      <c r="F14" s="38">
        <f t="shared" si="4"/>
        <v>6055.0190819999998</v>
      </c>
      <c r="G14" s="38">
        <f t="shared" si="4"/>
        <v>6039.8301600000004</v>
      </c>
      <c r="H14" s="38">
        <f t="shared" si="4"/>
        <v>6024.6412380000002</v>
      </c>
      <c r="I14" s="38">
        <f t="shared" si="4"/>
        <v>6009.4523160000008</v>
      </c>
      <c r="J14" s="38">
        <f t="shared" si="4"/>
        <v>5994.2633939999996</v>
      </c>
      <c r="K14" s="38">
        <f t="shared" si="4"/>
        <v>5979.0744720000002</v>
      </c>
      <c r="L14" s="38">
        <f t="shared" si="4"/>
        <v>5963.88555</v>
      </c>
      <c r="M14" s="38">
        <f t="shared" si="4"/>
        <v>5948.6966279999997</v>
      </c>
      <c r="N14" s="38">
        <f t="shared" si="4"/>
        <v>5933.5077059999994</v>
      </c>
      <c r="O14" s="38">
        <f t="shared" si="4"/>
        <v>5918.3187839999991</v>
      </c>
      <c r="P14" s="38">
        <f t="shared" si="4"/>
        <v>5903.1298619999998</v>
      </c>
      <c r="Q14" s="38">
        <f t="shared" si="4"/>
        <v>5887.9409399999995</v>
      </c>
      <c r="R14" s="38">
        <f t="shared" si="4"/>
        <v>4805.953614</v>
      </c>
      <c r="S14" s="38">
        <f t="shared" si="4"/>
        <v>4790.7646920000007</v>
      </c>
      <c r="T14" s="38">
        <f t="shared" si="4"/>
        <v>4243.9634999999998</v>
      </c>
      <c r="U14" s="38">
        <f t="shared" si="4"/>
        <v>4243.9634999999998</v>
      </c>
      <c r="V14" s="38">
        <f t="shared" si="4"/>
        <v>4243.9634999999998</v>
      </c>
      <c r="W14" s="38">
        <f t="shared" si="4"/>
        <v>4243.9634999999998</v>
      </c>
      <c r="X14" s="38">
        <f t="shared" si="4"/>
        <v>4243.9634999999998</v>
      </c>
      <c r="Y14" s="38">
        <f t="shared" si="4"/>
        <v>4243.9634999999998</v>
      </c>
      <c r="Z14" s="38">
        <f t="shared" si="4"/>
        <v>4243.9634999999998</v>
      </c>
      <c r="AA14" s="38">
        <f t="shared" si="4"/>
        <v>4243.9634999999998</v>
      </c>
      <c r="AB14" s="38">
        <f t="shared" si="4"/>
        <v>4243.9634999999998</v>
      </c>
      <c r="AC14" s="38">
        <f t="shared" si="4"/>
        <v>4243.9634999999998</v>
      </c>
      <c r="AD14" s="38">
        <f t="shared" si="4"/>
        <v>4243.9634999999998</v>
      </c>
      <c r="AE14" s="38">
        <f t="shared" si="4"/>
        <v>4243.9634999999998</v>
      </c>
      <c r="AF14" s="38">
        <f t="shared" si="4"/>
        <v>4243.9634999999998</v>
      </c>
      <c r="AG14" s="38">
        <f t="shared" si="4"/>
        <v>4243.9634999999998</v>
      </c>
      <c r="AH14" s="73">
        <f t="shared" si="4"/>
        <v>4243.9634999999998</v>
      </c>
      <c r="AI14" s="68"/>
    </row>
    <row r="15" spans="1:35" s="3" customFormat="1" ht="15.95" customHeight="1" x14ac:dyDescent="0.2">
      <c r="A15" s="5"/>
      <c r="B15" s="25" t="s">
        <v>106</v>
      </c>
      <c r="C15" s="27">
        <f>SUM(C4:C11)</f>
        <v>7702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70"/>
    </row>
    <row r="16" spans="1:35" s="3" customFormat="1" ht="15.95" customHeight="1" x14ac:dyDescent="0.2">
      <c r="A16" s="5"/>
      <c r="B16" s="6"/>
      <c r="C16" s="5">
        <f>SUM(E14:AH14)/30</f>
        <v>5032.8046314000003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0"/>
    </row>
    <row r="17" spans="1:35" s="3" customFormat="1" ht="15.95" customHeight="1" x14ac:dyDescent="0.25">
      <c r="A17" s="5"/>
      <c r="B17" s="26" t="s">
        <v>13</v>
      </c>
      <c r="C17" s="5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70"/>
    </row>
    <row r="18" spans="1:35" s="3" customFormat="1" ht="15.95" customHeight="1" x14ac:dyDescent="0.2">
      <c r="A18" s="42">
        <v>1</v>
      </c>
      <c r="B18" s="43" t="s">
        <v>12</v>
      </c>
      <c r="C18" s="42">
        <v>1150</v>
      </c>
      <c r="D18" s="60"/>
      <c r="E18" s="45">
        <v>1</v>
      </c>
      <c r="F18" s="45">
        <v>1</v>
      </c>
      <c r="G18" s="45">
        <v>1</v>
      </c>
      <c r="H18" s="45">
        <v>1</v>
      </c>
      <c r="I18" s="45">
        <v>1</v>
      </c>
      <c r="J18" s="45">
        <v>1</v>
      </c>
      <c r="K18" s="45">
        <v>1</v>
      </c>
      <c r="L18" s="45">
        <v>1</v>
      </c>
      <c r="M18" s="45">
        <v>1</v>
      </c>
      <c r="N18" s="45">
        <v>1</v>
      </c>
      <c r="O18" s="45">
        <v>1</v>
      </c>
      <c r="P18" s="45">
        <v>1</v>
      </c>
      <c r="Q18" s="45">
        <v>1</v>
      </c>
      <c r="R18" s="45">
        <v>1</v>
      </c>
      <c r="S18" s="45">
        <v>1</v>
      </c>
      <c r="T18" s="45">
        <v>1</v>
      </c>
      <c r="U18" s="45">
        <v>1</v>
      </c>
      <c r="V18" s="45">
        <v>1</v>
      </c>
      <c r="W18" s="45">
        <v>1</v>
      </c>
      <c r="X18" s="45">
        <v>1</v>
      </c>
      <c r="Y18" s="45">
        <v>1</v>
      </c>
      <c r="Z18" s="45">
        <v>1</v>
      </c>
      <c r="AA18" s="45">
        <v>1</v>
      </c>
      <c r="AB18" s="45">
        <v>1</v>
      </c>
      <c r="AC18" s="45">
        <v>1</v>
      </c>
      <c r="AD18" s="45">
        <v>1</v>
      </c>
      <c r="AE18" s="45">
        <v>1</v>
      </c>
      <c r="AF18" s="45">
        <v>1</v>
      </c>
      <c r="AG18" s="45">
        <v>1</v>
      </c>
      <c r="AH18" s="71">
        <v>1</v>
      </c>
    </row>
    <row r="19" spans="1:35" s="3" customFormat="1" ht="15.95" customHeight="1" x14ac:dyDescent="0.2">
      <c r="A19" s="42">
        <f>+A18+1</f>
        <v>2</v>
      </c>
      <c r="B19" s="43" t="s">
        <v>14</v>
      </c>
      <c r="C19" s="42">
        <v>1150</v>
      </c>
      <c r="D19" s="44"/>
      <c r="E19" s="45">
        <v>1</v>
      </c>
      <c r="F19" s="45">
        <v>1</v>
      </c>
      <c r="G19" s="45">
        <v>1</v>
      </c>
      <c r="H19" s="45">
        <v>1</v>
      </c>
      <c r="I19" s="45">
        <v>1</v>
      </c>
      <c r="J19" s="45">
        <v>1</v>
      </c>
      <c r="K19" s="45">
        <v>1</v>
      </c>
      <c r="L19" s="45">
        <v>1</v>
      </c>
      <c r="M19" s="45">
        <v>1</v>
      </c>
      <c r="N19" s="45">
        <v>1</v>
      </c>
      <c r="O19" s="45">
        <v>1</v>
      </c>
      <c r="P19" s="45">
        <v>1</v>
      </c>
      <c r="Q19" s="45">
        <v>1</v>
      </c>
      <c r="R19" s="45">
        <v>1</v>
      </c>
      <c r="S19" s="45">
        <v>1</v>
      </c>
      <c r="T19" s="45">
        <v>1</v>
      </c>
      <c r="U19" s="45">
        <v>1</v>
      </c>
      <c r="V19" s="45">
        <v>1</v>
      </c>
      <c r="W19" s="45">
        <v>1</v>
      </c>
      <c r="X19" s="45">
        <v>1</v>
      </c>
      <c r="Y19" s="45">
        <v>1</v>
      </c>
      <c r="Z19" s="45">
        <v>1</v>
      </c>
      <c r="AA19" s="45">
        <v>1</v>
      </c>
      <c r="AB19" s="45">
        <v>1</v>
      </c>
      <c r="AC19" s="45">
        <v>1</v>
      </c>
      <c r="AD19" s="45">
        <v>1</v>
      </c>
      <c r="AE19" s="45">
        <v>1</v>
      </c>
      <c r="AF19" s="45">
        <v>1</v>
      </c>
      <c r="AG19" s="45">
        <v>1</v>
      </c>
      <c r="AH19" s="75">
        <v>0</v>
      </c>
    </row>
    <row r="20" spans="1:35" s="3" customFormat="1" ht="15.95" customHeight="1" x14ac:dyDescent="0.2">
      <c r="A20" s="42">
        <f>+A19+1</f>
        <v>3</v>
      </c>
      <c r="B20" s="43" t="s">
        <v>15</v>
      </c>
      <c r="C20" s="42">
        <v>1250</v>
      </c>
      <c r="D20" s="60"/>
      <c r="E20" s="45">
        <v>1</v>
      </c>
      <c r="F20" s="45">
        <v>1</v>
      </c>
      <c r="G20" s="45">
        <v>1</v>
      </c>
      <c r="H20" s="45">
        <v>1</v>
      </c>
      <c r="I20" s="45">
        <v>1</v>
      </c>
      <c r="J20" s="45">
        <v>1</v>
      </c>
      <c r="K20" s="45">
        <v>1</v>
      </c>
      <c r="L20" s="45">
        <v>1</v>
      </c>
      <c r="M20" s="45">
        <v>1</v>
      </c>
      <c r="N20" s="45">
        <v>1</v>
      </c>
      <c r="O20" s="45">
        <v>1</v>
      </c>
      <c r="P20" s="45">
        <v>1</v>
      </c>
      <c r="Q20" s="45">
        <v>1</v>
      </c>
      <c r="R20" s="45">
        <v>1</v>
      </c>
      <c r="S20" s="45">
        <v>1</v>
      </c>
      <c r="T20" s="45">
        <v>1</v>
      </c>
      <c r="U20" s="45">
        <v>1</v>
      </c>
      <c r="V20" s="45">
        <v>1</v>
      </c>
      <c r="W20" s="45">
        <v>1</v>
      </c>
      <c r="X20" s="45">
        <v>1</v>
      </c>
      <c r="Y20" s="45">
        <v>1</v>
      </c>
      <c r="Z20" s="45">
        <v>1</v>
      </c>
      <c r="AA20" s="45">
        <v>1</v>
      </c>
      <c r="AB20" s="45">
        <v>1</v>
      </c>
      <c r="AC20" s="45">
        <v>1</v>
      </c>
      <c r="AD20" s="45">
        <v>1</v>
      </c>
      <c r="AE20" s="45">
        <v>1</v>
      </c>
      <c r="AF20" s="45">
        <v>1</v>
      </c>
      <c r="AG20" s="45">
        <v>1</v>
      </c>
      <c r="AH20" s="71">
        <v>1</v>
      </c>
    </row>
    <row r="21" spans="1:35" s="3" customFormat="1" ht="15.95" customHeight="1" thickBot="1" x14ac:dyDescent="0.25">
      <c r="A21" s="47">
        <f>+A20+1</f>
        <v>4</v>
      </c>
      <c r="B21" s="48" t="s">
        <v>16</v>
      </c>
      <c r="C21" s="47">
        <v>1250</v>
      </c>
      <c r="D21" s="62"/>
      <c r="E21" s="50">
        <v>1</v>
      </c>
      <c r="F21" s="50">
        <v>1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1</v>
      </c>
      <c r="M21" s="50">
        <v>1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1</v>
      </c>
      <c r="T21" s="50">
        <v>1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1</v>
      </c>
      <c r="AA21" s="50">
        <v>1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1</v>
      </c>
      <c r="AH21" s="67">
        <v>1</v>
      </c>
    </row>
    <row r="22" spans="1:35" s="3" customFormat="1" ht="15.95" customHeight="1" x14ac:dyDescent="0.2">
      <c r="A22" s="28"/>
      <c r="B22" s="41" t="s">
        <v>109</v>
      </c>
      <c r="C22" s="30"/>
      <c r="D22" s="31"/>
      <c r="E22" s="32">
        <f t="shared" ref="E22:AH22" si="5">(E18*$C18)+(E19*$C19)+(E20*$C20)+(E21*$C21)</f>
        <v>4800</v>
      </c>
      <c r="F22" s="32">
        <f t="shared" si="5"/>
        <v>4800</v>
      </c>
      <c r="G22" s="32">
        <f t="shared" si="5"/>
        <v>4800</v>
      </c>
      <c r="H22" s="32">
        <f t="shared" si="5"/>
        <v>4800</v>
      </c>
      <c r="I22" s="32">
        <f t="shared" si="5"/>
        <v>4800</v>
      </c>
      <c r="J22" s="32">
        <f t="shared" si="5"/>
        <v>4800</v>
      </c>
      <c r="K22" s="32">
        <f t="shared" si="5"/>
        <v>4800</v>
      </c>
      <c r="L22" s="32">
        <f t="shared" si="5"/>
        <v>4800</v>
      </c>
      <c r="M22" s="32">
        <f t="shared" si="5"/>
        <v>4800</v>
      </c>
      <c r="N22" s="32">
        <f t="shared" si="5"/>
        <v>4800</v>
      </c>
      <c r="O22" s="32">
        <f t="shared" si="5"/>
        <v>4800</v>
      </c>
      <c r="P22" s="32">
        <f t="shared" si="5"/>
        <v>4800</v>
      </c>
      <c r="Q22" s="32">
        <f t="shared" si="5"/>
        <v>4800</v>
      </c>
      <c r="R22" s="32">
        <f t="shared" si="5"/>
        <v>4800</v>
      </c>
      <c r="S22" s="32">
        <f t="shared" si="5"/>
        <v>4800</v>
      </c>
      <c r="T22" s="32">
        <f t="shared" si="5"/>
        <v>4800</v>
      </c>
      <c r="U22" s="32">
        <f t="shared" si="5"/>
        <v>4800</v>
      </c>
      <c r="V22" s="32">
        <f t="shared" si="5"/>
        <v>4800</v>
      </c>
      <c r="W22" s="32">
        <f t="shared" si="5"/>
        <v>4800</v>
      </c>
      <c r="X22" s="32">
        <f t="shared" si="5"/>
        <v>4800</v>
      </c>
      <c r="Y22" s="32">
        <f t="shared" si="5"/>
        <v>4800</v>
      </c>
      <c r="Z22" s="32">
        <f t="shared" si="5"/>
        <v>4800</v>
      </c>
      <c r="AA22" s="32">
        <f t="shared" si="5"/>
        <v>4800</v>
      </c>
      <c r="AB22" s="32">
        <f t="shared" si="5"/>
        <v>4800</v>
      </c>
      <c r="AC22" s="32">
        <f t="shared" si="5"/>
        <v>4800</v>
      </c>
      <c r="AD22" s="32">
        <f t="shared" si="5"/>
        <v>4800</v>
      </c>
      <c r="AE22" s="32">
        <f t="shared" si="5"/>
        <v>4800</v>
      </c>
      <c r="AF22" s="32">
        <f t="shared" si="5"/>
        <v>4800</v>
      </c>
      <c r="AG22" s="32">
        <f t="shared" si="5"/>
        <v>4800</v>
      </c>
      <c r="AH22" s="72">
        <f t="shared" si="5"/>
        <v>3650</v>
      </c>
    </row>
    <row r="23" spans="1:35" s="39" customFormat="1" ht="15.95" customHeight="1" x14ac:dyDescent="0.2">
      <c r="A23" s="35"/>
      <c r="B23" s="33" t="s">
        <v>110</v>
      </c>
      <c r="C23" s="40">
        <v>1.7299999999999999E-2</v>
      </c>
      <c r="D23" s="37"/>
      <c r="E23" s="32">
        <f t="shared" ref="E23:AH23" si="6">E22*$C23</f>
        <v>83.039999999999992</v>
      </c>
      <c r="F23" s="32">
        <f t="shared" si="6"/>
        <v>83.039999999999992</v>
      </c>
      <c r="G23" s="32">
        <f t="shared" si="6"/>
        <v>83.039999999999992</v>
      </c>
      <c r="H23" s="32">
        <f t="shared" si="6"/>
        <v>83.039999999999992</v>
      </c>
      <c r="I23" s="32">
        <f t="shared" si="6"/>
        <v>83.039999999999992</v>
      </c>
      <c r="J23" s="32">
        <f t="shared" si="6"/>
        <v>83.039999999999992</v>
      </c>
      <c r="K23" s="32">
        <f t="shared" si="6"/>
        <v>83.039999999999992</v>
      </c>
      <c r="L23" s="32">
        <f t="shared" si="6"/>
        <v>83.039999999999992</v>
      </c>
      <c r="M23" s="32">
        <f t="shared" si="6"/>
        <v>83.039999999999992</v>
      </c>
      <c r="N23" s="32">
        <f t="shared" si="6"/>
        <v>83.039999999999992</v>
      </c>
      <c r="O23" s="32">
        <f t="shared" si="6"/>
        <v>83.039999999999992</v>
      </c>
      <c r="P23" s="32">
        <f t="shared" si="6"/>
        <v>83.039999999999992</v>
      </c>
      <c r="Q23" s="32">
        <f t="shared" si="6"/>
        <v>83.039999999999992</v>
      </c>
      <c r="R23" s="32">
        <f t="shared" si="6"/>
        <v>83.039999999999992</v>
      </c>
      <c r="S23" s="32">
        <f t="shared" si="6"/>
        <v>83.039999999999992</v>
      </c>
      <c r="T23" s="32">
        <f t="shared" si="6"/>
        <v>83.039999999999992</v>
      </c>
      <c r="U23" s="32">
        <f t="shared" si="6"/>
        <v>83.039999999999992</v>
      </c>
      <c r="V23" s="32">
        <f t="shared" si="6"/>
        <v>83.039999999999992</v>
      </c>
      <c r="W23" s="32">
        <f t="shared" si="6"/>
        <v>83.039999999999992</v>
      </c>
      <c r="X23" s="32">
        <f t="shared" si="6"/>
        <v>83.039999999999992</v>
      </c>
      <c r="Y23" s="32">
        <f t="shared" si="6"/>
        <v>83.039999999999992</v>
      </c>
      <c r="Z23" s="32">
        <f t="shared" si="6"/>
        <v>83.039999999999992</v>
      </c>
      <c r="AA23" s="32">
        <f t="shared" si="6"/>
        <v>83.039999999999992</v>
      </c>
      <c r="AB23" s="32">
        <f t="shared" si="6"/>
        <v>83.039999999999992</v>
      </c>
      <c r="AC23" s="32">
        <f t="shared" si="6"/>
        <v>83.039999999999992</v>
      </c>
      <c r="AD23" s="32">
        <f t="shared" si="6"/>
        <v>83.039999999999992</v>
      </c>
      <c r="AE23" s="32">
        <f t="shared" si="6"/>
        <v>83.039999999999992</v>
      </c>
      <c r="AF23" s="32">
        <f t="shared" si="6"/>
        <v>83.039999999999992</v>
      </c>
      <c r="AG23" s="32">
        <f t="shared" si="6"/>
        <v>83.039999999999992</v>
      </c>
      <c r="AH23" s="72">
        <f t="shared" si="6"/>
        <v>63.144999999999996</v>
      </c>
      <c r="AI23" s="68"/>
    </row>
    <row r="24" spans="1:35" s="39" customFormat="1" ht="15.95" customHeight="1" x14ac:dyDescent="0.2">
      <c r="A24" s="35"/>
      <c r="B24" s="34" t="s">
        <v>107</v>
      </c>
      <c r="C24" s="36"/>
      <c r="D24" s="37"/>
      <c r="E24" s="38">
        <f t="shared" ref="E24:AH24" si="7">E22-E23</f>
        <v>4716.96</v>
      </c>
      <c r="F24" s="38">
        <f t="shared" si="7"/>
        <v>4716.96</v>
      </c>
      <c r="G24" s="38">
        <f t="shared" si="7"/>
        <v>4716.96</v>
      </c>
      <c r="H24" s="38">
        <f t="shared" si="7"/>
        <v>4716.96</v>
      </c>
      <c r="I24" s="38">
        <f t="shared" si="7"/>
        <v>4716.96</v>
      </c>
      <c r="J24" s="38">
        <f t="shared" si="7"/>
        <v>4716.96</v>
      </c>
      <c r="K24" s="38">
        <f t="shared" si="7"/>
        <v>4716.96</v>
      </c>
      <c r="L24" s="38">
        <f t="shared" si="7"/>
        <v>4716.96</v>
      </c>
      <c r="M24" s="38">
        <f t="shared" si="7"/>
        <v>4716.96</v>
      </c>
      <c r="N24" s="38">
        <f t="shared" si="7"/>
        <v>4716.96</v>
      </c>
      <c r="O24" s="38">
        <f t="shared" si="7"/>
        <v>4716.96</v>
      </c>
      <c r="P24" s="38">
        <f t="shared" si="7"/>
        <v>4716.96</v>
      </c>
      <c r="Q24" s="38">
        <f t="shared" si="7"/>
        <v>4716.96</v>
      </c>
      <c r="R24" s="38">
        <f t="shared" si="7"/>
        <v>4716.96</v>
      </c>
      <c r="S24" s="38">
        <f t="shared" si="7"/>
        <v>4716.96</v>
      </c>
      <c r="T24" s="38">
        <f t="shared" si="7"/>
        <v>4716.96</v>
      </c>
      <c r="U24" s="38">
        <f t="shared" si="7"/>
        <v>4716.96</v>
      </c>
      <c r="V24" s="38">
        <f t="shared" si="7"/>
        <v>4716.96</v>
      </c>
      <c r="W24" s="38">
        <f t="shared" si="7"/>
        <v>4716.96</v>
      </c>
      <c r="X24" s="38">
        <f t="shared" si="7"/>
        <v>4716.96</v>
      </c>
      <c r="Y24" s="38">
        <f t="shared" si="7"/>
        <v>4716.96</v>
      </c>
      <c r="Z24" s="38">
        <f t="shared" si="7"/>
        <v>4716.96</v>
      </c>
      <c r="AA24" s="38">
        <f t="shared" si="7"/>
        <v>4716.96</v>
      </c>
      <c r="AB24" s="38">
        <f t="shared" si="7"/>
        <v>4716.96</v>
      </c>
      <c r="AC24" s="38">
        <f t="shared" si="7"/>
        <v>4716.96</v>
      </c>
      <c r="AD24" s="38">
        <f t="shared" si="7"/>
        <v>4716.96</v>
      </c>
      <c r="AE24" s="38">
        <f t="shared" si="7"/>
        <v>4716.96</v>
      </c>
      <c r="AF24" s="38">
        <f t="shared" si="7"/>
        <v>4716.96</v>
      </c>
      <c r="AG24" s="38">
        <f t="shared" si="7"/>
        <v>4716.96</v>
      </c>
      <c r="AH24" s="73">
        <f t="shared" si="7"/>
        <v>3586.855</v>
      </c>
      <c r="AI24" s="68"/>
    </row>
    <row r="25" spans="1:35" s="3" customFormat="1" ht="15.95" customHeight="1" x14ac:dyDescent="0.2">
      <c r="A25" s="5"/>
      <c r="B25" s="25" t="s">
        <v>106</v>
      </c>
      <c r="C25" s="27">
        <f>SUM(C18:C21)</f>
        <v>4800</v>
      </c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0"/>
    </row>
    <row r="26" spans="1:35" s="3" customFormat="1" ht="15.95" customHeight="1" x14ac:dyDescent="0.2">
      <c r="A26" s="5"/>
      <c r="B26" s="6"/>
      <c r="C26" s="5">
        <f>SUM(E24:AH24)/30</f>
        <v>4679.2898333333369</v>
      </c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0"/>
    </row>
    <row r="27" spans="1:35" s="3" customFormat="1" ht="15.95" customHeight="1" x14ac:dyDescent="0.25">
      <c r="A27" s="5"/>
      <c r="B27" s="26" t="s">
        <v>18</v>
      </c>
      <c r="C27" s="5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0"/>
    </row>
    <row r="28" spans="1:35" s="3" customFormat="1" ht="15.95" customHeight="1" x14ac:dyDescent="0.2">
      <c r="A28" s="42">
        <v>1</v>
      </c>
      <c r="B28" s="43" t="s">
        <v>17</v>
      </c>
      <c r="C28" s="42">
        <v>825</v>
      </c>
      <c r="D28" s="44"/>
      <c r="E28" s="45">
        <v>1</v>
      </c>
      <c r="F28" s="45">
        <v>1</v>
      </c>
      <c r="G28" s="45">
        <v>1</v>
      </c>
      <c r="H28" s="45">
        <v>1</v>
      </c>
      <c r="I28" s="45">
        <v>1</v>
      </c>
      <c r="J28" s="45">
        <v>1</v>
      </c>
      <c r="K28" s="45">
        <v>1</v>
      </c>
      <c r="L28" s="45">
        <v>1</v>
      </c>
      <c r="M28" s="45">
        <v>1</v>
      </c>
      <c r="N28" s="45">
        <v>1</v>
      </c>
      <c r="O28" s="45">
        <v>1</v>
      </c>
      <c r="P28" s="45">
        <v>1</v>
      </c>
      <c r="Q28" s="45">
        <v>1</v>
      </c>
      <c r="R28" s="45">
        <v>1</v>
      </c>
      <c r="S28" s="45">
        <v>1</v>
      </c>
      <c r="T28" s="45">
        <v>1</v>
      </c>
      <c r="U28" s="45">
        <v>1</v>
      </c>
      <c r="V28" s="45">
        <v>1</v>
      </c>
      <c r="W28" s="45">
        <v>1</v>
      </c>
      <c r="X28" s="45">
        <v>1</v>
      </c>
      <c r="Y28" s="45">
        <v>1</v>
      </c>
      <c r="Z28" s="45">
        <v>1</v>
      </c>
      <c r="AA28" s="45">
        <v>1</v>
      </c>
      <c r="AB28" s="45">
        <v>1</v>
      </c>
      <c r="AC28" s="45">
        <v>1</v>
      </c>
      <c r="AD28" s="45">
        <v>1</v>
      </c>
      <c r="AE28" s="45">
        <v>1</v>
      </c>
      <c r="AF28" s="45">
        <v>1</v>
      </c>
      <c r="AG28" s="45">
        <v>1</v>
      </c>
      <c r="AH28" s="71">
        <v>1</v>
      </c>
    </row>
    <row r="29" spans="1:35" s="3" customFormat="1" ht="15.95" customHeight="1" x14ac:dyDescent="0.2">
      <c r="A29" s="42">
        <f>+A28+1</f>
        <v>2</v>
      </c>
      <c r="B29" s="43" t="s">
        <v>19</v>
      </c>
      <c r="C29" s="42">
        <v>839</v>
      </c>
      <c r="D29" s="44"/>
      <c r="E29" s="45">
        <v>1</v>
      </c>
      <c r="F29" s="45">
        <v>1</v>
      </c>
      <c r="G29" s="45">
        <v>1</v>
      </c>
      <c r="H29" s="45">
        <v>1</v>
      </c>
      <c r="I29" s="45">
        <v>1</v>
      </c>
      <c r="J29" s="45">
        <v>1</v>
      </c>
      <c r="K29" s="45">
        <v>1</v>
      </c>
      <c r="L29" s="45">
        <v>1</v>
      </c>
      <c r="M29" s="45">
        <v>1</v>
      </c>
      <c r="N29" s="45">
        <v>1</v>
      </c>
      <c r="O29" s="45">
        <v>1</v>
      </c>
      <c r="P29" s="45">
        <v>1</v>
      </c>
      <c r="Q29" s="45">
        <v>1</v>
      </c>
      <c r="R29" s="45">
        <v>1</v>
      </c>
      <c r="S29" s="45">
        <v>1</v>
      </c>
      <c r="T29" s="45">
        <v>1</v>
      </c>
      <c r="U29" s="45">
        <v>1</v>
      </c>
      <c r="V29" s="45">
        <v>1</v>
      </c>
      <c r="W29" s="45">
        <v>1</v>
      </c>
      <c r="X29" s="45">
        <v>1</v>
      </c>
      <c r="Y29" s="45">
        <v>1</v>
      </c>
      <c r="Z29" s="45">
        <v>1</v>
      </c>
      <c r="AA29" s="45">
        <v>1</v>
      </c>
      <c r="AB29" s="45">
        <v>1</v>
      </c>
      <c r="AC29" s="45">
        <v>1</v>
      </c>
      <c r="AD29" s="45">
        <v>1</v>
      </c>
      <c r="AE29" s="45">
        <v>1</v>
      </c>
      <c r="AF29" s="45">
        <v>1</v>
      </c>
      <c r="AG29" s="45">
        <v>1</v>
      </c>
      <c r="AH29" s="71">
        <v>1</v>
      </c>
    </row>
    <row r="30" spans="1:35" s="3" customFormat="1" ht="15.95" customHeight="1" x14ac:dyDescent="0.2">
      <c r="A30" s="42">
        <f>+A29+1</f>
        <v>3</v>
      </c>
      <c r="B30" s="43" t="s">
        <v>20</v>
      </c>
      <c r="C30" s="42">
        <v>839</v>
      </c>
      <c r="D30" s="60"/>
      <c r="E30" s="45">
        <v>1</v>
      </c>
      <c r="F30" s="45">
        <v>1</v>
      </c>
      <c r="G30" s="45">
        <v>1</v>
      </c>
      <c r="H30" s="45">
        <v>1</v>
      </c>
      <c r="I30" s="45">
        <v>1</v>
      </c>
      <c r="J30" s="45">
        <v>1</v>
      </c>
      <c r="K30" s="45">
        <v>1</v>
      </c>
      <c r="L30" s="45">
        <v>1</v>
      </c>
      <c r="M30" s="45">
        <v>1</v>
      </c>
      <c r="N30" s="45">
        <v>1</v>
      </c>
      <c r="O30" s="45">
        <v>1</v>
      </c>
      <c r="P30" s="45">
        <v>1</v>
      </c>
      <c r="Q30" s="45">
        <v>1</v>
      </c>
      <c r="R30" s="45">
        <v>1</v>
      </c>
      <c r="S30" s="45">
        <v>1</v>
      </c>
      <c r="T30" s="45">
        <v>1</v>
      </c>
      <c r="U30" s="45">
        <v>1</v>
      </c>
      <c r="V30" s="45">
        <v>1</v>
      </c>
      <c r="W30" s="45">
        <v>1</v>
      </c>
      <c r="X30" s="45">
        <v>1</v>
      </c>
      <c r="Y30" s="45">
        <v>1</v>
      </c>
      <c r="Z30" s="45">
        <v>1</v>
      </c>
      <c r="AA30" s="45">
        <v>1</v>
      </c>
      <c r="AB30" s="45">
        <v>1</v>
      </c>
      <c r="AC30" s="45">
        <v>1</v>
      </c>
      <c r="AD30" s="45">
        <v>1</v>
      </c>
      <c r="AE30" s="45">
        <v>1</v>
      </c>
      <c r="AF30" s="45">
        <v>1</v>
      </c>
      <c r="AG30" s="45">
        <v>1</v>
      </c>
      <c r="AH30" s="71">
        <v>1</v>
      </c>
    </row>
    <row r="31" spans="1:35" s="3" customFormat="1" ht="15.95" customHeight="1" x14ac:dyDescent="0.2">
      <c r="A31" s="42">
        <f>+A30+1</f>
        <v>4</v>
      </c>
      <c r="B31" s="43" t="s">
        <v>21</v>
      </c>
      <c r="C31" s="42">
        <v>693</v>
      </c>
      <c r="D31" s="60"/>
      <c r="E31" s="45">
        <v>1</v>
      </c>
      <c r="F31" s="45">
        <v>1</v>
      </c>
      <c r="G31" s="45">
        <v>1</v>
      </c>
      <c r="H31" s="45">
        <v>1</v>
      </c>
      <c r="I31" s="45">
        <v>1</v>
      </c>
      <c r="J31" s="45">
        <v>1</v>
      </c>
      <c r="K31" s="45">
        <v>1</v>
      </c>
      <c r="L31" s="45">
        <v>1</v>
      </c>
      <c r="M31" s="45">
        <v>1</v>
      </c>
      <c r="N31" s="45">
        <v>1</v>
      </c>
      <c r="O31" s="45">
        <v>1</v>
      </c>
      <c r="P31" s="45">
        <v>1</v>
      </c>
      <c r="Q31" s="45">
        <v>1</v>
      </c>
      <c r="R31" s="45">
        <v>1</v>
      </c>
      <c r="S31" s="45">
        <v>1</v>
      </c>
      <c r="T31" s="45">
        <v>1</v>
      </c>
      <c r="U31" s="45">
        <v>1</v>
      </c>
      <c r="V31" s="45">
        <v>1</v>
      </c>
      <c r="W31" s="45">
        <v>1</v>
      </c>
      <c r="X31" s="45">
        <v>1</v>
      </c>
      <c r="Y31" s="45">
        <v>1</v>
      </c>
      <c r="Z31" s="45">
        <v>1</v>
      </c>
      <c r="AA31" s="45">
        <v>1</v>
      </c>
      <c r="AB31" s="45">
        <v>1</v>
      </c>
      <c r="AC31" s="45">
        <v>1</v>
      </c>
      <c r="AD31" s="45">
        <v>1</v>
      </c>
      <c r="AE31" s="45">
        <v>1</v>
      </c>
      <c r="AF31" s="45">
        <v>1</v>
      </c>
      <c r="AG31" s="45">
        <v>1</v>
      </c>
      <c r="AH31" s="71">
        <v>1</v>
      </c>
    </row>
    <row r="32" spans="1:35" s="3" customFormat="1" ht="15.95" customHeight="1" thickBot="1" x14ac:dyDescent="0.25">
      <c r="A32" s="47">
        <f>+A31+1</f>
        <v>5</v>
      </c>
      <c r="B32" s="48" t="s">
        <v>22</v>
      </c>
      <c r="C32" s="47">
        <v>693</v>
      </c>
      <c r="D32" s="49"/>
      <c r="E32" s="50">
        <v>1</v>
      </c>
      <c r="F32" s="50">
        <v>1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1</v>
      </c>
      <c r="M32" s="50">
        <v>1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1</v>
      </c>
      <c r="T32" s="50">
        <v>1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1</v>
      </c>
      <c r="AA32" s="50">
        <v>1</v>
      </c>
      <c r="AB32" s="50">
        <v>1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78">
        <v>0</v>
      </c>
    </row>
    <row r="33" spans="1:35" s="3" customFormat="1" ht="15.95" customHeight="1" x14ac:dyDescent="0.2">
      <c r="A33" s="28"/>
      <c r="B33" s="41" t="s">
        <v>109</v>
      </c>
      <c r="C33" s="30"/>
      <c r="D33" s="31"/>
      <c r="E33" s="32">
        <f t="shared" ref="E33:AH33" si="8">(E28*$C28)+(E29*$C29)+(E30*$C30)+(E31*$C31)+(E32*$C32)</f>
        <v>3889</v>
      </c>
      <c r="F33" s="32">
        <f t="shared" si="8"/>
        <v>3889</v>
      </c>
      <c r="G33" s="32">
        <f t="shared" si="8"/>
        <v>3889</v>
      </c>
      <c r="H33" s="32">
        <f t="shared" si="8"/>
        <v>3889</v>
      </c>
      <c r="I33" s="32">
        <f t="shared" si="8"/>
        <v>3889</v>
      </c>
      <c r="J33" s="32">
        <f t="shared" si="8"/>
        <v>3889</v>
      </c>
      <c r="K33" s="32">
        <f t="shared" si="8"/>
        <v>3889</v>
      </c>
      <c r="L33" s="32">
        <f t="shared" si="8"/>
        <v>3889</v>
      </c>
      <c r="M33" s="32">
        <f t="shared" si="8"/>
        <v>3889</v>
      </c>
      <c r="N33" s="32">
        <f t="shared" si="8"/>
        <v>3889</v>
      </c>
      <c r="O33" s="32">
        <f t="shared" si="8"/>
        <v>3889</v>
      </c>
      <c r="P33" s="32">
        <f t="shared" si="8"/>
        <v>3889</v>
      </c>
      <c r="Q33" s="32">
        <f t="shared" si="8"/>
        <v>3889</v>
      </c>
      <c r="R33" s="32">
        <f t="shared" si="8"/>
        <v>3889</v>
      </c>
      <c r="S33" s="32">
        <f t="shared" si="8"/>
        <v>3889</v>
      </c>
      <c r="T33" s="32">
        <f t="shared" si="8"/>
        <v>3889</v>
      </c>
      <c r="U33" s="32">
        <f t="shared" si="8"/>
        <v>3889</v>
      </c>
      <c r="V33" s="32">
        <f t="shared" si="8"/>
        <v>3889</v>
      </c>
      <c r="W33" s="32">
        <f t="shared" si="8"/>
        <v>3889</v>
      </c>
      <c r="X33" s="32">
        <f t="shared" si="8"/>
        <v>3889</v>
      </c>
      <c r="Y33" s="32">
        <f t="shared" si="8"/>
        <v>3889</v>
      </c>
      <c r="Z33" s="32">
        <f t="shared" si="8"/>
        <v>3889</v>
      </c>
      <c r="AA33" s="32">
        <f t="shared" si="8"/>
        <v>3889</v>
      </c>
      <c r="AB33" s="32">
        <f t="shared" si="8"/>
        <v>3889</v>
      </c>
      <c r="AC33" s="32">
        <f t="shared" si="8"/>
        <v>3196</v>
      </c>
      <c r="AD33" s="32">
        <f t="shared" si="8"/>
        <v>3196</v>
      </c>
      <c r="AE33" s="32">
        <f t="shared" si="8"/>
        <v>3196</v>
      </c>
      <c r="AF33" s="32">
        <f t="shared" si="8"/>
        <v>3196</v>
      </c>
      <c r="AG33" s="32">
        <f t="shared" si="8"/>
        <v>3196</v>
      </c>
      <c r="AH33" s="72">
        <f t="shared" si="8"/>
        <v>3196</v>
      </c>
    </row>
    <row r="34" spans="1:35" s="39" customFormat="1" ht="15.95" customHeight="1" x14ac:dyDescent="0.2">
      <c r="A34" s="35"/>
      <c r="B34" s="33" t="s">
        <v>110</v>
      </c>
      <c r="C34" s="40">
        <v>1.8200000000000001E-2</v>
      </c>
      <c r="D34" s="37"/>
      <c r="E34" s="32">
        <f t="shared" ref="E34:AH34" si="9">E33*$C34</f>
        <v>70.779800000000009</v>
      </c>
      <c r="F34" s="32">
        <f t="shared" si="9"/>
        <v>70.779800000000009</v>
      </c>
      <c r="G34" s="32">
        <f t="shared" si="9"/>
        <v>70.779800000000009</v>
      </c>
      <c r="H34" s="32">
        <f t="shared" si="9"/>
        <v>70.779800000000009</v>
      </c>
      <c r="I34" s="32">
        <f t="shared" si="9"/>
        <v>70.779800000000009</v>
      </c>
      <c r="J34" s="32">
        <f t="shared" si="9"/>
        <v>70.779800000000009</v>
      </c>
      <c r="K34" s="32">
        <f t="shared" si="9"/>
        <v>70.779800000000009</v>
      </c>
      <c r="L34" s="32">
        <f t="shared" si="9"/>
        <v>70.779800000000009</v>
      </c>
      <c r="M34" s="32">
        <f t="shared" si="9"/>
        <v>70.779800000000009</v>
      </c>
      <c r="N34" s="32">
        <f t="shared" si="9"/>
        <v>70.779800000000009</v>
      </c>
      <c r="O34" s="32">
        <f t="shared" si="9"/>
        <v>70.779800000000009</v>
      </c>
      <c r="P34" s="32">
        <f t="shared" si="9"/>
        <v>70.779800000000009</v>
      </c>
      <c r="Q34" s="32">
        <f t="shared" si="9"/>
        <v>70.779800000000009</v>
      </c>
      <c r="R34" s="32">
        <f t="shared" si="9"/>
        <v>70.779800000000009</v>
      </c>
      <c r="S34" s="32">
        <f t="shared" si="9"/>
        <v>70.779800000000009</v>
      </c>
      <c r="T34" s="32">
        <f t="shared" si="9"/>
        <v>70.779800000000009</v>
      </c>
      <c r="U34" s="32">
        <f t="shared" si="9"/>
        <v>70.779800000000009</v>
      </c>
      <c r="V34" s="32">
        <f t="shared" si="9"/>
        <v>70.779800000000009</v>
      </c>
      <c r="W34" s="32">
        <f t="shared" si="9"/>
        <v>70.779800000000009</v>
      </c>
      <c r="X34" s="32">
        <f t="shared" si="9"/>
        <v>70.779800000000009</v>
      </c>
      <c r="Y34" s="32">
        <f t="shared" si="9"/>
        <v>70.779800000000009</v>
      </c>
      <c r="Z34" s="32">
        <f t="shared" si="9"/>
        <v>70.779800000000009</v>
      </c>
      <c r="AA34" s="32">
        <f t="shared" si="9"/>
        <v>70.779800000000009</v>
      </c>
      <c r="AB34" s="32">
        <f t="shared" si="9"/>
        <v>70.779800000000009</v>
      </c>
      <c r="AC34" s="32">
        <f t="shared" si="9"/>
        <v>58.167200000000001</v>
      </c>
      <c r="AD34" s="32">
        <f t="shared" si="9"/>
        <v>58.167200000000001</v>
      </c>
      <c r="AE34" s="32">
        <f t="shared" si="9"/>
        <v>58.167200000000001</v>
      </c>
      <c r="AF34" s="32">
        <f t="shared" si="9"/>
        <v>58.167200000000001</v>
      </c>
      <c r="AG34" s="32">
        <f t="shared" si="9"/>
        <v>58.167200000000001</v>
      </c>
      <c r="AH34" s="72">
        <f t="shared" si="9"/>
        <v>58.167200000000001</v>
      </c>
      <c r="AI34" s="68"/>
    </row>
    <row r="35" spans="1:35" s="39" customFormat="1" ht="15.95" customHeight="1" x14ac:dyDescent="0.2">
      <c r="A35" s="35"/>
      <c r="B35" s="34" t="s">
        <v>107</v>
      </c>
      <c r="C35" s="36"/>
      <c r="D35" s="37"/>
      <c r="E35" s="38">
        <f t="shared" ref="E35:AH35" si="10">E33-E34</f>
        <v>3818.2202000000002</v>
      </c>
      <c r="F35" s="38">
        <f t="shared" si="10"/>
        <v>3818.2202000000002</v>
      </c>
      <c r="G35" s="38">
        <f t="shared" si="10"/>
        <v>3818.2202000000002</v>
      </c>
      <c r="H35" s="38">
        <f t="shared" si="10"/>
        <v>3818.2202000000002</v>
      </c>
      <c r="I35" s="38">
        <f t="shared" si="10"/>
        <v>3818.2202000000002</v>
      </c>
      <c r="J35" s="38">
        <f t="shared" si="10"/>
        <v>3818.2202000000002</v>
      </c>
      <c r="K35" s="38">
        <f t="shared" si="10"/>
        <v>3818.2202000000002</v>
      </c>
      <c r="L35" s="38">
        <f t="shared" si="10"/>
        <v>3818.2202000000002</v>
      </c>
      <c r="M35" s="38">
        <f t="shared" si="10"/>
        <v>3818.2202000000002</v>
      </c>
      <c r="N35" s="38">
        <f t="shared" si="10"/>
        <v>3818.2202000000002</v>
      </c>
      <c r="O35" s="38">
        <f t="shared" si="10"/>
        <v>3818.2202000000002</v>
      </c>
      <c r="P35" s="38">
        <f t="shared" si="10"/>
        <v>3818.2202000000002</v>
      </c>
      <c r="Q35" s="38">
        <f t="shared" si="10"/>
        <v>3818.2202000000002</v>
      </c>
      <c r="R35" s="38">
        <f t="shared" si="10"/>
        <v>3818.2202000000002</v>
      </c>
      <c r="S35" s="38">
        <f t="shared" si="10"/>
        <v>3818.2202000000002</v>
      </c>
      <c r="T35" s="38">
        <f t="shared" si="10"/>
        <v>3818.2202000000002</v>
      </c>
      <c r="U35" s="38">
        <f t="shared" si="10"/>
        <v>3818.2202000000002</v>
      </c>
      <c r="V35" s="38">
        <f t="shared" si="10"/>
        <v>3818.2202000000002</v>
      </c>
      <c r="W35" s="38">
        <f t="shared" si="10"/>
        <v>3818.2202000000002</v>
      </c>
      <c r="X35" s="38">
        <f t="shared" si="10"/>
        <v>3818.2202000000002</v>
      </c>
      <c r="Y35" s="38">
        <f t="shared" si="10"/>
        <v>3818.2202000000002</v>
      </c>
      <c r="Z35" s="38">
        <f t="shared" si="10"/>
        <v>3818.2202000000002</v>
      </c>
      <c r="AA35" s="38">
        <f t="shared" si="10"/>
        <v>3818.2202000000002</v>
      </c>
      <c r="AB35" s="38">
        <f t="shared" si="10"/>
        <v>3818.2202000000002</v>
      </c>
      <c r="AC35" s="38">
        <f t="shared" si="10"/>
        <v>3137.8328000000001</v>
      </c>
      <c r="AD35" s="38">
        <f t="shared" si="10"/>
        <v>3137.8328000000001</v>
      </c>
      <c r="AE35" s="38">
        <f t="shared" si="10"/>
        <v>3137.8328000000001</v>
      </c>
      <c r="AF35" s="38">
        <f t="shared" si="10"/>
        <v>3137.8328000000001</v>
      </c>
      <c r="AG35" s="38">
        <f t="shared" si="10"/>
        <v>3137.8328000000001</v>
      </c>
      <c r="AH35" s="73">
        <f t="shared" si="10"/>
        <v>3137.8328000000001</v>
      </c>
      <c r="AI35" s="68"/>
    </row>
    <row r="36" spans="1:35" s="3" customFormat="1" ht="15.95" customHeight="1" x14ac:dyDescent="0.2">
      <c r="A36" s="5"/>
      <c r="B36" s="25" t="s">
        <v>106</v>
      </c>
      <c r="C36" s="27">
        <f>SUM(C28:C32)</f>
        <v>3889</v>
      </c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70"/>
    </row>
    <row r="37" spans="1:35" s="3" customFormat="1" ht="15.95" customHeight="1" x14ac:dyDescent="0.2">
      <c r="A37" s="5"/>
      <c r="B37" s="6"/>
      <c r="C37" s="5">
        <f>SUM(E35:AH35)/30</f>
        <v>3682.1427200000012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70"/>
    </row>
    <row r="38" spans="1:35" s="3" customFormat="1" ht="15.95" customHeight="1" x14ac:dyDescent="0.25">
      <c r="A38" s="5"/>
      <c r="B38" s="26" t="s">
        <v>24</v>
      </c>
      <c r="C38" s="5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70"/>
    </row>
    <row r="39" spans="1:35" s="3" customFormat="1" ht="15.95" customHeight="1" x14ac:dyDescent="0.2">
      <c r="A39" s="42">
        <v>1</v>
      </c>
      <c r="B39" s="43" t="s">
        <v>23</v>
      </c>
      <c r="C39" s="42">
        <v>825</v>
      </c>
      <c r="D39" s="44"/>
      <c r="E39" s="45">
        <v>1</v>
      </c>
      <c r="F39" s="45">
        <v>1</v>
      </c>
      <c r="G39" s="45">
        <v>1</v>
      </c>
      <c r="H39" s="45">
        <v>1</v>
      </c>
      <c r="I39" s="45">
        <v>1</v>
      </c>
      <c r="J39" s="45">
        <v>1</v>
      </c>
      <c r="K39" s="45">
        <v>1</v>
      </c>
      <c r="L39" s="45">
        <v>1</v>
      </c>
      <c r="M39" s="45">
        <v>1</v>
      </c>
      <c r="N39" s="45">
        <v>1</v>
      </c>
      <c r="O39" s="45">
        <v>1</v>
      </c>
      <c r="P39" s="45">
        <v>1</v>
      </c>
      <c r="Q39" s="45">
        <v>1</v>
      </c>
      <c r="R39" s="45">
        <v>1</v>
      </c>
      <c r="S39" s="45">
        <v>1</v>
      </c>
      <c r="T39" s="45">
        <v>1</v>
      </c>
      <c r="U39" s="45">
        <v>1</v>
      </c>
      <c r="V39" s="45">
        <v>1</v>
      </c>
      <c r="W39" s="45">
        <v>1</v>
      </c>
      <c r="X39" s="45">
        <v>1</v>
      </c>
      <c r="Y39" s="45">
        <v>1</v>
      </c>
      <c r="Z39" s="45">
        <v>1</v>
      </c>
      <c r="AA39" s="45">
        <v>1</v>
      </c>
      <c r="AB39" s="45">
        <v>1</v>
      </c>
      <c r="AC39" s="45">
        <v>1</v>
      </c>
      <c r="AD39" s="45">
        <v>1</v>
      </c>
      <c r="AE39" s="45">
        <v>1</v>
      </c>
      <c r="AF39" s="45">
        <v>1</v>
      </c>
      <c r="AG39" s="45">
        <v>1</v>
      </c>
      <c r="AH39" s="74">
        <v>1</v>
      </c>
    </row>
    <row r="40" spans="1:35" s="3" customFormat="1" ht="15.95" customHeight="1" x14ac:dyDescent="0.2">
      <c r="A40" s="42">
        <f t="shared" ref="A40:A51" si="11">+A39+1</f>
        <v>2</v>
      </c>
      <c r="B40" s="43" t="s">
        <v>25</v>
      </c>
      <c r="C40" s="42">
        <v>825</v>
      </c>
      <c r="D40" s="44"/>
      <c r="E40" s="45">
        <v>1</v>
      </c>
      <c r="F40" s="45">
        <v>1</v>
      </c>
      <c r="G40" s="45">
        <v>1</v>
      </c>
      <c r="H40" s="45">
        <v>1</v>
      </c>
      <c r="I40" s="45">
        <v>1</v>
      </c>
      <c r="J40" s="45">
        <v>1</v>
      </c>
      <c r="K40" s="45">
        <v>1</v>
      </c>
      <c r="L40" s="45">
        <v>1</v>
      </c>
      <c r="M40" s="45">
        <v>1</v>
      </c>
      <c r="N40" s="45">
        <v>1</v>
      </c>
      <c r="O40" s="45">
        <v>1</v>
      </c>
      <c r="P40" s="45">
        <v>1</v>
      </c>
      <c r="Q40" s="45">
        <v>1</v>
      </c>
      <c r="R40" s="45">
        <v>1</v>
      </c>
      <c r="S40" s="45">
        <v>1</v>
      </c>
      <c r="T40" s="45">
        <v>1</v>
      </c>
      <c r="U40" s="45">
        <v>1</v>
      </c>
      <c r="V40" s="45">
        <v>1</v>
      </c>
      <c r="W40" s="45">
        <v>1</v>
      </c>
      <c r="X40" s="45">
        <v>1</v>
      </c>
      <c r="Y40" s="45">
        <v>1</v>
      </c>
      <c r="Z40" s="45">
        <v>1</v>
      </c>
      <c r="AA40" s="45">
        <v>1</v>
      </c>
      <c r="AB40" s="45">
        <v>1</v>
      </c>
      <c r="AC40" s="45">
        <v>1</v>
      </c>
      <c r="AD40" s="45">
        <v>1</v>
      </c>
      <c r="AE40" s="45">
        <v>1</v>
      </c>
      <c r="AF40" s="45">
        <v>1</v>
      </c>
      <c r="AG40" s="45">
        <v>1</v>
      </c>
      <c r="AH40" s="71">
        <v>1</v>
      </c>
    </row>
    <row r="41" spans="1:35" s="3" customFormat="1" ht="15.95" customHeight="1" x14ac:dyDescent="0.2">
      <c r="A41" s="42">
        <f t="shared" si="11"/>
        <v>3</v>
      </c>
      <c r="B41" s="43" t="s">
        <v>26</v>
      </c>
      <c r="C41" s="42">
        <v>1031</v>
      </c>
      <c r="D41" s="60"/>
      <c r="E41" s="45">
        <v>1</v>
      </c>
      <c r="F41" s="45">
        <v>1</v>
      </c>
      <c r="G41" s="45">
        <v>1</v>
      </c>
      <c r="H41" s="45">
        <v>1</v>
      </c>
      <c r="I41" s="45">
        <v>1</v>
      </c>
      <c r="J41" s="45">
        <v>1</v>
      </c>
      <c r="K41" s="45">
        <v>1</v>
      </c>
      <c r="L41" s="45">
        <v>1</v>
      </c>
      <c r="M41" s="45">
        <v>1</v>
      </c>
      <c r="N41" s="45">
        <v>1</v>
      </c>
      <c r="O41" s="45">
        <v>1</v>
      </c>
      <c r="P41" s="45">
        <v>1</v>
      </c>
      <c r="Q41" s="45">
        <v>1</v>
      </c>
      <c r="R41" s="45">
        <v>1</v>
      </c>
      <c r="S41" s="45">
        <v>1</v>
      </c>
      <c r="T41" s="45">
        <v>1</v>
      </c>
      <c r="U41" s="45">
        <v>1</v>
      </c>
      <c r="V41" s="45">
        <v>1</v>
      </c>
      <c r="W41" s="45">
        <v>1</v>
      </c>
      <c r="X41" s="45">
        <v>1</v>
      </c>
      <c r="Y41" s="45">
        <v>1</v>
      </c>
      <c r="Z41" s="45">
        <v>1</v>
      </c>
      <c r="AA41" s="45">
        <v>1</v>
      </c>
      <c r="AB41" s="45">
        <v>1</v>
      </c>
      <c r="AC41" s="45">
        <v>1</v>
      </c>
      <c r="AD41" s="45">
        <v>1</v>
      </c>
      <c r="AE41" s="45">
        <v>1</v>
      </c>
      <c r="AF41" s="45">
        <v>1</v>
      </c>
      <c r="AG41" s="45">
        <v>1</v>
      </c>
      <c r="AH41" s="71">
        <v>1</v>
      </c>
    </row>
    <row r="42" spans="1:35" s="3" customFormat="1" ht="15.95" customHeight="1" x14ac:dyDescent="0.2">
      <c r="A42" s="42">
        <f t="shared" si="11"/>
        <v>4</v>
      </c>
      <c r="B42" s="43" t="s">
        <v>27</v>
      </c>
      <c r="C42" s="42">
        <v>1055</v>
      </c>
      <c r="D42" s="60"/>
      <c r="E42" s="45">
        <v>1</v>
      </c>
      <c r="F42" s="45">
        <v>1</v>
      </c>
      <c r="G42" s="45">
        <v>1</v>
      </c>
      <c r="H42" s="45">
        <v>1</v>
      </c>
      <c r="I42" s="45">
        <v>1</v>
      </c>
      <c r="J42" s="45">
        <v>1</v>
      </c>
      <c r="K42" s="45">
        <v>1</v>
      </c>
      <c r="L42" s="45">
        <v>1</v>
      </c>
      <c r="M42" s="45">
        <v>1</v>
      </c>
      <c r="N42" s="45">
        <v>1</v>
      </c>
      <c r="O42" s="45">
        <v>1</v>
      </c>
      <c r="P42" s="45">
        <v>1</v>
      </c>
      <c r="Q42" s="45">
        <v>1</v>
      </c>
      <c r="R42" s="45">
        <v>1</v>
      </c>
      <c r="S42" s="45">
        <v>1</v>
      </c>
      <c r="T42" s="45">
        <v>1</v>
      </c>
      <c r="U42" s="45">
        <v>1</v>
      </c>
      <c r="V42" s="45">
        <v>1</v>
      </c>
      <c r="W42" s="45">
        <v>1</v>
      </c>
      <c r="X42" s="45">
        <v>1</v>
      </c>
      <c r="Y42" s="45">
        <v>1</v>
      </c>
      <c r="Z42" s="45">
        <v>1</v>
      </c>
      <c r="AA42" s="45">
        <v>1</v>
      </c>
      <c r="AB42" s="45">
        <v>1</v>
      </c>
      <c r="AC42" s="45">
        <v>1</v>
      </c>
      <c r="AD42" s="45">
        <v>1</v>
      </c>
      <c r="AE42" s="45">
        <v>1</v>
      </c>
      <c r="AF42" s="45">
        <v>1</v>
      </c>
      <c r="AG42" s="45">
        <v>1</v>
      </c>
      <c r="AH42" s="71">
        <v>1</v>
      </c>
    </row>
    <row r="43" spans="1:35" s="3" customFormat="1" ht="15.95" customHeight="1" x14ac:dyDescent="0.2">
      <c r="A43" s="42">
        <f t="shared" si="11"/>
        <v>5</v>
      </c>
      <c r="B43" s="43" t="s">
        <v>28</v>
      </c>
      <c r="C43" s="42">
        <v>1108</v>
      </c>
      <c r="D43" s="44"/>
      <c r="E43" s="45">
        <v>1</v>
      </c>
      <c r="F43" s="45">
        <v>1</v>
      </c>
      <c r="G43" s="45">
        <v>1</v>
      </c>
      <c r="H43" s="45">
        <v>1</v>
      </c>
      <c r="I43" s="45">
        <v>1</v>
      </c>
      <c r="J43" s="45">
        <v>1</v>
      </c>
      <c r="K43" s="45">
        <v>1</v>
      </c>
      <c r="L43" s="45">
        <v>1</v>
      </c>
      <c r="M43" s="45">
        <v>1</v>
      </c>
      <c r="N43" s="45">
        <v>1</v>
      </c>
      <c r="O43" s="45">
        <v>1</v>
      </c>
      <c r="P43" s="45">
        <v>1</v>
      </c>
      <c r="Q43" s="45">
        <v>1</v>
      </c>
      <c r="R43" s="45">
        <v>1</v>
      </c>
      <c r="S43" s="45">
        <v>1</v>
      </c>
      <c r="T43" s="45">
        <v>1</v>
      </c>
      <c r="U43" s="45">
        <v>1</v>
      </c>
      <c r="V43" s="45">
        <v>1</v>
      </c>
      <c r="W43" s="45">
        <v>1</v>
      </c>
      <c r="X43" s="45">
        <v>1</v>
      </c>
      <c r="Y43" s="45">
        <v>1</v>
      </c>
      <c r="Z43" s="45">
        <v>1</v>
      </c>
      <c r="AA43" s="45">
        <v>1</v>
      </c>
      <c r="AB43" s="45">
        <v>1</v>
      </c>
      <c r="AC43" s="45">
        <v>1</v>
      </c>
      <c r="AD43" s="45">
        <v>1</v>
      </c>
      <c r="AE43" s="45">
        <v>1</v>
      </c>
      <c r="AF43" s="45">
        <v>1</v>
      </c>
      <c r="AG43" s="45">
        <v>1</v>
      </c>
      <c r="AH43" s="71">
        <v>1</v>
      </c>
    </row>
    <row r="44" spans="1:35" s="3" customFormat="1" ht="15.95" customHeight="1" x14ac:dyDescent="0.2">
      <c r="A44" s="53">
        <f t="shared" si="11"/>
        <v>6</v>
      </c>
      <c r="B44" s="55" t="s">
        <v>29</v>
      </c>
      <c r="C44" s="53">
        <v>610</v>
      </c>
      <c r="D44" s="56"/>
      <c r="E44" s="57">
        <v>0.83</v>
      </c>
      <c r="F44" s="57">
        <v>0.83</v>
      </c>
      <c r="G44" s="57">
        <v>0.82</v>
      </c>
      <c r="H44" s="57">
        <v>0.82</v>
      </c>
      <c r="I44" s="57">
        <v>0.82</v>
      </c>
      <c r="J44" s="57">
        <v>0.81</v>
      </c>
      <c r="K44" s="57">
        <v>0.81</v>
      </c>
      <c r="L44" s="57">
        <v>0.81</v>
      </c>
      <c r="M44" s="57">
        <v>0.8</v>
      </c>
      <c r="N44" s="57">
        <v>0.8</v>
      </c>
      <c r="O44" s="57">
        <v>0.8</v>
      </c>
      <c r="P44" s="57">
        <v>0.79</v>
      </c>
      <c r="Q44" s="57">
        <v>0.79</v>
      </c>
      <c r="R44" s="57">
        <v>0.79</v>
      </c>
      <c r="S44" s="57">
        <v>0.78</v>
      </c>
      <c r="T44" s="57">
        <v>0.78</v>
      </c>
      <c r="U44" s="57">
        <v>0.77</v>
      </c>
      <c r="V44" s="57">
        <v>0.77</v>
      </c>
      <c r="W44" s="57">
        <v>0.76</v>
      </c>
      <c r="X44" s="57">
        <v>0.76</v>
      </c>
      <c r="Y44" s="57">
        <v>0.75</v>
      </c>
      <c r="Z44" s="57">
        <v>0.75</v>
      </c>
      <c r="AA44" s="57">
        <v>0.74</v>
      </c>
      <c r="AB44" s="57">
        <v>0.74</v>
      </c>
      <c r="AC44" s="57">
        <v>0.73</v>
      </c>
      <c r="AD44" s="57">
        <v>0.73</v>
      </c>
      <c r="AE44" s="57">
        <v>0.72</v>
      </c>
      <c r="AF44" s="57">
        <v>0.72</v>
      </c>
      <c r="AG44" s="57">
        <v>0.71</v>
      </c>
      <c r="AH44" s="75">
        <v>0.71</v>
      </c>
    </row>
    <row r="45" spans="1:35" s="3" customFormat="1" ht="15.95" customHeight="1" x14ac:dyDescent="0.2">
      <c r="A45" s="53">
        <f t="shared" si="11"/>
        <v>7</v>
      </c>
      <c r="B45" s="55" t="s">
        <v>30</v>
      </c>
      <c r="C45" s="53">
        <v>1100</v>
      </c>
      <c r="D45" s="56"/>
      <c r="E45" s="57">
        <v>0.78</v>
      </c>
      <c r="F45" s="57">
        <v>0.77</v>
      </c>
      <c r="G45" s="57">
        <v>0.77</v>
      </c>
      <c r="H45" s="57">
        <v>0.76</v>
      </c>
      <c r="I45" s="57">
        <v>0.76</v>
      </c>
      <c r="J45" s="57">
        <v>0.75</v>
      </c>
      <c r="K45" s="57">
        <v>0.75</v>
      </c>
      <c r="L45" s="57">
        <v>0.74</v>
      </c>
      <c r="M45" s="57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7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7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75">
        <v>0</v>
      </c>
    </row>
    <row r="46" spans="1:35" s="3" customFormat="1" ht="15.95" customHeight="1" x14ac:dyDescent="0.2">
      <c r="A46" s="42">
        <f t="shared" si="11"/>
        <v>8</v>
      </c>
      <c r="B46" s="43" t="s">
        <v>31</v>
      </c>
      <c r="C46" s="42">
        <v>1100</v>
      </c>
      <c r="D46" s="60"/>
      <c r="E46" s="45">
        <v>1</v>
      </c>
      <c r="F46" s="45">
        <v>1</v>
      </c>
      <c r="G46" s="45">
        <v>1</v>
      </c>
      <c r="H46" s="45">
        <v>1</v>
      </c>
      <c r="I46" s="45">
        <v>1</v>
      </c>
      <c r="J46" s="45">
        <v>1</v>
      </c>
      <c r="K46" s="45">
        <v>1</v>
      </c>
      <c r="L46" s="45">
        <v>1</v>
      </c>
      <c r="M46" s="45">
        <v>1</v>
      </c>
      <c r="N46" s="45">
        <v>1</v>
      </c>
      <c r="O46" s="45">
        <v>1</v>
      </c>
      <c r="P46" s="45">
        <v>1</v>
      </c>
      <c r="Q46" s="45">
        <v>1</v>
      </c>
      <c r="R46" s="45">
        <v>1</v>
      </c>
      <c r="S46" s="45">
        <v>1</v>
      </c>
      <c r="T46" s="45">
        <v>1</v>
      </c>
      <c r="U46" s="45">
        <v>1</v>
      </c>
      <c r="V46" s="45">
        <v>1</v>
      </c>
      <c r="W46" s="45">
        <v>1</v>
      </c>
      <c r="X46" s="45">
        <v>1</v>
      </c>
      <c r="Y46" s="45">
        <v>1</v>
      </c>
      <c r="Z46" s="45">
        <v>1</v>
      </c>
      <c r="AA46" s="45">
        <v>1</v>
      </c>
      <c r="AB46" s="45">
        <v>1</v>
      </c>
      <c r="AC46" s="45">
        <v>1</v>
      </c>
      <c r="AD46" s="45">
        <v>1</v>
      </c>
      <c r="AE46" s="45">
        <v>1</v>
      </c>
      <c r="AF46" s="45">
        <v>1</v>
      </c>
      <c r="AG46" s="45">
        <v>1</v>
      </c>
      <c r="AH46" s="71">
        <v>1</v>
      </c>
    </row>
    <row r="47" spans="1:35" s="3" customFormat="1" ht="15.95" customHeight="1" x14ac:dyDescent="0.2">
      <c r="A47" s="42">
        <f t="shared" si="11"/>
        <v>9</v>
      </c>
      <c r="B47" s="43" t="s">
        <v>32</v>
      </c>
      <c r="C47" s="42">
        <v>1106</v>
      </c>
      <c r="D47" s="60"/>
      <c r="E47" s="45">
        <v>1</v>
      </c>
      <c r="F47" s="45">
        <v>1</v>
      </c>
      <c r="G47" s="45">
        <v>1</v>
      </c>
      <c r="H47" s="45">
        <v>1</v>
      </c>
      <c r="I47" s="45">
        <v>1</v>
      </c>
      <c r="J47" s="45">
        <v>1</v>
      </c>
      <c r="K47" s="45">
        <v>1</v>
      </c>
      <c r="L47" s="45">
        <v>1</v>
      </c>
      <c r="M47" s="45">
        <v>1</v>
      </c>
      <c r="N47" s="45">
        <v>1</v>
      </c>
      <c r="O47" s="45">
        <v>1</v>
      </c>
      <c r="P47" s="45">
        <v>1</v>
      </c>
      <c r="Q47" s="45">
        <v>1</v>
      </c>
      <c r="R47" s="45">
        <v>1</v>
      </c>
      <c r="S47" s="45">
        <v>1</v>
      </c>
      <c r="T47" s="45">
        <v>1</v>
      </c>
      <c r="U47" s="45">
        <v>1</v>
      </c>
      <c r="V47" s="45">
        <v>1</v>
      </c>
      <c r="W47" s="45">
        <v>1</v>
      </c>
      <c r="X47" s="45">
        <v>1</v>
      </c>
      <c r="Y47" s="45">
        <v>1</v>
      </c>
      <c r="Z47" s="45">
        <v>1</v>
      </c>
      <c r="AA47" s="45">
        <v>1</v>
      </c>
      <c r="AB47" s="45">
        <v>1</v>
      </c>
      <c r="AC47" s="45">
        <v>1</v>
      </c>
      <c r="AD47" s="45">
        <v>1</v>
      </c>
      <c r="AE47" s="45">
        <v>1</v>
      </c>
      <c r="AF47" s="45">
        <v>1</v>
      </c>
      <c r="AG47" s="45">
        <v>1</v>
      </c>
      <c r="AH47" s="71">
        <v>1</v>
      </c>
    </row>
    <row r="48" spans="1:35" s="3" customFormat="1" ht="15.95" customHeight="1" x14ac:dyDescent="0.2">
      <c r="A48" s="42">
        <f t="shared" si="11"/>
        <v>10</v>
      </c>
      <c r="B48" s="43" t="s">
        <v>33</v>
      </c>
      <c r="C48" s="42">
        <v>1106</v>
      </c>
      <c r="D48" s="44"/>
      <c r="E48" s="45">
        <v>1</v>
      </c>
      <c r="F48" s="45">
        <v>1</v>
      </c>
      <c r="G48" s="45">
        <v>1</v>
      </c>
      <c r="H48" s="45">
        <v>1</v>
      </c>
      <c r="I48" s="45">
        <v>1</v>
      </c>
      <c r="J48" s="45">
        <v>1</v>
      </c>
      <c r="K48" s="45">
        <v>1</v>
      </c>
      <c r="L48" s="45">
        <v>1</v>
      </c>
      <c r="M48" s="45">
        <v>1</v>
      </c>
      <c r="N48" s="45">
        <v>1</v>
      </c>
      <c r="O48" s="45">
        <v>1</v>
      </c>
      <c r="P48" s="45">
        <v>1</v>
      </c>
      <c r="Q48" s="45">
        <v>1</v>
      </c>
      <c r="R48" s="45">
        <v>1</v>
      </c>
      <c r="S48" s="45">
        <v>1</v>
      </c>
      <c r="T48" s="45">
        <v>1</v>
      </c>
      <c r="U48" s="45">
        <v>1</v>
      </c>
      <c r="V48" s="45">
        <v>1</v>
      </c>
      <c r="W48" s="45">
        <v>1</v>
      </c>
      <c r="X48" s="57">
        <v>0.98</v>
      </c>
      <c r="Y48" s="57">
        <v>0.96</v>
      </c>
      <c r="Z48" s="57">
        <v>0.94</v>
      </c>
      <c r="AA48" s="57">
        <v>0.92</v>
      </c>
      <c r="AB48" s="57">
        <v>0.9</v>
      </c>
      <c r="AC48" s="57">
        <v>0.88</v>
      </c>
      <c r="AD48" s="57">
        <v>0.86</v>
      </c>
      <c r="AE48" s="57">
        <v>0.84</v>
      </c>
      <c r="AF48" s="57">
        <v>0.82</v>
      </c>
      <c r="AG48" s="57">
        <v>0.8</v>
      </c>
      <c r="AH48" s="75">
        <v>0</v>
      </c>
    </row>
    <row r="49" spans="1:35" s="3" customFormat="1" ht="15.95" customHeight="1" x14ac:dyDescent="0.2">
      <c r="A49" s="42">
        <f t="shared" si="11"/>
        <v>11</v>
      </c>
      <c r="B49" s="43" t="s">
        <v>34</v>
      </c>
      <c r="C49" s="42">
        <v>1090</v>
      </c>
      <c r="D49" s="44"/>
      <c r="E49" s="45">
        <v>1</v>
      </c>
      <c r="F49" s="45">
        <v>1</v>
      </c>
      <c r="G49" s="45">
        <v>1</v>
      </c>
      <c r="H49" s="45">
        <v>1</v>
      </c>
      <c r="I49" s="45">
        <v>1</v>
      </c>
      <c r="J49" s="45">
        <v>1</v>
      </c>
      <c r="K49" s="45">
        <v>1</v>
      </c>
      <c r="L49" s="45">
        <v>1</v>
      </c>
      <c r="M49" s="45">
        <v>1</v>
      </c>
      <c r="N49" s="45">
        <v>1</v>
      </c>
      <c r="O49" s="45">
        <v>1</v>
      </c>
      <c r="P49" s="45">
        <v>1</v>
      </c>
      <c r="Q49" s="45">
        <v>1</v>
      </c>
      <c r="R49" s="45">
        <v>1</v>
      </c>
      <c r="S49" s="45">
        <v>1</v>
      </c>
      <c r="T49" s="45">
        <v>1</v>
      </c>
      <c r="U49" s="45">
        <v>1</v>
      </c>
      <c r="V49" s="45">
        <v>1</v>
      </c>
      <c r="W49" s="45">
        <v>1</v>
      </c>
      <c r="X49" s="45">
        <v>1</v>
      </c>
      <c r="Y49" s="45">
        <v>1</v>
      </c>
      <c r="Z49" s="45">
        <v>1</v>
      </c>
      <c r="AA49" s="45">
        <v>1</v>
      </c>
      <c r="AB49" s="45">
        <v>1</v>
      </c>
      <c r="AC49" s="45">
        <v>1</v>
      </c>
      <c r="AD49" s="45">
        <v>1</v>
      </c>
      <c r="AE49" s="45">
        <v>1</v>
      </c>
      <c r="AF49" s="45">
        <v>1</v>
      </c>
      <c r="AG49" s="45">
        <v>1</v>
      </c>
      <c r="AH49" s="71">
        <v>1</v>
      </c>
    </row>
    <row r="50" spans="1:35" s="3" customFormat="1" ht="15.95" customHeight="1" x14ac:dyDescent="0.2">
      <c r="A50" s="42">
        <f t="shared" si="11"/>
        <v>12</v>
      </c>
      <c r="B50" s="43" t="s">
        <v>35</v>
      </c>
      <c r="C50" s="42">
        <v>1094</v>
      </c>
      <c r="D50" s="44"/>
      <c r="E50" s="45">
        <v>1</v>
      </c>
      <c r="F50" s="45">
        <v>1</v>
      </c>
      <c r="G50" s="45">
        <v>1</v>
      </c>
      <c r="H50" s="45">
        <v>1</v>
      </c>
      <c r="I50" s="45">
        <v>1</v>
      </c>
      <c r="J50" s="45">
        <v>1</v>
      </c>
      <c r="K50" s="45">
        <v>1</v>
      </c>
      <c r="L50" s="45">
        <v>1</v>
      </c>
      <c r="M50" s="45">
        <v>1</v>
      </c>
      <c r="N50" s="45">
        <v>1</v>
      </c>
      <c r="O50" s="45">
        <v>1</v>
      </c>
      <c r="P50" s="45">
        <v>1</v>
      </c>
      <c r="Q50" s="45">
        <v>1</v>
      </c>
      <c r="R50" s="45">
        <v>1</v>
      </c>
      <c r="S50" s="45">
        <v>1</v>
      </c>
      <c r="T50" s="45">
        <v>1</v>
      </c>
      <c r="U50" s="45">
        <v>1</v>
      </c>
      <c r="V50" s="45">
        <v>1</v>
      </c>
      <c r="W50" s="45">
        <v>1</v>
      </c>
      <c r="X50" s="45">
        <v>1</v>
      </c>
      <c r="Y50" s="45">
        <v>1</v>
      </c>
      <c r="Z50" s="45">
        <v>1</v>
      </c>
      <c r="AA50" s="45">
        <v>1</v>
      </c>
      <c r="AB50" s="45">
        <v>1</v>
      </c>
      <c r="AC50" s="45">
        <v>1</v>
      </c>
      <c r="AD50" s="45">
        <v>1</v>
      </c>
      <c r="AE50" s="45">
        <v>1</v>
      </c>
      <c r="AF50" s="45">
        <v>1</v>
      </c>
      <c r="AG50" s="45">
        <v>1</v>
      </c>
      <c r="AH50" s="71">
        <v>1</v>
      </c>
    </row>
    <row r="51" spans="1:35" s="3" customFormat="1" ht="15.95" customHeight="1" thickBot="1" x14ac:dyDescent="0.25">
      <c r="A51" s="47">
        <f t="shared" si="11"/>
        <v>13</v>
      </c>
      <c r="B51" s="48" t="s">
        <v>11</v>
      </c>
      <c r="C51" s="47">
        <v>786</v>
      </c>
      <c r="D51" s="49"/>
      <c r="E51" s="50">
        <v>1</v>
      </c>
      <c r="F51" s="50">
        <v>1</v>
      </c>
      <c r="G51" s="50">
        <v>1</v>
      </c>
      <c r="H51" s="50">
        <v>1</v>
      </c>
      <c r="I51" s="50">
        <v>1</v>
      </c>
      <c r="J51" s="50">
        <v>1</v>
      </c>
      <c r="K51" s="50">
        <v>1</v>
      </c>
      <c r="L51" s="50">
        <v>1</v>
      </c>
      <c r="M51" s="50">
        <v>1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1</v>
      </c>
      <c r="T51" s="50">
        <v>1</v>
      </c>
      <c r="U51" s="50">
        <v>1</v>
      </c>
      <c r="V51" s="50">
        <v>1</v>
      </c>
      <c r="W51" s="50">
        <v>1</v>
      </c>
      <c r="X51" s="50">
        <v>1</v>
      </c>
      <c r="Y51" s="50">
        <v>1</v>
      </c>
      <c r="Z51" s="50">
        <v>1</v>
      </c>
      <c r="AA51" s="50">
        <v>1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1</v>
      </c>
      <c r="AH51" s="67">
        <v>1</v>
      </c>
    </row>
    <row r="52" spans="1:35" s="3" customFormat="1" ht="15.95" customHeight="1" x14ac:dyDescent="0.2">
      <c r="A52" s="28"/>
      <c r="B52" s="41" t="s">
        <v>109</v>
      </c>
      <c r="C52" s="30"/>
      <c r="D52" s="31"/>
      <c r="E52" s="32">
        <f t="shared" ref="E52:AH52" si="12">(E39*$C39)+(E40*$C40)+(E41*$C41)+(E42*$C42)+(E43*$C43)+(E44*$C44)+(E45*$C45)+(E46*$C46)+(E47*$C47)+(E48*$C48)+(E49*$C49)+(E50*$C50)+(E51*$C51)</f>
        <v>12490.3</v>
      </c>
      <c r="F52" s="32">
        <f t="shared" si="12"/>
        <v>12479.3</v>
      </c>
      <c r="G52" s="32">
        <f t="shared" si="12"/>
        <v>12473.2</v>
      </c>
      <c r="H52" s="32">
        <f t="shared" si="12"/>
        <v>12462.2</v>
      </c>
      <c r="I52" s="32">
        <f t="shared" si="12"/>
        <v>12462.2</v>
      </c>
      <c r="J52" s="32">
        <f t="shared" si="12"/>
        <v>12445.1</v>
      </c>
      <c r="K52" s="32">
        <f t="shared" si="12"/>
        <v>12445.1</v>
      </c>
      <c r="L52" s="32">
        <f t="shared" si="12"/>
        <v>12434.1</v>
      </c>
      <c r="M52" s="32">
        <f t="shared" si="12"/>
        <v>11614</v>
      </c>
      <c r="N52" s="32">
        <f t="shared" si="12"/>
        <v>11614</v>
      </c>
      <c r="O52" s="32">
        <f t="shared" si="12"/>
        <v>11614</v>
      </c>
      <c r="P52" s="32">
        <f t="shared" si="12"/>
        <v>11607.9</v>
      </c>
      <c r="Q52" s="32">
        <f t="shared" si="12"/>
        <v>11607.9</v>
      </c>
      <c r="R52" s="32">
        <f t="shared" si="12"/>
        <v>11607.9</v>
      </c>
      <c r="S52" s="32">
        <f t="shared" si="12"/>
        <v>11601.8</v>
      </c>
      <c r="T52" s="32">
        <f t="shared" si="12"/>
        <v>11601.8</v>
      </c>
      <c r="U52" s="32">
        <f t="shared" si="12"/>
        <v>11595.7</v>
      </c>
      <c r="V52" s="32">
        <f t="shared" si="12"/>
        <v>11595.7</v>
      </c>
      <c r="W52" s="32">
        <f t="shared" si="12"/>
        <v>11589.6</v>
      </c>
      <c r="X52" s="32">
        <f t="shared" si="12"/>
        <v>11567.48</v>
      </c>
      <c r="Y52" s="32">
        <f t="shared" si="12"/>
        <v>11539.26</v>
      </c>
      <c r="Z52" s="32">
        <f t="shared" si="12"/>
        <v>11517.14</v>
      </c>
      <c r="AA52" s="32">
        <f t="shared" si="12"/>
        <v>11488.92</v>
      </c>
      <c r="AB52" s="32">
        <f t="shared" si="12"/>
        <v>11466.8</v>
      </c>
      <c r="AC52" s="32">
        <f t="shared" si="12"/>
        <v>11438.58</v>
      </c>
      <c r="AD52" s="32">
        <f t="shared" si="12"/>
        <v>11416.460000000001</v>
      </c>
      <c r="AE52" s="32">
        <f t="shared" si="12"/>
        <v>11388.24</v>
      </c>
      <c r="AF52" s="32">
        <f t="shared" si="12"/>
        <v>11366.119999999999</v>
      </c>
      <c r="AG52" s="32">
        <f t="shared" si="12"/>
        <v>11337.9</v>
      </c>
      <c r="AH52" s="72">
        <f t="shared" si="12"/>
        <v>10453.1</v>
      </c>
    </row>
    <row r="53" spans="1:35" s="39" customFormat="1" ht="15.95" customHeight="1" x14ac:dyDescent="0.2">
      <c r="A53" s="35"/>
      <c r="B53" s="33" t="s">
        <v>110</v>
      </c>
      <c r="C53" s="40">
        <v>3.4599999999999999E-2</v>
      </c>
      <c r="D53" s="37"/>
      <c r="E53" s="32">
        <f t="shared" ref="E53:AH53" si="13">E52*$C53</f>
        <v>432.16437999999994</v>
      </c>
      <c r="F53" s="32">
        <f t="shared" si="13"/>
        <v>431.78377999999998</v>
      </c>
      <c r="G53" s="32">
        <f t="shared" si="13"/>
        <v>431.57272</v>
      </c>
      <c r="H53" s="32">
        <f t="shared" si="13"/>
        <v>431.19211999999999</v>
      </c>
      <c r="I53" s="32">
        <f t="shared" si="13"/>
        <v>431.19211999999999</v>
      </c>
      <c r="J53" s="32">
        <f t="shared" si="13"/>
        <v>430.60046</v>
      </c>
      <c r="K53" s="32">
        <f t="shared" si="13"/>
        <v>430.60046</v>
      </c>
      <c r="L53" s="32">
        <f t="shared" si="13"/>
        <v>430.21985999999998</v>
      </c>
      <c r="M53" s="32">
        <f t="shared" si="13"/>
        <v>401.84440000000001</v>
      </c>
      <c r="N53" s="32">
        <f t="shared" si="13"/>
        <v>401.84440000000001</v>
      </c>
      <c r="O53" s="32">
        <f t="shared" si="13"/>
        <v>401.84440000000001</v>
      </c>
      <c r="P53" s="32">
        <f t="shared" si="13"/>
        <v>401.63333999999998</v>
      </c>
      <c r="Q53" s="32">
        <f t="shared" si="13"/>
        <v>401.63333999999998</v>
      </c>
      <c r="R53" s="32">
        <f t="shared" si="13"/>
        <v>401.63333999999998</v>
      </c>
      <c r="S53" s="32">
        <f t="shared" si="13"/>
        <v>401.42227999999994</v>
      </c>
      <c r="T53" s="32">
        <f t="shared" si="13"/>
        <v>401.42227999999994</v>
      </c>
      <c r="U53" s="32">
        <f t="shared" si="13"/>
        <v>401.21122000000003</v>
      </c>
      <c r="V53" s="32">
        <f t="shared" si="13"/>
        <v>401.21122000000003</v>
      </c>
      <c r="W53" s="32">
        <f t="shared" si="13"/>
        <v>401.00015999999999</v>
      </c>
      <c r="X53" s="32">
        <f t="shared" si="13"/>
        <v>400.23480799999999</v>
      </c>
      <c r="Y53" s="32">
        <f t="shared" si="13"/>
        <v>399.258396</v>
      </c>
      <c r="Z53" s="32">
        <f t="shared" si="13"/>
        <v>398.49304399999994</v>
      </c>
      <c r="AA53" s="32">
        <f t="shared" si="13"/>
        <v>397.51663200000002</v>
      </c>
      <c r="AB53" s="32">
        <f t="shared" si="13"/>
        <v>396.75127999999995</v>
      </c>
      <c r="AC53" s="32">
        <f t="shared" si="13"/>
        <v>395.77486799999997</v>
      </c>
      <c r="AD53" s="32">
        <f t="shared" si="13"/>
        <v>395.00951600000002</v>
      </c>
      <c r="AE53" s="32">
        <f t="shared" si="13"/>
        <v>394.03310399999998</v>
      </c>
      <c r="AF53" s="32">
        <f t="shared" si="13"/>
        <v>393.26775199999997</v>
      </c>
      <c r="AG53" s="32">
        <f t="shared" si="13"/>
        <v>392.29133999999999</v>
      </c>
      <c r="AH53" s="72">
        <f t="shared" si="13"/>
        <v>361.67725999999999</v>
      </c>
      <c r="AI53" s="68"/>
    </row>
    <row r="54" spans="1:35" s="39" customFormat="1" ht="15.95" customHeight="1" x14ac:dyDescent="0.2">
      <c r="A54" s="35"/>
      <c r="B54" s="34" t="s">
        <v>107</v>
      </c>
      <c r="C54" s="36"/>
      <c r="D54" s="37"/>
      <c r="E54" s="38">
        <f t="shared" ref="E54:AH54" si="14">E52-E53</f>
        <v>12058.135619999999</v>
      </c>
      <c r="F54" s="38">
        <f t="shared" si="14"/>
        <v>12047.51622</v>
      </c>
      <c r="G54" s="38">
        <f t="shared" si="14"/>
        <v>12041.627280000001</v>
      </c>
      <c r="H54" s="38">
        <f t="shared" si="14"/>
        <v>12031.007880000001</v>
      </c>
      <c r="I54" s="38">
        <f t="shared" si="14"/>
        <v>12031.007880000001</v>
      </c>
      <c r="J54" s="38">
        <f t="shared" si="14"/>
        <v>12014.499540000001</v>
      </c>
      <c r="K54" s="38">
        <f t="shared" si="14"/>
        <v>12014.499540000001</v>
      </c>
      <c r="L54" s="38">
        <f t="shared" si="14"/>
        <v>12003.880140000001</v>
      </c>
      <c r="M54" s="38">
        <f t="shared" si="14"/>
        <v>11212.1556</v>
      </c>
      <c r="N54" s="38">
        <f t="shared" si="14"/>
        <v>11212.1556</v>
      </c>
      <c r="O54" s="38">
        <f t="shared" si="14"/>
        <v>11212.1556</v>
      </c>
      <c r="P54" s="38">
        <f t="shared" si="14"/>
        <v>11206.266659999999</v>
      </c>
      <c r="Q54" s="38">
        <f t="shared" si="14"/>
        <v>11206.266659999999</v>
      </c>
      <c r="R54" s="38">
        <f t="shared" si="14"/>
        <v>11206.266659999999</v>
      </c>
      <c r="S54" s="38">
        <f t="shared" si="14"/>
        <v>11200.377719999999</v>
      </c>
      <c r="T54" s="38">
        <f t="shared" si="14"/>
        <v>11200.377719999999</v>
      </c>
      <c r="U54" s="38">
        <f t="shared" si="14"/>
        <v>11194.488780000001</v>
      </c>
      <c r="V54" s="38">
        <f t="shared" si="14"/>
        <v>11194.488780000001</v>
      </c>
      <c r="W54" s="38">
        <f t="shared" si="14"/>
        <v>11188.599840000001</v>
      </c>
      <c r="X54" s="38">
        <f t="shared" si="14"/>
        <v>11167.245192</v>
      </c>
      <c r="Y54" s="38">
        <f t="shared" si="14"/>
        <v>11140.001604000001</v>
      </c>
      <c r="Z54" s="38">
        <f t="shared" si="14"/>
        <v>11118.646955999999</v>
      </c>
      <c r="AA54" s="38">
        <f t="shared" si="14"/>
        <v>11091.403367999999</v>
      </c>
      <c r="AB54" s="38">
        <f t="shared" si="14"/>
        <v>11070.048719999999</v>
      </c>
      <c r="AC54" s="38">
        <f t="shared" si="14"/>
        <v>11042.805132</v>
      </c>
      <c r="AD54" s="38">
        <f t="shared" si="14"/>
        <v>11021.450484000001</v>
      </c>
      <c r="AE54" s="38">
        <f t="shared" si="14"/>
        <v>10994.206896</v>
      </c>
      <c r="AF54" s="38">
        <f t="shared" si="14"/>
        <v>10972.852247999999</v>
      </c>
      <c r="AG54" s="38">
        <f t="shared" si="14"/>
        <v>10945.60866</v>
      </c>
      <c r="AH54" s="73">
        <f t="shared" si="14"/>
        <v>10091.42274</v>
      </c>
      <c r="AI54" s="68"/>
    </row>
    <row r="55" spans="1:35" s="3" customFormat="1" ht="15.95" customHeight="1" x14ac:dyDescent="0.2">
      <c r="A55" s="5"/>
      <c r="B55" s="25" t="s">
        <v>106</v>
      </c>
      <c r="C55" s="27">
        <f>SUM(C39:C51)</f>
        <v>12836</v>
      </c>
      <c r="D55" s="7"/>
      <c r="E55" s="8"/>
      <c r="F55" s="8"/>
      <c r="G55" s="8"/>
      <c r="H55" s="8"/>
      <c r="I55" s="8"/>
      <c r="J55" s="8"/>
      <c r="K55" s="8"/>
      <c r="L55" s="8"/>
      <c r="M55" s="8"/>
      <c r="N55" s="61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70"/>
    </row>
    <row r="56" spans="1:35" s="3" customFormat="1" ht="15.95" customHeight="1" x14ac:dyDescent="0.2">
      <c r="A56" s="5"/>
      <c r="B56" s="6"/>
      <c r="C56" s="5">
        <f>SUM(E54:AH54)/30</f>
        <v>11337.715524000003</v>
      </c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70"/>
    </row>
    <row r="57" spans="1:35" s="3" customFormat="1" ht="15.95" customHeight="1" x14ac:dyDescent="0.25">
      <c r="A57" s="5"/>
      <c r="B57" s="26" t="s">
        <v>37</v>
      </c>
      <c r="C57" s="5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70"/>
    </row>
    <row r="58" spans="1:35" s="3" customFormat="1" ht="15.95" customHeight="1" x14ac:dyDescent="0.2">
      <c r="A58" s="42">
        <v>1</v>
      </c>
      <c r="B58" s="43" t="s">
        <v>36</v>
      </c>
      <c r="C58" s="42">
        <v>1120</v>
      </c>
      <c r="D58" s="60"/>
      <c r="E58" s="45">
        <v>1</v>
      </c>
      <c r="F58" s="45">
        <v>1</v>
      </c>
      <c r="G58" s="45">
        <v>1</v>
      </c>
      <c r="H58" s="45">
        <v>1</v>
      </c>
      <c r="I58" s="45">
        <v>1</v>
      </c>
      <c r="J58" s="45">
        <v>1</v>
      </c>
      <c r="K58" s="45">
        <v>1</v>
      </c>
      <c r="L58" s="45">
        <v>1</v>
      </c>
      <c r="M58" s="45">
        <v>1</v>
      </c>
      <c r="N58" s="45">
        <v>1</v>
      </c>
      <c r="O58" s="45">
        <v>1</v>
      </c>
      <c r="P58" s="45">
        <v>1</v>
      </c>
      <c r="Q58" s="45">
        <v>1</v>
      </c>
      <c r="R58" s="45">
        <v>1</v>
      </c>
      <c r="S58" s="45">
        <v>1</v>
      </c>
      <c r="T58" s="45">
        <v>1</v>
      </c>
      <c r="U58" s="45">
        <v>1</v>
      </c>
      <c r="V58" s="45">
        <v>1</v>
      </c>
      <c r="W58" s="45">
        <v>1</v>
      </c>
      <c r="X58" s="45">
        <v>1</v>
      </c>
      <c r="Y58" s="45">
        <v>1</v>
      </c>
      <c r="Z58" s="45">
        <v>1</v>
      </c>
      <c r="AA58" s="45">
        <v>1</v>
      </c>
      <c r="AB58" s="45">
        <v>1</v>
      </c>
      <c r="AC58" s="45">
        <v>1</v>
      </c>
      <c r="AD58" s="45">
        <v>1</v>
      </c>
      <c r="AE58" s="45">
        <v>1</v>
      </c>
      <c r="AF58" s="45">
        <v>1</v>
      </c>
      <c r="AG58" s="45">
        <v>1</v>
      </c>
      <c r="AH58" s="71">
        <v>1</v>
      </c>
    </row>
    <row r="59" spans="1:35" s="3" customFormat="1" ht="15.95" customHeight="1" x14ac:dyDescent="0.2">
      <c r="A59" s="42">
        <f t="shared" ref="A59:A71" si="15">+A58+1</f>
        <v>2</v>
      </c>
      <c r="B59" s="43" t="s">
        <v>38</v>
      </c>
      <c r="C59" s="42">
        <v>1120</v>
      </c>
      <c r="D59" s="44"/>
      <c r="E59" s="45">
        <v>1</v>
      </c>
      <c r="F59" s="45">
        <v>1</v>
      </c>
      <c r="G59" s="45">
        <v>1</v>
      </c>
      <c r="H59" s="45">
        <v>1</v>
      </c>
      <c r="I59" s="45">
        <v>1</v>
      </c>
      <c r="J59" s="45">
        <v>1</v>
      </c>
      <c r="K59" s="45">
        <v>1</v>
      </c>
      <c r="L59" s="45">
        <v>1</v>
      </c>
      <c r="M59" s="45">
        <v>1</v>
      </c>
      <c r="N59" s="45">
        <v>1</v>
      </c>
      <c r="O59" s="45">
        <v>1</v>
      </c>
      <c r="P59" s="45">
        <v>1</v>
      </c>
      <c r="Q59" s="45">
        <v>1</v>
      </c>
      <c r="R59" s="45">
        <v>1</v>
      </c>
      <c r="S59" s="45">
        <v>1</v>
      </c>
      <c r="T59" s="45">
        <v>1</v>
      </c>
      <c r="U59" s="45">
        <v>1</v>
      </c>
      <c r="V59" s="45">
        <v>1</v>
      </c>
      <c r="W59" s="45">
        <v>1</v>
      </c>
      <c r="X59" s="45">
        <v>1</v>
      </c>
      <c r="Y59" s="45">
        <v>1</v>
      </c>
      <c r="Z59" s="45">
        <v>1</v>
      </c>
      <c r="AA59" s="45">
        <v>1</v>
      </c>
      <c r="AB59" s="57">
        <v>0.8</v>
      </c>
      <c r="AC59" s="57">
        <v>0.81</v>
      </c>
      <c r="AD59" s="57">
        <v>0.82</v>
      </c>
      <c r="AE59" s="57">
        <v>0.83</v>
      </c>
      <c r="AF59" s="57">
        <v>0.84</v>
      </c>
      <c r="AG59" s="57">
        <v>0.85</v>
      </c>
      <c r="AH59" s="75">
        <v>0.86</v>
      </c>
    </row>
    <row r="60" spans="1:35" s="3" customFormat="1" ht="15.95" customHeight="1" x14ac:dyDescent="0.2">
      <c r="A60" s="42">
        <f t="shared" si="15"/>
        <v>3</v>
      </c>
      <c r="B60" s="43" t="s">
        <v>39</v>
      </c>
      <c r="C60" s="42">
        <v>1105</v>
      </c>
      <c r="D60" s="44"/>
      <c r="E60" s="45">
        <v>1</v>
      </c>
      <c r="F60" s="45">
        <v>1</v>
      </c>
      <c r="G60" s="45">
        <v>1</v>
      </c>
      <c r="H60" s="45">
        <v>1</v>
      </c>
      <c r="I60" s="45">
        <v>1</v>
      </c>
      <c r="J60" s="45">
        <v>1</v>
      </c>
      <c r="K60" s="45">
        <v>1</v>
      </c>
      <c r="L60" s="45">
        <v>1</v>
      </c>
      <c r="M60" s="45">
        <v>1</v>
      </c>
      <c r="N60" s="45">
        <v>1</v>
      </c>
      <c r="O60" s="45">
        <v>1</v>
      </c>
      <c r="P60" s="45">
        <v>1</v>
      </c>
      <c r="Q60" s="45">
        <v>1</v>
      </c>
      <c r="R60" s="45">
        <v>1</v>
      </c>
      <c r="S60" s="45">
        <v>1</v>
      </c>
      <c r="T60" s="45">
        <v>1</v>
      </c>
      <c r="U60" s="45">
        <v>1</v>
      </c>
      <c r="V60" s="45">
        <v>1</v>
      </c>
      <c r="W60" s="45">
        <v>1</v>
      </c>
      <c r="X60" s="45">
        <v>1</v>
      </c>
      <c r="Y60" s="45">
        <v>1</v>
      </c>
      <c r="Z60" s="45">
        <v>1</v>
      </c>
      <c r="AA60" s="45">
        <v>1</v>
      </c>
      <c r="AB60" s="45">
        <v>1</v>
      </c>
      <c r="AC60" s="45">
        <v>1</v>
      </c>
      <c r="AD60" s="45">
        <v>1</v>
      </c>
      <c r="AE60" s="45">
        <v>1</v>
      </c>
      <c r="AF60" s="45">
        <v>1</v>
      </c>
      <c r="AG60" s="45">
        <v>1</v>
      </c>
      <c r="AH60" s="75">
        <v>0</v>
      </c>
    </row>
    <row r="61" spans="1:35" s="3" customFormat="1" ht="15.95" customHeight="1" x14ac:dyDescent="0.2">
      <c r="A61" s="42">
        <f t="shared" si="15"/>
        <v>4</v>
      </c>
      <c r="B61" s="43" t="s">
        <v>40</v>
      </c>
      <c r="C61" s="42">
        <v>1105</v>
      </c>
      <c r="D61" s="60"/>
      <c r="E61" s="45">
        <v>1</v>
      </c>
      <c r="F61" s="45">
        <v>1</v>
      </c>
      <c r="G61" s="45">
        <v>1</v>
      </c>
      <c r="H61" s="45">
        <v>1</v>
      </c>
      <c r="I61" s="45">
        <v>1</v>
      </c>
      <c r="J61" s="45">
        <v>1</v>
      </c>
      <c r="K61" s="45">
        <v>1</v>
      </c>
      <c r="L61" s="45">
        <v>1</v>
      </c>
      <c r="M61" s="45">
        <v>1</v>
      </c>
      <c r="N61" s="45">
        <v>1</v>
      </c>
      <c r="O61" s="45">
        <v>1</v>
      </c>
      <c r="P61" s="45">
        <v>1</v>
      </c>
      <c r="Q61" s="45">
        <v>1</v>
      </c>
      <c r="R61" s="45">
        <v>1</v>
      </c>
      <c r="S61" s="45">
        <v>1</v>
      </c>
      <c r="T61" s="45">
        <v>1</v>
      </c>
      <c r="U61" s="45">
        <v>1</v>
      </c>
      <c r="V61" s="45">
        <v>1</v>
      </c>
      <c r="W61" s="45">
        <v>1</v>
      </c>
      <c r="X61" s="45">
        <v>1</v>
      </c>
      <c r="Y61" s="45">
        <v>1</v>
      </c>
      <c r="Z61" s="45">
        <v>1</v>
      </c>
      <c r="AA61" s="45">
        <v>1</v>
      </c>
      <c r="AB61" s="45">
        <v>1</v>
      </c>
      <c r="AC61" s="45">
        <v>1</v>
      </c>
      <c r="AD61" s="45">
        <v>1</v>
      </c>
      <c r="AE61" s="45">
        <v>1</v>
      </c>
      <c r="AF61" s="45">
        <v>1</v>
      </c>
      <c r="AG61" s="45">
        <v>1</v>
      </c>
      <c r="AH61" s="71">
        <v>1</v>
      </c>
    </row>
    <row r="62" spans="1:35" s="3" customFormat="1" ht="15.95" customHeight="1" x14ac:dyDescent="0.2">
      <c r="A62" s="42">
        <f t="shared" si="15"/>
        <v>5</v>
      </c>
      <c r="B62" s="43" t="s">
        <v>41</v>
      </c>
      <c r="C62" s="42">
        <v>930</v>
      </c>
      <c r="D62" s="44"/>
      <c r="E62" s="45">
        <v>1</v>
      </c>
      <c r="F62" s="45">
        <v>1</v>
      </c>
      <c r="G62" s="45">
        <v>1</v>
      </c>
      <c r="H62" s="45">
        <v>1</v>
      </c>
      <c r="I62" s="45">
        <v>1</v>
      </c>
      <c r="J62" s="45">
        <v>1</v>
      </c>
      <c r="K62" s="45">
        <v>1</v>
      </c>
      <c r="L62" s="45">
        <v>1</v>
      </c>
      <c r="M62" s="45">
        <v>1</v>
      </c>
      <c r="N62" s="45">
        <v>1</v>
      </c>
      <c r="O62" s="45">
        <v>1</v>
      </c>
      <c r="P62" s="45">
        <v>1</v>
      </c>
      <c r="Q62" s="45">
        <v>1</v>
      </c>
      <c r="R62" s="45">
        <v>1</v>
      </c>
      <c r="S62" s="45">
        <v>1</v>
      </c>
      <c r="T62" s="45">
        <v>1</v>
      </c>
      <c r="U62" s="45">
        <v>1</v>
      </c>
      <c r="V62" s="45">
        <v>1</v>
      </c>
      <c r="W62" s="45">
        <v>1</v>
      </c>
      <c r="X62" s="45">
        <v>1</v>
      </c>
      <c r="Y62" s="45">
        <v>1</v>
      </c>
      <c r="Z62" s="45">
        <v>1</v>
      </c>
      <c r="AA62" s="45">
        <v>1</v>
      </c>
      <c r="AB62" s="45">
        <v>1</v>
      </c>
      <c r="AC62" s="45">
        <v>1</v>
      </c>
      <c r="AD62" s="45">
        <v>1</v>
      </c>
      <c r="AE62" s="45">
        <v>1</v>
      </c>
      <c r="AF62" s="45">
        <v>1</v>
      </c>
      <c r="AG62" s="45">
        <v>1</v>
      </c>
      <c r="AH62" s="71">
        <v>1</v>
      </c>
    </row>
    <row r="63" spans="1:35" s="3" customFormat="1" ht="15.95" customHeight="1" x14ac:dyDescent="0.2">
      <c r="A63" s="42">
        <f t="shared" si="15"/>
        <v>6</v>
      </c>
      <c r="B63" s="43" t="s">
        <v>42</v>
      </c>
      <c r="C63" s="42">
        <v>794</v>
      </c>
      <c r="D63" s="60"/>
      <c r="E63" s="45">
        <v>1</v>
      </c>
      <c r="F63" s="45">
        <v>1</v>
      </c>
      <c r="G63" s="45">
        <v>1</v>
      </c>
      <c r="H63" s="45">
        <v>1</v>
      </c>
      <c r="I63" s="45">
        <v>1</v>
      </c>
      <c r="J63" s="45">
        <v>1</v>
      </c>
      <c r="K63" s="45">
        <v>1</v>
      </c>
      <c r="L63" s="45">
        <v>1</v>
      </c>
      <c r="M63" s="45">
        <v>1</v>
      </c>
      <c r="N63" s="45">
        <v>1</v>
      </c>
      <c r="O63" s="45">
        <v>1</v>
      </c>
      <c r="P63" s="45">
        <v>1</v>
      </c>
      <c r="Q63" s="45">
        <v>1</v>
      </c>
      <c r="R63" s="45">
        <v>1</v>
      </c>
      <c r="S63" s="45">
        <v>1</v>
      </c>
      <c r="T63" s="45">
        <v>1</v>
      </c>
      <c r="U63" s="45">
        <v>1</v>
      </c>
      <c r="V63" s="45">
        <v>1</v>
      </c>
      <c r="W63" s="45">
        <v>1</v>
      </c>
      <c r="X63" s="45">
        <v>1</v>
      </c>
      <c r="Y63" s="45">
        <v>1</v>
      </c>
      <c r="Z63" s="45">
        <v>1</v>
      </c>
      <c r="AA63" s="45">
        <v>1</v>
      </c>
      <c r="AB63" s="45">
        <v>1</v>
      </c>
      <c r="AC63" s="45">
        <v>1</v>
      </c>
      <c r="AD63" s="45">
        <v>1</v>
      </c>
      <c r="AE63" s="45">
        <v>1</v>
      </c>
      <c r="AF63" s="45">
        <v>1</v>
      </c>
      <c r="AG63" s="45">
        <v>1</v>
      </c>
      <c r="AH63" s="71">
        <v>1</v>
      </c>
    </row>
    <row r="64" spans="1:35" s="3" customFormat="1" ht="15.95" customHeight="1" x14ac:dyDescent="0.2">
      <c r="A64" s="42">
        <f t="shared" si="15"/>
        <v>7</v>
      </c>
      <c r="B64" s="43" t="s">
        <v>43</v>
      </c>
      <c r="C64" s="42">
        <v>794</v>
      </c>
      <c r="D64" s="44"/>
      <c r="E64" s="45">
        <v>1</v>
      </c>
      <c r="F64" s="45">
        <v>1</v>
      </c>
      <c r="G64" s="45">
        <v>1</v>
      </c>
      <c r="H64" s="45">
        <v>1</v>
      </c>
      <c r="I64" s="45">
        <v>1</v>
      </c>
      <c r="J64" s="45">
        <v>1</v>
      </c>
      <c r="K64" s="45">
        <v>1</v>
      </c>
      <c r="L64" s="45">
        <v>1</v>
      </c>
      <c r="M64" s="45">
        <v>1</v>
      </c>
      <c r="N64" s="45">
        <v>1</v>
      </c>
      <c r="O64" s="45">
        <v>1</v>
      </c>
      <c r="P64" s="45">
        <v>1</v>
      </c>
      <c r="Q64" s="45">
        <v>1</v>
      </c>
      <c r="R64" s="45">
        <v>1</v>
      </c>
      <c r="S64" s="45">
        <v>1</v>
      </c>
      <c r="T64" s="45">
        <v>1</v>
      </c>
      <c r="U64" s="45">
        <v>1</v>
      </c>
      <c r="V64" s="45">
        <v>1</v>
      </c>
      <c r="W64" s="45">
        <v>1</v>
      </c>
      <c r="X64" s="45">
        <v>1</v>
      </c>
      <c r="Y64" s="45">
        <v>1</v>
      </c>
      <c r="Z64" s="45">
        <v>1</v>
      </c>
      <c r="AA64" s="45">
        <v>1</v>
      </c>
      <c r="AB64" s="45">
        <v>1</v>
      </c>
      <c r="AC64" s="45">
        <v>1</v>
      </c>
      <c r="AD64" s="45">
        <v>1</v>
      </c>
      <c r="AE64" s="45">
        <v>1</v>
      </c>
      <c r="AF64" s="45">
        <v>1</v>
      </c>
      <c r="AG64" s="45">
        <v>1</v>
      </c>
      <c r="AH64" s="71">
        <v>1</v>
      </c>
    </row>
    <row r="65" spans="1:35" s="3" customFormat="1" ht="15.95" customHeight="1" x14ac:dyDescent="0.2">
      <c r="A65" s="5">
        <f t="shared" si="15"/>
        <v>8</v>
      </c>
      <c r="B65" s="6" t="s">
        <v>44</v>
      </c>
      <c r="C65" s="5">
        <v>503</v>
      </c>
      <c r="D65" s="7"/>
      <c r="E65" s="8">
        <v>0.94</v>
      </c>
      <c r="F65" s="8">
        <v>0.94</v>
      </c>
      <c r="G65" s="8">
        <v>0.94</v>
      </c>
      <c r="H65" s="8">
        <v>0.94</v>
      </c>
      <c r="I65" s="8">
        <v>0.94</v>
      </c>
      <c r="J65" s="8">
        <v>0.94</v>
      </c>
      <c r="K65" s="8">
        <v>0.94</v>
      </c>
      <c r="L65" s="8">
        <v>0.94</v>
      </c>
      <c r="M65" s="8">
        <v>0.94</v>
      </c>
      <c r="N65" s="8">
        <v>0.94</v>
      </c>
      <c r="O65" s="8">
        <v>0.94</v>
      </c>
      <c r="P65" s="8">
        <v>0.94</v>
      </c>
      <c r="Q65" s="8">
        <v>0.94</v>
      </c>
      <c r="R65" s="8">
        <v>0.94</v>
      </c>
      <c r="S65" s="8">
        <v>0.94</v>
      </c>
      <c r="T65" s="8">
        <v>0.94</v>
      </c>
      <c r="U65" s="8">
        <v>0.94</v>
      </c>
      <c r="V65" s="8">
        <v>0.94</v>
      </c>
      <c r="W65" s="8">
        <v>0.94</v>
      </c>
      <c r="X65" s="8">
        <v>0.94</v>
      </c>
      <c r="Y65" s="8">
        <v>0.94</v>
      </c>
      <c r="Z65" s="8">
        <v>0.94</v>
      </c>
      <c r="AA65" s="8">
        <v>0.94</v>
      </c>
      <c r="AB65" s="8">
        <v>0.94</v>
      </c>
      <c r="AC65" s="8">
        <v>0.94</v>
      </c>
      <c r="AD65" s="8">
        <v>0.94</v>
      </c>
      <c r="AE65" s="8">
        <v>0.94</v>
      </c>
      <c r="AF65" s="8">
        <v>0.94</v>
      </c>
      <c r="AG65" s="8">
        <v>0.94</v>
      </c>
      <c r="AH65" s="79">
        <v>0.94</v>
      </c>
    </row>
    <row r="66" spans="1:35" s="3" customFormat="1" ht="15.95" customHeight="1" x14ac:dyDescent="0.2">
      <c r="A66" s="42">
        <f t="shared" si="15"/>
        <v>9</v>
      </c>
      <c r="B66" s="43" t="s">
        <v>45</v>
      </c>
      <c r="C66" s="42">
        <v>1078</v>
      </c>
      <c r="D66" s="60"/>
      <c r="E66" s="45">
        <v>1</v>
      </c>
      <c r="F66" s="45">
        <v>1</v>
      </c>
      <c r="G66" s="45">
        <v>1</v>
      </c>
      <c r="H66" s="45">
        <v>1</v>
      </c>
      <c r="I66" s="45">
        <v>1</v>
      </c>
      <c r="J66" s="45">
        <v>1</v>
      </c>
      <c r="K66" s="45">
        <v>1</v>
      </c>
      <c r="L66" s="45">
        <v>1</v>
      </c>
      <c r="M66" s="45">
        <v>1</v>
      </c>
      <c r="N66" s="45">
        <v>1</v>
      </c>
      <c r="O66" s="45">
        <v>1</v>
      </c>
      <c r="P66" s="45">
        <v>1</v>
      </c>
      <c r="Q66" s="45">
        <v>1</v>
      </c>
      <c r="R66" s="45">
        <v>1</v>
      </c>
      <c r="S66" s="45">
        <v>1</v>
      </c>
      <c r="T66" s="45">
        <v>1</v>
      </c>
      <c r="U66" s="45">
        <v>1</v>
      </c>
      <c r="V66" s="45">
        <v>1</v>
      </c>
      <c r="W66" s="45">
        <v>1</v>
      </c>
      <c r="X66" s="45">
        <v>1</v>
      </c>
      <c r="Y66" s="45">
        <v>1</v>
      </c>
      <c r="Z66" s="45">
        <v>1</v>
      </c>
      <c r="AA66" s="45">
        <v>1</v>
      </c>
      <c r="AB66" s="45">
        <v>1</v>
      </c>
      <c r="AC66" s="45">
        <v>1</v>
      </c>
      <c r="AD66" s="45">
        <v>1</v>
      </c>
      <c r="AE66" s="45">
        <v>1</v>
      </c>
      <c r="AF66" s="45">
        <v>1</v>
      </c>
      <c r="AG66" s="45">
        <v>1</v>
      </c>
      <c r="AH66" s="71">
        <v>1</v>
      </c>
    </row>
    <row r="67" spans="1:35" s="3" customFormat="1" ht="15.95" customHeight="1" x14ac:dyDescent="0.2">
      <c r="A67" s="42">
        <f t="shared" si="15"/>
        <v>10</v>
      </c>
      <c r="B67" s="43" t="s">
        <v>46</v>
      </c>
      <c r="C67" s="42">
        <v>1078</v>
      </c>
      <c r="D67" s="44"/>
      <c r="E67" s="45">
        <v>1</v>
      </c>
      <c r="F67" s="45">
        <v>1</v>
      </c>
      <c r="G67" s="45">
        <v>1</v>
      </c>
      <c r="H67" s="45">
        <v>1</v>
      </c>
      <c r="I67" s="45">
        <v>1</v>
      </c>
      <c r="J67" s="45">
        <v>1</v>
      </c>
      <c r="K67" s="45">
        <v>1</v>
      </c>
      <c r="L67" s="45">
        <v>1</v>
      </c>
      <c r="M67" s="45">
        <v>1</v>
      </c>
      <c r="N67" s="45">
        <v>1</v>
      </c>
      <c r="O67" s="45">
        <v>1</v>
      </c>
      <c r="P67" s="45">
        <v>1</v>
      </c>
      <c r="Q67" s="45">
        <v>1</v>
      </c>
      <c r="R67" s="45">
        <v>1</v>
      </c>
      <c r="S67" s="45">
        <v>1</v>
      </c>
      <c r="T67" s="45">
        <v>1</v>
      </c>
      <c r="U67" s="45">
        <v>1</v>
      </c>
      <c r="V67" s="45">
        <v>1</v>
      </c>
      <c r="W67" s="45">
        <v>1</v>
      </c>
      <c r="X67" s="45">
        <v>1</v>
      </c>
      <c r="Y67" s="45">
        <v>1</v>
      </c>
      <c r="Z67" s="45">
        <v>1</v>
      </c>
      <c r="AA67" s="45">
        <v>1</v>
      </c>
      <c r="AB67" s="45">
        <v>1</v>
      </c>
      <c r="AC67" s="45">
        <v>1</v>
      </c>
      <c r="AD67" s="45">
        <v>1</v>
      </c>
      <c r="AE67" s="45">
        <v>1</v>
      </c>
      <c r="AF67" s="45">
        <v>1</v>
      </c>
      <c r="AG67" s="45">
        <v>1</v>
      </c>
      <c r="AH67" s="75">
        <v>0</v>
      </c>
    </row>
    <row r="68" spans="1:35" s="3" customFormat="1" ht="15.95" customHeight="1" x14ac:dyDescent="0.2">
      <c r="A68" s="42">
        <f t="shared" si="15"/>
        <v>11</v>
      </c>
      <c r="B68" s="43" t="s">
        <v>47</v>
      </c>
      <c r="C68" s="42">
        <v>485</v>
      </c>
      <c r="D68" s="60"/>
      <c r="E68" s="45">
        <v>1</v>
      </c>
      <c r="F68" s="45">
        <v>1</v>
      </c>
      <c r="G68" s="45">
        <v>1</v>
      </c>
      <c r="H68" s="45">
        <v>1</v>
      </c>
      <c r="I68" s="45">
        <v>1</v>
      </c>
      <c r="J68" s="45">
        <v>1</v>
      </c>
      <c r="K68" s="45">
        <v>1</v>
      </c>
      <c r="L68" s="45">
        <v>1</v>
      </c>
      <c r="M68" s="45">
        <v>1</v>
      </c>
      <c r="N68" s="45">
        <v>1</v>
      </c>
      <c r="O68" s="45">
        <v>1</v>
      </c>
      <c r="P68" s="45">
        <v>1</v>
      </c>
      <c r="Q68" s="45">
        <v>1</v>
      </c>
      <c r="R68" s="45">
        <v>1</v>
      </c>
      <c r="S68" s="45">
        <v>1</v>
      </c>
      <c r="T68" s="45">
        <v>1</v>
      </c>
      <c r="U68" s="45">
        <v>1</v>
      </c>
      <c r="V68" s="45">
        <v>1</v>
      </c>
      <c r="W68" s="45">
        <v>1</v>
      </c>
      <c r="X68" s="45">
        <v>1</v>
      </c>
      <c r="Y68" s="45">
        <v>1</v>
      </c>
      <c r="Z68" s="45">
        <v>1</v>
      </c>
      <c r="AA68" s="45">
        <v>1</v>
      </c>
      <c r="AB68" s="45">
        <v>1</v>
      </c>
      <c r="AC68" s="45">
        <v>1</v>
      </c>
      <c r="AD68" s="45">
        <v>1</v>
      </c>
      <c r="AE68" s="45">
        <v>1</v>
      </c>
      <c r="AF68" s="45">
        <v>1</v>
      </c>
      <c r="AG68" s="45">
        <v>1</v>
      </c>
      <c r="AH68" s="71">
        <v>1</v>
      </c>
    </row>
    <row r="69" spans="1:35" s="3" customFormat="1" ht="15.95" customHeight="1" x14ac:dyDescent="0.2">
      <c r="A69" s="42">
        <f t="shared" si="15"/>
        <v>12</v>
      </c>
      <c r="B69" s="43" t="s">
        <v>48</v>
      </c>
      <c r="C69" s="42">
        <v>485</v>
      </c>
      <c r="D69" s="44"/>
      <c r="E69" s="45">
        <v>1</v>
      </c>
      <c r="F69" s="45">
        <v>1</v>
      </c>
      <c r="G69" s="45">
        <v>1</v>
      </c>
      <c r="H69" s="45">
        <v>1</v>
      </c>
      <c r="I69" s="45">
        <v>1</v>
      </c>
      <c r="J69" s="45">
        <v>1</v>
      </c>
      <c r="K69" s="45">
        <v>1</v>
      </c>
      <c r="L69" s="45">
        <v>1</v>
      </c>
      <c r="M69" s="45">
        <v>1</v>
      </c>
      <c r="N69" s="45">
        <v>1</v>
      </c>
      <c r="O69" s="45">
        <v>1</v>
      </c>
      <c r="P69" s="45">
        <v>1</v>
      </c>
      <c r="Q69" s="45">
        <v>1</v>
      </c>
      <c r="R69" s="45">
        <v>1</v>
      </c>
      <c r="S69" s="45">
        <v>1</v>
      </c>
      <c r="T69" s="45">
        <v>1</v>
      </c>
      <c r="U69" s="45">
        <v>1</v>
      </c>
      <c r="V69" s="45">
        <v>1</v>
      </c>
      <c r="W69" s="45">
        <v>1</v>
      </c>
      <c r="X69" s="45">
        <v>1</v>
      </c>
      <c r="Y69" s="45">
        <v>1</v>
      </c>
      <c r="Z69" s="45">
        <v>1</v>
      </c>
      <c r="AA69" s="45">
        <v>1</v>
      </c>
      <c r="AB69" s="45">
        <v>1</v>
      </c>
      <c r="AC69" s="45">
        <v>1</v>
      </c>
      <c r="AD69" s="45">
        <v>1</v>
      </c>
      <c r="AE69" s="45">
        <v>1</v>
      </c>
      <c r="AF69" s="45">
        <v>1</v>
      </c>
      <c r="AG69" s="45">
        <v>1</v>
      </c>
      <c r="AH69" s="71">
        <v>1</v>
      </c>
    </row>
    <row r="70" spans="1:35" s="3" customFormat="1" ht="15.95" customHeight="1" x14ac:dyDescent="0.2">
      <c r="A70" s="53">
        <f t="shared" si="15"/>
        <v>13</v>
      </c>
      <c r="B70" s="55" t="s">
        <v>49</v>
      </c>
      <c r="C70" s="53">
        <v>789</v>
      </c>
      <c r="D70" s="56" t="s">
        <v>111</v>
      </c>
      <c r="E70" s="57">
        <v>0.96</v>
      </c>
      <c r="F70" s="57">
        <v>0.95</v>
      </c>
      <c r="G70" s="57">
        <v>0.94</v>
      </c>
      <c r="H70" s="57">
        <v>0.94</v>
      </c>
      <c r="I70" s="57">
        <v>0.93</v>
      </c>
      <c r="J70" s="57">
        <v>0.92</v>
      </c>
      <c r="K70" s="57">
        <v>0.91</v>
      </c>
      <c r="L70" s="57">
        <v>0.91</v>
      </c>
      <c r="M70" s="57">
        <v>0.9</v>
      </c>
      <c r="N70" s="57">
        <v>0.89</v>
      </c>
      <c r="O70" s="57">
        <v>0.88</v>
      </c>
      <c r="P70" s="57">
        <v>0.88</v>
      </c>
      <c r="Q70" s="57">
        <v>0.87</v>
      </c>
      <c r="R70" s="57">
        <v>0.86</v>
      </c>
      <c r="S70" s="57">
        <v>0.85</v>
      </c>
      <c r="T70" s="57">
        <v>0.85</v>
      </c>
      <c r="U70" s="57">
        <v>0.84</v>
      </c>
      <c r="V70" s="57">
        <v>0.83</v>
      </c>
      <c r="W70" s="57">
        <v>0.82</v>
      </c>
      <c r="X70" s="57">
        <v>0.82</v>
      </c>
      <c r="Y70" s="57">
        <v>0.81</v>
      </c>
      <c r="Z70" s="57">
        <v>0.8</v>
      </c>
      <c r="AA70" s="57">
        <v>0.79</v>
      </c>
      <c r="AB70" s="57">
        <v>0.79</v>
      </c>
      <c r="AC70" s="57">
        <v>0.78</v>
      </c>
      <c r="AD70" s="57">
        <v>0.77</v>
      </c>
      <c r="AE70" s="57">
        <v>0.76</v>
      </c>
      <c r="AF70" s="57">
        <v>0.76</v>
      </c>
      <c r="AG70" s="57">
        <v>0.75</v>
      </c>
      <c r="AH70" s="75">
        <v>0.74</v>
      </c>
    </row>
    <row r="71" spans="1:35" s="3" customFormat="1" ht="15.95" customHeight="1" thickBot="1" x14ac:dyDescent="0.25">
      <c r="A71" s="47">
        <f t="shared" si="15"/>
        <v>14</v>
      </c>
      <c r="B71" s="48" t="s">
        <v>50</v>
      </c>
      <c r="C71" s="47">
        <v>789</v>
      </c>
      <c r="D71" s="62">
        <v>0</v>
      </c>
      <c r="E71" s="50">
        <v>1</v>
      </c>
      <c r="F71" s="50">
        <v>1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1</v>
      </c>
      <c r="M71" s="50">
        <v>1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1</v>
      </c>
      <c r="T71" s="50">
        <v>1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1</v>
      </c>
      <c r="AA71" s="50">
        <v>1</v>
      </c>
      <c r="AB71" s="50">
        <v>1</v>
      </c>
      <c r="AC71" s="50">
        <v>1</v>
      </c>
      <c r="AD71" s="50">
        <v>1</v>
      </c>
      <c r="AE71" s="50">
        <v>1</v>
      </c>
      <c r="AF71" s="50">
        <v>1</v>
      </c>
      <c r="AG71" s="50">
        <v>1</v>
      </c>
      <c r="AH71" s="67">
        <v>1</v>
      </c>
    </row>
    <row r="72" spans="1:35" s="3" customFormat="1" ht="15.95" customHeight="1" x14ac:dyDescent="0.2">
      <c r="A72" s="28"/>
      <c r="B72" s="41" t="s">
        <v>109</v>
      </c>
      <c r="C72" s="30"/>
      <c r="D72" s="31"/>
      <c r="E72" s="32">
        <f t="shared" ref="E72:AH72" si="16">(E58*$C58)+(E59*$C59)+(E60*$C60)+(E61*$C61)+(E62*$C62)+(E63*$C63)+(E64*$C64)+(E65*$C65)+(E66*$C66)+(E67*$C67)+(E68*$C68)+(E69*$C69)+(E70*$C70)+(E71*$C71)</f>
        <v>12113.26</v>
      </c>
      <c r="F72" s="32">
        <f t="shared" si="16"/>
        <v>12105.369999999999</v>
      </c>
      <c r="G72" s="32">
        <f t="shared" si="16"/>
        <v>12097.48</v>
      </c>
      <c r="H72" s="32">
        <f t="shared" si="16"/>
        <v>12097.48</v>
      </c>
      <c r="I72" s="32">
        <f t="shared" si="16"/>
        <v>12089.59</v>
      </c>
      <c r="J72" s="32">
        <f t="shared" si="16"/>
        <v>12081.699999999999</v>
      </c>
      <c r="K72" s="32">
        <f t="shared" si="16"/>
        <v>12073.81</v>
      </c>
      <c r="L72" s="32">
        <f t="shared" si="16"/>
        <v>12073.81</v>
      </c>
      <c r="M72" s="32">
        <f t="shared" si="16"/>
        <v>12065.92</v>
      </c>
      <c r="N72" s="32">
        <f t="shared" si="16"/>
        <v>12058.029999999999</v>
      </c>
      <c r="O72" s="32">
        <f t="shared" si="16"/>
        <v>12050.14</v>
      </c>
      <c r="P72" s="32">
        <f t="shared" si="16"/>
        <v>12050.14</v>
      </c>
      <c r="Q72" s="32">
        <f t="shared" si="16"/>
        <v>12042.25</v>
      </c>
      <c r="R72" s="32">
        <f t="shared" si="16"/>
        <v>12034.36</v>
      </c>
      <c r="S72" s="32">
        <f t="shared" si="16"/>
        <v>12026.47</v>
      </c>
      <c r="T72" s="32">
        <f t="shared" si="16"/>
        <v>12026.47</v>
      </c>
      <c r="U72" s="32">
        <f t="shared" si="16"/>
        <v>12018.58</v>
      </c>
      <c r="V72" s="32">
        <f t="shared" si="16"/>
        <v>12010.69</v>
      </c>
      <c r="W72" s="32">
        <f t="shared" si="16"/>
        <v>12002.8</v>
      </c>
      <c r="X72" s="32">
        <f t="shared" si="16"/>
        <v>12002.8</v>
      </c>
      <c r="Y72" s="32">
        <f t="shared" si="16"/>
        <v>11994.91</v>
      </c>
      <c r="Z72" s="32">
        <f t="shared" si="16"/>
        <v>11987.02</v>
      </c>
      <c r="AA72" s="32">
        <f t="shared" si="16"/>
        <v>11979.13</v>
      </c>
      <c r="AB72" s="32">
        <f t="shared" si="16"/>
        <v>11755.13</v>
      </c>
      <c r="AC72" s="32">
        <f t="shared" si="16"/>
        <v>11758.44</v>
      </c>
      <c r="AD72" s="32">
        <f t="shared" si="16"/>
        <v>11761.75</v>
      </c>
      <c r="AE72" s="32">
        <f t="shared" si="16"/>
        <v>11765.06</v>
      </c>
      <c r="AF72" s="32">
        <f t="shared" si="16"/>
        <v>11776.259999999998</v>
      </c>
      <c r="AG72" s="32">
        <f t="shared" si="16"/>
        <v>11779.57</v>
      </c>
      <c r="AH72" s="72">
        <f t="shared" si="16"/>
        <v>9599.880000000001</v>
      </c>
    </row>
    <row r="73" spans="1:35" s="39" customFormat="1" ht="15.95" customHeight="1" x14ac:dyDescent="0.2">
      <c r="A73" s="35"/>
      <c r="B73" s="33" t="s">
        <v>110</v>
      </c>
      <c r="C73" s="40">
        <v>3.1899999999999998E-2</v>
      </c>
      <c r="D73" s="37"/>
      <c r="E73" s="32">
        <f t="shared" ref="E73:AH73" si="17">E72*$C73</f>
        <v>386.41299399999997</v>
      </c>
      <c r="F73" s="32">
        <f t="shared" si="17"/>
        <v>386.16130299999992</v>
      </c>
      <c r="G73" s="32">
        <f t="shared" si="17"/>
        <v>385.90961199999998</v>
      </c>
      <c r="H73" s="32">
        <f t="shared" si="17"/>
        <v>385.90961199999998</v>
      </c>
      <c r="I73" s="32">
        <f t="shared" si="17"/>
        <v>385.65792099999999</v>
      </c>
      <c r="J73" s="32">
        <f t="shared" si="17"/>
        <v>385.40622999999994</v>
      </c>
      <c r="K73" s="32">
        <f t="shared" si="17"/>
        <v>385.15453899999994</v>
      </c>
      <c r="L73" s="32">
        <f t="shared" si="17"/>
        <v>385.15453899999994</v>
      </c>
      <c r="M73" s="32">
        <f t="shared" si="17"/>
        <v>384.90284799999995</v>
      </c>
      <c r="N73" s="32">
        <f t="shared" si="17"/>
        <v>384.65115699999996</v>
      </c>
      <c r="O73" s="32">
        <f t="shared" si="17"/>
        <v>384.39946599999996</v>
      </c>
      <c r="P73" s="32">
        <f t="shared" si="17"/>
        <v>384.39946599999996</v>
      </c>
      <c r="Q73" s="32">
        <f t="shared" si="17"/>
        <v>384.14777499999997</v>
      </c>
      <c r="R73" s="32">
        <f t="shared" si="17"/>
        <v>383.89608399999997</v>
      </c>
      <c r="S73" s="32">
        <f t="shared" si="17"/>
        <v>383.64439299999998</v>
      </c>
      <c r="T73" s="32">
        <f t="shared" si="17"/>
        <v>383.64439299999998</v>
      </c>
      <c r="U73" s="32">
        <f t="shared" si="17"/>
        <v>383.39270199999999</v>
      </c>
      <c r="V73" s="32">
        <f t="shared" si="17"/>
        <v>383.14101099999999</v>
      </c>
      <c r="W73" s="32">
        <f t="shared" si="17"/>
        <v>382.88931999999994</v>
      </c>
      <c r="X73" s="32">
        <f t="shared" si="17"/>
        <v>382.88931999999994</v>
      </c>
      <c r="Y73" s="32">
        <f t="shared" si="17"/>
        <v>382.63762899999995</v>
      </c>
      <c r="Z73" s="32">
        <f t="shared" si="17"/>
        <v>382.38593800000001</v>
      </c>
      <c r="AA73" s="32">
        <f t="shared" si="17"/>
        <v>382.13424699999996</v>
      </c>
      <c r="AB73" s="32">
        <f t="shared" si="17"/>
        <v>374.98864699999996</v>
      </c>
      <c r="AC73" s="32">
        <f t="shared" si="17"/>
        <v>375.09423599999997</v>
      </c>
      <c r="AD73" s="32">
        <f t="shared" si="17"/>
        <v>375.19982499999998</v>
      </c>
      <c r="AE73" s="32">
        <f t="shared" si="17"/>
        <v>375.30541399999998</v>
      </c>
      <c r="AF73" s="32">
        <f t="shared" si="17"/>
        <v>375.66269399999993</v>
      </c>
      <c r="AG73" s="32">
        <f t="shared" si="17"/>
        <v>375.76828299999994</v>
      </c>
      <c r="AH73" s="72">
        <f t="shared" si="17"/>
        <v>306.23617200000001</v>
      </c>
      <c r="AI73" s="68"/>
    </row>
    <row r="74" spans="1:35" s="39" customFormat="1" ht="15.95" customHeight="1" x14ac:dyDescent="0.2">
      <c r="A74" s="35"/>
      <c r="B74" s="34" t="s">
        <v>107</v>
      </c>
      <c r="C74" s="36"/>
      <c r="D74" s="37"/>
      <c r="E74" s="38">
        <f t="shared" ref="E74:AH74" si="18">E72-E73</f>
        <v>11726.847006</v>
      </c>
      <c r="F74" s="38">
        <f t="shared" si="18"/>
        <v>11719.208696999998</v>
      </c>
      <c r="G74" s="38">
        <f t="shared" si="18"/>
        <v>11711.570388</v>
      </c>
      <c r="H74" s="38">
        <f t="shared" si="18"/>
        <v>11711.570388</v>
      </c>
      <c r="I74" s="38">
        <f t="shared" si="18"/>
        <v>11703.932079</v>
      </c>
      <c r="J74" s="38">
        <f t="shared" si="18"/>
        <v>11696.293769999998</v>
      </c>
      <c r="K74" s="38">
        <f t="shared" si="18"/>
        <v>11688.655461</v>
      </c>
      <c r="L74" s="38">
        <f t="shared" si="18"/>
        <v>11688.655461</v>
      </c>
      <c r="M74" s="38">
        <f t="shared" si="18"/>
        <v>11681.017152</v>
      </c>
      <c r="N74" s="38">
        <f t="shared" si="18"/>
        <v>11673.378842999999</v>
      </c>
      <c r="O74" s="38">
        <f t="shared" si="18"/>
        <v>11665.740533999999</v>
      </c>
      <c r="P74" s="38">
        <f t="shared" si="18"/>
        <v>11665.740533999999</v>
      </c>
      <c r="Q74" s="38">
        <f t="shared" si="18"/>
        <v>11658.102225000001</v>
      </c>
      <c r="R74" s="38">
        <f t="shared" si="18"/>
        <v>11650.463916000001</v>
      </c>
      <c r="S74" s="38">
        <f t="shared" si="18"/>
        <v>11642.825606999999</v>
      </c>
      <c r="T74" s="38">
        <f t="shared" si="18"/>
        <v>11642.825606999999</v>
      </c>
      <c r="U74" s="38">
        <f t="shared" si="18"/>
        <v>11635.187298000001</v>
      </c>
      <c r="V74" s="38">
        <f t="shared" si="18"/>
        <v>11627.548989000001</v>
      </c>
      <c r="W74" s="38">
        <f t="shared" si="18"/>
        <v>11619.910679999999</v>
      </c>
      <c r="X74" s="38">
        <f t="shared" si="18"/>
        <v>11619.910679999999</v>
      </c>
      <c r="Y74" s="38">
        <f t="shared" si="18"/>
        <v>11612.272370999999</v>
      </c>
      <c r="Z74" s="38">
        <f t="shared" si="18"/>
        <v>11604.634062000001</v>
      </c>
      <c r="AA74" s="38">
        <f t="shared" si="18"/>
        <v>11596.995752999999</v>
      </c>
      <c r="AB74" s="38">
        <f t="shared" si="18"/>
        <v>11380.141352999999</v>
      </c>
      <c r="AC74" s="38">
        <f t="shared" si="18"/>
        <v>11383.345764</v>
      </c>
      <c r="AD74" s="38">
        <f t="shared" si="18"/>
        <v>11386.550175</v>
      </c>
      <c r="AE74" s="38">
        <f t="shared" si="18"/>
        <v>11389.754585999999</v>
      </c>
      <c r="AF74" s="38">
        <f t="shared" si="18"/>
        <v>11400.597305999998</v>
      </c>
      <c r="AG74" s="38">
        <f t="shared" si="18"/>
        <v>11403.801717</v>
      </c>
      <c r="AH74" s="73">
        <f t="shared" si="18"/>
        <v>9293.6438280000002</v>
      </c>
      <c r="AI74" s="68"/>
    </row>
    <row r="75" spans="1:35" s="3" customFormat="1" ht="15.95" customHeight="1" x14ac:dyDescent="0.2">
      <c r="A75" s="5"/>
      <c r="B75" s="25" t="s">
        <v>106</v>
      </c>
      <c r="C75" s="27">
        <f>SUM(C58:C71)</f>
        <v>12175</v>
      </c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70"/>
    </row>
    <row r="76" spans="1:35" s="3" customFormat="1" ht="15.95" customHeight="1" x14ac:dyDescent="0.2">
      <c r="A76" s="5"/>
      <c r="B76" s="6"/>
      <c r="C76" s="5">
        <f>SUM(E74:AH74)/30</f>
        <v>11529.370741000002</v>
      </c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70"/>
    </row>
    <row r="77" spans="1:35" s="3" customFormat="1" ht="15.95" customHeight="1" x14ac:dyDescent="0.25">
      <c r="A77" s="5"/>
      <c r="B77" s="26" t="s">
        <v>52</v>
      </c>
      <c r="C77" s="5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70"/>
    </row>
    <row r="78" spans="1:35" s="3" customFormat="1" ht="15.95" customHeight="1" x14ac:dyDescent="0.2">
      <c r="A78" s="42">
        <v>1</v>
      </c>
      <c r="B78" s="43" t="s">
        <v>51</v>
      </c>
      <c r="C78" s="42">
        <v>764</v>
      </c>
      <c r="D78" s="60"/>
      <c r="E78" s="45">
        <v>1</v>
      </c>
      <c r="F78" s="45">
        <v>1</v>
      </c>
      <c r="G78" s="45">
        <v>1</v>
      </c>
      <c r="H78" s="45">
        <v>1</v>
      </c>
      <c r="I78" s="45">
        <v>1</v>
      </c>
      <c r="J78" s="45">
        <v>1</v>
      </c>
      <c r="K78" s="45">
        <v>1</v>
      </c>
      <c r="L78" s="45">
        <v>1</v>
      </c>
      <c r="M78" s="45">
        <v>1</v>
      </c>
      <c r="N78" s="45">
        <v>1</v>
      </c>
      <c r="O78" s="45">
        <v>1</v>
      </c>
      <c r="P78" s="45">
        <v>1</v>
      </c>
      <c r="Q78" s="45">
        <v>1</v>
      </c>
      <c r="R78" s="45">
        <v>1</v>
      </c>
      <c r="S78" s="45">
        <v>1</v>
      </c>
      <c r="T78" s="45">
        <v>1</v>
      </c>
      <c r="U78" s="45">
        <v>1</v>
      </c>
      <c r="V78" s="45">
        <v>1</v>
      </c>
      <c r="W78" s="45">
        <v>1</v>
      </c>
      <c r="X78" s="45">
        <v>1</v>
      </c>
      <c r="Y78" s="45">
        <v>1</v>
      </c>
      <c r="Z78" s="45">
        <v>1</v>
      </c>
      <c r="AA78" s="45">
        <v>1</v>
      </c>
      <c r="AB78" s="45">
        <v>1</v>
      </c>
      <c r="AC78" s="45">
        <v>1</v>
      </c>
      <c r="AD78" s="45">
        <v>1</v>
      </c>
      <c r="AE78" s="45">
        <v>1</v>
      </c>
      <c r="AF78" s="45">
        <v>1</v>
      </c>
      <c r="AG78" s="45">
        <v>1</v>
      </c>
      <c r="AH78" s="71">
        <v>1</v>
      </c>
    </row>
    <row r="79" spans="1:35" s="3" customFormat="1" ht="15.95" customHeight="1" x14ac:dyDescent="0.2">
      <c r="A79" s="42">
        <f>+A78+1</f>
        <v>2</v>
      </c>
      <c r="B79" s="43" t="s">
        <v>53</v>
      </c>
      <c r="C79" s="42">
        <v>538</v>
      </c>
      <c r="D79" s="60"/>
      <c r="E79" s="45">
        <v>1</v>
      </c>
      <c r="F79" s="45">
        <v>1</v>
      </c>
      <c r="G79" s="45">
        <v>1</v>
      </c>
      <c r="H79" s="45">
        <v>1</v>
      </c>
      <c r="I79" s="45">
        <v>1</v>
      </c>
      <c r="J79" s="45">
        <v>1</v>
      </c>
      <c r="K79" s="45">
        <v>1</v>
      </c>
      <c r="L79" s="45">
        <v>1</v>
      </c>
      <c r="M79" s="45">
        <v>1</v>
      </c>
      <c r="N79" s="45">
        <v>1</v>
      </c>
      <c r="O79" s="45">
        <v>1</v>
      </c>
      <c r="P79" s="45">
        <v>1</v>
      </c>
      <c r="Q79" s="45">
        <v>1</v>
      </c>
      <c r="R79" s="45">
        <v>1</v>
      </c>
      <c r="S79" s="45">
        <v>1</v>
      </c>
      <c r="T79" s="45">
        <v>1</v>
      </c>
      <c r="U79" s="45">
        <v>1</v>
      </c>
      <c r="V79" s="45">
        <v>1</v>
      </c>
      <c r="W79" s="45">
        <v>1</v>
      </c>
      <c r="X79" s="45">
        <v>1</v>
      </c>
      <c r="Y79" s="45">
        <v>1</v>
      </c>
      <c r="Z79" s="45">
        <v>1</v>
      </c>
      <c r="AA79" s="45">
        <v>1</v>
      </c>
      <c r="AB79" s="45">
        <v>1</v>
      </c>
      <c r="AC79" s="45">
        <v>1</v>
      </c>
      <c r="AD79" s="45">
        <v>1</v>
      </c>
      <c r="AE79" s="45">
        <v>1</v>
      </c>
      <c r="AF79" s="45">
        <v>1</v>
      </c>
      <c r="AG79" s="45">
        <v>1</v>
      </c>
      <c r="AH79" s="71">
        <v>1</v>
      </c>
    </row>
    <row r="80" spans="1:35" s="3" customFormat="1" ht="15.95" customHeight="1" x14ac:dyDescent="0.2">
      <c r="A80" s="42">
        <f>+A79+1</f>
        <v>3</v>
      </c>
      <c r="B80" s="43" t="s">
        <v>54</v>
      </c>
      <c r="C80" s="42">
        <v>478</v>
      </c>
      <c r="D80" s="60"/>
      <c r="E80" s="45">
        <v>1</v>
      </c>
      <c r="F80" s="45">
        <v>1</v>
      </c>
      <c r="G80" s="45">
        <v>1</v>
      </c>
      <c r="H80" s="45">
        <v>1</v>
      </c>
      <c r="I80" s="45">
        <v>1</v>
      </c>
      <c r="J80" s="45">
        <v>1</v>
      </c>
      <c r="K80" s="45">
        <v>1</v>
      </c>
      <c r="L80" s="45">
        <v>1</v>
      </c>
      <c r="M80" s="45">
        <v>1</v>
      </c>
      <c r="N80" s="45">
        <v>1</v>
      </c>
      <c r="O80" s="45">
        <v>1</v>
      </c>
      <c r="P80" s="45">
        <v>1</v>
      </c>
      <c r="Q80" s="45">
        <v>1</v>
      </c>
      <c r="R80" s="45">
        <v>1</v>
      </c>
      <c r="S80" s="45">
        <v>1</v>
      </c>
      <c r="T80" s="45">
        <v>1</v>
      </c>
      <c r="U80" s="45">
        <v>1</v>
      </c>
      <c r="V80" s="45">
        <v>1</v>
      </c>
      <c r="W80" s="45">
        <v>1</v>
      </c>
      <c r="X80" s="45">
        <v>1</v>
      </c>
      <c r="Y80" s="45">
        <v>1</v>
      </c>
      <c r="Z80" s="45">
        <v>1</v>
      </c>
      <c r="AA80" s="45">
        <v>1</v>
      </c>
      <c r="AB80" s="45">
        <v>1</v>
      </c>
      <c r="AC80" s="45">
        <v>1</v>
      </c>
      <c r="AD80" s="45">
        <v>1</v>
      </c>
      <c r="AE80" s="45">
        <v>1</v>
      </c>
      <c r="AF80" s="45">
        <v>1</v>
      </c>
      <c r="AG80" s="45">
        <v>1</v>
      </c>
      <c r="AH80" s="71">
        <v>1</v>
      </c>
    </row>
    <row r="81" spans="1:35" s="3" customFormat="1" ht="15.95" customHeight="1" x14ac:dyDescent="0.2">
      <c r="A81" s="42">
        <f>+A80+1</f>
        <v>4</v>
      </c>
      <c r="B81" s="43" t="s">
        <v>55</v>
      </c>
      <c r="C81" s="42">
        <v>600</v>
      </c>
      <c r="D81" s="60"/>
      <c r="E81" s="45">
        <v>1</v>
      </c>
      <c r="F81" s="45">
        <v>1</v>
      </c>
      <c r="G81" s="45">
        <v>1</v>
      </c>
      <c r="H81" s="45">
        <v>1</v>
      </c>
      <c r="I81" s="45">
        <v>1</v>
      </c>
      <c r="J81" s="45">
        <v>1</v>
      </c>
      <c r="K81" s="45">
        <v>1</v>
      </c>
      <c r="L81" s="45">
        <v>1</v>
      </c>
      <c r="M81" s="45">
        <v>1</v>
      </c>
      <c r="N81" s="45">
        <v>1</v>
      </c>
      <c r="O81" s="45">
        <v>1</v>
      </c>
      <c r="P81" s="45">
        <v>1</v>
      </c>
      <c r="Q81" s="45">
        <v>1</v>
      </c>
      <c r="R81" s="45">
        <v>1</v>
      </c>
      <c r="S81" s="45">
        <v>1</v>
      </c>
      <c r="T81" s="45">
        <v>1</v>
      </c>
      <c r="U81" s="45">
        <v>1</v>
      </c>
      <c r="V81" s="45">
        <v>1</v>
      </c>
      <c r="W81" s="45">
        <v>1</v>
      </c>
      <c r="X81" s="45">
        <v>1</v>
      </c>
      <c r="Y81" s="45">
        <v>1</v>
      </c>
      <c r="Z81" s="45">
        <v>1</v>
      </c>
      <c r="AA81" s="45">
        <v>1</v>
      </c>
      <c r="AB81" s="45">
        <v>1</v>
      </c>
      <c r="AC81" s="45">
        <v>1</v>
      </c>
      <c r="AD81" s="45">
        <v>1</v>
      </c>
      <c r="AE81" s="45">
        <v>1</v>
      </c>
      <c r="AF81" s="45">
        <v>1</v>
      </c>
      <c r="AG81" s="45">
        <v>1</v>
      </c>
      <c r="AH81" s="71">
        <v>1</v>
      </c>
    </row>
    <row r="82" spans="1:35" s="3" customFormat="1" ht="15.95" customHeight="1" x14ac:dyDescent="0.2">
      <c r="A82" s="42">
        <f>+A81+1</f>
        <v>5</v>
      </c>
      <c r="B82" s="43" t="s">
        <v>56</v>
      </c>
      <c r="C82" s="42">
        <v>540</v>
      </c>
      <c r="D82" s="44"/>
      <c r="E82" s="45">
        <v>1</v>
      </c>
      <c r="F82" s="45">
        <v>1</v>
      </c>
      <c r="G82" s="45">
        <v>1</v>
      </c>
      <c r="H82" s="45">
        <v>1</v>
      </c>
      <c r="I82" s="45">
        <v>1</v>
      </c>
      <c r="J82" s="45">
        <v>1</v>
      </c>
      <c r="K82" s="45">
        <v>1</v>
      </c>
      <c r="L82" s="45">
        <v>1</v>
      </c>
      <c r="M82" s="45">
        <v>1</v>
      </c>
      <c r="N82" s="45">
        <v>1</v>
      </c>
      <c r="O82" s="45">
        <v>1</v>
      </c>
      <c r="P82" s="45">
        <v>1</v>
      </c>
      <c r="Q82" s="45">
        <v>1</v>
      </c>
      <c r="R82" s="45">
        <v>1</v>
      </c>
      <c r="S82" s="45">
        <v>1</v>
      </c>
      <c r="T82" s="45">
        <v>1</v>
      </c>
      <c r="U82" s="45">
        <v>1</v>
      </c>
      <c r="V82" s="45">
        <v>1</v>
      </c>
      <c r="W82" s="45">
        <v>1</v>
      </c>
      <c r="X82" s="45">
        <v>1</v>
      </c>
      <c r="Y82" s="45">
        <v>1</v>
      </c>
      <c r="Z82" s="45">
        <v>1</v>
      </c>
      <c r="AA82" s="45">
        <v>1</v>
      </c>
      <c r="AB82" s="45">
        <v>1</v>
      </c>
      <c r="AC82" s="45">
        <v>1</v>
      </c>
      <c r="AD82" s="45">
        <v>1</v>
      </c>
      <c r="AE82" s="45">
        <v>1</v>
      </c>
      <c r="AF82" s="45">
        <v>1</v>
      </c>
      <c r="AG82" s="45">
        <v>1</v>
      </c>
      <c r="AH82" s="71">
        <v>1</v>
      </c>
    </row>
    <row r="83" spans="1:35" s="3" customFormat="1" ht="15.95" customHeight="1" thickBot="1" x14ac:dyDescent="0.25">
      <c r="A83" s="47">
        <f>+A82+1</f>
        <v>6</v>
      </c>
      <c r="B83" s="48" t="s">
        <v>57</v>
      </c>
      <c r="C83" s="47">
        <v>540</v>
      </c>
      <c r="D83" s="62"/>
      <c r="E83" s="50">
        <v>1</v>
      </c>
      <c r="F83" s="50">
        <v>1</v>
      </c>
      <c r="G83" s="50">
        <v>1</v>
      </c>
      <c r="H83" s="50">
        <v>1</v>
      </c>
      <c r="I83" s="50">
        <v>1</v>
      </c>
      <c r="J83" s="50">
        <v>1</v>
      </c>
      <c r="K83" s="51">
        <v>1</v>
      </c>
      <c r="L83" s="51">
        <v>1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1</v>
      </c>
      <c r="S83" s="51">
        <v>1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67">
        <v>1</v>
      </c>
    </row>
    <row r="84" spans="1:35" s="3" customFormat="1" ht="15.95" customHeight="1" x14ac:dyDescent="0.2">
      <c r="A84" s="28"/>
      <c r="B84" s="41" t="s">
        <v>109</v>
      </c>
      <c r="C84" s="30"/>
      <c r="D84" s="31"/>
      <c r="E84" s="32">
        <f t="shared" ref="E84:AH84" si="19">(E78*$C78)+(E79*$C79)+(E80*$C80)+(E81*$C81)+(E82*$C82)+(E83*$C83)</f>
        <v>3460</v>
      </c>
      <c r="F84" s="32">
        <f t="shared" si="19"/>
        <v>3460</v>
      </c>
      <c r="G84" s="32">
        <f t="shared" si="19"/>
        <v>3460</v>
      </c>
      <c r="H84" s="32">
        <f t="shared" si="19"/>
        <v>3460</v>
      </c>
      <c r="I84" s="32">
        <f t="shared" si="19"/>
        <v>3460</v>
      </c>
      <c r="J84" s="32">
        <f t="shared" si="19"/>
        <v>3460</v>
      </c>
      <c r="K84" s="32">
        <f t="shared" si="19"/>
        <v>3460</v>
      </c>
      <c r="L84" s="32">
        <f t="shared" si="19"/>
        <v>3460</v>
      </c>
      <c r="M84" s="32">
        <f t="shared" si="19"/>
        <v>3460</v>
      </c>
      <c r="N84" s="32">
        <f t="shared" si="19"/>
        <v>3460</v>
      </c>
      <c r="O84" s="32">
        <f t="shared" si="19"/>
        <v>3460</v>
      </c>
      <c r="P84" s="32">
        <f t="shared" si="19"/>
        <v>3460</v>
      </c>
      <c r="Q84" s="32">
        <f t="shared" si="19"/>
        <v>3460</v>
      </c>
      <c r="R84" s="32">
        <f t="shared" si="19"/>
        <v>3460</v>
      </c>
      <c r="S84" s="32">
        <f t="shared" si="19"/>
        <v>3460</v>
      </c>
      <c r="T84" s="32">
        <f t="shared" si="19"/>
        <v>3460</v>
      </c>
      <c r="U84" s="32">
        <f t="shared" si="19"/>
        <v>3460</v>
      </c>
      <c r="V84" s="32">
        <f t="shared" si="19"/>
        <v>3460</v>
      </c>
      <c r="W84" s="32">
        <f t="shared" si="19"/>
        <v>3460</v>
      </c>
      <c r="X84" s="32">
        <f t="shared" si="19"/>
        <v>3460</v>
      </c>
      <c r="Y84" s="32">
        <f t="shared" si="19"/>
        <v>3460</v>
      </c>
      <c r="Z84" s="32">
        <f t="shared" si="19"/>
        <v>3460</v>
      </c>
      <c r="AA84" s="32">
        <f t="shared" si="19"/>
        <v>3460</v>
      </c>
      <c r="AB84" s="32">
        <f t="shared" si="19"/>
        <v>3460</v>
      </c>
      <c r="AC84" s="32">
        <f t="shared" si="19"/>
        <v>3460</v>
      </c>
      <c r="AD84" s="32">
        <f t="shared" si="19"/>
        <v>3460</v>
      </c>
      <c r="AE84" s="32">
        <f t="shared" si="19"/>
        <v>3460</v>
      </c>
      <c r="AF84" s="32">
        <f t="shared" si="19"/>
        <v>3460</v>
      </c>
      <c r="AG84" s="32">
        <f t="shared" si="19"/>
        <v>3460</v>
      </c>
      <c r="AH84" s="72">
        <f t="shared" si="19"/>
        <v>3460</v>
      </c>
    </row>
    <row r="85" spans="1:35" s="39" customFormat="1" ht="15.95" customHeight="1" x14ac:dyDescent="0.2">
      <c r="A85" s="35"/>
      <c r="B85" s="33" t="s">
        <v>110</v>
      </c>
      <c r="C85" s="40">
        <v>0.05</v>
      </c>
      <c r="D85" s="37"/>
      <c r="E85" s="32">
        <f t="shared" ref="E85:AH85" si="20">E84*$C85</f>
        <v>173</v>
      </c>
      <c r="F85" s="32">
        <f t="shared" si="20"/>
        <v>173</v>
      </c>
      <c r="G85" s="32">
        <f t="shared" si="20"/>
        <v>173</v>
      </c>
      <c r="H85" s="32">
        <f t="shared" si="20"/>
        <v>173</v>
      </c>
      <c r="I85" s="32">
        <f t="shared" si="20"/>
        <v>173</v>
      </c>
      <c r="J85" s="32">
        <f t="shared" si="20"/>
        <v>173</v>
      </c>
      <c r="K85" s="32">
        <f t="shared" si="20"/>
        <v>173</v>
      </c>
      <c r="L85" s="32">
        <f t="shared" si="20"/>
        <v>173</v>
      </c>
      <c r="M85" s="32">
        <f t="shared" si="20"/>
        <v>173</v>
      </c>
      <c r="N85" s="32">
        <f t="shared" si="20"/>
        <v>173</v>
      </c>
      <c r="O85" s="32">
        <f t="shared" si="20"/>
        <v>173</v>
      </c>
      <c r="P85" s="32">
        <f t="shared" si="20"/>
        <v>173</v>
      </c>
      <c r="Q85" s="32">
        <f t="shared" si="20"/>
        <v>173</v>
      </c>
      <c r="R85" s="32">
        <f t="shared" si="20"/>
        <v>173</v>
      </c>
      <c r="S85" s="32">
        <f t="shared" si="20"/>
        <v>173</v>
      </c>
      <c r="T85" s="32">
        <f t="shared" si="20"/>
        <v>173</v>
      </c>
      <c r="U85" s="32">
        <f t="shared" si="20"/>
        <v>173</v>
      </c>
      <c r="V85" s="32">
        <f t="shared" si="20"/>
        <v>173</v>
      </c>
      <c r="W85" s="32">
        <f t="shared" si="20"/>
        <v>173</v>
      </c>
      <c r="X85" s="32">
        <f t="shared" si="20"/>
        <v>173</v>
      </c>
      <c r="Y85" s="32">
        <f t="shared" si="20"/>
        <v>173</v>
      </c>
      <c r="Z85" s="32">
        <f t="shared" si="20"/>
        <v>173</v>
      </c>
      <c r="AA85" s="32">
        <f t="shared" si="20"/>
        <v>173</v>
      </c>
      <c r="AB85" s="32">
        <f t="shared" si="20"/>
        <v>173</v>
      </c>
      <c r="AC85" s="32">
        <f t="shared" si="20"/>
        <v>173</v>
      </c>
      <c r="AD85" s="32">
        <f t="shared" si="20"/>
        <v>173</v>
      </c>
      <c r="AE85" s="32">
        <f t="shared" si="20"/>
        <v>173</v>
      </c>
      <c r="AF85" s="32">
        <f t="shared" si="20"/>
        <v>173</v>
      </c>
      <c r="AG85" s="32">
        <f t="shared" si="20"/>
        <v>173</v>
      </c>
      <c r="AH85" s="72">
        <f t="shared" si="20"/>
        <v>173</v>
      </c>
      <c r="AI85" s="68"/>
    </row>
    <row r="86" spans="1:35" s="39" customFormat="1" ht="15.95" customHeight="1" x14ac:dyDescent="0.2">
      <c r="A86" s="35"/>
      <c r="B86" s="34" t="s">
        <v>107</v>
      </c>
      <c r="C86" s="36"/>
      <c r="D86" s="37"/>
      <c r="E86" s="38">
        <f t="shared" ref="E86:AH86" si="21">E84-E85</f>
        <v>3287</v>
      </c>
      <c r="F86" s="38">
        <f t="shared" si="21"/>
        <v>3287</v>
      </c>
      <c r="G86" s="38">
        <f t="shared" si="21"/>
        <v>3287</v>
      </c>
      <c r="H86" s="38">
        <f t="shared" si="21"/>
        <v>3287</v>
      </c>
      <c r="I86" s="38">
        <f t="shared" si="21"/>
        <v>3287</v>
      </c>
      <c r="J86" s="38">
        <f t="shared" si="21"/>
        <v>3287</v>
      </c>
      <c r="K86" s="38">
        <f t="shared" si="21"/>
        <v>3287</v>
      </c>
      <c r="L86" s="38">
        <f t="shared" si="21"/>
        <v>3287</v>
      </c>
      <c r="M86" s="38">
        <f t="shared" si="21"/>
        <v>3287</v>
      </c>
      <c r="N86" s="38">
        <f t="shared" si="21"/>
        <v>3287</v>
      </c>
      <c r="O86" s="38">
        <f t="shared" si="21"/>
        <v>3287</v>
      </c>
      <c r="P86" s="38">
        <f t="shared" si="21"/>
        <v>3287</v>
      </c>
      <c r="Q86" s="38">
        <f t="shared" si="21"/>
        <v>3287</v>
      </c>
      <c r="R86" s="38">
        <f t="shared" si="21"/>
        <v>3287</v>
      </c>
      <c r="S86" s="38">
        <f t="shared" si="21"/>
        <v>3287</v>
      </c>
      <c r="T86" s="38">
        <f t="shared" si="21"/>
        <v>3287</v>
      </c>
      <c r="U86" s="38">
        <f t="shared" si="21"/>
        <v>3287</v>
      </c>
      <c r="V86" s="38">
        <f t="shared" si="21"/>
        <v>3287</v>
      </c>
      <c r="W86" s="38">
        <f t="shared" si="21"/>
        <v>3287</v>
      </c>
      <c r="X86" s="38">
        <f t="shared" si="21"/>
        <v>3287</v>
      </c>
      <c r="Y86" s="38">
        <f t="shared" si="21"/>
        <v>3287</v>
      </c>
      <c r="Z86" s="38">
        <f t="shared" si="21"/>
        <v>3287</v>
      </c>
      <c r="AA86" s="38">
        <f t="shared" si="21"/>
        <v>3287</v>
      </c>
      <c r="AB86" s="38">
        <f t="shared" si="21"/>
        <v>3287</v>
      </c>
      <c r="AC86" s="38">
        <f t="shared" si="21"/>
        <v>3287</v>
      </c>
      <c r="AD86" s="38">
        <f t="shared" si="21"/>
        <v>3287</v>
      </c>
      <c r="AE86" s="38">
        <f t="shared" si="21"/>
        <v>3287</v>
      </c>
      <c r="AF86" s="38">
        <f t="shared" si="21"/>
        <v>3287</v>
      </c>
      <c r="AG86" s="38">
        <f t="shared" si="21"/>
        <v>3287</v>
      </c>
      <c r="AH86" s="73">
        <f t="shared" si="21"/>
        <v>3287</v>
      </c>
      <c r="AI86" s="68"/>
    </row>
    <row r="87" spans="1:35" s="3" customFormat="1" ht="15.95" customHeight="1" x14ac:dyDescent="0.2">
      <c r="A87" s="5"/>
      <c r="B87" s="25" t="s">
        <v>106</v>
      </c>
      <c r="C87" s="27">
        <f>SUM(C78:C83)</f>
        <v>3460</v>
      </c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70"/>
    </row>
    <row r="88" spans="1:35" s="3" customFormat="1" ht="15.95" customHeight="1" x14ac:dyDescent="0.2">
      <c r="A88" s="5"/>
      <c r="B88" s="6"/>
      <c r="C88" s="5">
        <f>SUM(E86:AH86)/30</f>
        <v>3287</v>
      </c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70"/>
    </row>
    <row r="89" spans="1:35" s="3" customFormat="1" ht="15.95" customHeight="1" x14ac:dyDescent="0.25">
      <c r="A89" s="5"/>
      <c r="B89" s="26" t="s">
        <v>105</v>
      </c>
      <c r="C89" s="5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70"/>
    </row>
    <row r="90" spans="1:35" s="3" customFormat="1" ht="15.95" customHeight="1" x14ac:dyDescent="0.2">
      <c r="A90" s="42">
        <v>1</v>
      </c>
      <c r="B90" s="43" t="s">
        <v>63</v>
      </c>
      <c r="C90" s="42">
        <v>780</v>
      </c>
      <c r="D90" s="44"/>
      <c r="E90" s="45">
        <v>1</v>
      </c>
      <c r="F90" s="45">
        <v>1</v>
      </c>
      <c r="G90" s="45">
        <v>1</v>
      </c>
      <c r="H90" s="45">
        <v>1</v>
      </c>
      <c r="I90" s="45">
        <v>1</v>
      </c>
      <c r="J90" s="45">
        <v>1</v>
      </c>
      <c r="K90" s="45">
        <v>1</v>
      </c>
      <c r="L90" s="45">
        <v>1</v>
      </c>
      <c r="M90" s="45">
        <v>1</v>
      </c>
      <c r="N90" s="45">
        <v>1</v>
      </c>
      <c r="O90" s="45">
        <v>1</v>
      </c>
      <c r="P90" s="45">
        <v>1</v>
      </c>
      <c r="Q90" s="45">
        <v>1</v>
      </c>
      <c r="R90" s="45">
        <v>1</v>
      </c>
      <c r="S90" s="45">
        <v>1</v>
      </c>
      <c r="T90" s="45">
        <v>1</v>
      </c>
      <c r="U90" s="45">
        <v>1</v>
      </c>
      <c r="V90" s="45">
        <v>1</v>
      </c>
      <c r="W90" s="45">
        <v>1</v>
      </c>
      <c r="X90" s="45">
        <v>1</v>
      </c>
      <c r="Y90" s="45">
        <v>1</v>
      </c>
      <c r="Z90" s="45">
        <v>1</v>
      </c>
      <c r="AA90" s="45">
        <v>1</v>
      </c>
      <c r="AB90" s="45">
        <v>1</v>
      </c>
      <c r="AC90" s="45">
        <v>1</v>
      </c>
      <c r="AD90" s="45">
        <v>1</v>
      </c>
      <c r="AE90" s="45">
        <v>1</v>
      </c>
      <c r="AF90" s="45">
        <v>1</v>
      </c>
      <c r="AG90" s="45">
        <v>1</v>
      </c>
      <c r="AH90" s="71">
        <v>1</v>
      </c>
    </row>
    <row r="91" spans="1:35" s="3" customFormat="1" ht="15.95" customHeight="1" x14ac:dyDescent="0.2">
      <c r="A91" s="53">
        <f t="shared" ref="A91:A100" si="22">+A90+1</f>
        <v>2</v>
      </c>
      <c r="B91" s="55" t="s">
        <v>64</v>
      </c>
      <c r="C91" s="53">
        <v>470</v>
      </c>
      <c r="D91" s="56"/>
      <c r="E91" s="57">
        <v>0.98</v>
      </c>
      <c r="F91" s="57">
        <v>0.97</v>
      </c>
      <c r="G91" s="57">
        <v>0.96</v>
      </c>
      <c r="H91" s="57">
        <v>0.94</v>
      </c>
      <c r="I91" s="57">
        <v>0.93</v>
      </c>
      <c r="J91" s="57">
        <v>0.92</v>
      </c>
      <c r="K91" s="57">
        <v>0.9</v>
      </c>
      <c r="L91" s="57">
        <v>0.89</v>
      </c>
      <c r="M91" s="57">
        <v>0.88</v>
      </c>
      <c r="N91" s="57">
        <v>0.86</v>
      </c>
      <c r="O91" s="57">
        <v>0.85</v>
      </c>
      <c r="P91" s="57">
        <v>0.84</v>
      </c>
      <c r="Q91" s="57">
        <v>0.82</v>
      </c>
      <c r="R91" s="57">
        <v>0.81</v>
      </c>
      <c r="S91" s="57">
        <v>0.8</v>
      </c>
      <c r="T91" s="57">
        <v>0.78</v>
      </c>
      <c r="U91" s="57">
        <v>0.76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7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75">
        <v>0</v>
      </c>
    </row>
    <row r="92" spans="1:35" s="3" customFormat="1" ht="15.95" customHeight="1" x14ac:dyDescent="0.2">
      <c r="A92" s="53">
        <f t="shared" si="22"/>
        <v>3</v>
      </c>
      <c r="B92" s="55" t="s">
        <v>65</v>
      </c>
      <c r="C92" s="53">
        <v>975</v>
      </c>
      <c r="D92" s="56"/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75">
        <v>0</v>
      </c>
    </row>
    <row r="93" spans="1:35" s="3" customFormat="1" ht="15.95" customHeight="1" x14ac:dyDescent="0.2">
      <c r="A93" s="42">
        <f t="shared" si="22"/>
        <v>4</v>
      </c>
      <c r="B93" s="43" t="s">
        <v>66</v>
      </c>
      <c r="C93" s="42">
        <v>965</v>
      </c>
      <c r="D93" s="44"/>
      <c r="E93" s="45">
        <v>1</v>
      </c>
      <c r="F93" s="45">
        <v>1</v>
      </c>
      <c r="G93" s="45">
        <v>1</v>
      </c>
      <c r="H93" s="45">
        <v>1</v>
      </c>
      <c r="I93" s="45">
        <v>1</v>
      </c>
      <c r="J93" s="45">
        <v>1</v>
      </c>
      <c r="K93" s="45">
        <v>1</v>
      </c>
      <c r="L93" s="45">
        <v>1</v>
      </c>
      <c r="M93" s="45">
        <v>1</v>
      </c>
      <c r="N93" s="45">
        <v>1</v>
      </c>
      <c r="O93" s="45">
        <v>1</v>
      </c>
      <c r="P93" s="45">
        <v>1</v>
      </c>
      <c r="Q93" s="45">
        <v>1</v>
      </c>
      <c r="R93" s="45">
        <v>1</v>
      </c>
      <c r="S93" s="45">
        <v>1</v>
      </c>
      <c r="T93" s="45">
        <v>1</v>
      </c>
      <c r="U93" s="45">
        <v>1</v>
      </c>
      <c r="V93" s="45">
        <v>1</v>
      </c>
      <c r="W93" s="45">
        <v>1</v>
      </c>
      <c r="X93" s="45">
        <v>1</v>
      </c>
      <c r="Y93" s="45">
        <v>1</v>
      </c>
      <c r="Z93" s="45">
        <v>1</v>
      </c>
      <c r="AA93" s="45">
        <v>1</v>
      </c>
      <c r="AB93" s="45">
        <v>1</v>
      </c>
      <c r="AC93" s="45">
        <v>1</v>
      </c>
      <c r="AD93" s="45">
        <v>1</v>
      </c>
      <c r="AE93" s="45">
        <v>1</v>
      </c>
      <c r="AF93" s="45">
        <v>1</v>
      </c>
      <c r="AG93" s="45">
        <v>1</v>
      </c>
      <c r="AH93" s="71">
        <v>1</v>
      </c>
    </row>
    <row r="94" spans="1:35" s="3" customFormat="1" ht="15.95" customHeight="1" x14ac:dyDescent="0.2">
      <c r="A94" s="42">
        <f t="shared" si="22"/>
        <v>5</v>
      </c>
      <c r="B94" s="43" t="s">
        <v>58</v>
      </c>
      <c r="C94" s="42">
        <v>870</v>
      </c>
      <c r="D94" s="60"/>
      <c r="E94" s="45">
        <v>1</v>
      </c>
      <c r="F94" s="45">
        <v>1</v>
      </c>
      <c r="G94" s="45">
        <v>1</v>
      </c>
      <c r="H94" s="45">
        <v>1</v>
      </c>
      <c r="I94" s="45">
        <v>1</v>
      </c>
      <c r="J94" s="45">
        <v>1</v>
      </c>
      <c r="K94" s="45">
        <v>1</v>
      </c>
      <c r="L94" s="45">
        <v>1</v>
      </c>
      <c r="M94" s="45">
        <v>1</v>
      </c>
      <c r="N94" s="45">
        <v>1</v>
      </c>
      <c r="O94" s="45">
        <v>1</v>
      </c>
      <c r="P94" s="45">
        <v>1</v>
      </c>
      <c r="Q94" s="45">
        <v>1</v>
      </c>
      <c r="R94" s="45">
        <v>1</v>
      </c>
      <c r="S94" s="45">
        <v>1</v>
      </c>
      <c r="T94" s="45">
        <v>1</v>
      </c>
      <c r="U94" s="45">
        <v>1</v>
      </c>
      <c r="V94" s="45">
        <v>1</v>
      </c>
      <c r="W94" s="45">
        <v>1</v>
      </c>
      <c r="X94" s="45">
        <v>1</v>
      </c>
      <c r="Y94" s="45">
        <v>1</v>
      </c>
      <c r="Z94" s="45">
        <v>1</v>
      </c>
      <c r="AA94" s="45">
        <v>1</v>
      </c>
      <c r="AB94" s="45">
        <v>1</v>
      </c>
      <c r="AC94" s="45">
        <v>1</v>
      </c>
      <c r="AD94" s="45">
        <v>1</v>
      </c>
      <c r="AE94" s="45">
        <v>1</v>
      </c>
      <c r="AF94" s="45">
        <v>1</v>
      </c>
      <c r="AG94" s="45">
        <v>1</v>
      </c>
      <c r="AH94" s="71">
        <v>1</v>
      </c>
    </row>
    <row r="95" spans="1:35" s="3" customFormat="1" ht="15.95" customHeight="1" x14ac:dyDescent="0.2">
      <c r="A95" s="42">
        <f t="shared" si="22"/>
        <v>6</v>
      </c>
      <c r="B95" s="43" t="s">
        <v>59</v>
      </c>
      <c r="C95" s="42">
        <v>1149</v>
      </c>
      <c r="D95" s="44"/>
      <c r="E95" s="45">
        <v>1</v>
      </c>
      <c r="F95" s="45">
        <v>1</v>
      </c>
      <c r="G95" s="45">
        <v>1</v>
      </c>
      <c r="H95" s="45">
        <v>1</v>
      </c>
      <c r="I95" s="45">
        <v>1</v>
      </c>
      <c r="J95" s="45">
        <v>1</v>
      </c>
      <c r="K95" s="45">
        <v>1</v>
      </c>
      <c r="L95" s="45">
        <v>1</v>
      </c>
      <c r="M95" s="45">
        <v>1</v>
      </c>
      <c r="N95" s="45">
        <v>1</v>
      </c>
      <c r="O95" s="45">
        <v>1</v>
      </c>
      <c r="P95" s="45">
        <v>1</v>
      </c>
      <c r="Q95" s="45">
        <v>1</v>
      </c>
      <c r="R95" s="45">
        <v>1</v>
      </c>
      <c r="S95" s="45">
        <v>1</v>
      </c>
      <c r="T95" s="45">
        <v>1</v>
      </c>
      <c r="U95" s="45">
        <v>1</v>
      </c>
      <c r="V95" s="45">
        <v>1</v>
      </c>
      <c r="W95" s="45">
        <v>1</v>
      </c>
      <c r="X95" s="45">
        <v>1</v>
      </c>
      <c r="Y95" s="45">
        <v>1</v>
      </c>
      <c r="Z95" s="45">
        <v>1</v>
      </c>
      <c r="AA95" s="45">
        <v>1</v>
      </c>
      <c r="AB95" s="45">
        <v>1</v>
      </c>
      <c r="AC95" s="45">
        <v>1</v>
      </c>
      <c r="AD95" s="45">
        <v>1</v>
      </c>
      <c r="AE95" s="45">
        <v>1</v>
      </c>
      <c r="AF95" s="45">
        <v>1</v>
      </c>
      <c r="AG95" s="45">
        <v>1</v>
      </c>
      <c r="AH95" s="71">
        <v>1</v>
      </c>
    </row>
    <row r="96" spans="1:35" s="3" customFormat="1" ht="15.95" customHeight="1" x14ac:dyDescent="0.2">
      <c r="A96" s="42">
        <f t="shared" si="22"/>
        <v>7</v>
      </c>
      <c r="B96" s="43" t="s">
        <v>67</v>
      </c>
      <c r="C96" s="42">
        <v>610</v>
      </c>
      <c r="D96" s="44"/>
      <c r="E96" s="45">
        <v>1</v>
      </c>
      <c r="F96" s="45">
        <v>1</v>
      </c>
      <c r="G96" s="45">
        <v>1</v>
      </c>
      <c r="H96" s="45">
        <v>1</v>
      </c>
      <c r="I96" s="45">
        <v>1</v>
      </c>
      <c r="J96" s="45">
        <v>1</v>
      </c>
      <c r="K96" s="45">
        <v>1</v>
      </c>
      <c r="L96" s="45">
        <v>1</v>
      </c>
      <c r="M96" s="45">
        <v>1</v>
      </c>
      <c r="N96" s="45">
        <v>1</v>
      </c>
      <c r="O96" s="45">
        <v>1</v>
      </c>
      <c r="P96" s="45">
        <v>1</v>
      </c>
      <c r="Q96" s="45">
        <v>1</v>
      </c>
      <c r="R96" s="45">
        <v>1</v>
      </c>
      <c r="S96" s="45">
        <v>1</v>
      </c>
      <c r="T96" s="45">
        <v>1</v>
      </c>
      <c r="U96" s="45">
        <v>1</v>
      </c>
      <c r="V96" s="45">
        <v>1</v>
      </c>
      <c r="W96" s="45">
        <v>1</v>
      </c>
      <c r="X96" s="45">
        <v>1</v>
      </c>
      <c r="Y96" s="45">
        <v>1</v>
      </c>
      <c r="Z96" s="45">
        <v>1</v>
      </c>
      <c r="AA96" s="45">
        <v>1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75">
        <v>0</v>
      </c>
    </row>
    <row r="97" spans="1:35" s="3" customFormat="1" ht="15.95" customHeight="1" x14ac:dyDescent="0.2">
      <c r="A97" s="42">
        <f t="shared" si="22"/>
        <v>8</v>
      </c>
      <c r="B97" s="43" t="s">
        <v>68</v>
      </c>
      <c r="C97" s="42">
        <v>1137</v>
      </c>
      <c r="D97" s="44"/>
      <c r="E97" s="45">
        <v>1</v>
      </c>
      <c r="F97" s="45">
        <v>1</v>
      </c>
      <c r="G97" s="45">
        <v>1</v>
      </c>
      <c r="H97" s="45">
        <v>1</v>
      </c>
      <c r="I97" s="45">
        <v>1</v>
      </c>
      <c r="J97" s="45">
        <v>1</v>
      </c>
      <c r="K97" s="45">
        <v>1</v>
      </c>
      <c r="L97" s="45">
        <v>1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0.2</v>
      </c>
      <c r="U97" s="57">
        <v>0.5</v>
      </c>
      <c r="V97" s="57">
        <v>0.7</v>
      </c>
      <c r="W97" s="45">
        <v>1</v>
      </c>
      <c r="X97" s="45">
        <v>1</v>
      </c>
      <c r="Y97" s="45">
        <v>1</v>
      </c>
      <c r="Z97" s="45">
        <v>1</v>
      </c>
      <c r="AA97" s="45">
        <v>1</v>
      </c>
      <c r="AB97" s="45">
        <v>1</v>
      </c>
      <c r="AC97" s="45">
        <v>1</v>
      </c>
      <c r="AD97" s="45">
        <v>1</v>
      </c>
      <c r="AE97" s="45">
        <v>1</v>
      </c>
      <c r="AF97" s="45">
        <v>1</v>
      </c>
      <c r="AG97" s="45">
        <v>1</v>
      </c>
      <c r="AH97" s="71">
        <v>1</v>
      </c>
    </row>
    <row r="98" spans="1:35" s="3" customFormat="1" ht="15.95" customHeight="1" x14ac:dyDescent="0.2">
      <c r="A98" s="42">
        <f t="shared" si="22"/>
        <v>9</v>
      </c>
      <c r="B98" s="43" t="s">
        <v>60</v>
      </c>
      <c r="C98" s="42">
        <v>670</v>
      </c>
      <c r="D98" s="44"/>
      <c r="E98" s="45">
        <v>1</v>
      </c>
      <c r="F98" s="45">
        <v>1</v>
      </c>
      <c r="G98" s="45">
        <v>1</v>
      </c>
      <c r="H98" s="45">
        <v>1</v>
      </c>
      <c r="I98" s="45">
        <v>1</v>
      </c>
      <c r="J98" s="45">
        <v>1</v>
      </c>
      <c r="K98" s="45">
        <v>1</v>
      </c>
      <c r="L98" s="45">
        <v>1</v>
      </c>
      <c r="M98" s="45">
        <v>1</v>
      </c>
      <c r="N98" s="45">
        <v>1</v>
      </c>
      <c r="O98" s="45">
        <v>1</v>
      </c>
      <c r="P98" s="45">
        <v>1</v>
      </c>
      <c r="Q98" s="45">
        <v>1</v>
      </c>
      <c r="R98" s="45">
        <v>1</v>
      </c>
      <c r="S98" s="45">
        <v>1</v>
      </c>
      <c r="T98" s="45">
        <v>1</v>
      </c>
      <c r="U98" s="45">
        <v>1</v>
      </c>
      <c r="V98" s="45">
        <v>1</v>
      </c>
      <c r="W98" s="45">
        <v>1</v>
      </c>
      <c r="X98" s="45">
        <v>1</v>
      </c>
      <c r="Y98" s="45">
        <v>1</v>
      </c>
      <c r="Z98" s="45">
        <v>1</v>
      </c>
      <c r="AA98" s="45">
        <v>1</v>
      </c>
      <c r="AB98" s="45">
        <v>1</v>
      </c>
      <c r="AC98" s="45">
        <v>1</v>
      </c>
      <c r="AD98" s="45">
        <v>1</v>
      </c>
      <c r="AE98" s="45">
        <v>1</v>
      </c>
      <c r="AF98" s="45">
        <v>1</v>
      </c>
      <c r="AG98" s="45">
        <v>1</v>
      </c>
      <c r="AH98" s="71">
        <v>1</v>
      </c>
    </row>
    <row r="99" spans="1:35" s="3" customFormat="1" ht="15.95" customHeight="1" x14ac:dyDescent="0.2">
      <c r="A99" s="42">
        <f t="shared" si="22"/>
        <v>10</v>
      </c>
      <c r="B99" s="43" t="s">
        <v>61</v>
      </c>
      <c r="C99" s="42">
        <v>1162</v>
      </c>
      <c r="D99" s="44"/>
      <c r="E99" s="45">
        <v>1</v>
      </c>
      <c r="F99" s="45">
        <v>1</v>
      </c>
      <c r="G99" s="45">
        <v>1</v>
      </c>
      <c r="H99" s="45">
        <v>1</v>
      </c>
      <c r="I99" s="45">
        <v>1</v>
      </c>
      <c r="J99" s="45">
        <v>1</v>
      </c>
      <c r="K99" s="45">
        <v>1</v>
      </c>
      <c r="L99" s="45">
        <v>1</v>
      </c>
      <c r="M99" s="45">
        <v>1</v>
      </c>
      <c r="N99" s="45">
        <v>1</v>
      </c>
      <c r="O99" s="45">
        <v>1</v>
      </c>
      <c r="P99" s="45">
        <v>1</v>
      </c>
      <c r="Q99" s="45">
        <v>1</v>
      </c>
      <c r="R99" s="45">
        <v>1</v>
      </c>
      <c r="S99" s="45">
        <v>1</v>
      </c>
      <c r="T99" s="45">
        <v>1</v>
      </c>
      <c r="U99" s="45">
        <v>1</v>
      </c>
      <c r="V99" s="45">
        <v>1</v>
      </c>
      <c r="W99" s="45">
        <v>1</v>
      </c>
      <c r="X99" s="45">
        <v>1</v>
      </c>
      <c r="Y99" s="45">
        <v>1</v>
      </c>
      <c r="Z99" s="45">
        <v>1</v>
      </c>
      <c r="AA99" s="45">
        <v>1</v>
      </c>
      <c r="AB99" s="45">
        <v>1</v>
      </c>
      <c r="AC99" s="45">
        <v>1</v>
      </c>
      <c r="AD99" s="45">
        <v>1</v>
      </c>
      <c r="AE99" s="45">
        <v>1</v>
      </c>
      <c r="AF99" s="45">
        <v>1</v>
      </c>
      <c r="AG99" s="45">
        <v>1</v>
      </c>
      <c r="AH99" s="71">
        <v>1</v>
      </c>
    </row>
    <row r="100" spans="1:35" s="3" customFormat="1" ht="15.95" customHeight="1" thickBot="1" x14ac:dyDescent="0.25">
      <c r="A100" s="47">
        <f t="shared" si="22"/>
        <v>11</v>
      </c>
      <c r="B100" s="48" t="s">
        <v>62</v>
      </c>
      <c r="C100" s="47">
        <v>504</v>
      </c>
      <c r="D100" s="62"/>
      <c r="E100" s="50">
        <v>1</v>
      </c>
      <c r="F100" s="50">
        <v>1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1</v>
      </c>
      <c r="M100" s="50">
        <v>1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1</v>
      </c>
      <c r="T100" s="50">
        <v>1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1</v>
      </c>
      <c r="AA100" s="50">
        <v>1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1</v>
      </c>
      <c r="AH100" s="67">
        <v>1</v>
      </c>
    </row>
    <row r="101" spans="1:35" s="3" customFormat="1" ht="15.95" customHeight="1" x14ac:dyDescent="0.2">
      <c r="A101" s="28"/>
      <c r="B101" s="41" t="s">
        <v>109</v>
      </c>
      <c r="C101" s="30"/>
      <c r="D101" s="31"/>
      <c r="E101" s="32">
        <f t="shared" ref="E101:AH101" si="23">(E90*$C90)+(E91*$C91)+(E92*$C92)+(E93*$C93)+(E94*$C94)+(E95*$C95)+(E96*$C96)+(E97*$C97)+(E98*$C98)+(E99*$C99)+(E100*$C100)</f>
        <v>8307.6</v>
      </c>
      <c r="F101" s="32">
        <f t="shared" si="23"/>
        <v>8302.9</v>
      </c>
      <c r="G101" s="32">
        <f t="shared" si="23"/>
        <v>8298.2000000000007</v>
      </c>
      <c r="H101" s="32">
        <f t="shared" si="23"/>
        <v>8288.7999999999993</v>
      </c>
      <c r="I101" s="32">
        <f t="shared" si="23"/>
        <v>8284.1</v>
      </c>
      <c r="J101" s="32">
        <f t="shared" si="23"/>
        <v>8279.4</v>
      </c>
      <c r="K101" s="32">
        <f t="shared" si="23"/>
        <v>8270</v>
      </c>
      <c r="L101" s="32">
        <f t="shared" si="23"/>
        <v>8265.2999999999993</v>
      </c>
      <c r="M101" s="32">
        <f t="shared" si="23"/>
        <v>7123.6</v>
      </c>
      <c r="N101" s="32">
        <f t="shared" si="23"/>
        <v>7114.2</v>
      </c>
      <c r="O101" s="32">
        <f t="shared" si="23"/>
        <v>7109.5</v>
      </c>
      <c r="P101" s="32">
        <f t="shared" si="23"/>
        <v>7104.8</v>
      </c>
      <c r="Q101" s="32">
        <f t="shared" si="23"/>
        <v>7095.4</v>
      </c>
      <c r="R101" s="32">
        <f t="shared" si="23"/>
        <v>7090.7</v>
      </c>
      <c r="S101" s="32">
        <f t="shared" si="23"/>
        <v>7086</v>
      </c>
      <c r="T101" s="32">
        <f t="shared" si="23"/>
        <v>7304</v>
      </c>
      <c r="U101" s="32">
        <f t="shared" si="23"/>
        <v>7635.7</v>
      </c>
      <c r="V101" s="32">
        <f t="shared" si="23"/>
        <v>7505.9</v>
      </c>
      <c r="W101" s="32">
        <f t="shared" si="23"/>
        <v>7847</v>
      </c>
      <c r="X101" s="32">
        <f t="shared" si="23"/>
        <v>7847</v>
      </c>
      <c r="Y101" s="32">
        <f t="shared" si="23"/>
        <v>7847</v>
      </c>
      <c r="Z101" s="32">
        <f t="shared" si="23"/>
        <v>7847</v>
      </c>
      <c r="AA101" s="32">
        <f t="shared" si="23"/>
        <v>7847</v>
      </c>
      <c r="AB101" s="32">
        <f t="shared" si="23"/>
        <v>7237</v>
      </c>
      <c r="AC101" s="32">
        <f t="shared" si="23"/>
        <v>7237</v>
      </c>
      <c r="AD101" s="32">
        <f t="shared" si="23"/>
        <v>7237</v>
      </c>
      <c r="AE101" s="32">
        <f t="shared" si="23"/>
        <v>7237</v>
      </c>
      <c r="AF101" s="32">
        <f t="shared" si="23"/>
        <v>7237</v>
      </c>
      <c r="AG101" s="32">
        <f t="shared" si="23"/>
        <v>7237</v>
      </c>
      <c r="AH101" s="72">
        <f t="shared" si="23"/>
        <v>7237</v>
      </c>
    </row>
    <row r="102" spans="1:35" s="39" customFormat="1" ht="15.95" customHeight="1" x14ac:dyDescent="0.2">
      <c r="A102" s="35"/>
      <c r="B102" s="33" t="s">
        <v>110</v>
      </c>
      <c r="C102" s="40">
        <v>7.2700000000000001E-2</v>
      </c>
      <c r="D102" s="37"/>
      <c r="E102" s="32">
        <f t="shared" ref="E102:AH102" si="24">E101*$C102</f>
        <v>603.96252000000004</v>
      </c>
      <c r="F102" s="32">
        <f t="shared" si="24"/>
        <v>603.62082999999996</v>
      </c>
      <c r="G102" s="32">
        <f t="shared" si="24"/>
        <v>603.2791400000001</v>
      </c>
      <c r="H102" s="32">
        <f t="shared" si="24"/>
        <v>602.59575999999993</v>
      </c>
      <c r="I102" s="32">
        <f t="shared" si="24"/>
        <v>602.25407000000007</v>
      </c>
      <c r="J102" s="32">
        <f t="shared" si="24"/>
        <v>601.91237999999998</v>
      </c>
      <c r="K102" s="32">
        <f t="shared" si="24"/>
        <v>601.22900000000004</v>
      </c>
      <c r="L102" s="32">
        <f t="shared" si="24"/>
        <v>600.88730999999996</v>
      </c>
      <c r="M102" s="32">
        <f t="shared" si="24"/>
        <v>517.88571999999999</v>
      </c>
      <c r="N102" s="32">
        <f t="shared" si="24"/>
        <v>517.20233999999994</v>
      </c>
      <c r="O102" s="32">
        <f t="shared" si="24"/>
        <v>516.86064999999996</v>
      </c>
      <c r="P102" s="32">
        <f t="shared" si="24"/>
        <v>516.51895999999999</v>
      </c>
      <c r="Q102" s="32">
        <f t="shared" si="24"/>
        <v>515.83557999999994</v>
      </c>
      <c r="R102" s="32">
        <f t="shared" si="24"/>
        <v>515.49388999999996</v>
      </c>
      <c r="S102" s="32">
        <f t="shared" si="24"/>
        <v>515.15219999999999</v>
      </c>
      <c r="T102" s="32">
        <f t="shared" si="24"/>
        <v>531.00080000000003</v>
      </c>
      <c r="U102" s="32">
        <f t="shared" si="24"/>
        <v>555.11539000000005</v>
      </c>
      <c r="V102" s="32">
        <f t="shared" si="24"/>
        <v>545.67892999999992</v>
      </c>
      <c r="W102" s="32">
        <f t="shared" si="24"/>
        <v>570.4769</v>
      </c>
      <c r="X102" s="32">
        <f t="shared" si="24"/>
        <v>570.4769</v>
      </c>
      <c r="Y102" s="32">
        <f t="shared" si="24"/>
        <v>570.4769</v>
      </c>
      <c r="Z102" s="32">
        <f t="shared" si="24"/>
        <v>570.4769</v>
      </c>
      <c r="AA102" s="32">
        <f t="shared" si="24"/>
        <v>570.4769</v>
      </c>
      <c r="AB102" s="32">
        <f t="shared" si="24"/>
        <v>526.12990000000002</v>
      </c>
      <c r="AC102" s="32">
        <f t="shared" si="24"/>
        <v>526.12990000000002</v>
      </c>
      <c r="AD102" s="32">
        <f t="shared" si="24"/>
        <v>526.12990000000002</v>
      </c>
      <c r="AE102" s="32">
        <f t="shared" si="24"/>
        <v>526.12990000000002</v>
      </c>
      <c r="AF102" s="32">
        <f t="shared" si="24"/>
        <v>526.12990000000002</v>
      </c>
      <c r="AG102" s="32">
        <f t="shared" si="24"/>
        <v>526.12990000000002</v>
      </c>
      <c r="AH102" s="72">
        <f t="shared" si="24"/>
        <v>526.12990000000002</v>
      </c>
      <c r="AI102" s="68"/>
    </row>
    <row r="103" spans="1:35" s="39" customFormat="1" ht="15.95" customHeight="1" x14ac:dyDescent="0.2">
      <c r="A103" s="35"/>
      <c r="B103" s="34" t="s">
        <v>107</v>
      </c>
      <c r="C103" s="36"/>
      <c r="D103" s="37"/>
      <c r="E103" s="38">
        <f t="shared" ref="E103:AH103" si="25">E101-E102</f>
        <v>7703.6374800000003</v>
      </c>
      <c r="F103" s="38">
        <f t="shared" si="25"/>
        <v>7699.2791699999998</v>
      </c>
      <c r="G103" s="38">
        <f t="shared" si="25"/>
        <v>7694.9208600000002</v>
      </c>
      <c r="H103" s="38">
        <f t="shared" si="25"/>
        <v>7686.2042399999991</v>
      </c>
      <c r="I103" s="38">
        <f t="shared" si="25"/>
        <v>7681.8459300000004</v>
      </c>
      <c r="J103" s="38">
        <f t="shared" si="25"/>
        <v>7677.4876199999999</v>
      </c>
      <c r="K103" s="38">
        <f t="shared" si="25"/>
        <v>7668.7709999999997</v>
      </c>
      <c r="L103" s="38">
        <f t="shared" si="25"/>
        <v>7664.4126899999992</v>
      </c>
      <c r="M103" s="38">
        <f t="shared" si="25"/>
        <v>6605.7142800000001</v>
      </c>
      <c r="N103" s="38">
        <f t="shared" si="25"/>
        <v>6596.99766</v>
      </c>
      <c r="O103" s="38">
        <f t="shared" si="25"/>
        <v>6592.6393500000004</v>
      </c>
      <c r="P103" s="38">
        <f t="shared" si="25"/>
        <v>6588.2810399999998</v>
      </c>
      <c r="Q103" s="38">
        <f t="shared" si="25"/>
        <v>6579.5644199999997</v>
      </c>
      <c r="R103" s="38">
        <f t="shared" si="25"/>
        <v>6575.2061100000001</v>
      </c>
      <c r="S103" s="38">
        <f t="shared" si="25"/>
        <v>6570.8477999999996</v>
      </c>
      <c r="T103" s="38">
        <f t="shared" si="25"/>
        <v>6772.9992000000002</v>
      </c>
      <c r="U103" s="38">
        <f t="shared" si="25"/>
        <v>7080.5846099999999</v>
      </c>
      <c r="V103" s="38">
        <f t="shared" si="25"/>
        <v>6960.2210699999996</v>
      </c>
      <c r="W103" s="38">
        <f t="shared" si="25"/>
        <v>7276.5231000000003</v>
      </c>
      <c r="X103" s="38">
        <f t="shared" si="25"/>
        <v>7276.5231000000003</v>
      </c>
      <c r="Y103" s="38">
        <f t="shared" si="25"/>
        <v>7276.5231000000003</v>
      </c>
      <c r="Z103" s="38">
        <f t="shared" si="25"/>
        <v>7276.5231000000003</v>
      </c>
      <c r="AA103" s="38">
        <f t="shared" si="25"/>
        <v>7276.5231000000003</v>
      </c>
      <c r="AB103" s="38">
        <f t="shared" si="25"/>
        <v>6710.8701000000001</v>
      </c>
      <c r="AC103" s="38">
        <f t="shared" si="25"/>
        <v>6710.8701000000001</v>
      </c>
      <c r="AD103" s="38">
        <f t="shared" si="25"/>
        <v>6710.8701000000001</v>
      </c>
      <c r="AE103" s="38">
        <f t="shared" si="25"/>
        <v>6710.8701000000001</v>
      </c>
      <c r="AF103" s="38">
        <f t="shared" si="25"/>
        <v>6710.8701000000001</v>
      </c>
      <c r="AG103" s="38">
        <f t="shared" si="25"/>
        <v>6710.8701000000001</v>
      </c>
      <c r="AH103" s="73">
        <f t="shared" si="25"/>
        <v>6710.8701000000001</v>
      </c>
      <c r="AI103" s="68"/>
    </row>
    <row r="104" spans="1:35" s="3" customFormat="1" ht="15.95" customHeight="1" x14ac:dyDescent="0.2">
      <c r="A104" s="5"/>
      <c r="B104" s="25" t="s">
        <v>106</v>
      </c>
      <c r="C104" s="27">
        <f>SUM(C90:C100)</f>
        <v>9292</v>
      </c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70"/>
    </row>
    <row r="105" spans="1:35" s="3" customFormat="1" ht="15.95" customHeight="1" x14ac:dyDescent="0.2">
      <c r="A105" s="5"/>
      <c r="B105" s="6"/>
      <c r="C105" s="5">
        <f>SUM(E103:AH103)/30</f>
        <v>7058.610690999999</v>
      </c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0"/>
    </row>
    <row r="106" spans="1:35" s="3" customFormat="1" ht="15.95" customHeight="1" x14ac:dyDescent="0.25">
      <c r="A106" s="5"/>
      <c r="B106" s="26" t="s">
        <v>70</v>
      </c>
      <c r="C106" s="5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70"/>
    </row>
    <row r="107" spans="1:35" s="3" customFormat="1" ht="15.95" customHeight="1" x14ac:dyDescent="0.2">
      <c r="A107" s="42">
        <v>1</v>
      </c>
      <c r="B107" s="43" t="s">
        <v>69</v>
      </c>
      <c r="C107" s="42">
        <v>1065</v>
      </c>
      <c r="D107" s="44"/>
      <c r="E107" s="45">
        <v>1</v>
      </c>
      <c r="F107" s="45">
        <v>1</v>
      </c>
      <c r="G107" s="45">
        <v>1</v>
      </c>
      <c r="H107" s="45">
        <v>1</v>
      </c>
      <c r="I107" s="45">
        <v>1</v>
      </c>
      <c r="J107" s="45">
        <v>1</v>
      </c>
      <c r="K107" s="45">
        <v>1</v>
      </c>
      <c r="L107" s="45">
        <v>1</v>
      </c>
      <c r="M107" s="45">
        <v>1</v>
      </c>
      <c r="N107" s="45">
        <v>1</v>
      </c>
      <c r="O107" s="45">
        <v>1</v>
      </c>
      <c r="P107" s="45">
        <v>1</v>
      </c>
      <c r="Q107" s="45">
        <v>1</v>
      </c>
      <c r="R107" s="45">
        <v>1</v>
      </c>
      <c r="S107" s="45">
        <v>1</v>
      </c>
      <c r="T107" s="45">
        <v>1</v>
      </c>
      <c r="U107" s="45">
        <v>1</v>
      </c>
      <c r="V107" s="45">
        <v>1</v>
      </c>
      <c r="W107" s="45">
        <v>1</v>
      </c>
      <c r="X107" s="45">
        <v>1</v>
      </c>
      <c r="Y107" s="45">
        <v>1</v>
      </c>
      <c r="Z107" s="45">
        <v>1</v>
      </c>
      <c r="AA107" s="45">
        <v>1</v>
      </c>
      <c r="AB107" s="45">
        <v>1</v>
      </c>
      <c r="AC107" s="45">
        <v>1</v>
      </c>
      <c r="AD107" s="45">
        <v>1</v>
      </c>
      <c r="AE107" s="45">
        <v>1</v>
      </c>
      <c r="AF107" s="45">
        <v>1</v>
      </c>
      <c r="AG107" s="45">
        <v>1</v>
      </c>
      <c r="AH107" s="71">
        <v>1</v>
      </c>
    </row>
    <row r="108" spans="1:35" s="3" customFormat="1" ht="15.95" customHeight="1" x14ac:dyDescent="0.2">
      <c r="A108" s="42">
        <f t="shared" ref="A108:A133" si="26">+A107+1</f>
        <v>2</v>
      </c>
      <c r="B108" s="43" t="s">
        <v>71</v>
      </c>
      <c r="C108" s="42">
        <v>1065</v>
      </c>
      <c r="D108" s="60"/>
      <c r="E108" s="45">
        <v>1</v>
      </c>
      <c r="F108" s="45">
        <v>1</v>
      </c>
      <c r="G108" s="45">
        <v>1</v>
      </c>
      <c r="H108" s="45">
        <v>1</v>
      </c>
      <c r="I108" s="45">
        <v>1</v>
      </c>
      <c r="J108" s="45">
        <v>1</v>
      </c>
      <c r="K108" s="45">
        <v>1</v>
      </c>
      <c r="L108" s="45">
        <v>1</v>
      </c>
      <c r="M108" s="45">
        <v>1</v>
      </c>
      <c r="N108" s="45">
        <v>1</v>
      </c>
      <c r="O108" s="45">
        <v>1</v>
      </c>
      <c r="P108" s="45">
        <v>1</v>
      </c>
      <c r="Q108" s="45">
        <v>1</v>
      </c>
      <c r="R108" s="45">
        <v>1</v>
      </c>
      <c r="S108" s="45">
        <v>1</v>
      </c>
      <c r="T108" s="45">
        <v>1</v>
      </c>
      <c r="U108" s="45">
        <v>1</v>
      </c>
      <c r="V108" s="45">
        <v>1</v>
      </c>
      <c r="W108" s="45">
        <v>1</v>
      </c>
      <c r="X108" s="45">
        <v>1</v>
      </c>
      <c r="Y108" s="45">
        <v>1</v>
      </c>
      <c r="Z108" s="45">
        <v>1</v>
      </c>
      <c r="AA108" s="45">
        <v>1</v>
      </c>
      <c r="AB108" s="45">
        <v>1</v>
      </c>
      <c r="AC108" s="45">
        <v>1</v>
      </c>
      <c r="AD108" s="45">
        <v>1</v>
      </c>
      <c r="AE108" s="45">
        <v>1</v>
      </c>
      <c r="AF108" s="45">
        <v>1</v>
      </c>
      <c r="AG108" s="45">
        <v>1</v>
      </c>
      <c r="AH108" s="71">
        <v>1</v>
      </c>
    </row>
    <row r="109" spans="1:35" s="3" customFormat="1" ht="15.95" customHeight="1" x14ac:dyDescent="0.2">
      <c r="A109" s="42">
        <f t="shared" si="26"/>
        <v>3</v>
      </c>
      <c r="B109" s="43" t="s">
        <v>72</v>
      </c>
      <c r="C109" s="42">
        <v>767</v>
      </c>
      <c r="D109" s="60"/>
      <c r="E109" s="45">
        <v>1</v>
      </c>
      <c r="F109" s="45">
        <v>1</v>
      </c>
      <c r="G109" s="45">
        <v>1</v>
      </c>
      <c r="H109" s="45">
        <v>1</v>
      </c>
      <c r="I109" s="45">
        <v>1</v>
      </c>
      <c r="J109" s="45">
        <v>1</v>
      </c>
      <c r="K109" s="45">
        <v>1</v>
      </c>
      <c r="L109" s="45">
        <v>1</v>
      </c>
      <c r="M109" s="45">
        <v>1</v>
      </c>
      <c r="N109" s="45">
        <v>1</v>
      </c>
      <c r="O109" s="45">
        <v>1</v>
      </c>
      <c r="P109" s="45">
        <v>1</v>
      </c>
      <c r="Q109" s="45">
        <v>1</v>
      </c>
      <c r="R109" s="45">
        <v>1</v>
      </c>
      <c r="S109" s="45">
        <v>1</v>
      </c>
      <c r="T109" s="45">
        <v>1</v>
      </c>
      <c r="U109" s="45">
        <v>1</v>
      </c>
      <c r="V109" s="45">
        <v>1</v>
      </c>
      <c r="W109" s="45">
        <v>1</v>
      </c>
      <c r="X109" s="45">
        <v>1</v>
      </c>
      <c r="Y109" s="45">
        <v>1</v>
      </c>
      <c r="Z109" s="45">
        <v>1</v>
      </c>
      <c r="AA109" s="45">
        <v>1</v>
      </c>
      <c r="AB109" s="45">
        <v>1</v>
      </c>
      <c r="AC109" s="45">
        <v>1</v>
      </c>
      <c r="AD109" s="45">
        <v>1</v>
      </c>
      <c r="AE109" s="45">
        <v>1</v>
      </c>
      <c r="AF109" s="45">
        <v>1</v>
      </c>
      <c r="AG109" s="45">
        <v>1</v>
      </c>
      <c r="AH109" s="71">
        <v>1</v>
      </c>
    </row>
    <row r="110" spans="1:35" s="3" customFormat="1" ht="15.95" customHeight="1" x14ac:dyDescent="0.2">
      <c r="A110" s="42">
        <f t="shared" si="26"/>
        <v>4</v>
      </c>
      <c r="B110" s="43" t="s">
        <v>73</v>
      </c>
      <c r="C110" s="42">
        <v>754</v>
      </c>
      <c r="D110" s="60"/>
      <c r="E110" s="45">
        <v>1</v>
      </c>
      <c r="F110" s="45">
        <v>1</v>
      </c>
      <c r="G110" s="45">
        <v>1</v>
      </c>
      <c r="H110" s="45">
        <v>1</v>
      </c>
      <c r="I110" s="45">
        <v>1</v>
      </c>
      <c r="J110" s="45">
        <v>1</v>
      </c>
      <c r="K110" s="45">
        <v>1</v>
      </c>
      <c r="L110" s="45">
        <v>1</v>
      </c>
      <c r="M110" s="45">
        <v>1</v>
      </c>
      <c r="N110" s="45">
        <v>1</v>
      </c>
      <c r="O110" s="45">
        <v>1</v>
      </c>
      <c r="P110" s="45">
        <v>1</v>
      </c>
      <c r="Q110" s="45">
        <v>1</v>
      </c>
      <c r="R110" s="45">
        <v>1</v>
      </c>
      <c r="S110" s="45">
        <v>1</v>
      </c>
      <c r="T110" s="45">
        <v>1</v>
      </c>
      <c r="U110" s="45">
        <v>1</v>
      </c>
      <c r="V110" s="45">
        <v>1</v>
      </c>
      <c r="W110" s="45">
        <v>1</v>
      </c>
      <c r="X110" s="45">
        <v>1</v>
      </c>
      <c r="Y110" s="45">
        <v>1</v>
      </c>
      <c r="Z110" s="45">
        <v>1</v>
      </c>
      <c r="AA110" s="45">
        <v>1</v>
      </c>
      <c r="AB110" s="45">
        <v>1</v>
      </c>
      <c r="AC110" s="45">
        <v>1</v>
      </c>
      <c r="AD110" s="45">
        <v>1</v>
      </c>
      <c r="AE110" s="45">
        <v>1</v>
      </c>
      <c r="AF110" s="45">
        <v>1</v>
      </c>
      <c r="AG110" s="45">
        <v>1</v>
      </c>
      <c r="AH110" s="71">
        <v>1</v>
      </c>
    </row>
    <row r="111" spans="1:35" s="3" customFormat="1" ht="15.95" customHeight="1" x14ac:dyDescent="0.2">
      <c r="A111" s="42">
        <f t="shared" si="26"/>
        <v>5</v>
      </c>
      <c r="B111" s="43" t="s">
        <v>74</v>
      </c>
      <c r="C111" s="42">
        <v>1129</v>
      </c>
      <c r="D111" s="44"/>
      <c r="E111" s="45">
        <v>1</v>
      </c>
      <c r="F111" s="45">
        <v>1</v>
      </c>
      <c r="G111" s="45">
        <v>1</v>
      </c>
      <c r="H111" s="45">
        <v>1</v>
      </c>
      <c r="I111" s="45">
        <v>1</v>
      </c>
      <c r="J111" s="45">
        <v>1</v>
      </c>
      <c r="K111" s="45">
        <v>1</v>
      </c>
      <c r="L111" s="45">
        <v>1</v>
      </c>
      <c r="M111" s="45">
        <v>1</v>
      </c>
      <c r="N111" s="45">
        <v>1</v>
      </c>
      <c r="O111" s="45">
        <v>1</v>
      </c>
      <c r="P111" s="45">
        <v>1</v>
      </c>
      <c r="Q111" s="45">
        <v>1</v>
      </c>
      <c r="R111" s="45">
        <v>1</v>
      </c>
      <c r="S111" s="45">
        <v>1</v>
      </c>
      <c r="T111" s="45">
        <v>1</v>
      </c>
      <c r="U111" s="45">
        <v>1</v>
      </c>
      <c r="V111" s="45">
        <v>1</v>
      </c>
      <c r="W111" s="45">
        <v>1</v>
      </c>
      <c r="X111" s="45">
        <v>1</v>
      </c>
      <c r="Y111" s="45">
        <v>1</v>
      </c>
      <c r="Z111" s="45">
        <v>1</v>
      </c>
      <c r="AA111" s="45">
        <v>1</v>
      </c>
      <c r="AB111" s="45">
        <v>1</v>
      </c>
      <c r="AC111" s="45">
        <v>1</v>
      </c>
      <c r="AD111" s="45">
        <v>1</v>
      </c>
      <c r="AE111" s="45">
        <v>1</v>
      </c>
      <c r="AF111" s="45">
        <v>1</v>
      </c>
      <c r="AG111" s="45">
        <v>1</v>
      </c>
      <c r="AH111" s="71">
        <v>1</v>
      </c>
    </row>
    <row r="112" spans="1:35" s="3" customFormat="1" ht="15.95" customHeight="1" x14ac:dyDescent="0.2">
      <c r="A112" s="42">
        <f t="shared" si="26"/>
        <v>6</v>
      </c>
      <c r="B112" s="43" t="s">
        <v>75</v>
      </c>
      <c r="C112" s="42">
        <v>1129</v>
      </c>
      <c r="D112" s="44"/>
      <c r="E112" s="45">
        <v>1</v>
      </c>
      <c r="F112" s="45">
        <v>1</v>
      </c>
      <c r="G112" s="45">
        <v>1</v>
      </c>
      <c r="H112" s="45">
        <v>1</v>
      </c>
      <c r="I112" s="45">
        <v>1</v>
      </c>
      <c r="J112" s="45">
        <v>1</v>
      </c>
      <c r="K112" s="45">
        <v>1</v>
      </c>
      <c r="L112" s="45">
        <v>1</v>
      </c>
      <c r="M112" s="45">
        <v>1</v>
      </c>
      <c r="N112" s="45">
        <v>1</v>
      </c>
      <c r="O112" s="45">
        <v>1</v>
      </c>
      <c r="P112" s="45">
        <v>1</v>
      </c>
      <c r="Q112" s="45">
        <v>1</v>
      </c>
      <c r="R112" s="45">
        <v>1</v>
      </c>
      <c r="S112" s="45">
        <v>1</v>
      </c>
      <c r="T112" s="45">
        <v>1</v>
      </c>
      <c r="U112" s="45">
        <v>1</v>
      </c>
      <c r="V112" s="45">
        <v>1</v>
      </c>
      <c r="W112" s="45">
        <v>1</v>
      </c>
      <c r="X112" s="45">
        <v>1</v>
      </c>
      <c r="Y112" s="45">
        <v>1</v>
      </c>
      <c r="Z112" s="45">
        <v>1</v>
      </c>
      <c r="AA112" s="45">
        <v>1</v>
      </c>
      <c r="AB112" s="45">
        <v>1</v>
      </c>
      <c r="AC112" s="45">
        <v>1</v>
      </c>
      <c r="AD112" s="45">
        <v>1</v>
      </c>
      <c r="AE112" s="45">
        <v>1</v>
      </c>
      <c r="AF112" s="45">
        <v>1</v>
      </c>
      <c r="AG112" s="45">
        <v>1</v>
      </c>
      <c r="AH112" s="71">
        <v>1</v>
      </c>
    </row>
    <row r="113" spans="1:34" s="3" customFormat="1" ht="15.95" customHeight="1" x14ac:dyDescent="0.2">
      <c r="A113" s="42">
        <f t="shared" si="26"/>
        <v>7</v>
      </c>
      <c r="B113" s="43" t="s">
        <v>76</v>
      </c>
      <c r="C113" s="42">
        <v>822</v>
      </c>
      <c r="D113" s="60"/>
      <c r="E113" s="45">
        <v>1</v>
      </c>
      <c r="F113" s="45">
        <v>1</v>
      </c>
      <c r="G113" s="45">
        <v>1</v>
      </c>
      <c r="H113" s="45">
        <v>1</v>
      </c>
      <c r="I113" s="45">
        <v>1</v>
      </c>
      <c r="J113" s="45">
        <v>1</v>
      </c>
      <c r="K113" s="45">
        <v>1</v>
      </c>
      <c r="L113" s="45">
        <v>1</v>
      </c>
      <c r="M113" s="45">
        <v>1</v>
      </c>
      <c r="N113" s="45">
        <v>1</v>
      </c>
      <c r="O113" s="45">
        <v>1</v>
      </c>
      <c r="P113" s="45">
        <v>1</v>
      </c>
      <c r="Q113" s="45">
        <v>1</v>
      </c>
      <c r="R113" s="45">
        <v>1</v>
      </c>
      <c r="S113" s="45">
        <v>1</v>
      </c>
      <c r="T113" s="45">
        <v>1</v>
      </c>
      <c r="U113" s="45">
        <v>1</v>
      </c>
      <c r="V113" s="45">
        <v>1</v>
      </c>
      <c r="W113" s="45">
        <v>1</v>
      </c>
      <c r="X113" s="45">
        <v>1</v>
      </c>
      <c r="Y113" s="45">
        <v>1</v>
      </c>
      <c r="Z113" s="45">
        <v>1</v>
      </c>
      <c r="AA113" s="45">
        <v>1</v>
      </c>
      <c r="AB113" s="45">
        <v>1</v>
      </c>
      <c r="AC113" s="45">
        <v>1</v>
      </c>
      <c r="AD113" s="45">
        <v>1</v>
      </c>
      <c r="AE113" s="45">
        <v>1</v>
      </c>
      <c r="AF113" s="45">
        <v>1</v>
      </c>
      <c r="AG113" s="45">
        <v>1</v>
      </c>
      <c r="AH113" s="71">
        <v>1</v>
      </c>
    </row>
    <row r="114" spans="1:34" s="3" customFormat="1" ht="15.95" customHeight="1" x14ac:dyDescent="0.2">
      <c r="A114" s="42">
        <f t="shared" si="26"/>
        <v>8</v>
      </c>
      <c r="B114" s="43" t="s">
        <v>77</v>
      </c>
      <c r="C114" s="42">
        <v>854</v>
      </c>
      <c r="D114" s="60"/>
      <c r="E114" s="45">
        <v>1</v>
      </c>
      <c r="F114" s="45">
        <v>1</v>
      </c>
      <c r="G114" s="45">
        <v>1</v>
      </c>
      <c r="H114" s="45">
        <v>1</v>
      </c>
      <c r="I114" s="45">
        <v>1</v>
      </c>
      <c r="J114" s="45">
        <v>1</v>
      </c>
      <c r="K114" s="45">
        <v>1</v>
      </c>
      <c r="L114" s="45">
        <v>1</v>
      </c>
      <c r="M114" s="45">
        <v>1</v>
      </c>
      <c r="N114" s="45">
        <v>1</v>
      </c>
      <c r="O114" s="45">
        <v>1</v>
      </c>
      <c r="P114" s="45">
        <v>1</v>
      </c>
      <c r="Q114" s="45">
        <v>1</v>
      </c>
      <c r="R114" s="45">
        <v>1</v>
      </c>
      <c r="S114" s="45">
        <v>1</v>
      </c>
      <c r="T114" s="45">
        <v>1</v>
      </c>
      <c r="U114" s="45">
        <v>1</v>
      </c>
      <c r="V114" s="45">
        <v>1</v>
      </c>
      <c r="W114" s="45">
        <v>1</v>
      </c>
      <c r="X114" s="45">
        <v>1</v>
      </c>
      <c r="Y114" s="45">
        <v>1</v>
      </c>
      <c r="Z114" s="45">
        <v>1</v>
      </c>
      <c r="AA114" s="45">
        <v>1</v>
      </c>
      <c r="AB114" s="45">
        <v>1</v>
      </c>
      <c r="AC114" s="45">
        <v>1</v>
      </c>
      <c r="AD114" s="45">
        <v>1</v>
      </c>
      <c r="AE114" s="45">
        <v>1</v>
      </c>
      <c r="AF114" s="45">
        <v>1</v>
      </c>
      <c r="AG114" s="45">
        <v>1</v>
      </c>
      <c r="AH114" s="71">
        <v>1</v>
      </c>
    </row>
    <row r="115" spans="1:34" s="3" customFormat="1" ht="15.95" customHeight="1" x14ac:dyDescent="0.2">
      <c r="A115" s="42">
        <f t="shared" si="26"/>
        <v>9</v>
      </c>
      <c r="B115" s="43" t="s">
        <v>78</v>
      </c>
      <c r="C115" s="42">
        <v>860</v>
      </c>
      <c r="D115" s="60"/>
      <c r="E115" s="45">
        <v>1</v>
      </c>
      <c r="F115" s="45">
        <v>1</v>
      </c>
      <c r="G115" s="45">
        <v>1</v>
      </c>
      <c r="H115" s="45">
        <v>1</v>
      </c>
      <c r="I115" s="45">
        <v>1</v>
      </c>
      <c r="J115" s="45">
        <v>1</v>
      </c>
      <c r="K115" s="45">
        <v>1</v>
      </c>
      <c r="L115" s="45">
        <v>1</v>
      </c>
      <c r="M115" s="45">
        <v>1</v>
      </c>
      <c r="N115" s="45">
        <v>1</v>
      </c>
      <c r="O115" s="45">
        <v>1</v>
      </c>
      <c r="P115" s="45">
        <v>1</v>
      </c>
      <c r="Q115" s="45">
        <v>1</v>
      </c>
      <c r="R115" s="45">
        <v>1</v>
      </c>
      <c r="S115" s="45">
        <v>1</v>
      </c>
      <c r="T115" s="45">
        <v>1</v>
      </c>
      <c r="U115" s="45">
        <v>1</v>
      </c>
      <c r="V115" s="45">
        <v>1</v>
      </c>
      <c r="W115" s="45">
        <v>1</v>
      </c>
      <c r="X115" s="45">
        <v>1</v>
      </c>
      <c r="Y115" s="45">
        <v>1</v>
      </c>
      <c r="Z115" s="45">
        <v>1</v>
      </c>
      <c r="AA115" s="45">
        <v>1</v>
      </c>
      <c r="AB115" s="45">
        <v>1</v>
      </c>
      <c r="AC115" s="45">
        <v>1</v>
      </c>
      <c r="AD115" s="45">
        <v>1</v>
      </c>
      <c r="AE115" s="45">
        <v>1</v>
      </c>
      <c r="AF115" s="45">
        <v>1</v>
      </c>
      <c r="AG115" s="45">
        <v>1</v>
      </c>
      <c r="AH115" s="71">
        <v>1</v>
      </c>
    </row>
    <row r="116" spans="1:34" s="3" customFormat="1" ht="15.95" customHeight="1" x14ac:dyDescent="0.2">
      <c r="A116" s="42">
        <f t="shared" si="26"/>
        <v>10</v>
      </c>
      <c r="B116" s="43" t="s">
        <v>79</v>
      </c>
      <c r="C116" s="42">
        <v>800</v>
      </c>
      <c r="D116" s="60"/>
      <c r="E116" s="45">
        <v>1</v>
      </c>
      <c r="F116" s="45">
        <v>1</v>
      </c>
      <c r="G116" s="45">
        <v>1</v>
      </c>
      <c r="H116" s="45">
        <v>1</v>
      </c>
      <c r="I116" s="45">
        <v>1</v>
      </c>
      <c r="J116" s="45">
        <v>1</v>
      </c>
      <c r="K116" s="45">
        <v>1</v>
      </c>
      <c r="L116" s="45">
        <v>1</v>
      </c>
      <c r="M116" s="45">
        <v>1</v>
      </c>
      <c r="N116" s="45">
        <v>1</v>
      </c>
      <c r="O116" s="45">
        <v>1</v>
      </c>
      <c r="P116" s="45">
        <v>1</v>
      </c>
      <c r="Q116" s="45">
        <v>1</v>
      </c>
      <c r="R116" s="45">
        <v>1</v>
      </c>
      <c r="S116" s="45">
        <v>1</v>
      </c>
      <c r="T116" s="45">
        <v>1</v>
      </c>
      <c r="U116" s="45">
        <v>1</v>
      </c>
      <c r="V116" s="45">
        <v>1</v>
      </c>
      <c r="W116" s="45">
        <v>1</v>
      </c>
      <c r="X116" s="45">
        <v>1</v>
      </c>
      <c r="Y116" s="45">
        <v>1</v>
      </c>
      <c r="Z116" s="45">
        <v>1</v>
      </c>
      <c r="AA116" s="45">
        <v>1</v>
      </c>
      <c r="AB116" s="45">
        <v>1</v>
      </c>
      <c r="AC116" s="45">
        <v>1</v>
      </c>
      <c r="AD116" s="45">
        <v>1</v>
      </c>
      <c r="AE116" s="45">
        <v>1</v>
      </c>
      <c r="AF116" s="45">
        <v>1</v>
      </c>
      <c r="AG116" s="45">
        <v>1</v>
      </c>
      <c r="AH116" s="71">
        <v>1</v>
      </c>
    </row>
    <row r="117" spans="1:34" s="3" customFormat="1" ht="15.95" customHeight="1" x14ac:dyDescent="0.2">
      <c r="A117" s="42">
        <f t="shared" si="26"/>
        <v>11</v>
      </c>
      <c r="B117" s="43" t="s">
        <v>80</v>
      </c>
      <c r="C117" s="42">
        <v>818</v>
      </c>
      <c r="D117" s="44"/>
      <c r="E117" s="45">
        <v>1</v>
      </c>
      <c r="F117" s="45">
        <v>1</v>
      </c>
      <c r="G117" s="45">
        <v>1</v>
      </c>
      <c r="H117" s="45">
        <v>1</v>
      </c>
      <c r="I117" s="45">
        <v>1</v>
      </c>
      <c r="J117" s="45">
        <v>1</v>
      </c>
      <c r="K117" s="45">
        <v>1</v>
      </c>
      <c r="L117" s="45">
        <v>1</v>
      </c>
      <c r="M117" s="45">
        <v>1</v>
      </c>
      <c r="N117" s="45">
        <v>1</v>
      </c>
      <c r="O117" s="45">
        <v>1</v>
      </c>
      <c r="P117" s="45">
        <v>1</v>
      </c>
      <c r="Q117" s="45">
        <v>1</v>
      </c>
      <c r="R117" s="45">
        <v>1</v>
      </c>
      <c r="S117" s="45">
        <v>1</v>
      </c>
      <c r="T117" s="45">
        <v>1</v>
      </c>
      <c r="U117" s="45">
        <v>1</v>
      </c>
      <c r="V117" s="45">
        <v>1</v>
      </c>
      <c r="W117" s="45">
        <v>1</v>
      </c>
      <c r="X117" s="45">
        <v>1</v>
      </c>
      <c r="Y117" s="45">
        <v>1</v>
      </c>
      <c r="Z117" s="45">
        <v>1</v>
      </c>
      <c r="AA117" s="45">
        <v>1</v>
      </c>
      <c r="AB117" s="45">
        <v>1</v>
      </c>
      <c r="AC117" s="45">
        <v>1</v>
      </c>
      <c r="AD117" s="45">
        <v>1</v>
      </c>
      <c r="AE117" s="45">
        <v>1</v>
      </c>
      <c r="AF117" s="45">
        <v>1</v>
      </c>
      <c r="AG117" s="45">
        <v>1</v>
      </c>
      <c r="AH117" s="71">
        <v>1</v>
      </c>
    </row>
    <row r="118" spans="1:34" s="3" customFormat="1" ht="15.95" customHeight="1" x14ac:dyDescent="0.2">
      <c r="A118" s="42">
        <f t="shared" si="26"/>
        <v>12</v>
      </c>
      <c r="B118" s="43" t="s">
        <v>81</v>
      </c>
      <c r="C118" s="42">
        <v>1129</v>
      </c>
      <c r="D118" s="44"/>
      <c r="E118" s="45">
        <v>1</v>
      </c>
      <c r="F118" s="45">
        <v>1</v>
      </c>
      <c r="G118" s="45">
        <v>1</v>
      </c>
      <c r="H118" s="45">
        <v>1</v>
      </c>
      <c r="I118" s="45">
        <v>1</v>
      </c>
      <c r="J118" s="45">
        <v>1</v>
      </c>
      <c r="K118" s="45">
        <v>1</v>
      </c>
      <c r="L118" s="45">
        <v>1</v>
      </c>
      <c r="M118" s="45">
        <v>1</v>
      </c>
      <c r="N118" s="45">
        <v>1</v>
      </c>
      <c r="O118" s="45">
        <v>1</v>
      </c>
      <c r="P118" s="45">
        <v>1</v>
      </c>
      <c r="Q118" s="45">
        <v>1</v>
      </c>
      <c r="R118" s="45">
        <v>1</v>
      </c>
      <c r="S118" s="45">
        <v>1</v>
      </c>
      <c r="T118" s="45">
        <v>1</v>
      </c>
      <c r="U118" s="45">
        <v>1</v>
      </c>
      <c r="V118" s="45">
        <v>1</v>
      </c>
      <c r="W118" s="45">
        <v>1</v>
      </c>
      <c r="X118" s="45">
        <v>1</v>
      </c>
      <c r="Y118" s="45">
        <v>1</v>
      </c>
      <c r="Z118" s="45">
        <v>1</v>
      </c>
      <c r="AA118" s="45">
        <v>1</v>
      </c>
      <c r="AB118" s="45">
        <v>1</v>
      </c>
      <c r="AC118" s="45">
        <v>1</v>
      </c>
      <c r="AD118" s="45">
        <v>1</v>
      </c>
      <c r="AE118" s="45">
        <v>1</v>
      </c>
      <c r="AF118" s="45">
        <v>1</v>
      </c>
      <c r="AG118" s="45">
        <v>1</v>
      </c>
      <c r="AH118" s="71">
        <v>1</v>
      </c>
    </row>
    <row r="119" spans="1:34" s="3" customFormat="1" ht="15.95" customHeight="1" x14ac:dyDescent="0.2">
      <c r="A119" s="53">
        <f t="shared" si="26"/>
        <v>13</v>
      </c>
      <c r="B119" s="55" t="s">
        <v>82</v>
      </c>
      <c r="C119" s="53">
        <v>1129</v>
      </c>
      <c r="D119" s="56"/>
      <c r="E119" s="57">
        <v>0</v>
      </c>
      <c r="F119" s="57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7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7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7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75">
        <v>0.2</v>
      </c>
    </row>
    <row r="120" spans="1:34" s="3" customFormat="1" ht="15.95" customHeight="1" x14ac:dyDescent="0.2">
      <c r="A120" s="42">
        <f t="shared" si="26"/>
        <v>14</v>
      </c>
      <c r="B120" s="43" t="s">
        <v>83</v>
      </c>
      <c r="C120" s="42">
        <v>893</v>
      </c>
      <c r="D120" s="60"/>
      <c r="E120" s="45">
        <v>1</v>
      </c>
      <c r="F120" s="45">
        <v>1</v>
      </c>
      <c r="G120" s="45">
        <v>1</v>
      </c>
      <c r="H120" s="45">
        <v>1</v>
      </c>
      <c r="I120" s="45">
        <v>1</v>
      </c>
      <c r="J120" s="45">
        <v>1</v>
      </c>
      <c r="K120" s="45">
        <v>1</v>
      </c>
      <c r="L120" s="45">
        <v>1</v>
      </c>
      <c r="M120" s="45">
        <v>1</v>
      </c>
      <c r="N120" s="45">
        <v>1</v>
      </c>
      <c r="O120" s="45">
        <v>1</v>
      </c>
      <c r="P120" s="45">
        <v>1</v>
      </c>
      <c r="Q120" s="45">
        <v>1</v>
      </c>
      <c r="R120" s="45">
        <v>1</v>
      </c>
      <c r="S120" s="45">
        <v>1</v>
      </c>
      <c r="T120" s="45">
        <v>1</v>
      </c>
      <c r="U120" s="45">
        <v>1</v>
      </c>
      <c r="V120" s="45">
        <v>1</v>
      </c>
      <c r="W120" s="45">
        <v>1</v>
      </c>
      <c r="X120" s="45">
        <v>1</v>
      </c>
      <c r="Y120" s="45">
        <v>1</v>
      </c>
      <c r="Z120" s="45">
        <v>1</v>
      </c>
      <c r="AA120" s="45">
        <v>1</v>
      </c>
      <c r="AB120" s="45">
        <v>1</v>
      </c>
      <c r="AC120" s="45">
        <v>1</v>
      </c>
      <c r="AD120" s="45">
        <v>1</v>
      </c>
      <c r="AE120" s="45">
        <v>1</v>
      </c>
      <c r="AF120" s="45">
        <v>1</v>
      </c>
      <c r="AG120" s="45">
        <v>1</v>
      </c>
      <c r="AH120" s="71">
        <v>1</v>
      </c>
    </row>
    <row r="121" spans="1:34" s="3" customFormat="1" ht="15.95" customHeight="1" x14ac:dyDescent="0.2">
      <c r="A121" s="42">
        <f t="shared" si="26"/>
        <v>15</v>
      </c>
      <c r="B121" s="43" t="s">
        <v>84</v>
      </c>
      <c r="C121" s="42">
        <v>897</v>
      </c>
      <c r="D121" s="44"/>
      <c r="E121" s="45">
        <v>1</v>
      </c>
      <c r="F121" s="45">
        <v>1</v>
      </c>
      <c r="G121" s="45">
        <v>1</v>
      </c>
      <c r="H121" s="45">
        <v>1</v>
      </c>
      <c r="I121" s="45">
        <v>1</v>
      </c>
      <c r="J121" s="45">
        <v>1</v>
      </c>
      <c r="K121" s="45">
        <v>1</v>
      </c>
      <c r="L121" s="45">
        <v>1</v>
      </c>
      <c r="M121" s="45">
        <v>1</v>
      </c>
      <c r="N121" s="45">
        <v>1</v>
      </c>
      <c r="O121" s="45">
        <v>1</v>
      </c>
      <c r="P121" s="45">
        <v>1</v>
      </c>
      <c r="Q121" s="45">
        <v>1</v>
      </c>
      <c r="R121" s="45">
        <v>1</v>
      </c>
      <c r="S121" s="45">
        <v>1</v>
      </c>
      <c r="T121" s="45">
        <v>1</v>
      </c>
      <c r="U121" s="45">
        <v>1</v>
      </c>
      <c r="V121" s="45">
        <v>1</v>
      </c>
      <c r="W121" s="45">
        <v>1</v>
      </c>
      <c r="X121" s="45">
        <v>1</v>
      </c>
      <c r="Y121" s="45">
        <v>1</v>
      </c>
      <c r="Z121" s="45">
        <v>1</v>
      </c>
      <c r="AA121" s="45">
        <v>1</v>
      </c>
      <c r="AB121" s="45">
        <v>1</v>
      </c>
      <c r="AC121" s="45">
        <v>1</v>
      </c>
      <c r="AD121" s="45">
        <v>1</v>
      </c>
      <c r="AE121" s="45">
        <v>1</v>
      </c>
      <c r="AF121" s="45">
        <v>1</v>
      </c>
      <c r="AG121" s="45">
        <v>1</v>
      </c>
      <c r="AH121" s="71">
        <v>1</v>
      </c>
    </row>
    <row r="122" spans="1:34" s="3" customFormat="1" ht="15.95" customHeight="1" x14ac:dyDescent="0.2">
      <c r="A122" s="42">
        <f t="shared" si="26"/>
        <v>16</v>
      </c>
      <c r="B122" s="43" t="s">
        <v>85</v>
      </c>
      <c r="C122" s="42">
        <v>846</v>
      </c>
      <c r="D122" s="54"/>
      <c r="E122" s="45">
        <v>1</v>
      </c>
      <c r="F122" s="45">
        <v>1</v>
      </c>
      <c r="G122" s="45">
        <v>1</v>
      </c>
      <c r="H122" s="45">
        <v>1</v>
      </c>
      <c r="I122" s="45">
        <v>1</v>
      </c>
      <c r="J122" s="45">
        <v>1</v>
      </c>
      <c r="K122" s="45">
        <v>1</v>
      </c>
      <c r="L122" s="45">
        <v>1</v>
      </c>
      <c r="M122" s="45">
        <v>1</v>
      </c>
      <c r="N122" s="45">
        <v>1</v>
      </c>
      <c r="O122" s="45">
        <v>1</v>
      </c>
      <c r="P122" s="45">
        <v>1</v>
      </c>
      <c r="Q122" s="45">
        <v>1</v>
      </c>
      <c r="R122" s="45">
        <v>1</v>
      </c>
      <c r="S122" s="45">
        <v>1</v>
      </c>
      <c r="T122" s="45">
        <v>1</v>
      </c>
      <c r="U122" s="45">
        <v>1</v>
      </c>
      <c r="V122" s="45">
        <v>1</v>
      </c>
      <c r="W122" s="45">
        <v>1</v>
      </c>
      <c r="X122" s="45">
        <v>1</v>
      </c>
      <c r="Y122" s="45">
        <v>1</v>
      </c>
      <c r="Z122" s="45">
        <v>1</v>
      </c>
      <c r="AA122" s="45">
        <v>1</v>
      </c>
      <c r="AB122" s="45">
        <v>1</v>
      </c>
      <c r="AC122" s="45">
        <v>1</v>
      </c>
      <c r="AD122" s="45">
        <v>1</v>
      </c>
      <c r="AE122" s="45">
        <v>1</v>
      </c>
      <c r="AF122" s="45">
        <v>1</v>
      </c>
      <c r="AG122" s="45">
        <v>1</v>
      </c>
      <c r="AH122" s="71">
        <v>1</v>
      </c>
    </row>
    <row r="123" spans="1:34" s="3" customFormat="1" ht="15.95" customHeight="1" x14ac:dyDescent="0.2">
      <c r="A123" s="42">
        <f t="shared" si="26"/>
        <v>17</v>
      </c>
      <c r="B123" s="43" t="s">
        <v>86</v>
      </c>
      <c r="C123" s="42">
        <v>846</v>
      </c>
      <c r="D123" s="60"/>
      <c r="E123" s="45">
        <v>1</v>
      </c>
      <c r="F123" s="45">
        <v>1</v>
      </c>
      <c r="G123" s="45">
        <v>1</v>
      </c>
      <c r="H123" s="45">
        <v>1</v>
      </c>
      <c r="I123" s="45">
        <v>1</v>
      </c>
      <c r="J123" s="45">
        <v>1</v>
      </c>
      <c r="K123" s="45">
        <v>1</v>
      </c>
      <c r="L123" s="45">
        <v>1</v>
      </c>
      <c r="M123" s="45">
        <v>1</v>
      </c>
      <c r="N123" s="45">
        <v>1</v>
      </c>
      <c r="O123" s="45">
        <v>1</v>
      </c>
      <c r="P123" s="45">
        <v>1</v>
      </c>
      <c r="Q123" s="45">
        <v>1</v>
      </c>
      <c r="R123" s="45">
        <v>1</v>
      </c>
      <c r="S123" s="45">
        <v>1</v>
      </c>
      <c r="T123" s="45">
        <v>1</v>
      </c>
      <c r="U123" s="45">
        <v>1</v>
      </c>
      <c r="V123" s="45">
        <v>1</v>
      </c>
      <c r="W123" s="45">
        <v>1</v>
      </c>
      <c r="X123" s="45">
        <v>1</v>
      </c>
      <c r="Y123" s="45">
        <v>1</v>
      </c>
      <c r="Z123" s="45">
        <v>1</v>
      </c>
      <c r="AA123" s="45">
        <v>1</v>
      </c>
      <c r="AB123" s="45">
        <v>1</v>
      </c>
      <c r="AC123" s="45">
        <v>1</v>
      </c>
      <c r="AD123" s="45">
        <v>1</v>
      </c>
      <c r="AE123" s="45">
        <v>1</v>
      </c>
      <c r="AF123" s="45">
        <v>1</v>
      </c>
      <c r="AG123" s="45">
        <v>1</v>
      </c>
      <c r="AH123" s="71">
        <v>1</v>
      </c>
    </row>
    <row r="124" spans="1:34" s="3" customFormat="1" ht="15.95" customHeight="1" x14ac:dyDescent="0.2">
      <c r="A124" s="42">
        <f t="shared" si="26"/>
        <v>18</v>
      </c>
      <c r="B124" s="43" t="s">
        <v>87</v>
      </c>
      <c r="C124" s="42">
        <v>846</v>
      </c>
      <c r="D124" s="60"/>
      <c r="E124" s="45">
        <v>1</v>
      </c>
      <c r="F124" s="45">
        <v>1</v>
      </c>
      <c r="G124" s="45">
        <v>1</v>
      </c>
      <c r="H124" s="45">
        <v>1</v>
      </c>
      <c r="I124" s="45">
        <v>1</v>
      </c>
      <c r="J124" s="45">
        <v>1</v>
      </c>
      <c r="K124" s="45">
        <v>1</v>
      </c>
      <c r="L124" s="45">
        <v>1</v>
      </c>
      <c r="M124" s="45">
        <v>1</v>
      </c>
      <c r="N124" s="45">
        <v>1</v>
      </c>
      <c r="O124" s="45">
        <v>1</v>
      </c>
      <c r="P124" s="45">
        <v>1</v>
      </c>
      <c r="Q124" s="45">
        <v>1</v>
      </c>
      <c r="R124" s="45">
        <v>1</v>
      </c>
      <c r="S124" s="45">
        <v>1</v>
      </c>
      <c r="T124" s="45">
        <v>1</v>
      </c>
      <c r="U124" s="45">
        <v>1</v>
      </c>
      <c r="V124" s="45">
        <v>1</v>
      </c>
      <c r="W124" s="45">
        <v>1</v>
      </c>
      <c r="X124" s="45">
        <v>1</v>
      </c>
      <c r="Y124" s="45">
        <v>1</v>
      </c>
      <c r="Z124" s="45">
        <v>1</v>
      </c>
      <c r="AA124" s="45">
        <v>1</v>
      </c>
      <c r="AB124" s="45">
        <v>1</v>
      </c>
      <c r="AC124" s="45">
        <v>1</v>
      </c>
      <c r="AD124" s="45">
        <v>1</v>
      </c>
      <c r="AE124" s="45">
        <v>1</v>
      </c>
      <c r="AF124" s="45">
        <v>1</v>
      </c>
      <c r="AG124" s="45">
        <v>1</v>
      </c>
      <c r="AH124" s="71">
        <v>1</v>
      </c>
    </row>
    <row r="125" spans="1:34" s="3" customFormat="1" ht="15.95" customHeight="1" x14ac:dyDescent="0.2">
      <c r="A125" s="42">
        <f t="shared" si="26"/>
        <v>19</v>
      </c>
      <c r="B125" s="43" t="s">
        <v>88</v>
      </c>
      <c r="C125" s="42">
        <v>683</v>
      </c>
      <c r="D125" s="60"/>
      <c r="E125" s="45">
        <v>1</v>
      </c>
      <c r="F125" s="45">
        <v>1</v>
      </c>
      <c r="G125" s="45">
        <v>1</v>
      </c>
      <c r="H125" s="45">
        <v>1</v>
      </c>
      <c r="I125" s="45">
        <v>1</v>
      </c>
      <c r="J125" s="45">
        <v>1</v>
      </c>
      <c r="K125" s="45">
        <v>1</v>
      </c>
      <c r="L125" s="45">
        <v>1</v>
      </c>
      <c r="M125" s="45">
        <v>1</v>
      </c>
      <c r="N125" s="45">
        <v>1</v>
      </c>
      <c r="O125" s="45">
        <v>1</v>
      </c>
      <c r="P125" s="45">
        <v>1</v>
      </c>
      <c r="Q125" s="45">
        <v>1</v>
      </c>
      <c r="R125" s="45">
        <v>1</v>
      </c>
      <c r="S125" s="45">
        <v>1</v>
      </c>
      <c r="T125" s="45">
        <v>1</v>
      </c>
      <c r="U125" s="45">
        <v>1</v>
      </c>
      <c r="V125" s="45">
        <v>1</v>
      </c>
      <c r="W125" s="45">
        <v>1</v>
      </c>
      <c r="X125" s="45">
        <v>1</v>
      </c>
      <c r="Y125" s="45">
        <v>1</v>
      </c>
      <c r="Z125" s="45">
        <v>1</v>
      </c>
      <c r="AA125" s="45">
        <v>1</v>
      </c>
      <c r="AB125" s="45">
        <v>1</v>
      </c>
      <c r="AC125" s="45">
        <v>1</v>
      </c>
      <c r="AD125" s="45">
        <v>1</v>
      </c>
      <c r="AE125" s="45">
        <v>1</v>
      </c>
      <c r="AF125" s="45">
        <v>1</v>
      </c>
      <c r="AG125" s="45">
        <v>1</v>
      </c>
      <c r="AH125" s="71">
        <v>1</v>
      </c>
    </row>
    <row r="126" spans="1:34" s="3" customFormat="1" ht="15.95" customHeight="1" x14ac:dyDescent="0.2">
      <c r="A126" s="42">
        <f t="shared" si="26"/>
        <v>20</v>
      </c>
      <c r="B126" s="43" t="s">
        <v>89</v>
      </c>
      <c r="C126" s="42">
        <v>1148</v>
      </c>
      <c r="D126" s="54"/>
      <c r="E126" s="45">
        <v>1</v>
      </c>
      <c r="F126" s="45">
        <v>1</v>
      </c>
      <c r="G126" s="45">
        <v>1</v>
      </c>
      <c r="H126" s="45">
        <v>1</v>
      </c>
      <c r="I126" s="45">
        <v>1</v>
      </c>
      <c r="J126" s="45">
        <v>1</v>
      </c>
      <c r="K126" s="45">
        <v>1</v>
      </c>
      <c r="L126" s="45">
        <v>1</v>
      </c>
      <c r="M126" s="45">
        <v>1</v>
      </c>
      <c r="N126" s="45">
        <v>1</v>
      </c>
      <c r="O126" s="45">
        <v>1</v>
      </c>
      <c r="P126" s="45">
        <v>1</v>
      </c>
      <c r="Q126" s="45">
        <v>1</v>
      </c>
      <c r="R126" s="45">
        <v>1</v>
      </c>
      <c r="S126" s="45">
        <v>1</v>
      </c>
      <c r="T126" s="45">
        <v>1</v>
      </c>
      <c r="U126" s="45">
        <v>1</v>
      </c>
      <c r="V126" s="45">
        <v>1</v>
      </c>
      <c r="W126" s="45">
        <v>1</v>
      </c>
      <c r="X126" s="45">
        <v>1</v>
      </c>
      <c r="Y126" s="45">
        <v>1</v>
      </c>
      <c r="Z126" s="45">
        <v>1</v>
      </c>
      <c r="AA126" s="45">
        <v>1</v>
      </c>
      <c r="AB126" s="45">
        <v>1</v>
      </c>
      <c r="AC126" s="45">
        <v>1</v>
      </c>
      <c r="AD126" s="45">
        <v>1</v>
      </c>
      <c r="AE126" s="45">
        <v>1</v>
      </c>
      <c r="AF126" s="45">
        <v>1</v>
      </c>
      <c r="AG126" s="45">
        <v>1</v>
      </c>
      <c r="AH126" s="71">
        <v>1</v>
      </c>
    </row>
    <row r="127" spans="1:34" s="3" customFormat="1" ht="15.95" customHeight="1" x14ac:dyDescent="0.2">
      <c r="A127" s="42">
        <f t="shared" si="26"/>
        <v>21</v>
      </c>
      <c r="B127" s="43" t="s">
        <v>90</v>
      </c>
      <c r="C127" s="42">
        <v>1148</v>
      </c>
      <c r="D127" s="54"/>
      <c r="E127" s="45">
        <v>1</v>
      </c>
      <c r="F127" s="45">
        <v>1</v>
      </c>
      <c r="G127" s="45">
        <v>1</v>
      </c>
      <c r="H127" s="45">
        <v>1</v>
      </c>
      <c r="I127" s="45">
        <v>1</v>
      </c>
      <c r="J127" s="45">
        <v>1</v>
      </c>
      <c r="K127" s="45">
        <v>1</v>
      </c>
      <c r="L127" s="45">
        <v>1</v>
      </c>
      <c r="M127" s="45">
        <v>1</v>
      </c>
      <c r="N127" s="45">
        <v>1</v>
      </c>
      <c r="O127" s="45">
        <v>1</v>
      </c>
      <c r="P127" s="45">
        <v>1</v>
      </c>
      <c r="Q127" s="45">
        <v>1</v>
      </c>
      <c r="R127" s="45">
        <v>1</v>
      </c>
      <c r="S127" s="45">
        <v>1</v>
      </c>
      <c r="T127" s="45">
        <v>1</v>
      </c>
      <c r="U127" s="45">
        <v>1</v>
      </c>
      <c r="V127" s="45">
        <v>1</v>
      </c>
      <c r="W127" s="45">
        <v>1</v>
      </c>
      <c r="X127" s="45">
        <v>1</v>
      </c>
      <c r="Y127" s="45">
        <v>1</v>
      </c>
      <c r="Z127" s="45">
        <v>1</v>
      </c>
      <c r="AA127" s="45">
        <v>1</v>
      </c>
      <c r="AB127" s="45">
        <v>1</v>
      </c>
      <c r="AC127" s="45">
        <v>1</v>
      </c>
      <c r="AD127" s="45">
        <v>1</v>
      </c>
      <c r="AE127" s="45">
        <v>1</v>
      </c>
      <c r="AF127" s="45">
        <v>1</v>
      </c>
      <c r="AG127" s="45">
        <v>1</v>
      </c>
      <c r="AH127" s="71">
        <v>1</v>
      </c>
    </row>
    <row r="128" spans="1:34" s="3" customFormat="1" ht="15.95" customHeight="1" x14ac:dyDescent="0.2">
      <c r="A128" s="42">
        <f t="shared" si="26"/>
        <v>22</v>
      </c>
      <c r="B128" s="43" t="s">
        <v>91</v>
      </c>
      <c r="C128" s="42">
        <v>885</v>
      </c>
      <c r="D128" s="54"/>
      <c r="E128" s="45">
        <v>1</v>
      </c>
      <c r="F128" s="45">
        <v>1</v>
      </c>
      <c r="G128" s="45">
        <v>1</v>
      </c>
      <c r="H128" s="45">
        <v>1</v>
      </c>
      <c r="I128" s="45">
        <v>1</v>
      </c>
      <c r="J128" s="45">
        <v>1</v>
      </c>
      <c r="K128" s="45">
        <v>1</v>
      </c>
      <c r="L128" s="45">
        <v>1</v>
      </c>
      <c r="M128" s="45">
        <v>1</v>
      </c>
      <c r="N128" s="45">
        <v>1</v>
      </c>
      <c r="O128" s="45">
        <v>1</v>
      </c>
      <c r="P128" s="45">
        <v>1</v>
      </c>
      <c r="Q128" s="45">
        <v>1</v>
      </c>
      <c r="R128" s="45">
        <v>1</v>
      </c>
      <c r="S128" s="45">
        <v>1</v>
      </c>
      <c r="T128" s="45">
        <v>1</v>
      </c>
      <c r="U128" s="45">
        <v>1</v>
      </c>
      <c r="V128" s="45">
        <v>1</v>
      </c>
      <c r="W128" s="45">
        <v>1</v>
      </c>
      <c r="X128" s="45">
        <v>1</v>
      </c>
      <c r="Y128" s="45">
        <v>1</v>
      </c>
      <c r="Z128" s="45">
        <v>1</v>
      </c>
      <c r="AA128" s="45">
        <v>1</v>
      </c>
      <c r="AB128" s="45">
        <v>1</v>
      </c>
      <c r="AC128" s="45">
        <v>1</v>
      </c>
      <c r="AD128" s="45">
        <v>1</v>
      </c>
      <c r="AE128" s="45">
        <v>1</v>
      </c>
      <c r="AF128" s="45">
        <v>1</v>
      </c>
      <c r="AG128" s="45">
        <v>1</v>
      </c>
      <c r="AH128" s="71">
        <v>1</v>
      </c>
    </row>
    <row r="129" spans="1:35" s="3" customFormat="1" ht="15.95" customHeight="1" x14ac:dyDescent="0.2">
      <c r="A129" s="42">
        <f t="shared" si="26"/>
        <v>23</v>
      </c>
      <c r="B129" s="43" t="s">
        <v>92</v>
      </c>
      <c r="C129" s="42">
        <v>801</v>
      </c>
      <c r="D129" s="60"/>
      <c r="E129" s="45">
        <v>1</v>
      </c>
      <c r="F129" s="45">
        <v>1</v>
      </c>
      <c r="G129" s="45">
        <v>1</v>
      </c>
      <c r="H129" s="45">
        <v>1</v>
      </c>
      <c r="I129" s="45">
        <v>1</v>
      </c>
      <c r="J129" s="45">
        <v>1</v>
      </c>
      <c r="K129" s="45">
        <v>1</v>
      </c>
      <c r="L129" s="45">
        <v>1</v>
      </c>
      <c r="M129" s="45">
        <v>1</v>
      </c>
      <c r="N129" s="45">
        <v>1</v>
      </c>
      <c r="O129" s="45">
        <v>1</v>
      </c>
      <c r="P129" s="45">
        <v>1</v>
      </c>
      <c r="Q129" s="45">
        <v>1</v>
      </c>
      <c r="R129" s="45">
        <v>1</v>
      </c>
      <c r="S129" s="45">
        <v>1</v>
      </c>
      <c r="T129" s="45">
        <v>1</v>
      </c>
      <c r="U129" s="45">
        <v>1</v>
      </c>
      <c r="V129" s="45">
        <v>1</v>
      </c>
      <c r="W129" s="45">
        <v>1</v>
      </c>
      <c r="X129" s="45">
        <v>1</v>
      </c>
      <c r="Y129" s="45">
        <v>1</v>
      </c>
      <c r="Z129" s="45">
        <v>1</v>
      </c>
      <c r="AA129" s="45">
        <v>1</v>
      </c>
      <c r="AB129" s="45">
        <v>1</v>
      </c>
      <c r="AC129" s="45">
        <v>1</v>
      </c>
      <c r="AD129" s="45">
        <v>1</v>
      </c>
      <c r="AE129" s="45">
        <v>1</v>
      </c>
      <c r="AF129" s="45">
        <v>1</v>
      </c>
      <c r="AG129" s="45">
        <v>1</v>
      </c>
      <c r="AH129" s="71">
        <v>1</v>
      </c>
    </row>
    <row r="130" spans="1:35" s="3" customFormat="1" ht="15.95" customHeight="1" x14ac:dyDescent="0.2">
      <c r="A130" s="42">
        <f t="shared" si="26"/>
        <v>24</v>
      </c>
      <c r="B130" s="43" t="s">
        <v>93</v>
      </c>
      <c r="C130" s="42">
        <v>801</v>
      </c>
      <c r="D130" s="54"/>
      <c r="E130" s="45">
        <v>1</v>
      </c>
      <c r="F130" s="45">
        <v>1</v>
      </c>
      <c r="G130" s="45">
        <v>1</v>
      </c>
      <c r="H130" s="45">
        <v>1</v>
      </c>
      <c r="I130" s="45">
        <v>1</v>
      </c>
      <c r="J130" s="45">
        <v>1</v>
      </c>
      <c r="K130" s="45">
        <v>1</v>
      </c>
      <c r="L130" s="45">
        <v>1</v>
      </c>
      <c r="M130" s="45">
        <v>1</v>
      </c>
      <c r="N130" s="45">
        <v>1</v>
      </c>
      <c r="O130" s="45">
        <v>1</v>
      </c>
      <c r="P130" s="45">
        <v>1</v>
      </c>
      <c r="Q130" s="45">
        <v>1</v>
      </c>
      <c r="R130" s="45">
        <v>1</v>
      </c>
      <c r="S130" s="45">
        <v>1</v>
      </c>
      <c r="T130" s="45">
        <v>1</v>
      </c>
      <c r="U130" s="45">
        <v>1</v>
      </c>
      <c r="V130" s="45">
        <v>1</v>
      </c>
      <c r="W130" s="45">
        <v>1</v>
      </c>
      <c r="X130" s="45">
        <v>1</v>
      </c>
      <c r="Y130" s="45">
        <v>1</v>
      </c>
      <c r="Z130" s="45">
        <v>1</v>
      </c>
      <c r="AA130" s="45">
        <v>1</v>
      </c>
      <c r="AB130" s="45">
        <v>1</v>
      </c>
      <c r="AC130" s="45">
        <v>1</v>
      </c>
      <c r="AD130" s="45">
        <v>1</v>
      </c>
      <c r="AE130" s="57">
        <v>0.98</v>
      </c>
      <c r="AF130" s="57">
        <v>0.96</v>
      </c>
      <c r="AG130" s="57">
        <v>0.94</v>
      </c>
      <c r="AH130" s="75">
        <v>0.92</v>
      </c>
    </row>
    <row r="131" spans="1:35" s="3" customFormat="1" ht="15.95" customHeight="1" x14ac:dyDescent="0.2">
      <c r="A131" s="42">
        <f t="shared" si="26"/>
        <v>25</v>
      </c>
      <c r="B131" s="43" t="s">
        <v>94</v>
      </c>
      <c r="C131" s="42">
        <v>1162</v>
      </c>
      <c r="D131" s="54"/>
      <c r="E131" s="45">
        <v>1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7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75">
        <v>0</v>
      </c>
    </row>
    <row r="132" spans="1:35" s="3" customFormat="1" ht="15.95" customHeight="1" x14ac:dyDescent="0.2">
      <c r="A132" s="42">
        <f t="shared" si="26"/>
        <v>26</v>
      </c>
      <c r="B132" s="43" t="s">
        <v>95</v>
      </c>
      <c r="C132" s="42">
        <v>1162</v>
      </c>
      <c r="D132" s="54"/>
      <c r="E132" s="45">
        <v>1</v>
      </c>
      <c r="F132" s="45">
        <v>1</v>
      </c>
      <c r="G132" s="45">
        <v>1</v>
      </c>
      <c r="H132" s="45">
        <v>1</v>
      </c>
      <c r="I132" s="45">
        <v>1</v>
      </c>
      <c r="J132" s="45">
        <v>1</v>
      </c>
      <c r="K132" s="45">
        <v>1</v>
      </c>
      <c r="L132" s="45">
        <v>1</v>
      </c>
      <c r="M132" s="45">
        <v>1</v>
      </c>
      <c r="N132" s="45">
        <v>1</v>
      </c>
      <c r="O132" s="45">
        <v>1</v>
      </c>
      <c r="P132" s="45">
        <v>1</v>
      </c>
      <c r="Q132" s="45">
        <v>1</v>
      </c>
      <c r="R132" s="45">
        <v>1</v>
      </c>
      <c r="S132" s="45">
        <v>1</v>
      </c>
      <c r="T132" s="45">
        <v>1</v>
      </c>
      <c r="U132" s="45">
        <v>1</v>
      </c>
      <c r="V132" s="45">
        <v>1</v>
      </c>
      <c r="W132" s="45">
        <v>1</v>
      </c>
      <c r="X132" s="45">
        <v>1</v>
      </c>
      <c r="Y132" s="45">
        <v>1</v>
      </c>
      <c r="Z132" s="45">
        <v>1</v>
      </c>
      <c r="AA132" s="45">
        <v>1</v>
      </c>
      <c r="AB132" s="45">
        <v>1</v>
      </c>
      <c r="AC132" s="45">
        <v>1</v>
      </c>
      <c r="AD132" s="45">
        <v>1</v>
      </c>
      <c r="AE132" s="45">
        <v>1</v>
      </c>
      <c r="AF132" s="45">
        <v>1</v>
      </c>
      <c r="AG132" s="45">
        <v>1</v>
      </c>
      <c r="AH132" s="71">
        <v>1</v>
      </c>
    </row>
    <row r="133" spans="1:35" s="3" customFormat="1" ht="15.95" customHeight="1" thickBot="1" x14ac:dyDescent="0.25">
      <c r="A133" s="64">
        <f t="shared" si="26"/>
        <v>27</v>
      </c>
      <c r="B133" s="65" t="s">
        <v>96</v>
      </c>
      <c r="C133" s="64">
        <v>1150</v>
      </c>
      <c r="D133" s="66"/>
      <c r="E133" s="63">
        <v>0.83</v>
      </c>
      <c r="F133" s="63">
        <v>0.82</v>
      </c>
      <c r="G133" s="63">
        <v>0.82</v>
      </c>
      <c r="H133" s="63">
        <v>0.81</v>
      </c>
      <c r="I133" s="63">
        <v>0.81</v>
      </c>
      <c r="J133" s="63">
        <v>0.8</v>
      </c>
      <c r="K133" s="63">
        <v>0.8</v>
      </c>
      <c r="L133" s="63">
        <v>0.79</v>
      </c>
      <c r="M133" s="63">
        <v>0.78</v>
      </c>
      <c r="N133" s="63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3">
        <v>0</v>
      </c>
      <c r="U133" s="63">
        <v>0</v>
      </c>
      <c r="V133" s="63">
        <v>0</v>
      </c>
      <c r="W133" s="63">
        <v>0</v>
      </c>
      <c r="X133" s="63">
        <v>0</v>
      </c>
      <c r="Y133" s="63">
        <v>0</v>
      </c>
      <c r="Z133" s="63">
        <v>0</v>
      </c>
      <c r="AA133" s="63">
        <v>0</v>
      </c>
      <c r="AB133" s="63">
        <v>0</v>
      </c>
      <c r="AC133" s="63">
        <v>0</v>
      </c>
      <c r="AD133" s="63">
        <v>0</v>
      </c>
      <c r="AE133" s="63">
        <v>0</v>
      </c>
      <c r="AF133" s="63">
        <v>0</v>
      </c>
      <c r="AG133" s="63">
        <v>0</v>
      </c>
      <c r="AH133" s="78">
        <v>0</v>
      </c>
    </row>
    <row r="134" spans="1:35" s="3" customFormat="1" ht="15.95" customHeight="1" x14ac:dyDescent="0.2">
      <c r="A134" s="28"/>
      <c r="B134" s="41" t="s">
        <v>109</v>
      </c>
      <c r="C134" s="30"/>
      <c r="D134" s="31"/>
      <c r="E134" s="32">
        <f t="shared" ref="E134:AH134" si="27">(E107*$C107)+(E108*$C108)+(E109*$C109)+(E110*$C110)+(E111*$C111)+(E112*$C112)+(E113*$C113)+(E114*$C114)+(E115*$C115)+(E116*$C116)+(E117*$C117)+(E118*$C118)+(E119*$C119)+(E120*$C120)+(E121*$C121)+(E122*$C122)+(E123*$C123)+(E124*$C124)+(E125*$C125)+(E126*$C126)+(E127*$C127)+(E128*$C128)+(E129*$C129)+(E130*$C130)+(E131*$C131)+(E132*$C132)+(E133*$C133)</f>
        <v>24264.5</v>
      </c>
      <c r="F134" s="32">
        <f t="shared" si="27"/>
        <v>23091</v>
      </c>
      <c r="G134" s="32">
        <f t="shared" si="27"/>
        <v>23091</v>
      </c>
      <c r="H134" s="32">
        <f t="shared" si="27"/>
        <v>23079.5</v>
      </c>
      <c r="I134" s="32">
        <f t="shared" si="27"/>
        <v>23079.5</v>
      </c>
      <c r="J134" s="32">
        <f t="shared" si="27"/>
        <v>23068</v>
      </c>
      <c r="K134" s="32">
        <f t="shared" si="27"/>
        <v>23068</v>
      </c>
      <c r="L134" s="32">
        <f t="shared" si="27"/>
        <v>23056.5</v>
      </c>
      <c r="M134" s="32">
        <f t="shared" si="27"/>
        <v>23045</v>
      </c>
      <c r="N134" s="32">
        <f t="shared" si="27"/>
        <v>22148</v>
      </c>
      <c r="O134" s="32">
        <f t="shared" si="27"/>
        <v>22148</v>
      </c>
      <c r="P134" s="32">
        <f t="shared" si="27"/>
        <v>22148</v>
      </c>
      <c r="Q134" s="32">
        <f t="shared" si="27"/>
        <v>22148</v>
      </c>
      <c r="R134" s="32">
        <f t="shared" si="27"/>
        <v>22148</v>
      </c>
      <c r="S134" s="32">
        <f t="shared" si="27"/>
        <v>22148</v>
      </c>
      <c r="T134" s="32">
        <f t="shared" si="27"/>
        <v>22148</v>
      </c>
      <c r="U134" s="32">
        <f t="shared" si="27"/>
        <v>22148</v>
      </c>
      <c r="V134" s="32">
        <f t="shared" si="27"/>
        <v>22148</v>
      </c>
      <c r="W134" s="32">
        <f t="shared" si="27"/>
        <v>22148</v>
      </c>
      <c r="X134" s="32">
        <f t="shared" si="27"/>
        <v>22148</v>
      </c>
      <c r="Y134" s="32">
        <f t="shared" si="27"/>
        <v>22148</v>
      </c>
      <c r="Z134" s="32">
        <f t="shared" si="27"/>
        <v>22148</v>
      </c>
      <c r="AA134" s="32">
        <f t="shared" si="27"/>
        <v>22148</v>
      </c>
      <c r="AB134" s="32">
        <f t="shared" si="27"/>
        <v>22148</v>
      </c>
      <c r="AC134" s="32">
        <f t="shared" si="27"/>
        <v>22148</v>
      </c>
      <c r="AD134" s="32">
        <f t="shared" si="27"/>
        <v>22148</v>
      </c>
      <c r="AE134" s="32">
        <f t="shared" si="27"/>
        <v>22131.98</v>
      </c>
      <c r="AF134" s="32">
        <f t="shared" si="27"/>
        <v>22115.96</v>
      </c>
      <c r="AG134" s="32">
        <f t="shared" si="27"/>
        <v>22099.94</v>
      </c>
      <c r="AH134" s="72">
        <f t="shared" si="27"/>
        <v>22309.72</v>
      </c>
    </row>
    <row r="135" spans="1:35" s="39" customFormat="1" ht="15.95" customHeight="1" x14ac:dyDescent="0.2">
      <c r="A135" s="35"/>
      <c r="B135" s="33" t="s">
        <v>110</v>
      </c>
      <c r="C135" s="40">
        <v>3.2000000000000001E-2</v>
      </c>
      <c r="D135" s="37"/>
      <c r="E135" s="32">
        <f t="shared" ref="E135:AH135" si="28">E134*$C135</f>
        <v>776.46400000000006</v>
      </c>
      <c r="F135" s="32">
        <f t="shared" si="28"/>
        <v>738.91200000000003</v>
      </c>
      <c r="G135" s="32">
        <f t="shared" si="28"/>
        <v>738.91200000000003</v>
      </c>
      <c r="H135" s="32">
        <f t="shared" si="28"/>
        <v>738.54399999999998</v>
      </c>
      <c r="I135" s="32">
        <f t="shared" si="28"/>
        <v>738.54399999999998</v>
      </c>
      <c r="J135" s="32">
        <f t="shared" si="28"/>
        <v>738.17600000000004</v>
      </c>
      <c r="K135" s="32">
        <f t="shared" si="28"/>
        <v>738.17600000000004</v>
      </c>
      <c r="L135" s="32">
        <f t="shared" si="28"/>
        <v>737.80799999999999</v>
      </c>
      <c r="M135" s="32">
        <f t="shared" si="28"/>
        <v>737.44</v>
      </c>
      <c r="N135" s="32">
        <f t="shared" si="28"/>
        <v>708.73599999999999</v>
      </c>
      <c r="O135" s="32">
        <f t="shared" si="28"/>
        <v>708.73599999999999</v>
      </c>
      <c r="P135" s="32">
        <f t="shared" si="28"/>
        <v>708.73599999999999</v>
      </c>
      <c r="Q135" s="32">
        <f t="shared" si="28"/>
        <v>708.73599999999999</v>
      </c>
      <c r="R135" s="32">
        <f t="shared" si="28"/>
        <v>708.73599999999999</v>
      </c>
      <c r="S135" s="32">
        <f t="shared" si="28"/>
        <v>708.73599999999999</v>
      </c>
      <c r="T135" s="32">
        <f t="shared" si="28"/>
        <v>708.73599999999999</v>
      </c>
      <c r="U135" s="32">
        <f t="shared" si="28"/>
        <v>708.73599999999999</v>
      </c>
      <c r="V135" s="32">
        <f t="shared" si="28"/>
        <v>708.73599999999999</v>
      </c>
      <c r="W135" s="32">
        <f t="shared" si="28"/>
        <v>708.73599999999999</v>
      </c>
      <c r="X135" s="32">
        <f t="shared" si="28"/>
        <v>708.73599999999999</v>
      </c>
      <c r="Y135" s="32">
        <f t="shared" si="28"/>
        <v>708.73599999999999</v>
      </c>
      <c r="Z135" s="32">
        <f t="shared" si="28"/>
        <v>708.73599999999999</v>
      </c>
      <c r="AA135" s="32">
        <f t="shared" si="28"/>
        <v>708.73599999999999</v>
      </c>
      <c r="AB135" s="32">
        <f t="shared" si="28"/>
        <v>708.73599999999999</v>
      </c>
      <c r="AC135" s="32">
        <f t="shared" si="28"/>
        <v>708.73599999999999</v>
      </c>
      <c r="AD135" s="32">
        <f t="shared" si="28"/>
        <v>708.73599999999999</v>
      </c>
      <c r="AE135" s="32">
        <f t="shared" si="28"/>
        <v>708.22335999999996</v>
      </c>
      <c r="AF135" s="32">
        <f t="shared" si="28"/>
        <v>707.71072000000004</v>
      </c>
      <c r="AG135" s="32">
        <f t="shared" si="28"/>
        <v>707.19808</v>
      </c>
      <c r="AH135" s="72">
        <f t="shared" si="28"/>
        <v>713.91104000000007</v>
      </c>
      <c r="AI135" s="68"/>
    </row>
    <row r="136" spans="1:35" s="39" customFormat="1" ht="15.95" customHeight="1" x14ac:dyDescent="0.2">
      <c r="A136" s="35"/>
      <c r="B136" s="34" t="s">
        <v>107</v>
      </c>
      <c r="C136" s="36"/>
      <c r="D136" s="37"/>
      <c r="E136" s="38">
        <f t="shared" ref="E136:AH136" si="29">E134-E135</f>
        <v>23488.036</v>
      </c>
      <c r="F136" s="38">
        <f t="shared" si="29"/>
        <v>22352.088</v>
      </c>
      <c r="G136" s="38">
        <f t="shared" si="29"/>
        <v>22352.088</v>
      </c>
      <c r="H136" s="38">
        <f t="shared" si="29"/>
        <v>22340.955999999998</v>
      </c>
      <c r="I136" s="38">
        <f t="shared" si="29"/>
        <v>22340.955999999998</v>
      </c>
      <c r="J136" s="38">
        <f t="shared" si="29"/>
        <v>22329.824000000001</v>
      </c>
      <c r="K136" s="38">
        <f t="shared" si="29"/>
        <v>22329.824000000001</v>
      </c>
      <c r="L136" s="38">
        <f t="shared" si="29"/>
        <v>22318.691999999999</v>
      </c>
      <c r="M136" s="38">
        <f t="shared" si="29"/>
        <v>22307.56</v>
      </c>
      <c r="N136" s="38">
        <f t="shared" si="29"/>
        <v>21439.263999999999</v>
      </c>
      <c r="O136" s="38">
        <f t="shared" si="29"/>
        <v>21439.263999999999</v>
      </c>
      <c r="P136" s="38">
        <f t="shared" si="29"/>
        <v>21439.263999999999</v>
      </c>
      <c r="Q136" s="38">
        <f t="shared" si="29"/>
        <v>21439.263999999999</v>
      </c>
      <c r="R136" s="38">
        <f t="shared" si="29"/>
        <v>21439.263999999999</v>
      </c>
      <c r="S136" s="38">
        <f t="shared" si="29"/>
        <v>21439.263999999999</v>
      </c>
      <c r="T136" s="38">
        <f t="shared" si="29"/>
        <v>21439.263999999999</v>
      </c>
      <c r="U136" s="38">
        <f t="shared" si="29"/>
        <v>21439.263999999999</v>
      </c>
      <c r="V136" s="38">
        <f t="shared" si="29"/>
        <v>21439.263999999999</v>
      </c>
      <c r="W136" s="38">
        <f t="shared" si="29"/>
        <v>21439.263999999999</v>
      </c>
      <c r="X136" s="38">
        <f t="shared" si="29"/>
        <v>21439.263999999999</v>
      </c>
      <c r="Y136" s="38">
        <f t="shared" si="29"/>
        <v>21439.263999999999</v>
      </c>
      <c r="Z136" s="38">
        <f t="shared" si="29"/>
        <v>21439.263999999999</v>
      </c>
      <c r="AA136" s="38">
        <f t="shared" si="29"/>
        <v>21439.263999999999</v>
      </c>
      <c r="AB136" s="38">
        <f t="shared" si="29"/>
        <v>21439.263999999999</v>
      </c>
      <c r="AC136" s="38">
        <f t="shared" si="29"/>
        <v>21439.263999999999</v>
      </c>
      <c r="AD136" s="38">
        <f t="shared" si="29"/>
        <v>21439.263999999999</v>
      </c>
      <c r="AE136" s="38">
        <f t="shared" si="29"/>
        <v>21423.75664</v>
      </c>
      <c r="AF136" s="38">
        <f t="shared" si="29"/>
        <v>21408.24928</v>
      </c>
      <c r="AG136" s="38">
        <f t="shared" si="29"/>
        <v>21392.74192</v>
      </c>
      <c r="AH136" s="73">
        <f t="shared" si="29"/>
        <v>21595.808960000002</v>
      </c>
      <c r="AI136" s="68"/>
    </row>
    <row r="137" spans="1:35" s="3" customFormat="1" ht="15.95" customHeight="1" x14ac:dyDescent="0.2">
      <c r="A137" s="5"/>
      <c r="B137" s="25" t="s">
        <v>106</v>
      </c>
      <c r="C137" s="27">
        <f>SUM(C107:C133)</f>
        <v>25589</v>
      </c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0"/>
    </row>
    <row r="138" spans="1:35" s="3" customFormat="1" ht="15.95" customHeight="1" x14ac:dyDescent="0.2">
      <c r="A138" s="5"/>
      <c r="B138" s="6"/>
      <c r="C138" s="5">
        <f>SUM(E136:AH136)/30</f>
        <v>21748.268960000009</v>
      </c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0"/>
    </row>
    <row r="139" spans="1:35" s="3" customFormat="1" ht="15.95" customHeight="1" x14ac:dyDescent="0.25">
      <c r="A139" s="5"/>
      <c r="B139" s="26" t="s">
        <v>98</v>
      </c>
      <c r="C139" s="5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0"/>
    </row>
    <row r="140" spans="1:35" s="3" customFormat="1" ht="15.95" customHeight="1" x14ac:dyDescent="0.2">
      <c r="A140" s="42">
        <v>1</v>
      </c>
      <c r="B140" s="43" t="s">
        <v>97</v>
      </c>
      <c r="C140" s="42">
        <v>836</v>
      </c>
      <c r="D140" s="60"/>
      <c r="E140" s="45">
        <v>1</v>
      </c>
      <c r="F140" s="45">
        <v>1</v>
      </c>
      <c r="G140" s="45">
        <v>1</v>
      </c>
      <c r="H140" s="45">
        <v>1</v>
      </c>
      <c r="I140" s="45">
        <v>1</v>
      </c>
      <c r="J140" s="45">
        <v>1</v>
      </c>
      <c r="K140" s="45">
        <v>1</v>
      </c>
      <c r="L140" s="45">
        <v>1</v>
      </c>
      <c r="M140" s="45">
        <v>1</v>
      </c>
      <c r="N140" s="45">
        <v>1</v>
      </c>
      <c r="O140" s="45">
        <v>1</v>
      </c>
      <c r="P140" s="45">
        <v>1</v>
      </c>
      <c r="Q140" s="45">
        <v>1</v>
      </c>
      <c r="R140" s="45">
        <v>1</v>
      </c>
      <c r="S140" s="45">
        <v>1</v>
      </c>
      <c r="T140" s="45">
        <v>1</v>
      </c>
      <c r="U140" s="45">
        <v>1</v>
      </c>
      <c r="V140" s="45">
        <v>1</v>
      </c>
      <c r="W140" s="45">
        <v>1</v>
      </c>
      <c r="X140" s="45">
        <v>1</v>
      </c>
      <c r="Y140" s="45">
        <v>1</v>
      </c>
      <c r="Z140" s="45">
        <v>1</v>
      </c>
      <c r="AA140" s="45">
        <v>1</v>
      </c>
      <c r="AB140" s="45">
        <v>1</v>
      </c>
      <c r="AC140" s="45">
        <v>1</v>
      </c>
      <c r="AD140" s="45">
        <v>1</v>
      </c>
      <c r="AE140" s="45">
        <v>1</v>
      </c>
      <c r="AF140" s="45">
        <v>1</v>
      </c>
      <c r="AG140" s="45">
        <v>1</v>
      </c>
      <c r="AH140" s="71">
        <v>1</v>
      </c>
    </row>
    <row r="141" spans="1:35" s="3" customFormat="1" ht="15.95" customHeight="1" x14ac:dyDescent="0.2">
      <c r="A141" s="53">
        <f t="shared" ref="A141:A146" si="30">+A140+1</f>
        <v>2</v>
      </c>
      <c r="B141" s="55" t="s">
        <v>99</v>
      </c>
      <c r="C141" s="53">
        <v>858</v>
      </c>
      <c r="D141" s="56"/>
      <c r="E141" s="57">
        <v>0.96</v>
      </c>
      <c r="F141" s="57">
        <v>0.96</v>
      </c>
      <c r="G141" s="57">
        <v>0.96</v>
      </c>
      <c r="H141" s="57">
        <v>0.96</v>
      </c>
      <c r="I141" s="57">
        <v>0.96</v>
      </c>
      <c r="J141" s="57">
        <v>0.96</v>
      </c>
      <c r="K141" s="57">
        <v>0.96</v>
      </c>
      <c r="L141" s="57">
        <v>0.96</v>
      </c>
      <c r="M141" s="57">
        <v>0.96</v>
      </c>
      <c r="N141" s="57">
        <v>0.96</v>
      </c>
      <c r="O141" s="57">
        <v>0.96</v>
      </c>
      <c r="P141" s="57">
        <v>0.96</v>
      </c>
      <c r="Q141" s="57">
        <v>0.96</v>
      </c>
      <c r="R141" s="57">
        <v>0.96</v>
      </c>
      <c r="S141" s="57">
        <v>0</v>
      </c>
      <c r="T141" s="57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7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75">
        <v>0</v>
      </c>
    </row>
    <row r="142" spans="1:35" s="3" customFormat="1" ht="15.95" customHeight="1" x14ac:dyDescent="0.2">
      <c r="A142" s="42">
        <f t="shared" si="30"/>
        <v>3</v>
      </c>
      <c r="B142" s="43" t="s">
        <v>100</v>
      </c>
      <c r="C142" s="42">
        <v>1235</v>
      </c>
      <c r="D142" s="60"/>
      <c r="E142" s="45">
        <v>1</v>
      </c>
      <c r="F142" s="45">
        <v>1</v>
      </c>
      <c r="G142" s="45">
        <v>1</v>
      </c>
      <c r="H142" s="45">
        <v>1</v>
      </c>
      <c r="I142" s="45">
        <v>1</v>
      </c>
      <c r="J142" s="45">
        <v>1</v>
      </c>
      <c r="K142" s="45">
        <v>1</v>
      </c>
      <c r="L142" s="45">
        <v>1</v>
      </c>
      <c r="M142" s="45">
        <v>1</v>
      </c>
      <c r="N142" s="45">
        <v>1</v>
      </c>
      <c r="O142" s="45">
        <v>1</v>
      </c>
      <c r="P142" s="45">
        <v>1</v>
      </c>
      <c r="Q142" s="45">
        <v>1</v>
      </c>
      <c r="R142" s="45">
        <v>1</v>
      </c>
      <c r="S142" s="45">
        <v>1</v>
      </c>
      <c r="T142" s="45">
        <v>1</v>
      </c>
      <c r="U142" s="45">
        <v>1</v>
      </c>
      <c r="V142" s="45">
        <v>1</v>
      </c>
      <c r="W142" s="45">
        <v>1</v>
      </c>
      <c r="X142" s="45">
        <v>1</v>
      </c>
      <c r="Y142" s="45">
        <v>1</v>
      </c>
      <c r="Z142" s="45">
        <v>1</v>
      </c>
      <c r="AA142" s="45">
        <v>1</v>
      </c>
      <c r="AB142" s="45">
        <v>1</v>
      </c>
      <c r="AC142" s="45">
        <v>1</v>
      </c>
      <c r="AD142" s="45">
        <v>1</v>
      </c>
      <c r="AE142" s="45">
        <v>1</v>
      </c>
      <c r="AF142" s="45">
        <v>1</v>
      </c>
      <c r="AG142" s="45">
        <v>1</v>
      </c>
      <c r="AH142" s="71">
        <v>1</v>
      </c>
    </row>
    <row r="143" spans="1:35" s="3" customFormat="1" ht="15.95" customHeight="1" x14ac:dyDescent="0.2">
      <c r="A143" s="42">
        <f t="shared" si="30"/>
        <v>4</v>
      </c>
      <c r="B143" s="43" t="s">
        <v>101</v>
      </c>
      <c r="C143" s="42">
        <v>1142</v>
      </c>
      <c r="D143" s="60"/>
      <c r="E143" s="45">
        <v>1</v>
      </c>
      <c r="F143" s="45">
        <v>1</v>
      </c>
      <c r="G143" s="45">
        <v>1</v>
      </c>
      <c r="H143" s="45">
        <v>1</v>
      </c>
      <c r="I143" s="45">
        <v>1</v>
      </c>
      <c r="J143" s="45">
        <v>1</v>
      </c>
      <c r="K143" s="45">
        <v>1</v>
      </c>
      <c r="L143" s="45">
        <v>1</v>
      </c>
      <c r="M143" s="45">
        <v>1</v>
      </c>
      <c r="N143" s="45">
        <v>1</v>
      </c>
      <c r="O143" s="45">
        <v>1</v>
      </c>
      <c r="P143" s="45">
        <v>1</v>
      </c>
      <c r="Q143" s="45">
        <v>1</v>
      </c>
      <c r="R143" s="45">
        <v>1</v>
      </c>
      <c r="S143" s="45">
        <v>1</v>
      </c>
      <c r="T143" s="45">
        <v>1</v>
      </c>
      <c r="U143" s="45">
        <v>1</v>
      </c>
      <c r="V143" s="45">
        <v>1</v>
      </c>
      <c r="W143" s="45">
        <v>1</v>
      </c>
      <c r="X143" s="45">
        <v>1</v>
      </c>
      <c r="Y143" s="45">
        <v>1</v>
      </c>
      <c r="Z143" s="45">
        <v>1</v>
      </c>
      <c r="AA143" s="45">
        <v>1</v>
      </c>
      <c r="AB143" s="45">
        <v>1</v>
      </c>
      <c r="AC143" s="45">
        <v>1</v>
      </c>
      <c r="AD143" s="45">
        <v>1</v>
      </c>
      <c r="AE143" s="45">
        <v>1</v>
      </c>
      <c r="AF143" s="45">
        <v>1</v>
      </c>
      <c r="AG143" s="45">
        <v>1</v>
      </c>
      <c r="AH143" s="71">
        <v>1</v>
      </c>
    </row>
    <row r="144" spans="1:35" s="3" customFormat="1" ht="15.95" customHeight="1" x14ac:dyDescent="0.2">
      <c r="A144" s="42">
        <f t="shared" si="30"/>
        <v>5</v>
      </c>
      <c r="B144" s="43" t="s">
        <v>102</v>
      </c>
      <c r="C144" s="42">
        <v>936</v>
      </c>
      <c r="D144" s="44"/>
      <c r="E144" s="45">
        <v>1</v>
      </c>
      <c r="F144" s="45">
        <v>1</v>
      </c>
      <c r="G144" s="45">
        <v>1</v>
      </c>
      <c r="H144" s="45">
        <v>1</v>
      </c>
      <c r="I144" s="45">
        <v>1</v>
      </c>
      <c r="J144" s="45">
        <v>1</v>
      </c>
      <c r="K144" s="45">
        <v>1</v>
      </c>
      <c r="L144" s="45">
        <v>1</v>
      </c>
      <c r="M144" s="45">
        <v>1</v>
      </c>
      <c r="N144" s="45">
        <v>1</v>
      </c>
      <c r="O144" s="45">
        <v>1</v>
      </c>
      <c r="P144" s="45">
        <v>1</v>
      </c>
      <c r="Q144" s="45">
        <v>1</v>
      </c>
      <c r="R144" s="45">
        <v>1</v>
      </c>
      <c r="S144" s="45">
        <v>1</v>
      </c>
      <c r="T144" s="45">
        <v>1</v>
      </c>
      <c r="U144" s="45">
        <v>1</v>
      </c>
      <c r="V144" s="45">
        <v>1</v>
      </c>
      <c r="W144" s="45">
        <v>1</v>
      </c>
      <c r="X144" s="45">
        <v>1</v>
      </c>
      <c r="Y144" s="45">
        <v>1</v>
      </c>
      <c r="Z144" s="45">
        <v>1</v>
      </c>
      <c r="AA144" s="45">
        <v>1</v>
      </c>
      <c r="AB144" s="45">
        <v>1</v>
      </c>
      <c r="AC144" s="45">
        <v>1</v>
      </c>
      <c r="AD144" s="45">
        <v>1</v>
      </c>
      <c r="AE144" s="45">
        <v>1</v>
      </c>
      <c r="AF144" s="45">
        <v>1</v>
      </c>
      <c r="AG144" s="45">
        <v>1</v>
      </c>
      <c r="AH144" s="71">
        <v>1</v>
      </c>
    </row>
    <row r="145" spans="1:35" s="3" customFormat="1" ht="15.95" customHeight="1" x14ac:dyDescent="0.2">
      <c r="A145" s="42">
        <f t="shared" si="30"/>
        <v>6</v>
      </c>
      <c r="B145" s="43" t="s">
        <v>103</v>
      </c>
      <c r="C145" s="42">
        <v>1075</v>
      </c>
      <c r="D145" s="44"/>
      <c r="E145" s="45">
        <v>1</v>
      </c>
      <c r="F145" s="45">
        <v>1</v>
      </c>
      <c r="G145" s="45">
        <v>1</v>
      </c>
      <c r="H145" s="45">
        <v>1</v>
      </c>
      <c r="I145" s="45">
        <v>1</v>
      </c>
      <c r="J145" s="45">
        <v>1</v>
      </c>
      <c r="K145" s="45">
        <v>1</v>
      </c>
      <c r="L145" s="45">
        <v>1</v>
      </c>
      <c r="M145" s="45">
        <v>1</v>
      </c>
      <c r="N145" s="45">
        <v>1</v>
      </c>
      <c r="O145" s="45">
        <v>1</v>
      </c>
      <c r="P145" s="45">
        <v>1</v>
      </c>
      <c r="Q145" s="45">
        <v>1</v>
      </c>
      <c r="R145" s="45">
        <v>1</v>
      </c>
      <c r="S145" s="45">
        <v>1</v>
      </c>
      <c r="T145" s="45">
        <v>1</v>
      </c>
      <c r="U145" s="45">
        <v>1</v>
      </c>
      <c r="V145" s="45">
        <v>1</v>
      </c>
      <c r="W145" s="45">
        <v>1</v>
      </c>
      <c r="X145" s="45">
        <v>1</v>
      </c>
      <c r="Y145" s="45">
        <v>1</v>
      </c>
      <c r="Z145" s="45">
        <v>1</v>
      </c>
      <c r="AA145" s="45">
        <v>1</v>
      </c>
      <c r="AB145" s="45">
        <v>1</v>
      </c>
      <c r="AC145" s="45">
        <v>1</v>
      </c>
      <c r="AD145" s="45">
        <v>1</v>
      </c>
      <c r="AE145" s="45">
        <v>1</v>
      </c>
      <c r="AF145" s="45">
        <v>1</v>
      </c>
      <c r="AG145" s="45">
        <v>1</v>
      </c>
      <c r="AH145" s="71">
        <v>1</v>
      </c>
    </row>
    <row r="146" spans="1:35" s="3" customFormat="1" ht="15.95" customHeight="1" thickBot="1" x14ac:dyDescent="0.25">
      <c r="A146" s="47">
        <f t="shared" si="30"/>
        <v>7</v>
      </c>
      <c r="B146" s="48" t="s">
        <v>104</v>
      </c>
      <c r="C146" s="47">
        <v>1135</v>
      </c>
      <c r="D146" s="49"/>
      <c r="E146" s="50">
        <v>1</v>
      </c>
      <c r="F146" s="50">
        <v>1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1</v>
      </c>
      <c r="M146" s="50">
        <v>1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1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1</v>
      </c>
      <c r="AA146" s="50">
        <v>1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1</v>
      </c>
      <c r="AH146" s="67">
        <v>1</v>
      </c>
    </row>
    <row r="147" spans="1:35" s="3" customFormat="1" ht="15.95" customHeight="1" x14ac:dyDescent="0.2">
      <c r="A147" s="28"/>
      <c r="B147" s="41" t="s">
        <v>109</v>
      </c>
      <c r="C147" s="30"/>
      <c r="D147" s="31"/>
      <c r="E147" s="32">
        <f t="shared" ref="E147:AH147" si="31">(E140*$C140)+(E141*$C141)+(E142*$C142)+(E143*$C143)+(E144*$C144)+(E145*$C145)+(E146*$C146)</f>
        <v>7182.68</v>
      </c>
      <c r="F147" s="32">
        <f t="shared" si="31"/>
        <v>7182.68</v>
      </c>
      <c r="G147" s="32">
        <f t="shared" si="31"/>
        <v>7182.68</v>
      </c>
      <c r="H147" s="32">
        <f t="shared" si="31"/>
        <v>7182.68</v>
      </c>
      <c r="I147" s="32">
        <f t="shared" si="31"/>
        <v>7182.68</v>
      </c>
      <c r="J147" s="32">
        <f t="shared" si="31"/>
        <v>7182.68</v>
      </c>
      <c r="K147" s="32">
        <f t="shared" si="31"/>
        <v>7182.68</v>
      </c>
      <c r="L147" s="32">
        <f t="shared" si="31"/>
        <v>7182.68</v>
      </c>
      <c r="M147" s="32">
        <f t="shared" si="31"/>
        <v>7182.68</v>
      </c>
      <c r="N147" s="32">
        <f t="shared" si="31"/>
        <v>7182.68</v>
      </c>
      <c r="O147" s="32">
        <f t="shared" si="31"/>
        <v>7182.68</v>
      </c>
      <c r="P147" s="32">
        <f t="shared" si="31"/>
        <v>7182.68</v>
      </c>
      <c r="Q147" s="32">
        <f t="shared" si="31"/>
        <v>7182.68</v>
      </c>
      <c r="R147" s="32">
        <f t="shared" si="31"/>
        <v>7182.68</v>
      </c>
      <c r="S147" s="32">
        <f t="shared" si="31"/>
        <v>6359</v>
      </c>
      <c r="T147" s="32">
        <f t="shared" si="31"/>
        <v>6359</v>
      </c>
      <c r="U147" s="32">
        <f t="shared" si="31"/>
        <v>6359</v>
      </c>
      <c r="V147" s="32">
        <f t="shared" si="31"/>
        <v>6359</v>
      </c>
      <c r="W147" s="32">
        <f t="shared" si="31"/>
        <v>6359</v>
      </c>
      <c r="X147" s="32">
        <f t="shared" si="31"/>
        <v>6359</v>
      </c>
      <c r="Y147" s="32">
        <f t="shared" si="31"/>
        <v>6359</v>
      </c>
      <c r="Z147" s="32">
        <f t="shared" si="31"/>
        <v>6359</v>
      </c>
      <c r="AA147" s="32">
        <f t="shared" si="31"/>
        <v>6359</v>
      </c>
      <c r="AB147" s="32">
        <f t="shared" si="31"/>
        <v>6359</v>
      </c>
      <c r="AC147" s="32">
        <f t="shared" si="31"/>
        <v>6359</v>
      </c>
      <c r="AD147" s="32">
        <f t="shared" si="31"/>
        <v>6359</v>
      </c>
      <c r="AE147" s="32">
        <f t="shared" si="31"/>
        <v>6359</v>
      </c>
      <c r="AF147" s="32">
        <f t="shared" si="31"/>
        <v>6359</v>
      </c>
      <c r="AG147" s="32">
        <f t="shared" si="31"/>
        <v>6359</v>
      </c>
      <c r="AH147" s="72">
        <f t="shared" si="31"/>
        <v>6359</v>
      </c>
    </row>
    <row r="148" spans="1:35" s="39" customFormat="1" ht="15.95" customHeight="1" x14ac:dyDescent="0.2">
      <c r="A148" s="35"/>
      <c r="B148" s="33" t="s">
        <v>110</v>
      </c>
      <c r="C148" s="40">
        <v>6.4899999999999999E-2</v>
      </c>
      <c r="D148" s="37"/>
      <c r="E148" s="32">
        <f t="shared" ref="E148:AH148" si="32">E147*$C148</f>
        <v>466.15593200000001</v>
      </c>
      <c r="F148" s="32">
        <f t="shared" si="32"/>
        <v>466.15593200000001</v>
      </c>
      <c r="G148" s="32">
        <f t="shared" si="32"/>
        <v>466.15593200000001</v>
      </c>
      <c r="H148" s="32">
        <f t="shared" si="32"/>
        <v>466.15593200000001</v>
      </c>
      <c r="I148" s="32">
        <f t="shared" si="32"/>
        <v>466.15593200000001</v>
      </c>
      <c r="J148" s="32">
        <f t="shared" si="32"/>
        <v>466.15593200000001</v>
      </c>
      <c r="K148" s="32">
        <f t="shared" si="32"/>
        <v>466.15593200000001</v>
      </c>
      <c r="L148" s="32">
        <f t="shared" si="32"/>
        <v>466.15593200000001</v>
      </c>
      <c r="M148" s="32">
        <f t="shared" si="32"/>
        <v>466.15593200000001</v>
      </c>
      <c r="N148" s="32">
        <f t="shared" si="32"/>
        <v>466.15593200000001</v>
      </c>
      <c r="O148" s="32">
        <f t="shared" si="32"/>
        <v>466.15593200000001</v>
      </c>
      <c r="P148" s="32">
        <f t="shared" si="32"/>
        <v>466.15593200000001</v>
      </c>
      <c r="Q148" s="32">
        <f t="shared" si="32"/>
        <v>466.15593200000001</v>
      </c>
      <c r="R148" s="32">
        <f t="shared" si="32"/>
        <v>466.15593200000001</v>
      </c>
      <c r="S148" s="32">
        <f t="shared" si="32"/>
        <v>412.69909999999999</v>
      </c>
      <c r="T148" s="32">
        <f t="shared" si="32"/>
        <v>412.69909999999999</v>
      </c>
      <c r="U148" s="32">
        <f t="shared" si="32"/>
        <v>412.69909999999999</v>
      </c>
      <c r="V148" s="32">
        <f t="shared" si="32"/>
        <v>412.69909999999999</v>
      </c>
      <c r="W148" s="32">
        <f t="shared" si="32"/>
        <v>412.69909999999999</v>
      </c>
      <c r="X148" s="32">
        <f t="shared" si="32"/>
        <v>412.69909999999999</v>
      </c>
      <c r="Y148" s="32">
        <f t="shared" si="32"/>
        <v>412.69909999999999</v>
      </c>
      <c r="Z148" s="32">
        <f t="shared" si="32"/>
        <v>412.69909999999999</v>
      </c>
      <c r="AA148" s="32">
        <f t="shared" si="32"/>
        <v>412.69909999999999</v>
      </c>
      <c r="AB148" s="32">
        <f t="shared" si="32"/>
        <v>412.69909999999999</v>
      </c>
      <c r="AC148" s="32">
        <f t="shared" si="32"/>
        <v>412.69909999999999</v>
      </c>
      <c r="AD148" s="32">
        <f t="shared" si="32"/>
        <v>412.69909999999999</v>
      </c>
      <c r="AE148" s="32">
        <f t="shared" si="32"/>
        <v>412.69909999999999</v>
      </c>
      <c r="AF148" s="32">
        <f t="shared" si="32"/>
        <v>412.69909999999999</v>
      </c>
      <c r="AG148" s="32">
        <f t="shared" si="32"/>
        <v>412.69909999999999</v>
      </c>
      <c r="AH148" s="72">
        <f t="shared" si="32"/>
        <v>412.69909999999999</v>
      </c>
      <c r="AI148" s="68"/>
    </row>
    <row r="149" spans="1:35" s="39" customFormat="1" ht="15.95" customHeight="1" x14ac:dyDescent="0.2">
      <c r="A149" s="35"/>
      <c r="B149" s="34" t="s">
        <v>107</v>
      </c>
      <c r="C149" s="36"/>
      <c r="D149" s="37"/>
      <c r="E149" s="38">
        <f t="shared" ref="E149:AH149" si="33">E147-E148</f>
        <v>6716.5240680000006</v>
      </c>
      <c r="F149" s="38">
        <f t="shared" si="33"/>
        <v>6716.5240680000006</v>
      </c>
      <c r="G149" s="38">
        <f t="shared" si="33"/>
        <v>6716.5240680000006</v>
      </c>
      <c r="H149" s="38">
        <f t="shared" si="33"/>
        <v>6716.5240680000006</v>
      </c>
      <c r="I149" s="38">
        <f t="shared" si="33"/>
        <v>6716.5240680000006</v>
      </c>
      <c r="J149" s="38">
        <f t="shared" si="33"/>
        <v>6716.5240680000006</v>
      </c>
      <c r="K149" s="38">
        <f t="shared" si="33"/>
        <v>6716.5240680000006</v>
      </c>
      <c r="L149" s="38">
        <f t="shared" si="33"/>
        <v>6716.5240680000006</v>
      </c>
      <c r="M149" s="38">
        <f t="shared" si="33"/>
        <v>6716.5240680000006</v>
      </c>
      <c r="N149" s="38">
        <f t="shared" si="33"/>
        <v>6716.5240680000006</v>
      </c>
      <c r="O149" s="38">
        <f t="shared" si="33"/>
        <v>6716.5240680000006</v>
      </c>
      <c r="P149" s="38">
        <f t="shared" si="33"/>
        <v>6716.5240680000006</v>
      </c>
      <c r="Q149" s="38">
        <f t="shared" si="33"/>
        <v>6716.5240680000006</v>
      </c>
      <c r="R149" s="38">
        <f t="shared" si="33"/>
        <v>6716.5240680000006</v>
      </c>
      <c r="S149" s="38">
        <f t="shared" si="33"/>
        <v>5946.3009000000002</v>
      </c>
      <c r="T149" s="38">
        <f t="shared" si="33"/>
        <v>5946.3009000000002</v>
      </c>
      <c r="U149" s="38">
        <f t="shared" si="33"/>
        <v>5946.3009000000002</v>
      </c>
      <c r="V149" s="38">
        <f t="shared" si="33"/>
        <v>5946.3009000000002</v>
      </c>
      <c r="W149" s="38">
        <f t="shared" si="33"/>
        <v>5946.3009000000002</v>
      </c>
      <c r="X149" s="38">
        <f t="shared" si="33"/>
        <v>5946.3009000000002</v>
      </c>
      <c r="Y149" s="38">
        <f t="shared" si="33"/>
        <v>5946.3009000000002</v>
      </c>
      <c r="Z149" s="38">
        <f t="shared" si="33"/>
        <v>5946.3009000000002</v>
      </c>
      <c r="AA149" s="38">
        <f t="shared" si="33"/>
        <v>5946.3009000000002</v>
      </c>
      <c r="AB149" s="38">
        <f t="shared" si="33"/>
        <v>5946.3009000000002</v>
      </c>
      <c r="AC149" s="38">
        <f t="shared" si="33"/>
        <v>5946.3009000000002</v>
      </c>
      <c r="AD149" s="38">
        <f t="shared" si="33"/>
        <v>5946.3009000000002</v>
      </c>
      <c r="AE149" s="38">
        <f t="shared" si="33"/>
        <v>5946.3009000000002</v>
      </c>
      <c r="AF149" s="38">
        <f t="shared" si="33"/>
        <v>5946.3009000000002</v>
      </c>
      <c r="AG149" s="38">
        <f t="shared" si="33"/>
        <v>5946.3009000000002</v>
      </c>
      <c r="AH149" s="73">
        <f t="shared" si="33"/>
        <v>5946.3009000000002</v>
      </c>
      <c r="AI149" s="68"/>
    </row>
    <row r="150" spans="1:35" s="3" customFormat="1" ht="15.95" customHeight="1" x14ac:dyDescent="0.2">
      <c r="A150" s="5"/>
      <c r="B150" s="25" t="s">
        <v>106</v>
      </c>
      <c r="C150" s="27">
        <f>SUM(C140:C146)</f>
        <v>7217</v>
      </c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70"/>
    </row>
    <row r="151" spans="1:35" s="3" customFormat="1" ht="15.95" customHeight="1" x14ac:dyDescent="0.2">
      <c r="A151" s="5"/>
      <c r="B151" s="6"/>
      <c r="C151" s="5">
        <f>SUM(E149:AH149)/30</f>
        <v>6305.7383784000003</v>
      </c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70"/>
    </row>
    <row r="152" spans="1:35" s="3" customFormat="1" ht="15.95" customHeight="1" x14ac:dyDescent="0.2">
      <c r="A152" s="5"/>
      <c r="B152" s="6"/>
      <c r="C152" s="5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70"/>
    </row>
    <row r="153" spans="1:35" s="3" customFormat="1" ht="15.95" customHeight="1" x14ac:dyDescent="0.2">
      <c r="A153" s="28"/>
      <c r="B153" s="29" t="s">
        <v>108</v>
      </c>
      <c r="C153" s="30"/>
      <c r="D153" s="31"/>
      <c r="E153" s="38">
        <f t="shared" ref="E153:AH153" si="34">E14+E24+E35+E54+E74+E86+E103+E136+E149</f>
        <v>79585.568377999996</v>
      </c>
      <c r="F153" s="38">
        <f t="shared" si="34"/>
        <v>78411.815436999997</v>
      </c>
      <c r="G153" s="38">
        <f t="shared" si="34"/>
        <v>78378.740955999994</v>
      </c>
      <c r="H153" s="38">
        <f t="shared" si="34"/>
        <v>78333.084013999993</v>
      </c>
      <c r="I153" s="38">
        <f t="shared" si="34"/>
        <v>78305.898473000008</v>
      </c>
      <c r="J153" s="38">
        <f t="shared" si="34"/>
        <v>78251.072591999997</v>
      </c>
      <c r="K153" s="38">
        <f t="shared" si="34"/>
        <v>78219.528741000002</v>
      </c>
      <c r="L153" s="38">
        <f t="shared" si="34"/>
        <v>78178.230108999996</v>
      </c>
      <c r="M153" s="38">
        <f t="shared" si="34"/>
        <v>76293.847928000003</v>
      </c>
      <c r="N153" s="38">
        <f t="shared" si="34"/>
        <v>75394.008076999991</v>
      </c>
      <c r="O153" s="38">
        <f t="shared" si="34"/>
        <v>75366.822535999992</v>
      </c>
      <c r="P153" s="38">
        <f t="shared" si="34"/>
        <v>75341.386363999991</v>
      </c>
      <c r="Q153" s="38">
        <f t="shared" si="34"/>
        <v>75309.842512999996</v>
      </c>
      <c r="R153" s="38">
        <f t="shared" si="34"/>
        <v>74215.858567999996</v>
      </c>
      <c r="S153" s="38">
        <f t="shared" si="34"/>
        <v>73412.560918999996</v>
      </c>
      <c r="T153" s="38">
        <f t="shared" si="34"/>
        <v>73067.911126999999</v>
      </c>
      <c r="U153" s="38">
        <f t="shared" si="34"/>
        <v>73361.969288000008</v>
      </c>
      <c r="V153" s="38">
        <f t="shared" si="34"/>
        <v>73233.967439</v>
      </c>
      <c r="W153" s="38">
        <f t="shared" si="34"/>
        <v>73536.74222</v>
      </c>
      <c r="X153" s="38">
        <f t="shared" si="34"/>
        <v>73515.387572000007</v>
      </c>
      <c r="Y153" s="38">
        <f t="shared" si="34"/>
        <v>73480.505675000008</v>
      </c>
      <c r="Z153" s="38">
        <f t="shared" si="34"/>
        <v>73451.512717999998</v>
      </c>
      <c r="AA153" s="38">
        <f t="shared" si="34"/>
        <v>73416.630820999999</v>
      </c>
      <c r="AB153" s="38">
        <f t="shared" si="34"/>
        <v>72612.768773000003</v>
      </c>
      <c r="AC153" s="38">
        <f t="shared" si="34"/>
        <v>71908.342195999998</v>
      </c>
      <c r="AD153" s="38">
        <f t="shared" si="34"/>
        <v>71890.191959000003</v>
      </c>
      <c r="AE153" s="38">
        <f t="shared" si="34"/>
        <v>71850.645422000001</v>
      </c>
      <c r="AF153" s="38">
        <f t="shared" si="34"/>
        <v>71824.626134000006</v>
      </c>
      <c r="AG153" s="38">
        <f t="shared" si="34"/>
        <v>71785.079597000004</v>
      </c>
      <c r="AH153" s="73">
        <f t="shared" si="34"/>
        <v>67893.697828000004</v>
      </c>
    </row>
    <row r="154" spans="1:35" s="3" customFormat="1" ht="15.95" customHeight="1" x14ac:dyDescent="0.2">
      <c r="A154" s="5"/>
      <c r="B154" s="25" t="s">
        <v>106</v>
      </c>
      <c r="C154" s="27">
        <f>C15+C25+C36+C55+C75+C87+C104+C137+C150</f>
        <v>86960</v>
      </c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70"/>
    </row>
    <row r="155" spans="1:35" s="3" customFormat="1" ht="15.95" customHeight="1" x14ac:dyDescent="0.2">
      <c r="A155" s="5"/>
      <c r="B155" s="6"/>
      <c r="C155" s="5">
        <f>SUM(E153:AH153)/30</f>
        <v>74660.941479133311</v>
      </c>
      <c r="D155" s="7"/>
      <c r="E155" s="59">
        <f t="shared" ref="E155:AH155" si="35">(E12+E22+E33+E52+E72+E84+E101+E134+E147)/87012</f>
        <v>0.95579299406978335</v>
      </c>
      <c r="F155" s="59">
        <f t="shared" si="35"/>
        <v>0.94184376867558484</v>
      </c>
      <c r="G155" s="59">
        <f t="shared" si="35"/>
        <v>0.94143750287316674</v>
      </c>
      <c r="H155" s="59">
        <f t="shared" si="35"/>
        <v>0.94087941893072202</v>
      </c>
      <c r="I155" s="59">
        <f t="shared" si="35"/>
        <v>0.94054325840113995</v>
      </c>
      <c r="J155" s="59">
        <f t="shared" si="35"/>
        <v>0.9398784075759663</v>
      </c>
      <c r="K155" s="59">
        <f t="shared" si="35"/>
        <v>0.93948823150829774</v>
      </c>
      <c r="L155" s="59">
        <f t="shared" si="35"/>
        <v>0.93898416310393951</v>
      </c>
      <c r="M155" s="59">
        <f t="shared" si="35"/>
        <v>0.91602353698340466</v>
      </c>
      <c r="N155" s="59">
        <f t="shared" si="35"/>
        <v>0.90532443800855056</v>
      </c>
      <c r="O155" s="59">
        <f t="shared" si="35"/>
        <v>0.90498827747896837</v>
      </c>
      <c r="P155" s="59">
        <f t="shared" si="35"/>
        <v>0.90467268882453</v>
      </c>
      <c r="Q155" s="59">
        <f t="shared" si="35"/>
        <v>0.904282512756861</v>
      </c>
      <c r="R155" s="59">
        <f t="shared" si="35"/>
        <v>0.89049855192387251</v>
      </c>
      <c r="S155" s="59">
        <f t="shared" si="35"/>
        <v>0.88062600560842186</v>
      </c>
      <c r="T155" s="59">
        <f t="shared" si="35"/>
        <v>0.8762385647956602</v>
      </c>
      <c r="U155" s="59">
        <f t="shared" si="35"/>
        <v>0.87988990024364455</v>
      </c>
      <c r="V155" s="59">
        <f t="shared" si="35"/>
        <v>0.87830747483105787</v>
      </c>
      <c r="W155" s="59">
        <f t="shared" si="35"/>
        <v>0.88206684135521529</v>
      </c>
      <c r="X155" s="59">
        <f t="shared" si="35"/>
        <v>0.88181262354617751</v>
      </c>
      <c r="Y155" s="59">
        <f t="shared" si="35"/>
        <v>0.88139762331632421</v>
      </c>
      <c r="Z155" s="59">
        <f t="shared" si="35"/>
        <v>0.88105272835930681</v>
      </c>
      <c r="AA155" s="59">
        <f t="shared" si="35"/>
        <v>0.88063772812945329</v>
      </c>
      <c r="AB155" s="59">
        <f t="shared" si="35"/>
        <v>0.87079862547694564</v>
      </c>
      <c r="AC155" s="59">
        <f t="shared" si="35"/>
        <v>0.86254792442421735</v>
      </c>
      <c r="AD155" s="59">
        <f t="shared" si="35"/>
        <v>0.86233174734519369</v>
      </c>
      <c r="AE155" s="59">
        <f t="shared" si="35"/>
        <v>0.86186135245713236</v>
      </c>
      <c r="AF155" s="59">
        <f t="shared" si="35"/>
        <v>0.86155173998988643</v>
      </c>
      <c r="AG155" s="59">
        <f t="shared" si="35"/>
        <v>0.8610813451018251</v>
      </c>
      <c r="AH155" s="76">
        <f t="shared" si="35"/>
        <v>0.81505654392497584</v>
      </c>
      <c r="AI155" s="52"/>
    </row>
    <row r="156" spans="1:35" s="3" customFormat="1" ht="15.95" customHeight="1" x14ac:dyDescent="0.2">
      <c r="A156" s="5"/>
      <c r="B156" s="6"/>
      <c r="C156" s="5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70"/>
    </row>
    <row r="157" spans="1:35" s="3" customFormat="1" ht="15.95" customHeight="1" x14ac:dyDescent="0.2">
      <c r="A157" s="5"/>
      <c r="B157" s="6"/>
      <c r="C157" s="5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70"/>
    </row>
    <row r="158" spans="1:35" s="3" customFormat="1" ht="15.95" customHeight="1" x14ac:dyDescent="0.2">
      <c r="A158" s="21"/>
      <c r="B158" s="10"/>
      <c r="C158" s="9"/>
      <c r="D158" s="7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77"/>
    </row>
    <row r="159" spans="1:35" x14ac:dyDescent="0.25">
      <c r="A159" s="1"/>
      <c r="B159" s="1"/>
      <c r="C159" s="1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</sheetData>
  <printOptions gridLines="1"/>
  <pageMargins left="0.5" right="0.5" top="0.75" bottom="0.75" header="0.5" footer="0.5"/>
  <pageSetup scale="54" fitToHeight="3" orientation="landscape" r:id="rId1"/>
  <headerFooter alignWithMargins="0">
    <oddHeader>&amp;L&amp;"Times New Roman,Bold"&amp;18Four Month Daily Forecast - 4/18/00&amp;RHighly Confidential</oddHeader>
    <oddFooter>&amp;L&amp;F&amp;C&amp;P&amp;R&amp;D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Sep00</vt:lpstr>
      <vt:lpstr>Sep00!Print_Area</vt:lpstr>
      <vt:lpstr>Sep00!Print_Titles</vt:lpstr>
    </vt:vector>
  </TitlesOfParts>
  <Company>HGP,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Fendi</dc:creator>
  <cp:lastModifiedBy>Jan Havlíček</cp:lastModifiedBy>
  <cp:lastPrinted>2000-06-27T19:57:07Z</cp:lastPrinted>
  <dcterms:created xsi:type="dcterms:W3CDTF">1997-08-26T13:58:11Z</dcterms:created>
  <dcterms:modified xsi:type="dcterms:W3CDTF">2023-09-10T17:56:00Z</dcterms:modified>
</cp:coreProperties>
</file>