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A25476-572F-4951-9EC1-8409981D3CC0}" xr6:coauthVersionLast="47" xr6:coauthVersionMax="47" xr10:uidLastSave="{00000000-0000-0000-0000-000000000000}"/>
  <bookViews>
    <workbookView xWindow="-120" yWindow="-120" windowWidth="38640" windowHeight="15720" activeTab="39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r:id="rId46"/>
    <sheet name="Competitive Ana" sheetId="10" r:id="rId47"/>
    <sheet name="Gas - Fund" sheetId="34" r:id="rId48"/>
    <sheet name="East - Fund" sheetId="38" r:id="rId49"/>
    <sheet name="West - Fund" sheetId="36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<sst xmlns="http://schemas.openxmlformats.org/spreadsheetml/2006/main" count="4082" uniqueCount="250">
  <si>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</si>
  <si>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</si>
  <si>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</si>
  <si>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</si>
  <si>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</si>
  <si>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</si>
  <si>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</si>
  <si>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</si>
  <si>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</si>
  <si>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</si>
  <si>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</si>
  <si>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</si>
  <si>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</si>
  <si>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</si>
  <si>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</si>
  <si>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</si>
  <si>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</si>
  <si>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</si>
  <si>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</si>
  <si>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</si>
  <si>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</si>
  <si>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</si>
  <si>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</si>
  <si>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</si>
  <si>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</si>
  <si>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</si>
  <si>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</si>
  <si>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</si>
  <si>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</si>
  <si>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</si>
  <si>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</si>
  <si>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</si>
  <si>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</si>
  <si>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</si>
  <si>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</si>
  <si>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</si>
  <si>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</si>
  <si>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</si>
  <si>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</si>
  <si>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</si>
  <si>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</si>
  <si>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</si>
  <si>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</si>
  <si>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</si>
  <si>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</si>
  <si>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</si>
  <si>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</si>
  <si>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</si>
  <si>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</si>
  <si>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</si>
  <si>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</si>
  <si>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</si>
  <si>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</si>
  <si>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</si>
  <si>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</si>
  <si>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</si>
  <si>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</si>
  <si>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</si>
  <si>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</si>
  <si>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</si>
  <si>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</si>
  <si>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</si>
  <si>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</si>
  <si>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</si>
  <si>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</si>
  <si>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</si>
  <si>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</si>
  <si>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</si>
  <si>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</si>
  <si>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</si>
  <si>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</si>
  <si>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</si>
  <si>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</si>
  <si>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</si>
  <si>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</si>
  <si>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</si>
  <si>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</si>
  <si>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</si>
  <si>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</si>
  <si>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</si>
  <si>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</si>
  <si>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</si>
  <si>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</si>
  <si>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</si>
  <si>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</si>
  <si>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</si>
  <si>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</si>
  <si>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</si>
  <si>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</si>
  <si>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</si>
  <si>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</si>
  <si>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</si>
  <si>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</si>
  <si>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</si>
  <si>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</si>
  <si>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</si>
  <si>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</si>
  <si>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</si>
  <si>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</si>
  <si>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</si>
  <si>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</si>
  <si>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</si>
  <si>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</si>
  <si>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</si>
  <si>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</si>
  <si>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</si>
  <si>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</si>
  <si>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</si>
  <si>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</si>
  <si>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</si>
  <si>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</si>
  <si>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</si>
  <si>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</si>
  <si>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</si>
  <si>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</si>
  <si>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</si>
  <si>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</si>
  <si>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</si>
  <si>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</si>
  <si>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</si>
  <si>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</si>
  <si>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</si>
  <si>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</si>
  <si>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</si>
  <si>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</si>
  <si>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</si>
  <si>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</si>
  <si>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</si>
  <si>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</si>
  <si>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</si>
  <si>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</si>
  <si>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</si>
  <si>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</si>
  <si>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</si>
  <si>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</si>
  <si>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</si>
  <si>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</si>
  <si>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</si>
  <si>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</si>
  <si>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</si>
  <si>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</si>
  <si>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</si>
  <si>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</si>
  <si>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</si>
  <si>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</si>
  <si>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</si>
  <si>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</si>
  <si>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</si>
  <si>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</si>
  <si>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</si>
  <si>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</si>
  <si>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</si>
  <si>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</si>
  <si>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</si>
  <si>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</si>
  <si>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</si>
  <si>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</si>
  <si>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</si>
  <si>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</si>
  <si>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</si>
  <si>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</si>
  <si>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</si>
  <si>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</si>
  <si>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</si>
  <si>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</si>
  <si>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</si>
  <si>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</si>
  <si>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</si>
  <si>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</si>
  <si>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</si>
  <si>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</si>
  <si>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</si>
  <si>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</si>
  <si>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</si>
  <si>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</si>
  <si>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</si>
  <si>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</si>
  <si>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</si>
  <si>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</si>
  <si>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</si>
  <si>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</si>
  <si>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</si>
  <si>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</si>
  <si>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</si>
  <si>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</si>
  <si>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</si>
  <si>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</si>
  <si>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</si>
  <si>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</si>
  <si>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</si>
  <si>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</si>
  <si>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</si>
  <si>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</si>
  <si>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</si>
  <si>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</si>
  <si>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</si>
  <si>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</si>
  <si>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</si>
  <si>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</si>
  <si>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</si>
  <si>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</si>
  <si>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</si>
  <si>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</si>
  <si>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</si>
  <si>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</si>
  <si>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</si>
  <si>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</si>
  <si>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</si>
  <si>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</si>
  <si>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</si>
  <si>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</si>
  <si>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</si>
  <si>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</si>
  <si>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</si>
  <si>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</si>
  <si>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</si>
  <si>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</si>
  <si>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</si>
  <si>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</si>
  <si>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</si>
  <si>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</si>
  <si>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</si>
  <si>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</si>
  <si>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</si>
  <si>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</si>
  <si>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</si>
  <si>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</si>
  <si>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</si>
  <si>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</si>
  <si>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</si>
  <si>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</si>
  <si>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</si>
  <si>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</si>
  <si>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</si>
  <si>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</si>
  <si>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</si>
  <si>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</si>
  <si>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</si>
  <si>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</si>
  <si>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</si>
  <si>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</si>
  <si>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</si>
  <si>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</si>
  <si>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</si>
  <si>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</si>
  <si>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</si>
  <si>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</si>
  <si>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</si>
  <si>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 xml:space="preserve"> Fundamentals- Houston</t>
  </si>
  <si>
    <t>Franchise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</si>
</sst>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opLeftCell="B71" zoomScaleNormal="100" workbookViewId="0">
      <selection activeCell="P86" sqref="P86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6.7+1.1+1.2</f>
        <v>9</v>
      </c>
      <c r="R86" s="98">
        <f>G86-P86</f>
        <v>-9</v>
      </c>
      <c r="T86" s="99">
        <f>32+6+5</f>
        <v>43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192.20000000000002</v>
      </c>
      <c r="Q93" s="103" t="s">
        <v>151</v>
      </c>
      <c r="R93" s="119">
        <f>R35+R37+R39+R41+R43+R45+R47+R49+R62+R64+R66+R67+R68+R69+R72+R74+R77+R78+R79+R80+R86+R89+R82+R91</f>
        <v>-192.24</v>
      </c>
      <c r="T93" s="119">
        <f>T35+T37+T39+T41+T43+T45+T47+T49+T62+T64+T66+T67+T68+T69+T72+T74+T77+T78+T79+T80+T86+T89+T82+T91</f>
        <v>691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230.3</v>
      </c>
      <c r="R96" s="106">
        <f>G96-P96</f>
        <v>644.70000000000005</v>
      </c>
      <c r="T96" s="107">
        <f>T93+T33</f>
        <v>853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abSelected="1" zoomScaleNormal="100" workbookViewId="0">
      <selection activeCell="H23" sqref="H2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1811380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56605.625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1203500</v>
      </c>
      <c r="I10" s="42"/>
      <c r="J10" s="17"/>
      <c r="K10" s="17"/>
      <c r="L10" s="43"/>
      <c r="Q10" s="15">
        <f t="shared" si="1"/>
        <v>37609.375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602976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18843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220521.45364617553</v>
      </c>
      <c r="I12" s="42"/>
      <c r="J12" s="17"/>
      <c r="K12" s="17"/>
      <c r="L12" s="43"/>
      <c r="Q12" s="15">
        <f t="shared" si="1"/>
        <v>6891.2954264429854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288212.32112105121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9006.6350350328503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1985600.0094285714</v>
      </c>
      <c r="Q14" s="15">
        <f t="shared" si="1"/>
        <v>62050.000294642858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40038.462605768247</v>
      </c>
      <c r="Q15" s="15">
        <f t="shared" si="1"/>
        <v>1251.2019564302577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2328.2026456291333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72.756332675910414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48093.79926626481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1502.9312270707753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135744.42443952279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4242.0132637350871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23.03084378379609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0.71971386824362782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183539.17361582027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5735.5991754943834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139477.36380573318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4358.667618929162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6661434.2414183198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208169.82004432249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16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16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32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B4" sqref="B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248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11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23" sqref="F2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  <col min="16" max="35" width="0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16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21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95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97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5</v>
      </c>
      <c r="I25" t="s">
        <v>99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workbookViewId="0">
      <selection activeCell="H14" sqref="H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9.140625" hidden="1" customWidth="1"/>
    <col min="45" max="50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11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16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21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(E14/$E$29)*$K$11+180000+250000+6600+30000+9000</f>
        <v>475600.02799999999</v>
      </c>
      <c r="Q14" s="15">
        <f t="shared" si="1"/>
        <v>33971.430571428573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52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52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52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52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52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43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52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  <c r="AZ22" t="s">
        <v>249</v>
      </c>
    </row>
    <row r="23" spans="1:52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52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52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52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52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11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52" x14ac:dyDescent="0.2">
      <c r="K28" s="25">
        <f>SUM(K16:K27)</f>
        <v>14</v>
      </c>
      <c r="L28" s="25">
        <f>SUM(L16:L27)*1.2</f>
        <v>1371480</v>
      </c>
    </row>
    <row r="29" spans="1:52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52" hidden="1" x14ac:dyDescent="0.2">
      <c r="L30" s="25">
        <f>L28*1.2</f>
        <v>1645776</v>
      </c>
    </row>
    <row r="31" spans="1:52" hidden="1" x14ac:dyDescent="0.2">
      <c r="H31" s="33" t="s">
        <v>57</v>
      </c>
      <c r="L31"/>
    </row>
    <row r="32" spans="1:52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zoomScaleNormal="100" workbookViewId="0">
      <selection activeCell="F18" sqref="F1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>1000000</f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G18" sqref="G18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0.50080781524910234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6.677437536654697E-2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0.11351643812312986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7.182087354391184E-2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7.8549451930877895E-2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>30000</f>
        <v>30000</v>
      </c>
      <c r="H14" s="15"/>
      <c r="I14" s="16">
        <f t="shared" si="0"/>
        <v>3.0351988802975897E-2</v>
      </c>
      <c r="O14" s="15">
        <f t="shared" si="1"/>
        <v>5000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1.4065877163484033E-2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1.2331774327141666E-3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3.573461622665982E-2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1.7007521528937117E-2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1.2675536177854025E-5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6.1862938492058379E-2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8.2622506034237229E-3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988403.10579775297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164733.8509662922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2002-01-03T16:31:51Z</cp:lastPrinted>
  <dcterms:created xsi:type="dcterms:W3CDTF">2001-12-05T13:20:56Z</dcterms:created>
  <dcterms:modified xsi:type="dcterms:W3CDTF">2023-09-10T18:05:28Z</dcterms:modified>
</cp:coreProperties>
</file>