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465DFA-7829-472A-BDFD-97C1853AA6DC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G70" i="1"/>
  <c r="B71" i="1"/>
  <c r="C71" i="1"/>
  <c r="D71" i="1"/>
  <c r="B72" i="1"/>
  <c r="C72" i="1"/>
  <c r="D72" i="1"/>
  <c r="G72" i="1"/>
  <c r="G73" i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<sst xmlns="http://schemas.openxmlformats.org/spreadsheetml/2006/main" count="252" uniqueCount="185">
  <si>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</si>
  <si>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</si>
  <si>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</si>
  <si>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</si>
  <si>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</si>
  <si>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</si>
  <si>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</si>
  <si>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</si>
  <si>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</si>
  <si>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</si>
  <si>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</si>
  <si>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</si>
  <si>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</si>
  <si>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</si>
  <si>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</si>
  <si>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</si>
  <si>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</si>
  <si>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</si>
  <si>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</si>
  <si>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</si>
  <si>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</si>
  <si>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</si>
  <si>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</si>
  <si>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</si>
  <si>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</si>
  <si>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</si>
  <si>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</si>
  <si>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</si>
  <si>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</si>
  <si>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</si>
  <si>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</si>
  <si>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</si>
  <si>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</si>
  <si>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</si>
  <si>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</si>
  <si>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</si>
  <si>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</si>
  <si>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</si>
  <si>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</si>
  <si>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</si>
  <si>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</si>
  <si>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</si>
  <si>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</si>
  <si>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</si>
  <si>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</si>
  <si>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</si>
  <si>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</si>
  <si>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</si>
  <si>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</si>
  <si>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</si>
  <si>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</si>
  <si>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</si>
  <si>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</si>
  <si>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</si>
  <si>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</si>
  <si>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</si>
  <si>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</si>
  <si>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</si>
  <si>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</si>
  <si>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</si>
  <si>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</si>
  <si>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</si>
  <si>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</si>
  <si>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</si>
  <si>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</si>
  <si>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</si>
  <si>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</si>
  <si>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</si>
  <si>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</si>
  <si>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</si>
  <si>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</si>
  <si>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</si>
  <si>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</si>
  <si>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</si>
  <si>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</si>
  <si>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</si>
  <si>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</si>
  <si>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</si>
  <si>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</si>
  <si>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</si>
  <si>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</si>
  <si>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</si>
  <si>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</si>
  <si>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</si>
  <si>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</si>
  <si>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</si>
  <si>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</si>
  <si>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</si>
  <si>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</si>
  <si>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</si>
  <si>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</si>
  <si>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</si>
  <si>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</si>
  <si>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</si>
  <si>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</si>
  <si>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</si>
  <si>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</si>
  <si>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</si>
  <si>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</si>
  <si>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</si>
  <si>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</si>
  <si>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</si>
  <si>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</si>
  <si>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</si>
  <si>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</si>
  <si>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</si>
  <si>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</si>
  <si>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</si>
  <si>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</si>
  <si>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</si>
  <si>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</si>
  <si>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</si>
  <si>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</si>
  <si>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</si>
  <si>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</si>
  <si>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</si>
  <si>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</si>
  <si>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</si>
  <si>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</si>
  <si>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</si>
  <si>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</si>
  <si>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</si>
  <si>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</si>
  <si>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</si>
  <si>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</si>
  <si>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</si>
  <si>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</si>
  <si>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</si>
  <si>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</si>
  <si>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</si>
  <si>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</si>
  <si>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</si>
  <si>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</si>
  <si>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</si>
  <si>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</si>
  <si>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</si>
  <si>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</si>
  <si>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</si>
  <si>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</si>
  <si>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</si>
  <si>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</si>
  <si>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</si>
  <si>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</si>
  <si>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</si>
  <si>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</si>
  <si>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</si>
  <si>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sager1</t>
  </si>
  <si>
    <t>SOUTH</t>
  </si>
  <si>
    <t>HOME TOWN:</t>
  </si>
  <si>
    <t>houston</t>
  </si>
  <si>
    <t>E-MAIL:</t>
  </si>
  <si>
    <t>elizabeth.sager@enron.com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</si>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</sst>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2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2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2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5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4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9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9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2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FB12061-79D8-C404-FBF6-BB1544155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930087C-DFA2-F93D-3EE1-0C9AF6949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21BF379-9F6F-B7B9-C7A4-30C42F3FD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F849C8F-14E2-1576-C45D-D048D9730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6634F64-5C8A-BD89-A148-031BB376A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443A5A8-5FAD-D6D6-828F-A12F0437E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D14C0BE-3D15-C650-E49F-9CAF421DF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83FF72C-7998-D00D-BB1F-C9403A604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89E6233-4060-5AB9-2E4A-A8926A0C3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9DF674E-26BD-7DD5-AA59-C720C6178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4B9460C-ACF8-4599-BE92-E7D71014F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990567D-5BCA-BF80-241C-626171ACE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F328C6C-1D95-CE78-47B8-30CB3CF2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ADA7556-EC9B-2F2F-A8CE-2B3616EB9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8BC8E4F-4828-7BD0-C364-7553BD14C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05A375B-5B50-5ABD-FFCC-FE4636470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95ABDF3-5544-A5A8-E633-31CFF8E11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F2F7BD0-118E-C8A0-0CF7-A9F53BE00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FED6BE5-703C-BCD2-E8A8-2625D5066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9ACEE74-F447-7457-C87E-E17B3A248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E5504ED8-4CCC-578A-A8A2-8FEF65BA5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0BB975F-7FF9-BAA9-4582-50A587C4A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EB020D0-DC62-A08E-C828-08043711E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3DEC921-C0B2-979D-A2DF-02AB9E16D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E8DE2DC-4EAF-47B8-24EA-79377875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0EC0FC3-77F8-3B89-6AC1-1D1C42E46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EF02709-6D29-7423-8CAA-C35F3484B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4513472-22C0-1A64-C9BC-BC9C1A36D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7C54AE8B-9819-378D-A443-605AB0940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6394ABD-AD79-968A-5620-129488DC9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1086B03-88DB-B199-A6FF-EB5B2EE61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D4408AAC-41DA-2C96-AC46-AED53370D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57F9058-D358-F9FE-32E1-D8B65E609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79B73D8B-29A3-372F-D400-BFD3778FF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2D0BD33-C82D-E3E5-7E45-37F8860D09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C625D406-C3F3-D2F7-132E-45C11EAEC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4111052A-86BD-D428-0865-7EF71CE63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6D8439D0-AAD3-DF1F-49FD-273CB6F5C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25037461-81D6-4B2D-4CF3-8DE8319E1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DCF23C8-0382-AA60-1CF9-4E3D82F69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F9962444-99CE-D131-B2DC-A0016FBC7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C2A0056-E9B2-B631-7BBB-E899D0E35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50FED9D5-15CF-AE6B-6B57-CD406AD8B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33D767D4-E102-5E9C-F6DD-00F73D3C1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CEC9D2EF-0566-30A1-15A3-C7DDBFF64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E6C7F533-D519-DE51-2256-A835B9A78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B7EDC4F1-28ED-618A-B064-90647678F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EBBE136-EA1D-27CF-7B16-613AD2F73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BE93BDF-5605-4109-E845-868F9B53C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DB91AC0E-AC93-4FF3-03B6-18C6C5ECE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22B3D70-D78E-FEDD-2A85-DCA963EC7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2E570B57-021A-5810-8EC4-97D7B646A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75EF0396-1A9A-6A16-B6AC-DEAADF012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FF71389-D057-B7D7-A2DC-C1B7FC658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5CD72E58-CB39-38D1-6D84-54EFD295B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439C8DFE-2650-DEA3-B440-43A3F507E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42CF6C05-6519-EF41-DAD6-BAD029466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CAAB069-8FCA-E74E-44FF-5F5142032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2DCC7B4-8DF2-8937-2EB4-8FE02733D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CE65A77D-EBE3-A020-BFE3-7E769580C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BF60E9E1-BA2C-89A5-1CD8-A69C1DE9B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B3F74AF1-BC44-0D24-6EC3-6B0420EF4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4F14FFF-DA60-3D98-C76A-77A310EE6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42775A5C-F738-7B2E-E919-ACAB33B7B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2F42295F-725A-8BA8-249A-D92536890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28575</xdr:rowOff>
        </xdr:from>
        <xdr:to>
          <xdr:col>9</xdr:col>
          <xdr:colOff>495300</xdr:colOff>
          <xdr:row>4</xdr:row>
          <xdr:rowOff>28575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4E75F009-B151-BFB3-8335-8C78D519F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42578125" defaultRowHeight="12"/>
  <cols>
    <col min="1" max="1" width="3.85546875" customWidth="1"/>
    <col min="2" max="2" width="11.42578125" customWidth="1"/>
    <col min="3" max="3" width="4.7109375" customWidth="1"/>
    <col min="4" max="4" width="11.4257812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sager1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2</v>
      </c>
      <c r="G3" s="2">
        <f t="shared" ref="G3:G33" si="0">IF(F3=0,0,(GameNumber-1)*2+(WinnerNumber))</f>
        <v>4</v>
      </c>
      <c r="H3" s="4" t="s">
        <v>8</v>
      </c>
      <c r="I3" s="2" t="str">
        <f t="shared" ref="I3:I65" si="1">VLOOKUP(G3,TeamsRange,2)</f>
        <v>Missouri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1</v>
      </c>
      <c r="G5" s="2">
        <f t="shared" si="0"/>
        <v>7</v>
      </c>
      <c r="H5" s="4" t="s">
        <v>8</v>
      </c>
      <c r="I5" s="2" t="str">
        <f t="shared" si="1"/>
        <v>Ohio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2</v>
      </c>
      <c r="G9" s="2">
        <f t="shared" si="0"/>
        <v>16</v>
      </c>
      <c r="H9" s="4" t="s">
        <v>8</v>
      </c>
      <c r="I9" s="2" t="str">
        <f t="shared" si="1"/>
        <v>Oklahoma St.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1</v>
      </c>
      <c r="G12" s="2">
        <f t="shared" si="0"/>
        <v>21</v>
      </c>
      <c r="H12" s="4" t="s">
        <v>8</v>
      </c>
      <c r="I12" s="2" t="str">
        <f t="shared" si="1"/>
        <v>Indiana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2</v>
      </c>
      <c r="G13" s="2">
        <f t="shared" si="0"/>
        <v>24</v>
      </c>
      <c r="H13" s="4" t="s">
        <v>8</v>
      </c>
      <c r="I13" s="2" t="str">
        <f t="shared" si="1"/>
        <v>BYU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1</v>
      </c>
      <c r="G16" s="2">
        <f t="shared" si="0"/>
        <v>29</v>
      </c>
      <c r="H16" s="4" t="s">
        <v>8</v>
      </c>
      <c r="I16" s="2" t="str">
        <f t="shared" si="1"/>
        <v>Maryland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1</v>
      </c>
      <c r="G21" s="2">
        <f t="shared" si="0"/>
        <v>39</v>
      </c>
      <c r="H21" s="4" t="s">
        <v>8</v>
      </c>
      <c r="I21" s="2" t="str">
        <f t="shared" si="1"/>
        <v>Virginia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1</v>
      </c>
      <c r="G25" s="2">
        <f t="shared" si="0"/>
        <v>47</v>
      </c>
      <c r="H25" s="4" t="s">
        <v>8</v>
      </c>
      <c r="I25" s="2" t="str">
        <f t="shared" si="1"/>
        <v>Texas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1</v>
      </c>
      <c r="G32" s="2">
        <f t="shared" si="0"/>
        <v>61</v>
      </c>
      <c r="H32" s="4" t="s">
        <v>8</v>
      </c>
      <c r="I32" s="2" t="str">
        <f t="shared" si="1"/>
        <v>Ole Miss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2</v>
      </c>
      <c r="G33" s="56">
        <f t="shared" si="0"/>
        <v>64</v>
      </c>
      <c r="H33" s="55" t="s">
        <v>8</v>
      </c>
      <c r="I33" s="56" t="str">
        <f t="shared" si="1"/>
        <v>Xavier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1</v>
      </c>
      <c r="G37" s="2">
        <f t="shared" si="3"/>
        <v>13</v>
      </c>
      <c r="H37" s="4" t="s">
        <v>72</v>
      </c>
      <c r="I37" s="2" t="str">
        <f t="shared" si="1"/>
        <v>Boston College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1</v>
      </c>
      <c r="G39" s="2">
        <f t="shared" si="3"/>
        <v>21</v>
      </c>
      <c r="H39" s="4" t="s">
        <v>72</v>
      </c>
      <c r="I39" s="2" t="str">
        <f t="shared" si="1"/>
        <v>Indiana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1</v>
      </c>
      <c r="G41" s="2">
        <f t="shared" si="3"/>
        <v>29</v>
      </c>
      <c r="H41" s="4" t="s">
        <v>72</v>
      </c>
      <c r="I41" s="2" t="str">
        <f t="shared" si="1"/>
        <v>Maryland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3</v>
      </c>
      <c r="G43" s="2">
        <f t="shared" si="3"/>
        <v>39</v>
      </c>
      <c r="H43" s="4" t="s">
        <v>72</v>
      </c>
      <c r="I43" s="2" t="str">
        <f t="shared" si="1"/>
        <v>Virginia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4</v>
      </c>
      <c r="G49" s="56">
        <f t="shared" si="3"/>
        <v>64</v>
      </c>
      <c r="H49" s="55" t="s">
        <v>72</v>
      </c>
      <c r="I49" s="56" t="str">
        <f t="shared" si="1"/>
        <v>Xavier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1</v>
      </c>
      <c r="G50" s="2">
        <f>IF(F50=0,0,(GameNumber-49)*8+(WinnerNumber))</f>
        <v>1</v>
      </c>
      <c r="H50" s="4" t="s">
        <v>102</v>
      </c>
      <c r="I50" s="2" t="str">
        <f t="shared" si="1"/>
        <v>Duke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5</v>
      </c>
      <c r="G53" s="2">
        <f t="shared" si="4"/>
        <v>29</v>
      </c>
      <c r="H53" s="4" t="s">
        <v>102</v>
      </c>
      <c r="I53" s="2" t="str">
        <f t="shared" si="1"/>
        <v>Maryland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118</v>
      </c>
      <c r="I58" s="2" t="str">
        <f t="shared" si="1"/>
        <v>Duke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9</v>
      </c>
      <c r="G61" s="56">
        <f>IF(F61=0,0,(GameNumber-57)*16+(WinnerNumber))</f>
        <v>57</v>
      </c>
      <c r="H61" s="55" t="s">
        <v>118</v>
      </c>
      <c r="I61" s="56" t="str">
        <f t="shared" si="1"/>
        <v>Arizona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125</v>
      </c>
      <c r="I62" s="2" t="str">
        <f t="shared" si="1"/>
        <v>Duke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99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Duke</v>
      </c>
      <c r="C69" s="3">
        <f>IF(Region1Final4=0,0,Region1Final4)</f>
        <v>1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Arizona</v>
      </c>
      <c r="C72" s="3">
        <f>IF(Region4Final4=0,0,Region4Final4+48)</f>
        <v>57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zoomScale="75" workbookViewId="0">
      <selection activeCell="L46" sqref="L46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 customWidth="1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Monmouth</v>
      </c>
      <c r="C4" s="20"/>
      <c r="F4" s="9" t="s">
        <v>152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5" customHeight="1">
      <c r="B5" s="28"/>
      <c r="C5" s="20"/>
      <c r="D5" s="29">
        <v>1</v>
      </c>
      <c r="F5" s="59" t="s">
        <v>153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Georgia</v>
      </c>
      <c r="C6" s="20"/>
      <c r="D6" s="31"/>
      <c r="F6" s="59" t="s">
        <v>154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5" customHeight="1">
      <c r="B7" s="32"/>
      <c r="C7" s="33">
        <v>2</v>
      </c>
      <c r="D7" s="31"/>
      <c r="J7" s="6"/>
      <c r="K7" s="6"/>
      <c r="L7" s="26"/>
      <c r="M7" s="34">
        <v>1</v>
      </c>
      <c r="N7" s="24"/>
    </row>
    <row r="8" spans="1:15" ht="15.95" customHeight="1">
      <c r="A8" s="9">
        <f>Teams!C5</f>
        <v>9</v>
      </c>
      <c r="B8" s="25" t="str">
        <f>Teams!B5</f>
        <v>Missouri</v>
      </c>
      <c r="C8" s="16"/>
      <c r="D8" s="31"/>
      <c r="H8" s="35" t="s">
        <v>155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5" customHeight="1">
      <c r="B9" s="28"/>
      <c r="C9" s="16"/>
      <c r="D9" s="52" t="s">
        <v>156</v>
      </c>
      <c r="E9" s="21">
        <v>1</v>
      </c>
      <c r="H9" s="35" t="s">
        <v>157</v>
      </c>
      <c r="J9" s="6"/>
      <c r="K9" s="21">
        <v>1</v>
      </c>
      <c r="L9" s="57" t="s">
        <v>158</v>
      </c>
      <c r="N9" s="30"/>
    </row>
    <row r="10" spans="1:15" ht="15.95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5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99</v>
      </c>
      <c r="J13" s="6"/>
      <c r="K13" s="38"/>
      <c r="L13" s="34">
        <v>3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159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160</v>
      </c>
      <c r="F17" s="21">
        <v>1</v>
      </c>
      <c r="G17" s="10"/>
      <c r="H17" s="16"/>
      <c r="J17" s="21">
        <v>9</v>
      </c>
      <c r="K17" s="38" t="s">
        <v>161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5" customHeight="1">
      <c r="B25" s="28"/>
      <c r="C25" s="16"/>
      <c r="D25" s="52" t="s">
        <v>162</v>
      </c>
      <c r="E25" s="33">
        <v>1</v>
      </c>
      <c r="F25" s="36"/>
      <c r="G25" s="10"/>
      <c r="H25" s="16"/>
      <c r="J25" s="38"/>
      <c r="K25" s="40">
        <v>1</v>
      </c>
      <c r="L25" s="57" t="s">
        <v>163</v>
      </c>
      <c r="N25" s="30"/>
    </row>
    <row r="26" spans="1:15" ht="15.95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164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165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5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5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166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167</v>
      </c>
      <c r="F33" s="36"/>
      <c r="G33" s="10"/>
      <c r="H33" s="16"/>
      <c r="I33" s="10"/>
      <c r="J33" s="43"/>
      <c r="L33" s="13" t="s">
        <v>168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169</v>
      </c>
      <c r="E41" s="21">
        <v>1</v>
      </c>
      <c r="F41" s="20"/>
      <c r="G41" s="10"/>
      <c r="J41" s="47"/>
      <c r="K41" s="21">
        <v>1</v>
      </c>
      <c r="L41" s="57" t="s">
        <v>170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1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2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171</v>
      </c>
      <c r="F49" s="33">
        <v>1</v>
      </c>
      <c r="G49" s="10"/>
      <c r="J49" s="40">
        <v>9</v>
      </c>
      <c r="K49" s="57" t="s">
        <v>172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173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174</v>
      </c>
      <c r="G54" s="16"/>
      <c r="H54" s="51" t="s">
        <v>175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176</v>
      </c>
      <c r="G55" s="16"/>
      <c r="H55" s="51" t="s">
        <v>177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178</v>
      </c>
      <c r="G56" s="16"/>
      <c r="H56" s="51" t="s">
        <v>179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180</v>
      </c>
      <c r="E57" s="33">
        <v>5</v>
      </c>
      <c r="H57" s="37"/>
      <c r="J57" s="37"/>
      <c r="K57" s="40">
        <v>1</v>
      </c>
      <c r="L57" s="57" t="s">
        <v>181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63" t="s">
        <v>182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183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1</v>
      </c>
      <c r="E61" s="37"/>
      <c r="F61" s="63" t="s">
        <v>184</v>
      </c>
      <c r="L61" s="34">
        <v>4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Drop Down 67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28575</xdr:rowOff>
                  </from>
                  <to>
                    <xdr:col>9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Jan Havlíček</cp:lastModifiedBy>
  <cp:lastPrinted>2001-03-12T06:39:56Z</cp:lastPrinted>
  <dcterms:created xsi:type="dcterms:W3CDTF">1999-03-02T14:46:09Z</dcterms:created>
  <dcterms:modified xsi:type="dcterms:W3CDTF">2023-09-10T18:10:38Z</dcterms:modified>
</cp:coreProperties>
</file>