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9AABC1-F8B6-4896-B00C-9CE65274CDD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H6" i="1"/>
  <c r="I6" i="1"/>
  <c r="J6" i="1"/>
  <c r="F7" i="1"/>
  <c r="H7" i="1"/>
  <c r="I7" i="1"/>
  <c r="J7" i="1"/>
  <c r="F8" i="1"/>
  <c r="H8" i="1"/>
  <c r="I8" i="1"/>
  <c r="J8" i="1"/>
  <c r="F9" i="1"/>
  <c r="H9" i="1"/>
  <c r="I9" i="1"/>
  <c r="J9" i="1"/>
  <c r="F10" i="1"/>
  <c r="H10" i="1"/>
  <c r="I10" i="1"/>
  <c r="J10" i="1"/>
  <c r="F11" i="1"/>
  <c r="H11" i="1"/>
  <c r="I11" i="1"/>
  <c r="J11" i="1"/>
  <c r="F12" i="1"/>
  <c r="H12" i="1"/>
  <c r="I12" i="1"/>
  <c r="J12" i="1"/>
  <c r="F13" i="1"/>
  <c r="H13" i="1"/>
  <c r="I13" i="1"/>
  <c r="J13" i="1"/>
  <c r="F14" i="1"/>
  <c r="H14" i="1"/>
  <c r="I14" i="1"/>
  <c r="J14" i="1"/>
  <c r="F15" i="1"/>
  <c r="H15" i="1"/>
  <c r="I15" i="1"/>
  <c r="J15" i="1"/>
  <c r="F16" i="1"/>
  <c r="H16" i="1"/>
  <c r="I16" i="1"/>
  <c r="J16" i="1"/>
  <c r="F17" i="1"/>
  <c r="H17" i="1"/>
  <c r="I17" i="1"/>
  <c r="J17" i="1"/>
  <c r="F18" i="1"/>
  <c r="H18" i="1"/>
  <c r="I18" i="1"/>
  <c r="J18" i="1"/>
  <c r="F19" i="1"/>
  <c r="H19" i="1"/>
  <c r="F20" i="1"/>
  <c r="H20" i="1"/>
  <c r="J20" i="1"/>
  <c r="F22" i="1"/>
  <c r="H22" i="1"/>
  <c r="I22" i="1"/>
  <c r="J22" i="1"/>
  <c r="F23" i="1"/>
  <c r="H23" i="1"/>
  <c r="I23" i="1"/>
  <c r="J23" i="1"/>
  <c r="F24" i="1"/>
  <c r="H24" i="1"/>
  <c r="I24" i="1"/>
  <c r="J24" i="1"/>
  <c r="F25" i="1"/>
  <c r="H25" i="1"/>
  <c r="I25" i="1"/>
  <c r="J25" i="1"/>
  <c r="M25" i="1"/>
  <c r="F26" i="1"/>
  <c r="H26" i="1"/>
  <c r="I26" i="1"/>
  <c r="J26" i="1"/>
  <c r="M26" i="1"/>
  <c r="F27" i="1"/>
  <c r="H27" i="1"/>
  <c r="I27" i="1"/>
  <c r="J27" i="1"/>
  <c r="M27" i="1"/>
  <c r="F28" i="1"/>
  <c r="H28" i="1"/>
  <c r="I28" i="1"/>
  <c r="J28" i="1"/>
  <c r="M28" i="1"/>
  <c r="F29" i="1"/>
  <c r="H29" i="1"/>
  <c r="I29" i="1"/>
  <c r="J29" i="1"/>
  <c r="M29" i="1"/>
  <c r="F30" i="1"/>
  <c r="H30" i="1"/>
  <c r="I30" i="1"/>
  <c r="J30" i="1"/>
  <c r="M30" i="1"/>
  <c r="F31" i="1"/>
  <c r="H31" i="1"/>
  <c r="I31" i="1"/>
  <c r="J31" i="1"/>
  <c r="M31" i="1"/>
  <c r="F32" i="1"/>
  <c r="H32" i="1"/>
  <c r="I32" i="1"/>
  <c r="J32" i="1"/>
  <c r="L32" i="1"/>
  <c r="M32" i="1"/>
  <c r="F33" i="1"/>
  <c r="H33" i="1"/>
  <c r="I33" i="1"/>
  <c r="J33" i="1"/>
  <c r="F34" i="1"/>
  <c r="H34" i="1"/>
  <c r="I34" i="1"/>
  <c r="J34" i="1"/>
  <c r="F35" i="1"/>
  <c r="H35" i="1"/>
  <c r="J35" i="1"/>
  <c r="F37" i="1"/>
  <c r="H37" i="1"/>
  <c r="I37" i="1"/>
  <c r="J37" i="1"/>
  <c r="F38" i="1"/>
  <c r="H38" i="1"/>
  <c r="I38" i="1"/>
  <c r="J38" i="1"/>
  <c r="F39" i="1"/>
  <c r="H39" i="1"/>
  <c r="I39" i="1"/>
  <c r="J39" i="1"/>
  <c r="F40" i="1"/>
  <c r="H40" i="1"/>
  <c r="I40" i="1"/>
  <c r="J40" i="1"/>
  <c r="F41" i="1"/>
  <c r="H41" i="1"/>
  <c r="I41" i="1"/>
  <c r="J41" i="1"/>
  <c r="F42" i="1"/>
  <c r="H42" i="1"/>
  <c r="I42" i="1"/>
  <c r="J42" i="1"/>
  <c r="F43" i="1"/>
  <c r="H43" i="1"/>
  <c r="I43" i="1"/>
  <c r="J43" i="1"/>
  <c r="F44" i="1"/>
  <c r="H44" i="1"/>
  <c r="J44" i="1"/>
  <c r="F46" i="1"/>
  <c r="H46" i="1"/>
  <c r="I46" i="1"/>
  <c r="J46" i="1"/>
  <c r="F47" i="1"/>
  <c r="H47" i="1"/>
  <c r="I47" i="1"/>
  <c r="J47" i="1"/>
  <c r="F48" i="1"/>
  <c r="H48" i="1"/>
  <c r="I48" i="1"/>
  <c r="J48" i="1"/>
  <c r="F49" i="1"/>
  <c r="H49" i="1"/>
  <c r="I49" i="1"/>
  <c r="J49" i="1"/>
  <c r="F50" i="1"/>
  <c r="H50" i="1"/>
  <c r="I50" i="1"/>
  <c r="J50" i="1"/>
  <c r="F51" i="1"/>
  <c r="H51" i="1"/>
  <c r="I51" i="1"/>
  <c r="J51" i="1"/>
  <c r="F52" i="1"/>
  <c r="H52" i="1"/>
  <c r="I52" i="1"/>
  <c r="J52" i="1"/>
  <c r="F53" i="1"/>
  <c r="H53" i="1"/>
  <c r="I53" i="1"/>
  <c r="J53" i="1"/>
  <c r="F54" i="1"/>
  <c r="H54" i="1"/>
  <c r="I54" i="1"/>
  <c r="J54" i="1"/>
  <c r="F55" i="1"/>
  <c r="H55" i="1"/>
  <c r="I55" i="1"/>
  <c r="J55" i="1"/>
  <c r="F56" i="1"/>
  <c r="H56" i="1"/>
  <c r="J56" i="1"/>
  <c r="F58" i="1"/>
  <c r="H58" i="1"/>
  <c r="J58" i="1"/>
  <c r="F64" i="1"/>
  <c r="F70" i="1"/>
  <c r="F72" i="1"/>
</calcChain>
</file>

<file path=xl/sharedStrings.xml><?xml version="1.0" encoding="utf-8"?>
<sst xmlns="http://schemas.openxmlformats.org/spreadsheetml/2006/main" count="156" uniqueCount="64">
  <si>
    <t>Sierra Pacific</t>
  </si>
  <si>
    <t xml:space="preserve">Mead </t>
  </si>
  <si>
    <t>HLH</t>
  </si>
  <si>
    <t>Mead</t>
  </si>
  <si>
    <t>LLH</t>
  </si>
  <si>
    <t xml:space="preserve">NPC </t>
  </si>
  <si>
    <t>PV</t>
  </si>
  <si>
    <t xml:space="preserve">WAPA </t>
  </si>
  <si>
    <t>Pinnacle Peak</t>
  </si>
  <si>
    <t>RTC</t>
  </si>
  <si>
    <t>Mid-C</t>
  </si>
  <si>
    <t>Puget</t>
  </si>
  <si>
    <t>Douglas</t>
  </si>
  <si>
    <t xml:space="preserve">HLH </t>
  </si>
  <si>
    <t>Santa Clara</t>
  </si>
  <si>
    <t>COB</t>
  </si>
  <si>
    <t>BPA</t>
  </si>
  <si>
    <t>Delivery point</t>
  </si>
  <si>
    <t>Volume</t>
  </si>
  <si>
    <t>Hours</t>
  </si>
  <si>
    <t>Sale price</t>
  </si>
  <si>
    <t>Purchase price</t>
  </si>
  <si>
    <t>Spread</t>
  </si>
  <si>
    <t>Sales</t>
  </si>
  <si>
    <t>Revenue</t>
  </si>
  <si>
    <t>Cost</t>
  </si>
  <si>
    <t>Margin</t>
  </si>
  <si>
    <t>Turlock</t>
  </si>
  <si>
    <t>Strategic</t>
  </si>
  <si>
    <t>Wapa Desseret</t>
  </si>
  <si>
    <t>WAMP</t>
  </si>
  <si>
    <t>Roseville</t>
  </si>
  <si>
    <t>NCPA</t>
  </si>
  <si>
    <t>Oaklund</t>
  </si>
  <si>
    <t>Modesto</t>
  </si>
  <si>
    <t>Shasta Lake</t>
  </si>
  <si>
    <t>City of Riverside</t>
  </si>
  <si>
    <t>Redding</t>
  </si>
  <si>
    <t>Wapa Deseret</t>
  </si>
  <si>
    <t>NP15</t>
  </si>
  <si>
    <t>NP-15</t>
  </si>
  <si>
    <t>Oakland</t>
  </si>
  <si>
    <t>Riverside</t>
  </si>
  <si>
    <t>SP-15</t>
  </si>
  <si>
    <t>COB N/S</t>
  </si>
  <si>
    <t>12/20 - 12/26 Deliveries</t>
  </si>
  <si>
    <t>12/25 - 12/31 Deliveries</t>
  </si>
  <si>
    <t>12/27 - 12/31 Deliveries</t>
  </si>
  <si>
    <t>TOTALS</t>
  </si>
  <si>
    <t>SUPPLIERS</t>
  </si>
  <si>
    <t>12/20 - 12/26</t>
  </si>
  <si>
    <t>Allegheny Energy</t>
  </si>
  <si>
    <t>12/25 - 12/31</t>
  </si>
  <si>
    <t>PNM</t>
  </si>
  <si>
    <t>IDACORP</t>
  </si>
  <si>
    <t>AEP</t>
  </si>
  <si>
    <t>12/27 - 12/31</t>
  </si>
  <si>
    <t>Avista</t>
  </si>
  <si>
    <t>Air Products</t>
  </si>
  <si>
    <t>Grays Harbor</t>
  </si>
  <si>
    <t>Swap</t>
  </si>
  <si>
    <t>PV for Mead</t>
  </si>
  <si>
    <t>Peak Hours</t>
  </si>
  <si>
    <t>Off-Peak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</si>
</sst>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44" fontId="1" fillId="0" borderId="0" xfId="1" applyNumberFormat="1" applyAlignment="1">
      <alignment horizontal="center"/>
    </xf>
    <xf numFmtId="44" fontId="1" fillId="0" borderId="0" xfId="1" applyNumberFormat="1" applyFill="1" applyAlignment="1">
      <alignment horizontal="center"/>
    </xf>
    <xf numFmtId="164" fontId="2" fillId="0" borderId="0" xfId="1" applyNumberFormat="1" applyFont="1" applyAlignment="1">
      <alignment horizontal="center"/>
    </xf>
    <xf numFmtId="44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4" fontId="0" fillId="0" borderId="0" xfId="1" applyFont="1"/>
    <xf numFmtId="44" fontId="0" fillId="0" borderId="0" xfId="0" applyNumberFormat="1"/>
    <xf numFmtId="0" fontId="3" fillId="0" borderId="0" xfId="0" applyFont="1" applyFill="1"/>
    <xf numFmtId="44" fontId="0" fillId="0" borderId="0" xfId="1" applyFont="1" applyAlignment="1">
      <alignment horizontal="center"/>
    </xf>
    <xf numFmtId="44" fontId="2" fillId="0" borderId="0" xfId="0" applyNumberFormat="1" applyFont="1"/>
    <xf numFmtId="0" fontId="2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3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0" fillId="0" borderId="0" xfId="0" applyFill="1"/>
    <xf numFmtId="164" fontId="3" fillId="0" borderId="0" xfId="1" applyNumberFormat="1" applyFont="1" applyBorder="1" applyAlignment="1">
      <alignment horizontal="center"/>
    </xf>
    <xf numFmtId="4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4" fontId="0" fillId="0" borderId="0" xfId="1" applyNumberFormat="1" applyFont="1" applyFill="1" applyAlignment="1">
      <alignment horizontal="center"/>
    </xf>
    <xf numFmtId="44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44" fontId="0" fillId="0" borderId="0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9"/>
  <sheetViews>
    <sheetView tabSelected="1" topLeftCell="A11" workbookViewId="0">
      <selection activeCell="A62" sqref="A62:F72"/>
    </sheetView>
  </sheetViews>
  <sheetFormatPr defaultRowHeight="12.75" x14ac:dyDescent="0.2"/>
  <cols>
    <col min="1" max="1" width="21.42578125" customWidth="1"/>
    <col min="2" max="2" width="16.28515625" customWidth="1"/>
    <col min="6" max="6" width="15.42578125" customWidth="1"/>
    <col min="7" max="7" width="15.28515625" customWidth="1"/>
    <col min="8" max="8" width="13.7109375" customWidth="1"/>
    <col min="10" max="10" width="14.5703125" customWidth="1"/>
  </cols>
  <sheetData>
    <row r="2" spans="1:10" x14ac:dyDescent="0.2">
      <c r="A2" t="s">
        <v>23</v>
      </c>
      <c r="B2" s="1"/>
      <c r="C2" s="1"/>
      <c r="D2" s="1"/>
      <c r="E2" s="1"/>
      <c r="F2" s="1"/>
      <c r="G2" s="1"/>
      <c r="H2" s="1"/>
      <c r="I2" s="1"/>
      <c r="J2" s="1"/>
    </row>
    <row r="4" spans="1:10" x14ac:dyDescent="0.2">
      <c r="A4" s="2"/>
      <c r="B4" s="2" t="s">
        <v>17</v>
      </c>
      <c r="C4" s="2" t="s">
        <v>18</v>
      </c>
      <c r="D4" s="2" t="s">
        <v>19</v>
      </c>
      <c r="E4" s="2" t="s">
        <v>20</v>
      </c>
      <c r="F4" s="2" t="s">
        <v>24</v>
      </c>
      <c r="G4" s="2" t="s">
        <v>21</v>
      </c>
      <c r="H4" s="2" t="s">
        <v>25</v>
      </c>
      <c r="I4" s="2" t="s">
        <v>22</v>
      </c>
      <c r="J4" s="2" t="s">
        <v>26</v>
      </c>
    </row>
    <row r="5" spans="1:10" x14ac:dyDescent="0.2">
      <c r="A5" s="21" t="s">
        <v>46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2">
      <c r="A6" s="3" t="s">
        <v>0</v>
      </c>
      <c r="B6" s="4" t="s">
        <v>1</v>
      </c>
      <c r="C6" s="4">
        <v>150</v>
      </c>
      <c r="D6" s="4" t="s">
        <v>2</v>
      </c>
      <c r="E6" s="5">
        <v>121</v>
      </c>
      <c r="F6" s="6">
        <f t="shared" ref="F6:F19" si="0">IF(D6="HLH",$L$32*C6*E6,C6*$M$32*E6)</f>
        <v>1452000</v>
      </c>
      <c r="G6" s="25">
        <v>31</v>
      </c>
      <c r="H6" s="26">
        <f>IF(D6="HLH",$L$32*C6*G6,C6*$M$32*G6)</f>
        <v>372000</v>
      </c>
      <c r="I6" s="25">
        <f>E6-G6</f>
        <v>90</v>
      </c>
      <c r="J6" s="26">
        <f t="shared" ref="J6:J18" si="1">IF(D6="HLH",$L$32*C6*I6,C6*$M$32*I6)</f>
        <v>1080000</v>
      </c>
    </row>
    <row r="7" spans="1:10" x14ac:dyDescent="0.2">
      <c r="B7" s="4" t="s">
        <v>3</v>
      </c>
      <c r="C7" s="4">
        <v>175</v>
      </c>
      <c r="D7" s="4" t="s">
        <v>4</v>
      </c>
      <c r="E7" s="5">
        <v>86</v>
      </c>
      <c r="F7" s="6">
        <f t="shared" si="0"/>
        <v>1324400</v>
      </c>
      <c r="G7" s="25">
        <v>25</v>
      </c>
      <c r="H7" s="26">
        <f>IF(D7="HLH",$L$32*C7*G7,C7*$M$32*G7)</f>
        <v>385000</v>
      </c>
      <c r="I7" s="25">
        <f t="shared" ref="I7:I18" si="2">E7-G7</f>
        <v>61</v>
      </c>
      <c r="J7" s="26">
        <f t="shared" si="1"/>
        <v>939400</v>
      </c>
    </row>
    <row r="8" spans="1:10" x14ac:dyDescent="0.2">
      <c r="B8" s="4" t="s">
        <v>6</v>
      </c>
      <c r="C8" s="4">
        <v>91</v>
      </c>
      <c r="D8" s="4" t="s">
        <v>2</v>
      </c>
      <c r="E8" s="5">
        <v>121</v>
      </c>
      <c r="F8" s="6">
        <f t="shared" si="0"/>
        <v>880880</v>
      </c>
      <c r="G8" s="25">
        <v>28</v>
      </c>
      <c r="H8" s="26">
        <f>IF(D8="HLH",$L$32*C8*G8,C8*$M$32*G8)</f>
        <v>203840</v>
      </c>
      <c r="I8" s="25">
        <f>E8-G8</f>
        <v>93</v>
      </c>
      <c r="J8" s="26">
        <f t="shared" si="1"/>
        <v>677040</v>
      </c>
    </row>
    <row r="9" spans="1:10" x14ac:dyDescent="0.2">
      <c r="A9" s="3" t="s">
        <v>5</v>
      </c>
      <c r="B9" s="4" t="s">
        <v>6</v>
      </c>
      <c r="C9" s="4">
        <v>9</v>
      </c>
      <c r="D9" s="4" t="s">
        <v>2</v>
      </c>
      <c r="E9" s="5">
        <v>82</v>
      </c>
      <c r="F9" s="6">
        <f t="shared" si="0"/>
        <v>59040</v>
      </c>
      <c r="G9" s="25">
        <v>29</v>
      </c>
      <c r="H9" s="26">
        <f>IF(D9="HLH",$L$32*C9*G9,C9*$M$32*G9)</f>
        <v>20880</v>
      </c>
      <c r="I9" s="25">
        <f t="shared" si="2"/>
        <v>53</v>
      </c>
      <c r="J9" s="26">
        <f t="shared" si="1"/>
        <v>38160</v>
      </c>
    </row>
    <row r="10" spans="1:10" x14ac:dyDescent="0.2">
      <c r="A10" s="3" t="s">
        <v>7</v>
      </c>
      <c r="B10" s="4" t="s">
        <v>8</v>
      </c>
      <c r="C10" s="4">
        <v>25</v>
      </c>
      <c r="D10" s="4" t="s">
        <v>9</v>
      </c>
      <c r="E10" s="5">
        <v>45</v>
      </c>
      <c r="F10" s="6">
        <f t="shared" si="0"/>
        <v>99000</v>
      </c>
      <c r="G10" s="25">
        <v>29.01</v>
      </c>
      <c r="H10" s="26">
        <f>G10*(L32+M32)*C10</f>
        <v>121842</v>
      </c>
      <c r="I10" s="25">
        <f t="shared" si="2"/>
        <v>15.989999999999998</v>
      </c>
      <c r="J10" s="26">
        <f t="shared" si="1"/>
        <v>35178</v>
      </c>
    </row>
    <row r="11" spans="1:10" x14ac:dyDescent="0.2">
      <c r="A11" s="3" t="s">
        <v>11</v>
      </c>
      <c r="B11" s="4" t="s">
        <v>10</v>
      </c>
      <c r="C11" s="4">
        <v>25</v>
      </c>
      <c r="D11" s="4" t="s">
        <v>2</v>
      </c>
      <c r="E11" s="5">
        <v>150</v>
      </c>
      <c r="F11" s="6">
        <f t="shared" si="0"/>
        <v>300000</v>
      </c>
      <c r="G11" s="25">
        <v>23.5</v>
      </c>
      <c r="H11" s="26">
        <f t="shared" ref="H11:H19" si="3">IF(D11="HLH",$L$32*C11*G11,C11*$M$32*G11)</f>
        <v>47000</v>
      </c>
      <c r="I11" s="25">
        <f t="shared" si="2"/>
        <v>126.5</v>
      </c>
      <c r="J11" s="26">
        <f t="shared" si="1"/>
        <v>253000</v>
      </c>
    </row>
    <row r="12" spans="1:10" x14ac:dyDescent="0.2">
      <c r="A12" s="3" t="s">
        <v>11</v>
      </c>
      <c r="B12" s="4" t="s">
        <v>10</v>
      </c>
      <c r="C12" s="4">
        <v>25</v>
      </c>
      <c r="D12" s="4" t="s">
        <v>2</v>
      </c>
      <c r="E12" s="5">
        <v>29</v>
      </c>
      <c r="F12" s="6">
        <f t="shared" si="0"/>
        <v>58000</v>
      </c>
      <c r="G12" s="25">
        <v>23.5</v>
      </c>
      <c r="H12" s="26">
        <f t="shared" si="3"/>
        <v>47000</v>
      </c>
      <c r="I12" s="25">
        <f t="shared" si="2"/>
        <v>5.5</v>
      </c>
      <c r="J12" s="26">
        <f t="shared" si="1"/>
        <v>11000</v>
      </c>
    </row>
    <row r="13" spans="1:10" x14ac:dyDescent="0.2">
      <c r="A13" s="3" t="s">
        <v>12</v>
      </c>
      <c r="B13" s="4" t="s">
        <v>10</v>
      </c>
      <c r="C13" s="4">
        <v>25</v>
      </c>
      <c r="D13" s="4" t="s">
        <v>13</v>
      </c>
      <c r="E13" s="5">
        <v>37.15</v>
      </c>
      <c r="F13" s="6">
        <f t="shared" si="0"/>
        <v>81730</v>
      </c>
      <c r="G13" s="25">
        <v>23.5</v>
      </c>
      <c r="H13" s="26">
        <f t="shared" si="3"/>
        <v>51700</v>
      </c>
      <c r="I13" s="25">
        <f t="shared" si="2"/>
        <v>13.649999999999999</v>
      </c>
      <c r="J13" s="26">
        <f t="shared" si="1"/>
        <v>30029.999999999996</v>
      </c>
    </row>
    <row r="14" spans="1:10" x14ac:dyDescent="0.2">
      <c r="A14" s="3" t="s">
        <v>14</v>
      </c>
      <c r="B14" s="4" t="s">
        <v>15</v>
      </c>
      <c r="C14" s="4">
        <v>50</v>
      </c>
      <c r="D14" s="4" t="s">
        <v>2</v>
      </c>
      <c r="E14" s="5">
        <v>47.15</v>
      </c>
      <c r="F14" s="6">
        <f t="shared" si="0"/>
        <v>188600</v>
      </c>
      <c r="G14" s="25">
        <v>23.5</v>
      </c>
      <c r="H14" s="26">
        <f t="shared" si="3"/>
        <v>94000</v>
      </c>
      <c r="I14" s="25">
        <f t="shared" si="2"/>
        <v>23.65</v>
      </c>
      <c r="J14" s="26">
        <f t="shared" si="1"/>
        <v>94600</v>
      </c>
    </row>
    <row r="15" spans="1:10" x14ac:dyDescent="0.2">
      <c r="A15" s="3" t="s">
        <v>16</v>
      </c>
      <c r="B15" s="4" t="s">
        <v>15</v>
      </c>
      <c r="C15" s="4">
        <v>50</v>
      </c>
      <c r="D15" s="4" t="s">
        <v>4</v>
      </c>
      <c r="E15" s="5">
        <v>43</v>
      </c>
      <c r="F15" s="6">
        <f t="shared" si="0"/>
        <v>189200</v>
      </c>
      <c r="G15" s="27">
        <v>20</v>
      </c>
      <c r="H15" s="26">
        <f t="shared" si="3"/>
        <v>88000</v>
      </c>
      <c r="I15" s="25">
        <f t="shared" si="2"/>
        <v>23</v>
      </c>
      <c r="J15" s="26">
        <f t="shared" si="1"/>
        <v>101200</v>
      </c>
    </row>
    <row r="16" spans="1:10" x14ac:dyDescent="0.2">
      <c r="A16" s="3" t="s">
        <v>16</v>
      </c>
      <c r="B16" s="4" t="s">
        <v>15</v>
      </c>
      <c r="C16" s="4">
        <v>25</v>
      </c>
      <c r="D16" s="4" t="s">
        <v>4</v>
      </c>
      <c r="E16" s="5">
        <v>27.25</v>
      </c>
      <c r="F16" s="24">
        <f t="shared" si="0"/>
        <v>59950</v>
      </c>
      <c r="G16" s="28">
        <v>20</v>
      </c>
      <c r="H16" s="29">
        <f t="shared" si="3"/>
        <v>44000</v>
      </c>
      <c r="I16" s="30">
        <f t="shared" si="2"/>
        <v>7.25</v>
      </c>
      <c r="J16" s="29">
        <f t="shared" si="1"/>
        <v>15950</v>
      </c>
    </row>
    <row r="17" spans="1:13" x14ac:dyDescent="0.2">
      <c r="A17" s="3" t="s">
        <v>58</v>
      </c>
      <c r="B17" s="4" t="s">
        <v>10</v>
      </c>
      <c r="C17" s="4">
        <v>6</v>
      </c>
      <c r="D17" s="4" t="s">
        <v>2</v>
      </c>
      <c r="E17" s="5">
        <v>44.2</v>
      </c>
      <c r="F17" s="24">
        <f t="shared" si="0"/>
        <v>21216</v>
      </c>
      <c r="G17" s="27">
        <v>23.5</v>
      </c>
      <c r="H17" s="29">
        <f t="shared" si="3"/>
        <v>11280</v>
      </c>
      <c r="I17" s="25">
        <f t="shared" si="2"/>
        <v>20.700000000000003</v>
      </c>
      <c r="J17" s="29">
        <f t="shared" si="1"/>
        <v>9936.0000000000018</v>
      </c>
    </row>
    <row r="18" spans="1:13" x14ac:dyDescent="0.2">
      <c r="A18" s="3" t="s">
        <v>59</v>
      </c>
      <c r="B18" s="4" t="s">
        <v>10</v>
      </c>
      <c r="C18" s="4">
        <v>10</v>
      </c>
      <c r="D18" s="4" t="s">
        <v>2</v>
      </c>
      <c r="E18" s="5">
        <v>64</v>
      </c>
      <c r="F18" s="24">
        <f t="shared" si="0"/>
        <v>51200</v>
      </c>
      <c r="G18" s="27">
        <v>23.5</v>
      </c>
      <c r="H18" s="29">
        <f t="shared" si="3"/>
        <v>18800</v>
      </c>
      <c r="I18" s="25">
        <f t="shared" si="2"/>
        <v>40.5</v>
      </c>
      <c r="J18" s="29">
        <f t="shared" si="1"/>
        <v>32400</v>
      </c>
    </row>
    <row r="19" spans="1:13" x14ac:dyDescent="0.2">
      <c r="A19" s="3" t="s">
        <v>60</v>
      </c>
      <c r="B19" s="4" t="s">
        <v>61</v>
      </c>
      <c r="C19" s="4">
        <v>75</v>
      </c>
      <c r="D19" s="4" t="s">
        <v>4</v>
      </c>
      <c r="E19" s="5"/>
      <c r="F19" s="24">
        <f t="shared" si="0"/>
        <v>0</v>
      </c>
      <c r="G19" s="27">
        <v>2</v>
      </c>
      <c r="H19" s="29">
        <f t="shared" si="3"/>
        <v>13200</v>
      </c>
      <c r="I19" s="25"/>
      <c r="J19" s="29"/>
    </row>
    <row r="20" spans="1:13" x14ac:dyDescent="0.2">
      <c r="B20" s="1"/>
      <c r="C20" s="1"/>
      <c r="D20" s="1"/>
      <c r="E20" s="25"/>
      <c r="F20" s="9">
        <f>SUM(F6:F19)</f>
        <v>4765216</v>
      </c>
      <c r="G20" s="9"/>
      <c r="H20" s="9">
        <f>SUM(H6:H19)</f>
        <v>1518542</v>
      </c>
      <c r="I20" s="10"/>
      <c r="J20" s="11">
        <f>SUM(J6:J18)</f>
        <v>3317894</v>
      </c>
    </row>
    <row r="21" spans="1:13" x14ac:dyDescent="0.2">
      <c r="A21" s="17" t="s">
        <v>47</v>
      </c>
      <c r="B21" s="1"/>
      <c r="C21" s="1"/>
      <c r="D21" s="1"/>
      <c r="E21" s="7"/>
      <c r="F21" s="9"/>
      <c r="G21" s="9"/>
      <c r="H21" s="9"/>
      <c r="I21" s="10"/>
      <c r="J21" s="11"/>
    </row>
    <row r="22" spans="1:13" x14ac:dyDescent="0.2">
      <c r="A22" t="s">
        <v>27</v>
      </c>
      <c r="B22" s="1" t="s">
        <v>39</v>
      </c>
      <c r="C22" s="1">
        <v>25</v>
      </c>
      <c r="D22" s="1" t="s">
        <v>2</v>
      </c>
      <c r="E22" s="12">
        <v>155</v>
      </c>
      <c r="F22" s="13">
        <f>16*4*C22*E22</f>
        <v>248000</v>
      </c>
      <c r="G22" s="8">
        <v>29</v>
      </c>
      <c r="H22" s="13">
        <f>16*4*C22*G22</f>
        <v>46400</v>
      </c>
      <c r="I22" s="13">
        <f>E22-G22</f>
        <v>126</v>
      </c>
      <c r="J22" s="13">
        <f>16*4*C22*I22</f>
        <v>201600</v>
      </c>
    </row>
    <row r="23" spans="1:13" x14ac:dyDescent="0.2">
      <c r="A23" t="s">
        <v>28</v>
      </c>
      <c r="B23" s="1" t="s">
        <v>39</v>
      </c>
      <c r="C23" s="1">
        <v>5</v>
      </c>
      <c r="D23" s="1" t="s">
        <v>2</v>
      </c>
      <c r="E23" s="12">
        <v>50</v>
      </c>
      <c r="F23" s="13">
        <f t="shared" ref="F23:F34" si="4">16*4*C23*E23</f>
        <v>16000</v>
      </c>
      <c r="G23" s="8">
        <v>29</v>
      </c>
      <c r="H23" s="13">
        <f t="shared" ref="H23:H34" si="5">16*4*C23*G23</f>
        <v>9280</v>
      </c>
      <c r="I23" s="13">
        <f t="shared" ref="I23:I34" si="6">E23-G23</f>
        <v>21</v>
      </c>
      <c r="J23" s="13">
        <f t="shared" ref="J23:J34" si="7">16*4*C23*I23</f>
        <v>6720</v>
      </c>
    </row>
    <row r="24" spans="1:13" x14ac:dyDescent="0.2">
      <c r="A24" t="s">
        <v>29</v>
      </c>
      <c r="B24" s="1" t="s">
        <v>39</v>
      </c>
      <c r="C24" s="1">
        <v>15</v>
      </c>
      <c r="D24" s="1" t="s">
        <v>2</v>
      </c>
      <c r="E24" s="12">
        <v>78.5</v>
      </c>
      <c r="F24" s="13">
        <f t="shared" si="4"/>
        <v>75360</v>
      </c>
      <c r="G24" s="8">
        <v>29</v>
      </c>
      <c r="H24" s="13">
        <f t="shared" si="5"/>
        <v>27840</v>
      </c>
      <c r="I24" s="13">
        <f t="shared" si="6"/>
        <v>49.5</v>
      </c>
      <c r="J24" s="13">
        <f t="shared" si="7"/>
        <v>47520</v>
      </c>
      <c r="L24" s="17" t="s">
        <v>62</v>
      </c>
      <c r="M24" s="17" t="s">
        <v>63</v>
      </c>
    </row>
    <row r="25" spans="1:13" x14ac:dyDescent="0.2">
      <c r="A25" t="s">
        <v>30</v>
      </c>
      <c r="B25" s="1" t="s">
        <v>39</v>
      </c>
      <c r="C25" s="1">
        <v>80</v>
      </c>
      <c r="D25" s="1" t="s">
        <v>2</v>
      </c>
      <c r="E25" s="12">
        <v>183.5</v>
      </c>
      <c r="F25" s="13">
        <f t="shared" si="4"/>
        <v>939520</v>
      </c>
      <c r="G25" s="8">
        <v>29</v>
      </c>
      <c r="H25" s="13">
        <f t="shared" si="5"/>
        <v>148480</v>
      </c>
      <c r="I25" s="13">
        <f t="shared" si="6"/>
        <v>154.5</v>
      </c>
      <c r="J25" s="13">
        <f t="shared" si="7"/>
        <v>791040</v>
      </c>
      <c r="L25" s="1">
        <v>0</v>
      </c>
      <c r="M25" s="1">
        <f>24-L25</f>
        <v>24</v>
      </c>
    </row>
    <row r="26" spans="1:13" x14ac:dyDescent="0.2">
      <c r="A26" t="s">
        <v>31</v>
      </c>
      <c r="B26" s="1" t="s">
        <v>39</v>
      </c>
      <c r="C26" s="1">
        <v>50</v>
      </c>
      <c r="D26" s="1" t="s">
        <v>2</v>
      </c>
      <c r="E26" s="12">
        <v>49</v>
      </c>
      <c r="F26" s="13">
        <f t="shared" si="4"/>
        <v>156800</v>
      </c>
      <c r="G26" s="8">
        <v>29</v>
      </c>
      <c r="H26" s="13">
        <f t="shared" si="5"/>
        <v>92800</v>
      </c>
      <c r="I26" s="13">
        <f t="shared" si="6"/>
        <v>20</v>
      </c>
      <c r="J26" s="13">
        <f t="shared" si="7"/>
        <v>64000</v>
      </c>
      <c r="L26" s="1">
        <v>16</v>
      </c>
      <c r="M26" s="1">
        <f t="shared" ref="M26:M31" si="8">24-L26</f>
        <v>8</v>
      </c>
    </row>
    <row r="27" spans="1:13" x14ac:dyDescent="0.2">
      <c r="A27" t="s">
        <v>32</v>
      </c>
      <c r="B27" s="1" t="s">
        <v>39</v>
      </c>
      <c r="C27" s="1">
        <v>25</v>
      </c>
      <c r="D27" s="1" t="s">
        <v>2</v>
      </c>
      <c r="E27" s="12">
        <v>185</v>
      </c>
      <c r="F27" s="13">
        <f t="shared" si="4"/>
        <v>296000</v>
      </c>
      <c r="G27" s="8">
        <v>29</v>
      </c>
      <c r="H27" s="13">
        <f t="shared" si="5"/>
        <v>46400</v>
      </c>
      <c r="I27" s="13">
        <f t="shared" si="6"/>
        <v>156</v>
      </c>
      <c r="J27" s="13">
        <f t="shared" si="7"/>
        <v>249600</v>
      </c>
      <c r="L27" s="1">
        <v>16</v>
      </c>
      <c r="M27" s="1">
        <f t="shared" si="8"/>
        <v>8</v>
      </c>
    </row>
    <row r="28" spans="1:13" x14ac:dyDescent="0.2">
      <c r="A28" t="s">
        <v>32</v>
      </c>
      <c r="B28" s="1" t="s">
        <v>39</v>
      </c>
      <c r="C28" s="1">
        <v>30</v>
      </c>
      <c r="D28" s="1" t="s">
        <v>2</v>
      </c>
      <c r="E28" s="12">
        <v>173.2</v>
      </c>
      <c r="F28" s="13">
        <f t="shared" si="4"/>
        <v>332544</v>
      </c>
      <c r="G28" s="8">
        <v>29</v>
      </c>
      <c r="H28" s="13">
        <f t="shared" si="5"/>
        <v>55680</v>
      </c>
      <c r="I28" s="13">
        <f t="shared" si="6"/>
        <v>144.19999999999999</v>
      </c>
      <c r="J28" s="13">
        <f t="shared" si="7"/>
        <v>276864</v>
      </c>
      <c r="L28" s="1">
        <v>16</v>
      </c>
      <c r="M28" s="1">
        <f t="shared" si="8"/>
        <v>8</v>
      </c>
    </row>
    <row r="29" spans="1:13" x14ac:dyDescent="0.2">
      <c r="A29" t="s">
        <v>32</v>
      </c>
      <c r="B29" s="1" t="s">
        <v>39</v>
      </c>
      <c r="C29" s="1">
        <v>5</v>
      </c>
      <c r="D29" s="1" t="s">
        <v>2</v>
      </c>
      <c r="E29" s="12">
        <v>160</v>
      </c>
      <c r="F29" s="13">
        <f t="shared" si="4"/>
        <v>51200</v>
      </c>
      <c r="G29" s="8">
        <v>29</v>
      </c>
      <c r="H29" s="13">
        <f t="shared" si="5"/>
        <v>9280</v>
      </c>
      <c r="I29" s="13">
        <f t="shared" si="6"/>
        <v>131</v>
      </c>
      <c r="J29" s="13">
        <f t="shared" si="7"/>
        <v>41920</v>
      </c>
      <c r="L29" s="1">
        <v>16</v>
      </c>
      <c r="M29" s="1">
        <f t="shared" si="8"/>
        <v>8</v>
      </c>
    </row>
    <row r="30" spans="1:13" x14ac:dyDescent="0.2">
      <c r="A30" t="s">
        <v>33</v>
      </c>
      <c r="B30" s="1" t="s">
        <v>39</v>
      </c>
      <c r="C30" s="1">
        <v>7</v>
      </c>
      <c r="D30" s="1" t="s">
        <v>2</v>
      </c>
      <c r="E30" s="12">
        <v>187.5</v>
      </c>
      <c r="F30" s="13">
        <f t="shared" si="4"/>
        <v>84000</v>
      </c>
      <c r="G30" s="8">
        <v>29</v>
      </c>
      <c r="H30" s="13">
        <f t="shared" si="5"/>
        <v>12992</v>
      </c>
      <c r="I30" s="13">
        <f t="shared" si="6"/>
        <v>158.5</v>
      </c>
      <c r="J30" s="13">
        <f t="shared" si="7"/>
        <v>71008</v>
      </c>
      <c r="L30" s="1">
        <v>0</v>
      </c>
      <c r="M30" s="1">
        <f t="shared" si="8"/>
        <v>24</v>
      </c>
    </row>
    <row r="31" spans="1:13" x14ac:dyDescent="0.2">
      <c r="A31" t="s">
        <v>34</v>
      </c>
      <c r="B31" s="1" t="s">
        <v>39</v>
      </c>
      <c r="C31" s="1">
        <v>7</v>
      </c>
      <c r="D31" s="1" t="s">
        <v>2</v>
      </c>
      <c r="E31" s="12">
        <v>300</v>
      </c>
      <c r="F31" s="13">
        <f t="shared" si="4"/>
        <v>134400</v>
      </c>
      <c r="G31" s="8">
        <v>29</v>
      </c>
      <c r="H31" s="13">
        <f t="shared" si="5"/>
        <v>12992</v>
      </c>
      <c r="I31" s="13">
        <f t="shared" si="6"/>
        <v>271</v>
      </c>
      <c r="J31" s="13">
        <f t="shared" si="7"/>
        <v>121408</v>
      </c>
      <c r="L31" s="31">
        <v>16</v>
      </c>
      <c r="M31" s="31">
        <f t="shared" si="8"/>
        <v>8</v>
      </c>
    </row>
    <row r="32" spans="1:13" x14ac:dyDescent="0.2">
      <c r="A32" t="s">
        <v>35</v>
      </c>
      <c r="B32" s="1" t="s">
        <v>39</v>
      </c>
      <c r="C32" s="1">
        <v>1</v>
      </c>
      <c r="D32" s="1" t="s">
        <v>2</v>
      </c>
      <c r="E32" s="12">
        <v>75.91</v>
      </c>
      <c r="F32" s="13">
        <f t="shared" si="4"/>
        <v>4858.24</v>
      </c>
      <c r="G32" s="8">
        <v>29</v>
      </c>
      <c r="H32" s="13">
        <f t="shared" si="5"/>
        <v>1856</v>
      </c>
      <c r="I32" s="13">
        <f t="shared" si="6"/>
        <v>46.91</v>
      </c>
      <c r="J32" s="13">
        <f t="shared" si="7"/>
        <v>3002.24</v>
      </c>
      <c r="L32" s="1">
        <f>SUM(L25:L31)</f>
        <v>80</v>
      </c>
      <c r="M32" s="1">
        <f>SUM(M25:M31)</f>
        <v>88</v>
      </c>
    </row>
    <row r="33" spans="1:10" x14ac:dyDescent="0.2">
      <c r="A33" t="s">
        <v>36</v>
      </c>
      <c r="B33" s="1" t="s">
        <v>39</v>
      </c>
      <c r="C33" s="1">
        <v>25</v>
      </c>
      <c r="D33" s="1" t="s">
        <v>2</v>
      </c>
      <c r="E33" s="12">
        <v>180</v>
      </c>
      <c r="F33" s="13">
        <f t="shared" si="4"/>
        <v>288000</v>
      </c>
      <c r="G33" s="8">
        <v>29</v>
      </c>
      <c r="H33" s="13">
        <f t="shared" si="5"/>
        <v>46400</v>
      </c>
      <c r="I33" s="13">
        <f t="shared" si="6"/>
        <v>151</v>
      </c>
      <c r="J33" s="13">
        <f t="shared" si="7"/>
        <v>241600</v>
      </c>
    </row>
    <row r="34" spans="1:10" x14ac:dyDescent="0.2">
      <c r="A34" t="s">
        <v>37</v>
      </c>
      <c r="B34" s="1" t="s">
        <v>39</v>
      </c>
      <c r="C34" s="1">
        <v>25</v>
      </c>
      <c r="D34" s="1" t="s">
        <v>2</v>
      </c>
      <c r="E34" s="12">
        <v>200</v>
      </c>
      <c r="F34" s="13">
        <f t="shared" si="4"/>
        <v>320000</v>
      </c>
      <c r="G34" s="8">
        <v>29</v>
      </c>
      <c r="H34" s="13">
        <f t="shared" si="5"/>
        <v>46400</v>
      </c>
      <c r="I34" s="13">
        <f t="shared" si="6"/>
        <v>171</v>
      </c>
      <c r="J34" s="13">
        <f t="shared" si="7"/>
        <v>273600</v>
      </c>
    </row>
    <row r="35" spans="1:10" x14ac:dyDescent="0.2">
      <c r="F35" s="16">
        <f>SUM(F22:F34)</f>
        <v>2946682.24</v>
      </c>
      <c r="G35" s="17"/>
      <c r="H35" s="16">
        <f>SUM(H22:H34)</f>
        <v>556800</v>
      </c>
      <c r="I35" s="17"/>
      <c r="J35" s="16">
        <f>SUM(J22:J34)</f>
        <v>2389882.2400000002</v>
      </c>
    </row>
    <row r="36" spans="1:10" x14ac:dyDescent="0.2">
      <c r="A36" s="22" t="s">
        <v>47</v>
      </c>
      <c r="B36" s="14"/>
      <c r="C36" s="14"/>
      <c r="D36" s="14"/>
    </row>
    <row r="37" spans="1:10" x14ac:dyDescent="0.2">
      <c r="A37" t="s">
        <v>30</v>
      </c>
      <c r="B37" s="1" t="s">
        <v>39</v>
      </c>
      <c r="C37" s="1">
        <v>80</v>
      </c>
      <c r="D37" s="1" t="s">
        <v>4</v>
      </c>
      <c r="E37" s="15">
        <v>183.5</v>
      </c>
      <c r="F37" s="13">
        <f>56*C37*E37</f>
        <v>822080</v>
      </c>
      <c r="G37" s="8">
        <v>29</v>
      </c>
      <c r="H37" s="13">
        <f>56*C37*G37</f>
        <v>129920</v>
      </c>
      <c r="I37" s="13">
        <f>E37-G37</f>
        <v>154.5</v>
      </c>
      <c r="J37" s="13">
        <f>56*C37*I37</f>
        <v>692160</v>
      </c>
    </row>
    <row r="38" spans="1:10" x14ac:dyDescent="0.2">
      <c r="A38" t="s">
        <v>31</v>
      </c>
      <c r="B38" s="1" t="s">
        <v>39</v>
      </c>
      <c r="C38" s="1">
        <v>50</v>
      </c>
      <c r="D38" s="1" t="s">
        <v>4</v>
      </c>
      <c r="E38" s="15">
        <v>49</v>
      </c>
      <c r="F38" s="13">
        <f t="shared" ref="F38:F43" si="9">56*C38*E38</f>
        <v>137200</v>
      </c>
      <c r="G38" s="8">
        <v>29</v>
      </c>
      <c r="H38" s="13">
        <f t="shared" ref="H38:H43" si="10">56*C38*G38</f>
        <v>81200</v>
      </c>
      <c r="I38" s="13">
        <f t="shared" ref="I38:I43" si="11">E38-G38</f>
        <v>20</v>
      </c>
      <c r="J38" s="13">
        <f t="shared" ref="J38:J43" si="12">56*C38*I38</f>
        <v>56000</v>
      </c>
    </row>
    <row r="39" spans="1:10" x14ac:dyDescent="0.2">
      <c r="A39" t="s">
        <v>33</v>
      </c>
      <c r="B39" s="1" t="s">
        <v>39</v>
      </c>
      <c r="C39" s="1">
        <v>7</v>
      </c>
      <c r="D39" s="1" t="s">
        <v>4</v>
      </c>
      <c r="E39" s="15">
        <v>187.5</v>
      </c>
      <c r="F39" s="13">
        <f t="shared" si="9"/>
        <v>73500</v>
      </c>
      <c r="G39" s="8">
        <v>29</v>
      </c>
      <c r="H39" s="13">
        <f t="shared" si="10"/>
        <v>11368</v>
      </c>
      <c r="I39" s="13">
        <f t="shared" si="11"/>
        <v>158.5</v>
      </c>
      <c r="J39" s="13">
        <f t="shared" si="12"/>
        <v>62132</v>
      </c>
    </row>
    <row r="40" spans="1:10" x14ac:dyDescent="0.2">
      <c r="A40" t="s">
        <v>34</v>
      </c>
      <c r="B40" s="1" t="s">
        <v>39</v>
      </c>
      <c r="C40" s="1">
        <v>7</v>
      </c>
      <c r="D40" s="1" t="s">
        <v>4</v>
      </c>
      <c r="E40" s="15">
        <v>300</v>
      </c>
      <c r="F40" s="13">
        <f t="shared" si="9"/>
        <v>117600</v>
      </c>
      <c r="G40" s="8">
        <v>29</v>
      </c>
      <c r="H40" s="13">
        <f t="shared" si="10"/>
        <v>11368</v>
      </c>
      <c r="I40" s="13">
        <f t="shared" si="11"/>
        <v>271</v>
      </c>
      <c r="J40" s="13">
        <f t="shared" si="12"/>
        <v>106232</v>
      </c>
    </row>
    <row r="41" spans="1:10" x14ac:dyDescent="0.2">
      <c r="A41" t="s">
        <v>37</v>
      </c>
      <c r="B41" s="1" t="s">
        <v>39</v>
      </c>
      <c r="C41" s="1">
        <v>25</v>
      </c>
      <c r="D41" s="1" t="s">
        <v>4</v>
      </c>
      <c r="E41" s="15">
        <v>200</v>
      </c>
      <c r="F41" s="13">
        <f t="shared" si="9"/>
        <v>280000</v>
      </c>
      <c r="G41" s="8">
        <v>29</v>
      </c>
      <c r="H41" s="13">
        <f t="shared" si="10"/>
        <v>40600</v>
      </c>
      <c r="I41" s="13">
        <f t="shared" si="11"/>
        <v>171</v>
      </c>
      <c r="J41" s="13">
        <f t="shared" si="12"/>
        <v>239400</v>
      </c>
    </row>
    <row r="42" spans="1:10" x14ac:dyDescent="0.2">
      <c r="A42" t="s">
        <v>38</v>
      </c>
      <c r="B42" s="1" t="s">
        <v>39</v>
      </c>
      <c r="C42" s="1">
        <v>22</v>
      </c>
      <c r="D42" s="1" t="s">
        <v>4</v>
      </c>
      <c r="E42" s="15">
        <v>78.5</v>
      </c>
      <c r="F42" s="13">
        <f t="shared" si="9"/>
        <v>96712</v>
      </c>
      <c r="G42" s="8">
        <v>29</v>
      </c>
      <c r="H42" s="13">
        <f t="shared" si="10"/>
        <v>35728</v>
      </c>
      <c r="I42" s="13">
        <f t="shared" si="11"/>
        <v>49.5</v>
      </c>
      <c r="J42" s="13">
        <f t="shared" si="12"/>
        <v>60984</v>
      </c>
    </row>
    <row r="43" spans="1:10" x14ac:dyDescent="0.2">
      <c r="A43" t="s">
        <v>32</v>
      </c>
      <c r="B43" s="1" t="s">
        <v>39</v>
      </c>
      <c r="C43" s="1">
        <v>20</v>
      </c>
      <c r="D43" s="1" t="s">
        <v>4</v>
      </c>
      <c r="E43" s="15">
        <v>118.4</v>
      </c>
      <c r="F43" s="13">
        <f t="shared" si="9"/>
        <v>132608</v>
      </c>
      <c r="G43" s="8">
        <v>29</v>
      </c>
      <c r="H43" s="13">
        <f t="shared" si="10"/>
        <v>32480</v>
      </c>
      <c r="I43" s="13">
        <f t="shared" si="11"/>
        <v>89.4</v>
      </c>
      <c r="J43" s="13">
        <f t="shared" si="12"/>
        <v>100128</v>
      </c>
    </row>
    <row r="44" spans="1:10" x14ac:dyDescent="0.2">
      <c r="F44" s="16">
        <f>SUM(F37:F43)</f>
        <v>1659700</v>
      </c>
      <c r="G44" s="17"/>
      <c r="H44" s="16">
        <f>SUM(H37:H43)</f>
        <v>342664</v>
      </c>
      <c r="I44" s="17"/>
      <c r="J44" s="16">
        <f>SUM(J37:J43)</f>
        <v>1317036</v>
      </c>
    </row>
    <row r="45" spans="1:10" x14ac:dyDescent="0.2">
      <c r="A45" s="17" t="s">
        <v>45</v>
      </c>
      <c r="G45" s="13"/>
    </row>
    <row r="46" spans="1:10" x14ac:dyDescent="0.2">
      <c r="A46" t="s">
        <v>37</v>
      </c>
      <c r="B46" s="1" t="s">
        <v>40</v>
      </c>
      <c r="C46" s="1">
        <v>25</v>
      </c>
      <c r="D46" s="1" t="s">
        <v>2</v>
      </c>
      <c r="E46" s="15">
        <v>200</v>
      </c>
      <c r="F46" s="13">
        <f t="shared" ref="F46:F51" si="13">16*4*C46*E46</f>
        <v>320000</v>
      </c>
      <c r="G46" s="8">
        <v>34</v>
      </c>
      <c r="H46" s="13">
        <f t="shared" ref="H46:H51" si="14">64*C46*G46</f>
        <v>54400</v>
      </c>
      <c r="I46" s="13">
        <f>E46-G46</f>
        <v>166</v>
      </c>
      <c r="J46" s="13">
        <f>F46-H46</f>
        <v>265600</v>
      </c>
    </row>
    <row r="47" spans="1:10" x14ac:dyDescent="0.2">
      <c r="A47" t="s">
        <v>32</v>
      </c>
      <c r="B47" s="1" t="s">
        <v>40</v>
      </c>
      <c r="C47" s="1">
        <v>85</v>
      </c>
      <c r="D47" s="1" t="s">
        <v>2</v>
      </c>
      <c r="E47" s="15">
        <v>172.05</v>
      </c>
      <c r="F47" s="13">
        <f t="shared" si="13"/>
        <v>935952.00000000012</v>
      </c>
      <c r="G47" s="8">
        <v>34</v>
      </c>
      <c r="H47" s="13">
        <f t="shared" si="14"/>
        <v>184960</v>
      </c>
      <c r="I47" s="13">
        <f t="shared" ref="I47:I55" si="15">E47-G47</f>
        <v>138.05000000000001</v>
      </c>
      <c r="J47" s="13">
        <f t="shared" ref="J47:J55" si="16">F47-H47</f>
        <v>750992.00000000012</v>
      </c>
    </row>
    <row r="48" spans="1:10" x14ac:dyDescent="0.2">
      <c r="A48" s="14" t="s">
        <v>41</v>
      </c>
      <c r="B48" s="18" t="s">
        <v>40</v>
      </c>
      <c r="C48" s="18">
        <v>7</v>
      </c>
      <c r="D48" s="18" t="s">
        <v>2</v>
      </c>
      <c r="E48" s="15">
        <v>187.5</v>
      </c>
      <c r="F48" s="13">
        <f t="shared" si="13"/>
        <v>84000</v>
      </c>
      <c r="G48" s="8">
        <v>34</v>
      </c>
      <c r="H48" s="13">
        <f t="shared" si="14"/>
        <v>15232</v>
      </c>
      <c r="I48" s="13">
        <f t="shared" si="15"/>
        <v>153.5</v>
      </c>
      <c r="J48" s="13">
        <f t="shared" si="16"/>
        <v>68768</v>
      </c>
    </row>
    <row r="49" spans="1:10" x14ac:dyDescent="0.2">
      <c r="A49" s="14" t="s">
        <v>31</v>
      </c>
      <c r="B49" s="18" t="s">
        <v>40</v>
      </c>
      <c r="C49" s="18">
        <v>50</v>
      </c>
      <c r="D49" s="18" t="s">
        <v>2</v>
      </c>
      <c r="E49" s="12">
        <v>49</v>
      </c>
      <c r="F49" s="13">
        <f t="shared" si="13"/>
        <v>156800</v>
      </c>
      <c r="G49" s="8">
        <v>34</v>
      </c>
      <c r="H49" s="13">
        <f t="shared" si="14"/>
        <v>108800</v>
      </c>
      <c r="I49" s="13">
        <f t="shared" si="15"/>
        <v>15</v>
      </c>
      <c r="J49" s="13">
        <f t="shared" si="16"/>
        <v>48000</v>
      </c>
    </row>
    <row r="50" spans="1:10" x14ac:dyDescent="0.2">
      <c r="A50" s="14" t="s">
        <v>42</v>
      </c>
      <c r="B50" s="18" t="s">
        <v>43</v>
      </c>
      <c r="C50" s="18">
        <v>25</v>
      </c>
      <c r="D50" s="18" t="s">
        <v>2</v>
      </c>
      <c r="E50" s="12">
        <v>180</v>
      </c>
      <c r="F50" s="13">
        <f t="shared" si="13"/>
        <v>288000</v>
      </c>
      <c r="G50" s="8">
        <v>34</v>
      </c>
      <c r="H50" s="13">
        <f t="shared" si="14"/>
        <v>54400</v>
      </c>
      <c r="I50" s="13">
        <f t="shared" si="15"/>
        <v>146</v>
      </c>
      <c r="J50" s="13">
        <f t="shared" si="16"/>
        <v>233600</v>
      </c>
    </row>
    <row r="51" spans="1:10" x14ac:dyDescent="0.2">
      <c r="A51" s="14" t="s">
        <v>0</v>
      </c>
      <c r="B51" s="18" t="s">
        <v>44</v>
      </c>
      <c r="C51" s="18">
        <v>25</v>
      </c>
      <c r="D51" s="18" t="s">
        <v>2</v>
      </c>
      <c r="E51" s="12">
        <v>311</v>
      </c>
      <c r="F51" s="13">
        <f t="shared" si="13"/>
        <v>497600</v>
      </c>
      <c r="G51" s="8">
        <v>34</v>
      </c>
      <c r="H51" s="13">
        <f t="shared" si="14"/>
        <v>54400</v>
      </c>
      <c r="I51" s="13">
        <f t="shared" si="15"/>
        <v>277</v>
      </c>
      <c r="J51" s="13">
        <f t="shared" si="16"/>
        <v>443200</v>
      </c>
    </row>
    <row r="52" spans="1:10" x14ac:dyDescent="0.2">
      <c r="A52" s="14" t="s">
        <v>37</v>
      </c>
      <c r="B52" s="18" t="s">
        <v>40</v>
      </c>
      <c r="C52" s="18">
        <v>25</v>
      </c>
      <c r="D52" s="19" t="s">
        <v>4</v>
      </c>
      <c r="E52" s="12">
        <v>200</v>
      </c>
      <c r="F52" s="13">
        <f>80*C52*E52</f>
        <v>400000</v>
      </c>
      <c r="G52" s="8">
        <v>34</v>
      </c>
      <c r="H52" s="13">
        <f>80*C52*G52</f>
        <v>68000</v>
      </c>
      <c r="I52" s="13">
        <f t="shared" si="15"/>
        <v>166</v>
      </c>
      <c r="J52" s="13">
        <f t="shared" si="16"/>
        <v>332000</v>
      </c>
    </row>
    <row r="53" spans="1:10" x14ac:dyDescent="0.2">
      <c r="A53" s="14" t="s">
        <v>32</v>
      </c>
      <c r="B53" s="18" t="s">
        <v>40</v>
      </c>
      <c r="C53" s="18">
        <v>45</v>
      </c>
      <c r="D53" s="18" t="s">
        <v>4</v>
      </c>
      <c r="E53" s="12">
        <v>134.19999999999999</v>
      </c>
      <c r="F53" s="13">
        <f>80*C53*E53</f>
        <v>483119.99999999994</v>
      </c>
      <c r="G53" s="8">
        <v>34</v>
      </c>
      <c r="H53" s="13">
        <f>80*C53*G53</f>
        <v>122400</v>
      </c>
      <c r="I53" s="13">
        <f t="shared" si="15"/>
        <v>100.19999999999999</v>
      </c>
      <c r="J53" s="13">
        <f t="shared" si="16"/>
        <v>360719.99999999994</v>
      </c>
    </row>
    <row r="54" spans="1:10" x14ac:dyDescent="0.2">
      <c r="A54" s="14" t="s">
        <v>41</v>
      </c>
      <c r="B54" s="18" t="s">
        <v>40</v>
      </c>
      <c r="C54" s="18">
        <v>7</v>
      </c>
      <c r="D54" s="18" t="s">
        <v>4</v>
      </c>
      <c r="E54" s="12">
        <v>187.5</v>
      </c>
      <c r="F54" s="13">
        <f>80*C54*E54</f>
        <v>105000</v>
      </c>
      <c r="G54" s="8">
        <v>34</v>
      </c>
      <c r="H54" s="13">
        <f>80*C54*G54</f>
        <v>19040</v>
      </c>
      <c r="I54" s="13">
        <f t="shared" si="15"/>
        <v>153.5</v>
      </c>
      <c r="J54" s="13">
        <f t="shared" si="16"/>
        <v>85960</v>
      </c>
    </row>
    <row r="55" spans="1:10" x14ac:dyDescent="0.2">
      <c r="A55" s="14" t="s">
        <v>31</v>
      </c>
      <c r="B55" s="18" t="s">
        <v>40</v>
      </c>
      <c r="C55" s="18">
        <v>50</v>
      </c>
      <c r="D55" s="18" t="s">
        <v>4</v>
      </c>
      <c r="E55" s="12">
        <v>49</v>
      </c>
      <c r="F55" s="13">
        <f>80*C55*E55</f>
        <v>196000</v>
      </c>
      <c r="G55" s="8">
        <v>34</v>
      </c>
      <c r="H55" s="13">
        <f>80*C55*G55</f>
        <v>136000</v>
      </c>
      <c r="I55" s="13">
        <f t="shared" si="15"/>
        <v>15</v>
      </c>
      <c r="J55" s="13">
        <f t="shared" si="16"/>
        <v>60000</v>
      </c>
    </row>
    <row r="56" spans="1:10" x14ac:dyDescent="0.2">
      <c r="A56" s="14"/>
      <c r="B56" s="14"/>
      <c r="C56" s="14"/>
      <c r="D56" s="14"/>
      <c r="E56" s="12"/>
      <c r="F56" s="16">
        <f>SUM(F46:F55)</f>
        <v>3466472</v>
      </c>
      <c r="G56" s="17"/>
      <c r="H56" s="16">
        <f>SUM(H46:H55)</f>
        <v>817632</v>
      </c>
      <c r="I56" s="17"/>
      <c r="J56" s="16">
        <f>SUM(J46:J55)</f>
        <v>2648840</v>
      </c>
    </row>
    <row r="57" spans="1:10" x14ac:dyDescent="0.2">
      <c r="A57" s="14"/>
      <c r="B57" s="14"/>
      <c r="C57" s="14"/>
      <c r="D57" s="14"/>
      <c r="E57" s="12"/>
    </row>
    <row r="58" spans="1:10" x14ac:dyDescent="0.2">
      <c r="A58" s="22" t="s">
        <v>48</v>
      </c>
      <c r="B58" s="14"/>
      <c r="C58" s="14"/>
      <c r="D58" s="14"/>
      <c r="E58" s="12"/>
      <c r="F58" s="20">
        <f>F20+F35+F44+F56</f>
        <v>12838070.24</v>
      </c>
      <c r="G58" s="20"/>
      <c r="H58" s="20">
        <f>H20+H35+H44+H56</f>
        <v>3235638</v>
      </c>
      <c r="I58" s="20"/>
      <c r="J58" s="20">
        <f>J20+J35+J44+J56</f>
        <v>9673652.2400000002</v>
      </c>
    </row>
    <row r="59" spans="1:10" x14ac:dyDescent="0.2">
      <c r="A59" s="14"/>
      <c r="B59" s="14"/>
      <c r="C59" s="14"/>
      <c r="D59" s="14"/>
      <c r="E59" s="12"/>
    </row>
    <row r="60" spans="1:10" x14ac:dyDescent="0.2">
      <c r="A60" s="14"/>
      <c r="B60" s="14"/>
      <c r="C60" s="14"/>
      <c r="D60" s="14"/>
      <c r="E60" s="12"/>
    </row>
    <row r="61" spans="1:10" x14ac:dyDescent="0.2">
      <c r="A61" s="14"/>
      <c r="B61" s="14"/>
      <c r="C61" s="14"/>
      <c r="D61" s="14"/>
      <c r="E61" s="12"/>
    </row>
    <row r="62" spans="1:10" x14ac:dyDescent="0.2">
      <c r="A62" s="22" t="s">
        <v>49</v>
      </c>
      <c r="B62" s="14"/>
      <c r="C62" s="14"/>
      <c r="D62" s="14"/>
      <c r="E62" s="12"/>
    </row>
    <row r="63" spans="1:10" x14ac:dyDescent="0.2">
      <c r="A63" s="14"/>
      <c r="B63" s="14"/>
      <c r="C63" s="14"/>
      <c r="D63" s="14"/>
    </row>
    <row r="64" spans="1:10" x14ac:dyDescent="0.2">
      <c r="A64" t="s">
        <v>50</v>
      </c>
      <c r="B64" t="s">
        <v>51</v>
      </c>
      <c r="F64" s="12">
        <f>H56</f>
        <v>817632</v>
      </c>
    </row>
    <row r="65" spans="1:6" x14ac:dyDescent="0.2">
      <c r="F65" s="12"/>
    </row>
    <row r="66" spans="1:6" x14ac:dyDescent="0.2">
      <c r="A66" t="s">
        <v>52</v>
      </c>
      <c r="B66" t="s">
        <v>53</v>
      </c>
      <c r="F66" s="12">
        <v>921486</v>
      </c>
    </row>
    <row r="67" spans="1:6" x14ac:dyDescent="0.2">
      <c r="A67" s="23"/>
      <c r="B67" t="s">
        <v>54</v>
      </c>
      <c r="F67" s="12">
        <v>397080</v>
      </c>
    </row>
    <row r="68" spans="1:6" x14ac:dyDescent="0.2">
      <c r="A68" s="23"/>
      <c r="B68" t="s">
        <v>55</v>
      </c>
      <c r="F68" s="12">
        <v>244608</v>
      </c>
    </row>
    <row r="69" spans="1:6" x14ac:dyDescent="0.2">
      <c r="A69" s="23"/>
      <c r="F69" s="12"/>
    </row>
    <row r="70" spans="1:6" x14ac:dyDescent="0.2">
      <c r="A70" s="23" t="s">
        <v>56</v>
      </c>
      <c r="B70" t="s">
        <v>57</v>
      </c>
      <c r="F70" s="12">
        <f>H44+H35</f>
        <v>899464</v>
      </c>
    </row>
    <row r="71" spans="1:6" x14ac:dyDescent="0.2">
      <c r="A71" s="23"/>
      <c r="F71" s="12"/>
    </row>
    <row r="72" spans="1:6" x14ac:dyDescent="0.2">
      <c r="A72" s="23"/>
      <c r="F72" s="12">
        <f>SUM(F64:F71)</f>
        <v>3280270</v>
      </c>
    </row>
    <row r="73" spans="1:6" x14ac:dyDescent="0.2">
      <c r="A73" s="23"/>
      <c r="F73" s="12"/>
    </row>
    <row r="74" spans="1:6" x14ac:dyDescent="0.2">
      <c r="A74" s="23"/>
      <c r="F74" s="12"/>
    </row>
    <row r="75" spans="1:6" x14ac:dyDescent="0.2">
      <c r="A75" s="23"/>
      <c r="F75" s="12"/>
    </row>
    <row r="76" spans="1:6" x14ac:dyDescent="0.2">
      <c r="F76" s="12"/>
    </row>
    <row r="77" spans="1:6" x14ac:dyDescent="0.2">
      <c r="F77" s="12"/>
    </row>
    <row r="78" spans="1:6" x14ac:dyDescent="0.2">
      <c r="F78" s="12"/>
    </row>
    <row r="79" spans="1:6" x14ac:dyDescent="0.2">
      <c r="F79" s="12"/>
    </row>
    <row r="80" spans="1:6" x14ac:dyDescent="0.2">
      <c r="F80" s="12"/>
    </row>
    <row r="81" spans="6:6" x14ac:dyDescent="0.2">
      <c r="F81" s="12"/>
    </row>
    <row r="82" spans="6:6" x14ac:dyDescent="0.2">
      <c r="F82" s="12"/>
    </row>
    <row r="83" spans="6:6" x14ac:dyDescent="0.2">
      <c r="F83" s="12"/>
    </row>
    <row r="84" spans="6:6" x14ac:dyDescent="0.2">
      <c r="F84" s="12"/>
    </row>
    <row r="85" spans="6:6" x14ac:dyDescent="0.2">
      <c r="F85" s="12"/>
    </row>
    <row r="86" spans="6:6" x14ac:dyDescent="0.2">
      <c r="F86" s="12"/>
    </row>
    <row r="87" spans="6:6" x14ac:dyDescent="0.2">
      <c r="F87" s="12"/>
    </row>
    <row r="88" spans="6:6" x14ac:dyDescent="0.2">
      <c r="F88" s="12"/>
    </row>
    <row r="89" spans="6:6" x14ac:dyDescent="0.2">
      <c r="F89" s="12"/>
    </row>
    <row r="90" spans="6:6" x14ac:dyDescent="0.2">
      <c r="F90" s="12"/>
    </row>
    <row r="91" spans="6:6" x14ac:dyDescent="0.2">
      <c r="F91" s="12"/>
    </row>
    <row r="92" spans="6:6" x14ac:dyDescent="0.2">
      <c r="F92" s="12"/>
    </row>
    <row r="93" spans="6:6" x14ac:dyDescent="0.2">
      <c r="F93" s="12"/>
    </row>
    <row r="94" spans="6:6" x14ac:dyDescent="0.2">
      <c r="F94" s="12"/>
    </row>
    <row r="95" spans="6:6" x14ac:dyDescent="0.2">
      <c r="F95" s="12"/>
    </row>
    <row r="96" spans="6:6" x14ac:dyDescent="0.2">
      <c r="F96" s="12"/>
    </row>
    <row r="97" spans="6:6" x14ac:dyDescent="0.2">
      <c r="F97" s="12"/>
    </row>
    <row r="98" spans="6:6" x14ac:dyDescent="0.2">
      <c r="F98" s="12"/>
    </row>
    <row r="99" spans="6:6" x14ac:dyDescent="0.2">
      <c r="F99" s="12"/>
    </row>
    <row r="100" spans="6:6" x14ac:dyDescent="0.2">
      <c r="F100" s="12"/>
    </row>
    <row r="101" spans="6:6" x14ac:dyDescent="0.2">
      <c r="F101" s="12"/>
    </row>
    <row r="102" spans="6:6" x14ac:dyDescent="0.2">
      <c r="F102" s="12"/>
    </row>
    <row r="103" spans="6:6" x14ac:dyDescent="0.2">
      <c r="F103" s="12"/>
    </row>
    <row r="104" spans="6:6" x14ac:dyDescent="0.2">
      <c r="F104" s="12"/>
    </row>
    <row r="105" spans="6:6" x14ac:dyDescent="0.2">
      <c r="F105" s="12"/>
    </row>
    <row r="106" spans="6:6" x14ac:dyDescent="0.2">
      <c r="F106" s="12"/>
    </row>
    <row r="107" spans="6:6" x14ac:dyDescent="0.2">
      <c r="F107" s="12"/>
    </row>
    <row r="108" spans="6:6" x14ac:dyDescent="0.2">
      <c r="F108" s="12"/>
    </row>
    <row r="109" spans="6:6" x14ac:dyDescent="0.2">
      <c r="F109" s="12"/>
    </row>
    <row r="110" spans="6:6" x14ac:dyDescent="0.2">
      <c r="F110" s="12"/>
    </row>
    <row r="111" spans="6:6" x14ac:dyDescent="0.2">
      <c r="F111" s="12"/>
    </row>
    <row r="112" spans="6:6" x14ac:dyDescent="0.2">
      <c r="F112" s="12"/>
    </row>
    <row r="113" spans="6:6" x14ac:dyDescent="0.2">
      <c r="F113" s="12"/>
    </row>
    <row r="114" spans="6:6" x14ac:dyDescent="0.2">
      <c r="F114" s="12"/>
    </row>
    <row r="115" spans="6:6" x14ac:dyDescent="0.2">
      <c r="F115" s="12"/>
    </row>
    <row r="116" spans="6:6" x14ac:dyDescent="0.2">
      <c r="F116" s="12"/>
    </row>
    <row r="117" spans="6:6" x14ac:dyDescent="0.2">
      <c r="F117" s="12"/>
    </row>
    <row r="118" spans="6:6" x14ac:dyDescent="0.2">
      <c r="F118" s="12"/>
    </row>
    <row r="119" spans="6:6" x14ac:dyDescent="0.2">
      <c r="F119" s="12"/>
    </row>
    <row r="120" spans="6:6" x14ac:dyDescent="0.2">
      <c r="F120" s="12"/>
    </row>
    <row r="121" spans="6:6" x14ac:dyDescent="0.2">
      <c r="F121" s="12"/>
    </row>
    <row r="122" spans="6:6" x14ac:dyDescent="0.2">
      <c r="F122" s="12"/>
    </row>
    <row r="123" spans="6:6" x14ac:dyDescent="0.2">
      <c r="F123" s="12"/>
    </row>
    <row r="124" spans="6:6" x14ac:dyDescent="0.2">
      <c r="F124" s="12"/>
    </row>
    <row r="125" spans="6:6" x14ac:dyDescent="0.2">
      <c r="F125" s="12"/>
    </row>
    <row r="126" spans="6:6" x14ac:dyDescent="0.2">
      <c r="F126" s="12"/>
    </row>
    <row r="127" spans="6:6" x14ac:dyDescent="0.2">
      <c r="F127" s="12"/>
    </row>
    <row r="128" spans="6:6" x14ac:dyDescent="0.2">
      <c r="F128" s="12"/>
    </row>
    <row r="129" spans="6:6" x14ac:dyDescent="0.2">
      <c r="F129" s="12"/>
    </row>
    <row r="130" spans="6:6" x14ac:dyDescent="0.2">
      <c r="F130" s="12"/>
    </row>
    <row r="131" spans="6:6" x14ac:dyDescent="0.2">
      <c r="F131" s="12"/>
    </row>
    <row r="132" spans="6:6" x14ac:dyDescent="0.2">
      <c r="F132" s="12"/>
    </row>
    <row r="133" spans="6:6" x14ac:dyDescent="0.2">
      <c r="F133" s="12"/>
    </row>
    <row r="134" spans="6:6" x14ac:dyDescent="0.2">
      <c r="F134" s="12"/>
    </row>
    <row r="135" spans="6:6" x14ac:dyDescent="0.2">
      <c r="F135" s="12"/>
    </row>
    <row r="136" spans="6:6" x14ac:dyDescent="0.2">
      <c r="F136" s="12"/>
    </row>
    <row r="137" spans="6:6" x14ac:dyDescent="0.2">
      <c r="F137" s="12"/>
    </row>
    <row r="138" spans="6:6" x14ac:dyDescent="0.2">
      <c r="F138" s="12"/>
    </row>
    <row r="139" spans="6:6" x14ac:dyDescent="0.2">
      <c r="F139" s="12"/>
    </row>
    <row r="140" spans="6:6" x14ac:dyDescent="0.2">
      <c r="F140" s="12"/>
    </row>
    <row r="141" spans="6:6" x14ac:dyDescent="0.2">
      <c r="F141" s="12"/>
    </row>
    <row r="142" spans="6:6" x14ac:dyDescent="0.2">
      <c r="F142" s="12"/>
    </row>
    <row r="143" spans="6:6" x14ac:dyDescent="0.2">
      <c r="F143" s="12"/>
    </row>
    <row r="144" spans="6:6" x14ac:dyDescent="0.2">
      <c r="F144" s="12"/>
    </row>
    <row r="145" spans="6:6" x14ac:dyDescent="0.2">
      <c r="F145" s="12"/>
    </row>
    <row r="146" spans="6:6" x14ac:dyDescent="0.2">
      <c r="F146" s="12"/>
    </row>
    <row r="147" spans="6:6" x14ac:dyDescent="0.2">
      <c r="F147" s="12"/>
    </row>
    <row r="148" spans="6:6" x14ac:dyDescent="0.2">
      <c r="F148" s="12"/>
    </row>
    <row r="149" spans="6:6" x14ac:dyDescent="0.2">
      <c r="F149" s="12"/>
    </row>
    <row r="150" spans="6:6" x14ac:dyDescent="0.2">
      <c r="F150" s="12"/>
    </row>
    <row r="151" spans="6:6" x14ac:dyDescent="0.2">
      <c r="F151" s="12"/>
    </row>
    <row r="152" spans="6:6" x14ac:dyDescent="0.2">
      <c r="F152" s="12"/>
    </row>
    <row r="153" spans="6:6" x14ac:dyDescent="0.2">
      <c r="F153" s="12"/>
    </row>
    <row r="154" spans="6:6" x14ac:dyDescent="0.2">
      <c r="F154" s="12"/>
    </row>
    <row r="155" spans="6:6" x14ac:dyDescent="0.2">
      <c r="F155" s="12"/>
    </row>
    <row r="156" spans="6:6" x14ac:dyDescent="0.2">
      <c r="F156" s="12"/>
    </row>
    <row r="157" spans="6:6" x14ac:dyDescent="0.2">
      <c r="F157" s="12"/>
    </row>
    <row r="158" spans="6:6" x14ac:dyDescent="0.2">
      <c r="F158" s="12"/>
    </row>
    <row r="159" spans="6:6" x14ac:dyDescent="0.2">
      <c r="F159" s="12"/>
    </row>
    <row r="160" spans="6:6" x14ac:dyDescent="0.2">
      <c r="F160" s="12"/>
    </row>
    <row r="161" spans="6:6" x14ac:dyDescent="0.2">
      <c r="F161" s="12"/>
    </row>
    <row r="162" spans="6:6" x14ac:dyDescent="0.2">
      <c r="F162" s="12"/>
    </row>
    <row r="163" spans="6:6" x14ac:dyDescent="0.2">
      <c r="F163" s="12"/>
    </row>
    <row r="164" spans="6:6" x14ac:dyDescent="0.2">
      <c r="F164" s="12"/>
    </row>
    <row r="165" spans="6:6" x14ac:dyDescent="0.2">
      <c r="F165" s="12"/>
    </row>
    <row r="166" spans="6:6" x14ac:dyDescent="0.2">
      <c r="F166" s="12"/>
    </row>
    <row r="167" spans="6:6" x14ac:dyDescent="0.2">
      <c r="F167" s="12"/>
    </row>
    <row r="168" spans="6:6" x14ac:dyDescent="0.2">
      <c r="F168" s="12"/>
    </row>
    <row r="169" spans="6:6" x14ac:dyDescent="0.2">
      <c r="F169" s="12"/>
    </row>
    <row r="170" spans="6:6" x14ac:dyDescent="0.2">
      <c r="F170" s="12"/>
    </row>
    <row r="171" spans="6:6" x14ac:dyDescent="0.2">
      <c r="F171" s="12"/>
    </row>
    <row r="172" spans="6:6" x14ac:dyDescent="0.2">
      <c r="F172" s="12"/>
    </row>
    <row r="173" spans="6:6" x14ac:dyDescent="0.2">
      <c r="F173" s="12"/>
    </row>
    <row r="174" spans="6:6" x14ac:dyDescent="0.2">
      <c r="F174" s="12"/>
    </row>
    <row r="175" spans="6:6" x14ac:dyDescent="0.2">
      <c r="F175" s="12"/>
    </row>
    <row r="176" spans="6:6" x14ac:dyDescent="0.2">
      <c r="F176" s="12"/>
    </row>
    <row r="177" spans="6:6" x14ac:dyDescent="0.2">
      <c r="F177" s="12"/>
    </row>
    <row r="178" spans="6:6" x14ac:dyDescent="0.2">
      <c r="F178" s="12"/>
    </row>
    <row r="179" spans="6:6" x14ac:dyDescent="0.2">
      <c r="F179" s="12"/>
    </row>
    <row r="180" spans="6:6" x14ac:dyDescent="0.2">
      <c r="F180" s="12"/>
    </row>
    <row r="181" spans="6:6" x14ac:dyDescent="0.2">
      <c r="F181" s="12"/>
    </row>
    <row r="182" spans="6:6" x14ac:dyDescent="0.2">
      <c r="F182" s="12"/>
    </row>
    <row r="183" spans="6:6" x14ac:dyDescent="0.2">
      <c r="F183" s="12"/>
    </row>
    <row r="184" spans="6:6" x14ac:dyDescent="0.2">
      <c r="F184" s="12"/>
    </row>
    <row r="185" spans="6:6" x14ac:dyDescent="0.2">
      <c r="F185" s="12"/>
    </row>
    <row r="186" spans="6:6" x14ac:dyDescent="0.2">
      <c r="F186" s="12"/>
    </row>
    <row r="187" spans="6:6" x14ac:dyDescent="0.2">
      <c r="F187" s="12"/>
    </row>
    <row r="188" spans="6:6" x14ac:dyDescent="0.2">
      <c r="F188" s="12"/>
    </row>
    <row r="189" spans="6:6" x14ac:dyDescent="0.2">
      <c r="F189" s="12"/>
    </row>
    <row r="190" spans="6:6" x14ac:dyDescent="0.2">
      <c r="F190" s="12"/>
    </row>
    <row r="191" spans="6:6" x14ac:dyDescent="0.2">
      <c r="F191" s="12"/>
    </row>
    <row r="192" spans="6:6" x14ac:dyDescent="0.2">
      <c r="F192" s="12"/>
    </row>
    <row r="193" spans="6:6" x14ac:dyDescent="0.2">
      <c r="F193" s="12"/>
    </row>
    <row r="194" spans="6:6" x14ac:dyDescent="0.2">
      <c r="F194" s="12"/>
    </row>
    <row r="195" spans="6:6" x14ac:dyDescent="0.2">
      <c r="F195" s="12"/>
    </row>
    <row r="196" spans="6:6" x14ac:dyDescent="0.2">
      <c r="F196" s="12"/>
    </row>
    <row r="197" spans="6:6" x14ac:dyDescent="0.2">
      <c r="F197" s="12"/>
    </row>
    <row r="198" spans="6:6" x14ac:dyDescent="0.2">
      <c r="F198" s="12"/>
    </row>
    <row r="199" spans="6:6" x14ac:dyDescent="0.2">
      <c r="F199" s="12"/>
    </row>
    <row r="200" spans="6:6" x14ac:dyDescent="0.2">
      <c r="F200" s="12"/>
    </row>
    <row r="201" spans="6:6" x14ac:dyDescent="0.2">
      <c r="F201" s="12"/>
    </row>
    <row r="202" spans="6:6" x14ac:dyDescent="0.2">
      <c r="F202" s="12"/>
    </row>
    <row r="203" spans="6:6" x14ac:dyDescent="0.2">
      <c r="F203" s="12"/>
    </row>
    <row r="204" spans="6:6" x14ac:dyDescent="0.2">
      <c r="F204" s="12"/>
    </row>
    <row r="205" spans="6:6" x14ac:dyDescent="0.2">
      <c r="F205" s="12"/>
    </row>
    <row r="206" spans="6:6" x14ac:dyDescent="0.2">
      <c r="F206" s="12"/>
    </row>
    <row r="207" spans="6:6" x14ac:dyDescent="0.2">
      <c r="F207" s="12"/>
    </row>
    <row r="208" spans="6:6" x14ac:dyDescent="0.2">
      <c r="F208" s="12"/>
    </row>
    <row r="209" spans="6:6" x14ac:dyDescent="0.2">
      <c r="F209" s="12"/>
    </row>
    <row r="210" spans="6:6" x14ac:dyDescent="0.2">
      <c r="F210" s="12"/>
    </row>
    <row r="211" spans="6:6" x14ac:dyDescent="0.2">
      <c r="F211" s="12"/>
    </row>
    <row r="212" spans="6:6" x14ac:dyDescent="0.2">
      <c r="F212" s="12"/>
    </row>
    <row r="213" spans="6:6" x14ac:dyDescent="0.2">
      <c r="F213" s="12"/>
    </row>
    <row r="214" spans="6:6" x14ac:dyDescent="0.2">
      <c r="F214" s="12"/>
    </row>
    <row r="215" spans="6:6" x14ac:dyDescent="0.2">
      <c r="F215" s="12"/>
    </row>
    <row r="216" spans="6:6" x14ac:dyDescent="0.2">
      <c r="F216" s="12"/>
    </row>
    <row r="217" spans="6:6" x14ac:dyDescent="0.2">
      <c r="F217" s="12"/>
    </row>
    <row r="218" spans="6:6" x14ac:dyDescent="0.2">
      <c r="F218" s="12"/>
    </row>
    <row r="219" spans="6:6" x14ac:dyDescent="0.2">
      <c r="F219" s="12"/>
    </row>
    <row r="220" spans="6:6" x14ac:dyDescent="0.2">
      <c r="F220" s="12"/>
    </row>
    <row r="221" spans="6:6" x14ac:dyDescent="0.2">
      <c r="F221" s="12"/>
    </row>
    <row r="222" spans="6:6" x14ac:dyDescent="0.2">
      <c r="F222" s="12"/>
    </row>
    <row r="223" spans="6:6" x14ac:dyDescent="0.2">
      <c r="F223" s="12"/>
    </row>
    <row r="224" spans="6:6" x14ac:dyDescent="0.2">
      <c r="F224" s="12"/>
    </row>
    <row r="225" spans="6:6" x14ac:dyDescent="0.2">
      <c r="F225" s="12"/>
    </row>
    <row r="226" spans="6:6" x14ac:dyDescent="0.2">
      <c r="F226" s="12"/>
    </row>
    <row r="227" spans="6:6" x14ac:dyDescent="0.2">
      <c r="F227" s="12"/>
    </row>
    <row r="228" spans="6:6" x14ac:dyDescent="0.2">
      <c r="F228" s="12"/>
    </row>
    <row r="229" spans="6:6" x14ac:dyDescent="0.2">
      <c r="F229" s="12"/>
    </row>
    <row r="230" spans="6:6" x14ac:dyDescent="0.2">
      <c r="F230" s="12"/>
    </row>
    <row r="231" spans="6:6" x14ac:dyDescent="0.2">
      <c r="F231" s="12"/>
    </row>
    <row r="232" spans="6:6" x14ac:dyDescent="0.2">
      <c r="F232" s="12"/>
    </row>
    <row r="233" spans="6:6" x14ac:dyDescent="0.2">
      <c r="F233" s="12"/>
    </row>
    <row r="234" spans="6:6" x14ac:dyDescent="0.2">
      <c r="F234" s="12"/>
    </row>
    <row r="235" spans="6:6" x14ac:dyDescent="0.2">
      <c r="F235" s="12"/>
    </row>
    <row r="236" spans="6:6" x14ac:dyDescent="0.2">
      <c r="F236" s="12"/>
    </row>
    <row r="237" spans="6:6" x14ac:dyDescent="0.2">
      <c r="F237" s="12"/>
    </row>
    <row r="238" spans="6:6" x14ac:dyDescent="0.2">
      <c r="F238" s="12"/>
    </row>
    <row r="239" spans="6:6" x14ac:dyDescent="0.2">
      <c r="F239" s="12"/>
    </row>
    <row r="240" spans="6:6" x14ac:dyDescent="0.2">
      <c r="F240" s="12"/>
    </row>
    <row r="241" spans="6:6" x14ac:dyDescent="0.2">
      <c r="F241" s="12"/>
    </row>
    <row r="242" spans="6:6" x14ac:dyDescent="0.2">
      <c r="F242" s="12"/>
    </row>
    <row r="243" spans="6:6" x14ac:dyDescent="0.2">
      <c r="F243" s="12"/>
    </row>
    <row r="244" spans="6:6" x14ac:dyDescent="0.2">
      <c r="F244" s="12"/>
    </row>
    <row r="245" spans="6:6" x14ac:dyDescent="0.2">
      <c r="F245" s="12"/>
    </row>
    <row r="246" spans="6:6" x14ac:dyDescent="0.2">
      <c r="F246" s="12"/>
    </row>
    <row r="247" spans="6:6" x14ac:dyDescent="0.2">
      <c r="F247" s="12"/>
    </row>
    <row r="248" spans="6:6" x14ac:dyDescent="0.2">
      <c r="F248" s="12"/>
    </row>
    <row r="249" spans="6:6" x14ac:dyDescent="0.2">
      <c r="F249" s="12"/>
    </row>
    <row r="250" spans="6:6" x14ac:dyDescent="0.2">
      <c r="F250" s="12"/>
    </row>
    <row r="251" spans="6:6" x14ac:dyDescent="0.2">
      <c r="F251" s="12"/>
    </row>
    <row r="252" spans="6:6" x14ac:dyDescent="0.2">
      <c r="F252" s="12"/>
    </row>
    <row r="253" spans="6:6" x14ac:dyDescent="0.2">
      <c r="F253" s="12"/>
    </row>
    <row r="254" spans="6:6" x14ac:dyDescent="0.2">
      <c r="F254" s="12"/>
    </row>
    <row r="255" spans="6:6" x14ac:dyDescent="0.2">
      <c r="F255" s="12"/>
    </row>
    <row r="256" spans="6:6" x14ac:dyDescent="0.2">
      <c r="F256" s="12"/>
    </row>
    <row r="257" spans="6:6" x14ac:dyDescent="0.2">
      <c r="F257" s="12"/>
    </row>
    <row r="258" spans="6:6" x14ac:dyDescent="0.2">
      <c r="F258" s="12"/>
    </row>
    <row r="259" spans="6:6" x14ac:dyDescent="0.2">
      <c r="F259" s="12"/>
    </row>
    <row r="260" spans="6:6" x14ac:dyDescent="0.2">
      <c r="F260" s="12"/>
    </row>
    <row r="261" spans="6:6" x14ac:dyDescent="0.2">
      <c r="F261" s="12"/>
    </row>
    <row r="262" spans="6:6" x14ac:dyDescent="0.2">
      <c r="F262" s="12"/>
    </row>
    <row r="263" spans="6:6" x14ac:dyDescent="0.2">
      <c r="F263" s="12"/>
    </row>
    <row r="264" spans="6:6" x14ac:dyDescent="0.2">
      <c r="F264" s="12"/>
    </row>
    <row r="265" spans="6:6" x14ac:dyDescent="0.2">
      <c r="F265" s="12"/>
    </row>
    <row r="266" spans="6:6" x14ac:dyDescent="0.2">
      <c r="F266" s="12"/>
    </row>
    <row r="267" spans="6:6" x14ac:dyDescent="0.2">
      <c r="F267" s="12"/>
    </row>
    <row r="268" spans="6:6" x14ac:dyDescent="0.2">
      <c r="F268" s="12"/>
    </row>
    <row r="269" spans="6:6" x14ac:dyDescent="0.2">
      <c r="F269" s="12"/>
    </row>
    <row r="270" spans="6:6" x14ac:dyDescent="0.2">
      <c r="F270" s="12"/>
    </row>
    <row r="271" spans="6:6" x14ac:dyDescent="0.2">
      <c r="F271" s="12"/>
    </row>
    <row r="272" spans="6:6" x14ac:dyDescent="0.2">
      <c r="F272" s="12"/>
    </row>
    <row r="273" spans="6:6" x14ac:dyDescent="0.2">
      <c r="F273" s="12"/>
    </row>
    <row r="274" spans="6:6" x14ac:dyDescent="0.2">
      <c r="F274" s="12"/>
    </row>
    <row r="275" spans="6:6" x14ac:dyDescent="0.2">
      <c r="F275" s="12"/>
    </row>
    <row r="276" spans="6:6" x14ac:dyDescent="0.2">
      <c r="F276" s="12"/>
    </row>
    <row r="277" spans="6:6" x14ac:dyDescent="0.2">
      <c r="F277" s="12"/>
    </row>
    <row r="278" spans="6:6" x14ac:dyDescent="0.2">
      <c r="F278" s="12"/>
    </row>
    <row r="279" spans="6:6" x14ac:dyDescent="0.2">
      <c r="F279" s="12"/>
    </row>
    <row r="280" spans="6:6" x14ac:dyDescent="0.2">
      <c r="F280" s="12"/>
    </row>
    <row r="281" spans="6:6" x14ac:dyDescent="0.2">
      <c r="F281" s="12"/>
    </row>
    <row r="282" spans="6:6" x14ac:dyDescent="0.2">
      <c r="F282" s="12"/>
    </row>
    <row r="283" spans="6:6" x14ac:dyDescent="0.2">
      <c r="F283" s="12"/>
    </row>
    <row r="284" spans="6:6" x14ac:dyDescent="0.2">
      <c r="F284" s="12"/>
    </row>
    <row r="285" spans="6:6" x14ac:dyDescent="0.2">
      <c r="F285" s="12"/>
    </row>
    <row r="286" spans="6:6" x14ac:dyDescent="0.2">
      <c r="F286" s="12"/>
    </row>
    <row r="287" spans="6:6" x14ac:dyDescent="0.2">
      <c r="F287" s="12"/>
    </row>
    <row r="288" spans="6:6" x14ac:dyDescent="0.2">
      <c r="F288" s="12"/>
    </row>
    <row r="289" spans="6:6" x14ac:dyDescent="0.2">
      <c r="F289" s="12"/>
    </row>
    <row r="290" spans="6:6" x14ac:dyDescent="0.2">
      <c r="F290" s="12"/>
    </row>
    <row r="291" spans="6:6" x14ac:dyDescent="0.2">
      <c r="F291" s="12"/>
    </row>
    <row r="292" spans="6:6" x14ac:dyDescent="0.2">
      <c r="F292" s="12"/>
    </row>
    <row r="293" spans="6:6" x14ac:dyDescent="0.2">
      <c r="F293" s="12"/>
    </row>
    <row r="294" spans="6:6" x14ac:dyDescent="0.2">
      <c r="F294" s="12"/>
    </row>
    <row r="295" spans="6:6" x14ac:dyDescent="0.2">
      <c r="F295" s="12"/>
    </row>
    <row r="296" spans="6:6" x14ac:dyDescent="0.2">
      <c r="F296" s="12"/>
    </row>
    <row r="297" spans="6:6" x14ac:dyDescent="0.2">
      <c r="F297" s="12"/>
    </row>
    <row r="298" spans="6:6" x14ac:dyDescent="0.2">
      <c r="F298" s="12"/>
    </row>
    <row r="299" spans="6:6" x14ac:dyDescent="0.2">
      <c r="F299" s="12"/>
    </row>
    <row r="300" spans="6:6" x14ac:dyDescent="0.2">
      <c r="F300" s="12"/>
    </row>
    <row r="301" spans="6:6" x14ac:dyDescent="0.2">
      <c r="F301" s="12"/>
    </row>
    <row r="302" spans="6:6" x14ac:dyDescent="0.2">
      <c r="F302" s="12"/>
    </row>
    <row r="303" spans="6:6" x14ac:dyDescent="0.2">
      <c r="F303" s="12"/>
    </row>
    <row r="304" spans="6:6" x14ac:dyDescent="0.2">
      <c r="F304" s="12"/>
    </row>
    <row r="305" spans="6:6" x14ac:dyDescent="0.2">
      <c r="F305" s="12"/>
    </row>
    <row r="306" spans="6:6" x14ac:dyDescent="0.2">
      <c r="F306" s="12"/>
    </row>
    <row r="307" spans="6:6" x14ac:dyDescent="0.2">
      <c r="F307" s="12"/>
    </row>
    <row r="308" spans="6:6" x14ac:dyDescent="0.2">
      <c r="F308" s="12"/>
    </row>
    <row r="309" spans="6:6" x14ac:dyDescent="0.2">
      <c r="F309" s="12"/>
    </row>
    <row r="310" spans="6:6" x14ac:dyDescent="0.2">
      <c r="F310" s="12"/>
    </row>
    <row r="311" spans="6:6" x14ac:dyDescent="0.2">
      <c r="F311" s="12"/>
    </row>
    <row r="312" spans="6:6" x14ac:dyDescent="0.2">
      <c r="F312" s="12"/>
    </row>
    <row r="313" spans="6:6" x14ac:dyDescent="0.2">
      <c r="F313" s="12"/>
    </row>
    <row r="314" spans="6:6" x14ac:dyDescent="0.2">
      <c r="F314" s="12"/>
    </row>
    <row r="315" spans="6:6" x14ac:dyDescent="0.2">
      <c r="F315" s="12"/>
    </row>
    <row r="316" spans="6:6" x14ac:dyDescent="0.2">
      <c r="F316" s="12"/>
    </row>
    <row r="317" spans="6:6" x14ac:dyDescent="0.2">
      <c r="F317" s="12"/>
    </row>
    <row r="318" spans="6:6" x14ac:dyDescent="0.2">
      <c r="F318" s="12"/>
    </row>
    <row r="319" spans="6:6" x14ac:dyDescent="0.2">
      <c r="F319" s="12"/>
    </row>
    <row r="320" spans="6:6" x14ac:dyDescent="0.2">
      <c r="F320" s="12"/>
    </row>
    <row r="321" spans="6:6" x14ac:dyDescent="0.2">
      <c r="F321" s="12"/>
    </row>
    <row r="322" spans="6:6" x14ac:dyDescent="0.2">
      <c r="F322" s="12"/>
    </row>
    <row r="323" spans="6:6" x14ac:dyDescent="0.2">
      <c r="F323" s="12"/>
    </row>
    <row r="324" spans="6:6" x14ac:dyDescent="0.2">
      <c r="F324" s="12"/>
    </row>
    <row r="325" spans="6:6" x14ac:dyDescent="0.2">
      <c r="F325" s="12"/>
    </row>
    <row r="326" spans="6:6" x14ac:dyDescent="0.2">
      <c r="F326" s="12"/>
    </row>
    <row r="327" spans="6:6" x14ac:dyDescent="0.2">
      <c r="F327" s="12"/>
    </row>
    <row r="328" spans="6:6" x14ac:dyDescent="0.2">
      <c r="F328" s="12"/>
    </row>
    <row r="329" spans="6:6" x14ac:dyDescent="0.2">
      <c r="F329" s="12"/>
    </row>
    <row r="330" spans="6:6" x14ac:dyDescent="0.2">
      <c r="F330" s="12"/>
    </row>
    <row r="331" spans="6:6" x14ac:dyDescent="0.2">
      <c r="F331" s="12"/>
    </row>
    <row r="332" spans="6:6" x14ac:dyDescent="0.2">
      <c r="F332" s="12"/>
    </row>
    <row r="333" spans="6:6" x14ac:dyDescent="0.2">
      <c r="F333" s="12"/>
    </row>
    <row r="334" spans="6:6" x14ac:dyDescent="0.2">
      <c r="F334" s="12"/>
    </row>
    <row r="335" spans="6:6" x14ac:dyDescent="0.2">
      <c r="F335" s="12"/>
    </row>
    <row r="336" spans="6:6" x14ac:dyDescent="0.2">
      <c r="F336" s="12"/>
    </row>
    <row r="337" spans="6:6" x14ac:dyDescent="0.2">
      <c r="F337" s="12"/>
    </row>
    <row r="338" spans="6:6" x14ac:dyDescent="0.2">
      <c r="F338" s="12"/>
    </row>
    <row r="339" spans="6:6" x14ac:dyDescent="0.2">
      <c r="F339" s="12"/>
    </row>
    <row r="340" spans="6:6" x14ac:dyDescent="0.2">
      <c r="F340" s="12"/>
    </row>
    <row r="341" spans="6:6" x14ac:dyDescent="0.2">
      <c r="F341" s="12"/>
    </row>
    <row r="342" spans="6:6" x14ac:dyDescent="0.2">
      <c r="F342" s="12"/>
    </row>
    <row r="343" spans="6:6" x14ac:dyDescent="0.2">
      <c r="F343" s="12"/>
    </row>
    <row r="344" spans="6:6" x14ac:dyDescent="0.2">
      <c r="F344" s="12"/>
    </row>
    <row r="345" spans="6:6" x14ac:dyDescent="0.2">
      <c r="F345" s="12"/>
    </row>
    <row r="346" spans="6:6" x14ac:dyDescent="0.2">
      <c r="F346" s="12"/>
    </row>
    <row r="347" spans="6:6" x14ac:dyDescent="0.2">
      <c r="F347" s="12"/>
    </row>
    <row r="348" spans="6:6" x14ac:dyDescent="0.2">
      <c r="F348" s="12"/>
    </row>
    <row r="349" spans="6:6" x14ac:dyDescent="0.2">
      <c r="F349" s="12"/>
    </row>
    <row r="350" spans="6:6" x14ac:dyDescent="0.2">
      <c r="F350" s="12"/>
    </row>
    <row r="351" spans="6:6" x14ac:dyDescent="0.2">
      <c r="F351" s="12"/>
    </row>
    <row r="352" spans="6:6" x14ac:dyDescent="0.2">
      <c r="F352" s="12"/>
    </row>
    <row r="353" spans="6:6" x14ac:dyDescent="0.2">
      <c r="F353" s="12"/>
    </row>
    <row r="354" spans="6:6" x14ac:dyDescent="0.2">
      <c r="F354" s="12"/>
    </row>
    <row r="355" spans="6:6" x14ac:dyDescent="0.2">
      <c r="F355" s="12"/>
    </row>
    <row r="356" spans="6:6" x14ac:dyDescent="0.2">
      <c r="F356" s="12"/>
    </row>
    <row r="357" spans="6:6" x14ac:dyDescent="0.2">
      <c r="F357" s="12"/>
    </row>
    <row r="358" spans="6:6" x14ac:dyDescent="0.2">
      <c r="F358" s="12"/>
    </row>
    <row r="359" spans="6:6" x14ac:dyDescent="0.2">
      <c r="F359" s="1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jthomas5</dc:creator>
  <cp:lastModifiedBy>Jan Havlíček</cp:lastModifiedBy>
  <dcterms:created xsi:type="dcterms:W3CDTF">2001-12-21T15:26:17Z</dcterms:created>
  <dcterms:modified xsi:type="dcterms:W3CDTF">2023-09-10T18:23:43Z</dcterms:modified>
</cp:coreProperties>
</file>