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DCB7BF-4C0C-458A-A9BC-1C6F88BA90BA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Sheet1!$A$1:$F$32</definedName>
  </definedNames>
  <calcPr calcId="0" calcMode="manual" iterate="1" iterateCount="3"/>
</workbook>
</file>

<file path=xl/calcChain.xml><?xml version="1.0" encoding="utf-8"?>
<calcChain xmlns="http://schemas.openxmlformats.org/spreadsheetml/2006/main">
  <c r="F7" i="1" l="1"/>
  <c r="H7" i="1"/>
  <c r="F8" i="1"/>
  <c r="H8" i="1"/>
  <c r="F9" i="1"/>
  <c r="H9" i="1"/>
  <c r="F10" i="1"/>
  <c r="H10" i="1"/>
  <c r="F11" i="1"/>
  <c r="H11" i="1"/>
  <c r="F12" i="1"/>
  <c r="H12" i="1"/>
  <c r="C13" i="1"/>
  <c r="F13" i="1"/>
  <c r="H13" i="1"/>
  <c r="F14" i="1"/>
  <c r="F16" i="1"/>
  <c r="C31" i="1"/>
  <c r="C32" i="1"/>
</calcChain>
</file>

<file path=xl/sharedStrings.xml><?xml version="1.0" encoding="utf-8"?>
<sst xmlns="http://schemas.openxmlformats.org/spreadsheetml/2006/main" count="23" uniqueCount="20">
  <si>
    <t>Existing Fixed Price</t>
  </si>
  <si>
    <t>Month</t>
  </si>
  <si>
    <t>Volume</t>
  </si>
  <si>
    <t>Price</t>
  </si>
  <si>
    <t>Market</t>
  </si>
  <si>
    <t>M2M</t>
  </si>
  <si>
    <t>Totals</t>
  </si>
  <si>
    <t>Short</t>
  </si>
  <si>
    <t>Total</t>
  </si>
  <si>
    <t>New price</t>
  </si>
  <si>
    <t>M2M Equity</t>
  </si>
  <si>
    <t>MMBtu Discount</t>
  </si>
  <si>
    <t>WA Market Price</t>
  </si>
  <si>
    <t>WA Calc</t>
  </si>
  <si>
    <t>Mesa Gas Restructure</t>
  </si>
  <si>
    <t>EPSJ Settlement</t>
  </si>
  <si>
    <t>Equity Used</t>
  </si>
  <si>
    <t>MMBtu</t>
  </si>
  <si>
    <t>Term 1</t>
  </si>
  <si>
    <t>Term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</si>
</sst>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"/>
    <numFmt numFmtId="165" formatCode="&quot;$&quot;#,##0.000_);[Red]\(&quot;$&quot;#,##0.000\)"/>
    <numFmt numFmtId="166" formatCode="&quot;$&quot;#,##0.00"/>
    <numFmt numFmtId="167" formatCode="&quot;$&quot;#,##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17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2" borderId="1" xfId="0" applyNumberFormat="1" applyFont="1" applyFill="1" applyBorder="1"/>
    <xf numFmtId="17" fontId="0" fillId="0" borderId="0" xfId="0" applyNumberFormat="1" applyAlignment="1">
      <alignment horizontal="right"/>
    </xf>
    <xf numFmtId="166" fontId="0" fillId="3" borderId="1" xfId="0" applyNumberFormat="1" applyFill="1" applyBorder="1"/>
    <xf numFmtId="0" fontId="0" fillId="0" borderId="0" xfId="0" applyAlignment="1">
      <alignment horizontal="right"/>
    </xf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21" sqref="E21"/>
    </sheetView>
  </sheetViews>
  <sheetFormatPr defaultRowHeight="12.75" x14ac:dyDescent="0.2"/>
  <cols>
    <col min="1" max="1" width="3.28515625" customWidth="1"/>
    <col min="5" max="5" width="12" customWidth="1"/>
    <col min="6" max="6" width="13.140625" customWidth="1"/>
    <col min="8" max="8" width="13.28515625" bestFit="1" customWidth="1"/>
  </cols>
  <sheetData>
    <row r="1" spans="1:8" x14ac:dyDescent="0.2">
      <c r="A1" s="15" t="s">
        <v>14</v>
      </c>
    </row>
    <row r="2" spans="1:8" x14ac:dyDescent="0.2">
      <c r="A2" t="s">
        <v>15</v>
      </c>
    </row>
    <row r="4" spans="1:8" x14ac:dyDescent="0.2">
      <c r="B4" s="1" t="s">
        <v>0</v>
      </c>
      <c r="C4" s="2"/>
      <c r="D4" s="2"/>
      <c r="E4" s="2"/>
      <c r="F4" s="3"/>
    </row>
    <row r="5" spans="1:8" x14ac:dyDescent="0.2">
      <c r="B5" s="1" t="s">
        <v>1</v>
      </c>
      <c r="C5" s="2" t="s">
        <v>2</v>
      </c>
      <c r="D5" s="2" t="s">
        <v>3</v>
      </c>
      <c r="E5" s="2" t="s">
        <v>4</v>
      </c>
      <c r="F5" s="3" t="s">
        <v>5</v>
      </c>
      <c r="H5" t="s">
        <v>13</v>
      </c>
    </row>
    <row r="6" spans="1:8" x14ac:dyDescent="0.2">
      <c r="B6" s="1"/>
      <c r="C6" s="2"/>
      <c r="D6" s="2"/>
      <c r="E6" s="4"/>
      <c r="F6" s="3"/>
    </row>
    <row r="7" spans="1:8" x14ac:dyDescent="0.2">
      <c r="B7" s="1">
        <v>36923</v>
      </c>
      <c r="C7" s="2">
        <v>160000</v>
      </c>
      <c r="D7" s="2">
        <v>3.74</v>
      </c>
      <c r="E7" s="4">
        <v>8.0500000000000007</v>
      </c>
      <c r="F7" s="3">
        <f t="shared" ref="F7:F12" si="0">(E7-D7)*C7</f>
        <v>689600.00000000012</v>
      </c>
      <c r="H7" s="14">
        <f t="shared" ref="H7:H12" si="1">E7*C7</f>
        <v>1288000</v>
      </c>
    </row>
    <row r="8" spans="1:8" x14ac:dyDescent="0.2">
      <c r="B8" s="1">
        <v>36951</v>
      </c>
      <c r="C8" s="2">
        <v>155000</v>
      </c>
      <c r="D8" s="2">
        <v>3.74</v>
      </c>
      <c r="E8" s="4">
        <v>7.38</v>
      </c>
      <c r="F8" s="3">
        <f t="shared" si="0"/>
        <v>564200</v>
      </c>
      <c r="H8" s="14">
        <f t="shared" si="1"/>
        <v>1143900</v>
      </c>
    </row>
    <row r="9" spans="1:8" x14ac:dyDescent="0.2">
      <c r="B9" s="1">
        <v>36982</v>
      </c>
      <c r="C9" s="2">
        <v>120000</v>
      </c>
      <c r="D9" s="2">
        <v>3.74</v>
      </c>
      <c r="E9" s="4">
        <v>5.2649999999999997</v>
      </c>
      <c r="F9" s="3">
        <f t="shared" si="0"/>
        <v>182999.99999999994</v>
      </c>
      <c r="H9" s="14">
        <f t="shared" si="1"/>
        <v>631800</v>
      </c>
    </row>
    <row r="10" spans="1:8" x14ac:dyDescent="0.2">
      <c r="B10" s="1">
        <v>37012</v>
      </c>
      <c r="C10" s="2">
        <v>93000</v>
      </c>
      <c r="D10" s="2">
        <v>3.74</v>
      </c>
      <c r="E10" s="4">
        <v>4.8499999999999996</v>
      </c>
      <c r="F10" s="3">
        <f t="shared" si="0"/>
        <v>103229.99999999994</v>
      </c>
      <c r="H10" s="14">
        <f t="shared" si="1"/>
        <v>451049.99999999994</v>
      </c>
    </row>
    <row r="11" spans="1:8" x14ac:dyDescent="0.2">
      <c r="B11" s="1">
        <v>37043</v>
      </c>
      <c r="C11" s="2">
        <v>90000</v>
      </c>
      <c r="D11" s="2">
        <v>3.74</v>
      </c>
      <c r="E11" s="4">
        <v>4.83</v>
      </c>
      <c r="F11" s="3">
        <f t="shared" si="0"/>
        <v>98099.999999999985</v>
      </c>
      <c r="H11" s="14">
        <f t="shared" si="1"/>
        <v>434700</v>
      </c>
    </row>
    <row r="12" spans="1:8" x14ac:dyDescent="0.2">
      <c r="B12" s="1">
        <v>37073</v>
      </c>
      <c r="C12" s="2">
        <v>77500</v>
      </c>
      <c r="D12" s="2">
        <v>3.74</v>
      </c>
      <c r="E12" s="4">
        <v>4.7270000000000003</v>
      </c>
      <c r="F12" s="3">
        <f t="shared" si="0"/>
        <v>76492.500000000015</v>
      </c>
      <c r="H12" s="14">
        <f t="shared" si="1"/>
        <v>366342.5</v>
      </c>
    </row>
    <row r="13" spans="1:8" x14ac:dyDescent="0.2">
      <c r="B13" s="1" t="s">
        <v>6</v>
      </c>
      <c r="C13" s="2">
        <f>SUM(C6:C12)</f>
        <v>695500</v>
      </c>
      <c r="D13" s="2"/>
      <c r="E13" s="5" t="s">
        <v>10</v>
      </c>
      <c r="F13" s="3">
        <f>SUM(F6:F12)</f>
        <v>1714622.5</v>
      </c>
      <c r="H13" s="14">
        <f>SUM(H7:H12)</f>
        <v>4315792.5</v>
      </c>
    </row>
    <row r="14" spans="1:8" x14ac:dyDescent="0.2">
      <c r="B14" s="1"/>
      <c r="C14" s="2"/>
      <c r="D14" s="2"/>
      <c r="E14" s="5" t="s">
        <v>12</v>
      </c>
      <c r="F14" s="10">
        <f>H13/C13</f>
        <v>6.2053091301222141</v>
      </c>
    </row>
    <row r="15" spans="1:8" x14ac:dyDescent="0.2">
      <c r="B15" s="1"/>
      <c r="C15" s="2"/>
      <c r="D15" s="2"/>
      <c r="E15" s="13" t="s">
        <v>9</v>
      </c>
      <c r="F15" s="10">
        <v>5.25</v>
      </c>
    </row>
    <row r="16" spans="1:8" x14ac:dyDescent="0.2">
      <c r="B16" s="1"/>
      <c r="C16" s="2"/>
      <c r="D16" s="2"/>
      <c r="E16" s="5" t="s">
        <v>16</v>
      </c>
      <c r="F16" s="3">
        <f>(F15-D7)*C13</f>
        <v>1050204.9999999998</v>
      </c>
    </row>
    <row r="17" spans="2:6" x14ac:dyDescent="0.2">
      <c r="B17" s="1"/>
      <c r="C17" s="2"/>
      <c r="D17" s="2"/>
      <c r="E17" s="2"/>
      <c r="F17" s="3"/>
    </row>
    <row r="18" spans="2:6" x14ac:dyDescent="0.2">
      <c r="B18" s="1" t="s">
        <v>7</v>
      </c>
      <c r="C18" s="2"/>
      <c r="D18" s="2"/>
      <c r="E18" s="2"/>
      <c r="F18" s="3"/>
    </row>
    <row r="19" spans="2:6" x14ac:dyDescent="0.2">
      <c r="B19" s="6">
        <v>37104</v>
      </c>
      <c r="C19">
        <v>181000</v>
      </c>
      <c r="F19" s="7"/>
    </row>
    <row r="20" spans="2:6" x14ac:dyDescent="0.2">
      <c r="B20" s="6">
        <v>37135</v>
      </c>
      <c r="C20">
        <v>184000</v>
      </c>
      <c r="F20" s="7"/>
    </row>
    <row r="21" spans="2:6" x14ac:dyDescent="0.2">
      <c r="B21" s="6">
        <v>37165</v>
      </c>
      <c r="C21">
        <v>232000</v>
      </c>
      <c r="F21" s="7"/>
    </row>
    <row r="22" spans="2:6" x14ac:dyDescent="0.2">
      <c r="B22" s="6">
        <v>37196</v>
      </c>
      <c r="C22">
        <v>300000</v>
      </c>
      <c r="F22" s="7"/>
    </row>
    <row r="23" spans="2:6" x14ac:dyDescent="0.2">
      <c r="B23" s="6">
        <v>37226</v>
      </c>
      <c r="C23">
        <v>493000</v>
      </c>
      <c r="F23" s="7"/>
    </row>
    <row r="24" spans="2:6" x14ac:dyDescent="0.2">
      <c r="B24" s="6">
        <v>37257</v>
      </c>
      <c r="C24">
        <v>467000</v>
      </c>
      <c r="F24" s="7"/>
    </row>
    <row r="25" spans="2:6" x14ac:dyDescent="0.2">
      <c r="B25" s="6">
        <v>37288</v>
      </c>
      <c r="C25">
        <v>415000</v>
      </c>
      <c r="F25" s="7"/>
    </row>
    <row r="26" spans="2:6" x14ac:dyDescent="0.2">
      <c r="B26" s="6">
        <v>37316</v>
      </c>
      <c r="C26">
        <v>356000</v>
      </c>
      <c r="F26" s="7"/>
    </row>
    <row r="27" spans="2:6" x14ac:dyDescent="0.2">
      <c r="B27" s="6">
        <v>37347</v>
      </c>
      <c r="C27">
        <v>307000</v>
      </c>
      <c r="F27" s="7"/>
    </row>
    <row r="28" spans="2:6" x14ac:dyDescent="0.2">
      <c r="B28" s="6">
        <v>37377</v>
      </c>
      <c r="C28">
        <v>221000</v>
      </c>
      <c r="F28" s="7"/>
    </row>
    <row r="29" spans="2:6" x14ac:dyDescent="0.2">
      <c r="B29" s="6">
        <v>37408</v>
      </c>
      <c r="C29">
        <v>197000</v>
      </c>
      <c r="F29" s="7"/>
    </row>
    <row r="30" spans="2:6" x14ac:dyDescent="0.2">
      <c r="B30" s="6">
        <v>37438</v>
      </c>
      <c r="C30">
        <v>175000</v>
      </c>
      <c r="F30" s="7"/>
    </row>
    <row r="31" spans="2:6" x14ac:dyDescent="0.2">
      <c r="B31" s="6" t="s">
        <v>8</v>
      </c>
      <c r="C31">
        <f>SUM(C19:C30)</f>
        <v>3528000</v>
      </c>
      <c r="E31" s="9"/>
      <c r="F31" s="7"/>
    </row>
    <row r="32" spans="2:6" x14ac:dyDescent="0.2">
      <c r="B32" s="11" t="s">
        <v>11</v>
      </c>
      <c r="C32" s="12">
        <f>F16/C31</f>
        <v>0.29767715419501128</v>
      </c>
      <c r="D32" s="8"/>
      <c r="E32" s="9"/>
      <c r="F32" s="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7"/>
  <sheetViews>
    <sheetView workbookViewId="0">
      <selection activeCell="G11" sqref="G11"/>
    </sheetView>
  </sheetViews>
  <sheetFormatPr defaultRowHeight="12.75" x14ac:dyDescent="0.2"/>
  <cols>
    <col min="4" max="4" width="6" customWidth="1"/>
  </cols>
  <sheetData>
    <row r="4" spans="2:6" x14ac:dyDescent="0.2">
      <c r="B4" s="17" t="s">
        <v>18</v>
      </c>
      <c r="C4" s="17"/>
      <c r="D4" s="17"/>
      <c r="E4" s="17" t="s">
        <v>19</v>
      </c>
    </row>
    <row r="5" spans="2:6" x14ac:dyDescent="0.2">
      <c r="B5" s="16" t="s">
        <v>1</v>
      </c>
      <c r="C5" s="16" t="s">
        <v>17</v>
      </c>
      <c r="D5" s="16"/>
      <c r="E5" s="16" t="s">
        <v>1</v>
      </c>
      <c r="F5" s="16" t="s">
        <v>17</v>
      </c>
    </row>
    <row r="6" spans="2:6" x14ac:dyDescent="0.2">
      <c r="B6" s="1">
        <v>36923</v>
      </c>
      <c r="C6" s="2">
        <v>160000</v>
      </c>
      <c r="E6" s="6">
        <v>37104</v>
      </c>
      <c r="F6">
        <v>181000</v>
      </c>
    </row>
    <row r="7" spans="2:6" x14ac:dyDescent="0.2">
      <c r="B7" s="1">
        <v>36951</v>
      </c>
      <c r="C7" s="2">
        <v>155000</v>
      </c>
      <c r="E7" s="6">
        <v>37135</v>
      </c>
      <c r="F7">
        <v>184000</v>
      </c>
    </row>
    <row r="8" spans="2:6" x14ac:dyDescent="0.2">
      <c r="B8" s="1">
        <v>36982</v>
      </c>
      <c r="C8" s="2">
        <v>120000</v>
      </c>
      <c r="E8" s="6">
        <v>37165</v>
      </c>
      <c r="F8">
        <v>232000</v>
      </c>
    </row>
    <row r="9" spans="2:6" x14ac:dyDescent="0.2">
      <c r="B9" s="1">
        <v>37012</v>
      </c>
      <c r="C9" s="2">
        <v>93000</v>
      </c>
      <c r="E9" s="6">
        <v>37196</v>
      </c>
      <c r="F9">
        <v>300000</v>
      </c>
    </row>
    <row r="10" spans="2:6" x14ac:dyDescent="0.2">
      <c r="B10" s="1">
        <v>37043</v>
      </c>
      <c r="C10" s="2">
        <v>90000</v>
      </c>
      <c r="E10" s="6">
        <v>37226</v>
      </c>
      <c r="F10">
        <v>493000</v>
      </c>
    </row>
    <row r="11" spans="2:6" x14ac:dyDescent="0.2">
      <c r="B11" s="1">
        <v>37073</v>
      </c>
      <c r="C11" s="2">
        <v>77500</v>
      </c>
      <c r="E11" s="6">
        <v>37257</v>
      </c>
      <c r="F11">
        <v>467000</v>
      </c>
    </row>
    <row r="12" spans="2:6" x14ac:dyDescent="0.2">
      <c r="E12" s="6">
        <v>37288</v>
      </c>
      <c r="F12">
        <v>415000</v>
      </c>
    </row>
    <row r="13" spans="2:6" x14ac:dyDescent="0.2">
      <c r="E13" s="6">
        <v>37316</v>
      </c>
      <c r="F13">
        <v>356000</v>
      </c>
    </row>
    <row r="14" spans="2:6" x14ac:dyDescent="0.2">
      <c r="E14" s="6">
        <v>37347</v>
      </c>
      <c r="F14">
        <v>307000</v>
      </c>
    </row>
    <row r="15" spans="2:6" x14ac:dyDescent="0.2">
      <c r="E15" s="6">
        <v>37377</v>
      </c>
      <c r="F15">
        <v>221000</v>
      </c>
    </row>
    <row r="16" spans="2:6" x14ac:dyDescent="0.2">
      <c r="E16" s="6">
        <v>37408</v>
      </c>
      <c r="F16">
        <v>197000</v>
      </c>
    </row>
    <row r="17" spans="5:6" x14ac:dyDescent="0.2">
      <c r="E17" s="6">
        <v>37438</v>
      </c>
      <c r="F17">
        <v>175000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dfuller</dc:creator>
  <cp:lastModifiedBy>Jan Havlíček</cp:lastModifiedBy>
  <cp:lastPrinted>2001-01-07T22:42:32Z</cp:lastPrinted>
  <dcterms:created xsi:type="dcterms:W3CDTF">2001-01-07T22:21:17Z</dcterms:created>
  <dcterms:modified xsi:type="dcterms:W3CDTF">2023-09-11T02:09:30Z</dcterms:modified>
</cp:coreProperties>
</file>