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414A3B4-38B5-404E-A8D4-77D1032E5353}" xr6:coauthVersionLast="47" xr6:coauthVersionMax="47" xr10:uidLastSave="{00000000-0000-0000-0000-000000000000}"/>
  <bookViews>
    <workbookView xWindow="-120" yWindow="-120" windowWidth="23280" windowHeight="12480" firstSheet="1" activeTab="2"/>
  </bookViews>
  <sheets>
    <sheet name="XXXXXX" sheetId="6" state="veryHidden" r:id="rId1"/>
    <sheet name="Quote Sheet" sheetId="56" r:id="rId2"/>
    <sheet name=" Summary" sheetId="47" r:id="rId3"/>
    <sheet name="Swap" sheetId="62" r:id="rId4"/>
    <sheet name="ASTRIP (Digital Option)" sheetId="63" r:id="rId5"/>
    <sheet name="Curves" sheetId="53" r:id="rId6"/>
  </sheets>
  <externalReferences>
    <externalReference r:id="rId7"/>
  </externalReferences>
  <definedNames>
    <definedName name="Curves">Curves!$A$5:$H$5</definedName>
    <definedName name="mthbeg" localSheetId="4">'ASTRIP (Digital Option)'!$A$3</definedName>
    <definedName name="mthbeg" localSheetId="1">#REF!</definedName>
    <definedName name="mthbeg" localSheetId="3">Swap!$A$3</definedName>
    <definedName name="mthbeg">#REF!</definedName>
    <definedName name="mthend" localSheetId="4">'ASTRIP (Digital Option)'!$B$3</definedName>
    <definedName name="mthend" localSheetId="1">#REF!</definedName>
    <definedName name="mthend" localSheetId="3">Swap!$B$3</definedName>
    <definedName name="mthend">#REF!</definedName>
    <definedName name="Newvolume">' Summary'!$B$43:$C$56</definedName>
    <definedName name="Oldvolume">' Summary'!$B$31:$D$38</definedName>
    <definedName name="_xlnm.Print_Area" localSheetId="2">' Summary'!$A$1:$D$39</definedName>
    <definedName name="_xlnm.Print_Area" localSheetId="4">'ASTRIP (Digital Option)'!$A$1:$CE$16</definedName>
    <definedName name="_xlnm.Print_Area" localSheetId="5">Curves!$A$1:$H$24</definedName>
    <definedName name="_xlnm.Print_Area" localSheetId="1">'Quote Sheet'!$A$1:$I$14</definedName>
    <definedName name="_xlnm.Print_Area" localSheetId="3">Swap!$A$1:$AY$16</definedName>
    <definedName name="_xlnm.Print_Area">#REF!</definedName>
    <definedName name="_xlnm.Print_Titles">#REF!</definedName>
    <definedName name="sencount" hidden="1">1</definedName>
    <definedName name="Table">Curves!$A$5:$K$1141</definedName>
  </definedNames>
  <calcPr calcId="0"/>
</workbook>
</file>

<file path=xl/calcChain.xml><?xml version="1.0" encoding="utf-8"?>
<calcChain xmlns="http://schemas.openxmlformats.org/spreadsheetml/2006/main">
  <c r="B20" i="47" l="1"/>
  <c r="B22" i="47"/>
  <c r="C22" i="47"/>
  <c r="B24" i="47"/>
  <c r="A27" i="47"/>
  <c r="A3" i="63"/>
  <c r="B3" i="63"/>
  <c r="C3" i="63"/>
  <c r="D3" i="63"/>
  <c r="E3" i="63"/>
  <c r="J4" i="63"/>
  <c r="K4" i="63"/>
  <c r="L4" i="63"/>
  <c r="M4" i="63"/>
  <c r="N4" i="63"/>
  <c r="O4" i="63"/>
  <c r="Q4" i="63"/>
  <c r="R4" i="63"/>
  <c r="S4" i="63"/>
  <c r="T4" i="63"/>
  <c r="BL4" i="63"/>
  <c r="BM4" i="63"/>
  <c r="BN4" i="63"/>
  <c r="BO4" i="63"/>
  <c r="BP4" i="63"/>
  <c r="BQ4" i="63"/>
  <c r="B5" i="63"/>
  <c r="D5" i="63"/>
  <c r="BI5" i="63"/>
  <c r="BJ5" i="63"/>
  <c r="BK5" i="63"/>
  <c r="BL5" i="63"/>
  <c r="BM5" i="63"/>
  <c r="BN5" i="63"/>
  <c r="BO5" i="63"/>
  <c r="BP5" i="63"/>
  <c r="BQ5" i="63"/>
  <c r="BS5" i="63"/>
  <c r="BT5" i="63"/>
  <c r="BU5" i="63"/>
  <c r="BV5" i="63"/>
  <c r="BX5" i="63"/>
  <c r="BY5" i="63"/>
  <c r="BZ5" i="63"/>
  <c r="CA5" i="63"/>
  <c r="H6" i="63"/>
  <c r="K6" i="63"/>
  <c r="N6" i="63"/>
  <c r="R6" i="63"/>
  <c r="BI6" i="63"/>
  <c r="BJ6" i="63"/>
  <c r="BK6" i="63"/>
  <c r="BL6" i="63"/>
  <c r="BM6" i="63"/>
  <c r="BN6" i="63"/>
  <c r="BO6" i="63"/>
  <c r="BP6" i="63"/>
  <c r="BQ6" i="63"/>
  <c r="D8" i="63"/>
  <c r="E8" i="63"/>
  <c r="F8" i="63"/>
  <c r="G8" i="63"/>
  <c r="H8" i="63"/>
  <c r="I8" i="63"/>
  <c r="J8" i="63"/>
  <c r="K8" i="63"/>
  <c r="L8" i="63"/>
  <c r="M8" i="63"/>
  <c r="N8" i="63"/>
  <c r="O8" i="63"/>
  <c r="Q8" i="63"/>
  <c r="R8" i="63"/>
  <c r="S8" i="63"/>
  <c r="AA8" i="63"/>
  <c r="AB8" i="63"/>
  <c r="AX8" i="63"/>
  <c r="AY8" i="63"/>
  <c r="BI8" i="63"/>
  <c r="BJ8" i="63"/>
  <c r="BK8" i="63"/>
  <c r="BL8" i="63"/>
  <c r="BM8" i="63"/>
  <c r="BN8" i="63"/>
  <c r="BO8" i="63"/>
  <c r="BP8" i="63"/>
  <c r="BQ8" i="63"/>
  <c r="BS8" i="63"/>
  <c r="BT8" i="63"/>
  <c r="BU8" i="63"/>
  <c r="BV8" i="63"/>
  <c r="BX8" i="63"/>
  <c r="BY8" i="63"/>
  <c r="BZ8" i="63"/>
  <c r="CA8" i="63"/>
  <c r="CC8" i="63"/>
  <c r="CE8" i="63"/>
  <c r="A10" i="63"/>
  <c r="B10" i="63"/>
  <c r="D10" i="63"/>
  <c r="E10" i="63"/>
  <c r="F10" i="63"/>
  <c r="G10" i="63"/>
  <c r="H10" i="63"/>
  <c r="I10" i="63"/>
  <c r="J10" i="63"/>
  <c r="K10" i="63"/>
  <c r="L10" i="63"/>
  <c r="M10" i="63"/>
  <c r="N10" i="63"/>
  <c r="O10" i="63"/>
  <c r="Q10" i="63"/>
  <c r="R10" i="63"/>
  <c r="S10" i="63"/>
  <c r="T10" i="63"/>
  <c r="U10" i="63"/>
  <c r="V10" i="63"/>
  <c r="W10" i="63"/>
  <c r="X10" i="63"/>
  <c r="Y10" i="63"/>
  <c r="AA10" i="63"/>
  <c r="AB10" i="63"/>
  <c r="AD10" i="63"/>
  <c r="AE10" i="63"/>
  <c r="AF10" i="63"/>
  <c r="AG10" i="63"/>
  <c r="AJ10" i="63"/>
  <c r="AK10" i="63"/>
  <c r="AL10" i="63"/>
  <c r="AO10" i="63"/>
  <c r="AT10" i="63"/>
  <c r="AU10" i="63"/>
  <c r="AV10" i="63"/>
  <c r="AW10" i="63"/>
  <c r="AX10" i="63"/>
  <c r="AY10" i="63"/>
  <c r="BI10" i="63"/>
  <c r="BJ10" i="63"/>
  <c r="BK10" i="63"/>
  <c r="BL10" i="63"/>
  <c r="BM10" i="63"/>
  <c r="BN10" i="63"/>
  <c r="BO10" i="63"/>
  <c r="BP10" i="63"/>
  <c r="BQ10" i="63"/>
  <c r="BS10" i="63"/>
  <c r="BT10" i="63"/>
  <c r="BU10" i="63"/>
  <c r="BV10" i="63"/>
  <c r="BX10" i="63"/>
  <c r="BY10" i="63"/>
  <c r="BZ10" i="63"/>
  <c r="CA10" i="63"/>
  <c r="CC10" i="63"/>
  <c r="CE10" i="63"/>
  <c r="A11" i="63"/>
  <c r="B11" i="63"/>
  <c r="D11" i="63"/>
  <c r="E11" i="63"/>
  <c r="F11" i="63"/>
  <c r="G11" i="63"/>
  <c r="H11" i="63"/>
  <c r="I11" i="63"/>
  <c r="J11" i="63"/>
  <c r="K11" i="63"/>
  <c r="L11" i="63"/>
  <c r="M11" i="63"/>
  <c r="N11" i="63"/>
  <c r="O11" i="63"/>
  <c r="Q11" i="63"/>
  <c r="R11" i="63"/>
  <c r="S11" i="63"/>
  <c r="T11" i="63"/>
  <c r="U11" i="63"/>
  <c r="V11" i="63"/>
  <c r="W11" i="63"/>
  <c r="X11" i="63"/>
  <c r="Y11" i="63"/>
  <c r="AA11" i="63"/>
  <c r="AB11" i="63"/>
  <c r="AD11" i="63"/>
  <c r="AE11" i="63"/>
  <c r="AF11" i="63"/>
  <c r="AG11" i="63"/>
  <c r="BI11" i="63"/>
  <c r="BJ11" i="63"/>
  <c r="BK11" i="63"/>
  <c r="BL11" i="63"/>
  <c r="BM11" i="63"/>
  <c r="BN11" i="63"/>
  <c r="BO11" i="63"/>
  <c r="BP11" i="63"/>
  <c r="BQ11" i="63"/>
  <c r="BS11" i="63"/>
  <c r="BT11" i="63"/>
  <c r="BU11" i="63"/>
  <c r="BV11" i="63"/>
  <c r="BX11" i="63"/>
  <c r="BY11" i="63"/>
  <c r="BZ11" i="63"/>
  <c r="CA11" i="63"/>
  <c r="CC11" i="63"/>
  <c r="CE11" i="63"/>
  <c r="A12" i="63"/>
  <c r="B12" i="63"/>
  <c r="D12" i="63"/>
  <c r="E12" i="63"/>
  <c r="F12" i="63"/>
  <c r="G12" i="63"/>
  <c r="H12" i="63"/>
  <c r="I12" i="63"/>
  <c r="J12" i="63"/>
  <c r="K12" i="63"/>
  <c r="L12" i="63"/>
  <c r="M12" i="63"/>
  <c r="N12" i="63"/>
  <c r="O12" i="63"/>
  <c r="Q12" i="63"/>
  <c r="R12" i="63"/>
  <c r="S12" i="63"/>
  <c r="T12" i="63"/>
  <c r="U12" i="63"/>
  <c r="V12" i="63"/>
  <c r="W12" i="63"/>
  <c r="X12" i="63"/>
  <c r="Y12" i="63"/>
  <c r="AA12" i="63"/>
  <c r="AB12" i="63"/>
  <c r="AD12" i="63"/>
  <c r="AE12" i="63"/>
  <c r="AF12" i="63"/>
  <c r="AG12" i="63"/>
  <c r="BI12" i="63"/>
  <c r="BJ12" i="63"/>
  <c r="BK12" i="63"/>
  <c r="BL12" i="63"/>
  <c r="BM12" i="63"/>
  <c r="BN12" i="63"/>
  <c r="BO12" i="63"/>
  <c r="BP12" i="63"/>
  <c r="BQ12" i="63"/>
  <c r="BS12" i="63"/>
  <c r="BT12" i="63"/>
  <c r="BU12" i="63"/>
  <c r="BV12" i="63"/>
  <c r="BX12" i="63"/>
  <c r="BY12" i="63"/>
  <c r="BZ12" i="63"/>
  <c r="CA12" i="63"/>
  <c r="CC12" i="63"/>
  <c r="CE12" i="63"/>
  <c r="A13" i="63"/>
  <c r="B13" i="63"/>
  <c r="D13" i="63"/>
  <c r="E13" i="63"/>
  <c r="F13" i="63"/>
  <c r="G13" i="63"/>
  <c r="H13" i="63"/>
  <c r="I13" i="63"/>
  <c r="J13" i="63"/>
  <c r="K13" i="63"/>
  <c r="L13" i="63"/>
  <c r="M13" i="63"/>
  <c r="N13" i="63"/>
  <c r="O13" i="63"/>
  <c r="Q13" i="63"/>
  <c r="R13" i="63"/>
  <c r="S13" i="63"/>
  <c r="T13" i="63"/>
  <c r="U13" i="63"/>
  <c r="V13" i="63"/>
  <c r="W13" i="63"/>
  <c r="X13" i="63"/>
  <c r="Y13" i="63"/>
  <c r="AA13" i="63"/>
  <c r="AB13" i="63"/>
  <c r="AD13" i="63"/>
  <c r="AE13" i="63"/>
  <c r="AF13" i="63"/>
  <c r="AG13" i="63"/>
  <c r="BI13" i="63"/>
  <c r="BJ13" i="63"/>
  <c r="BK13" i="63"/>
  <c r="BL13" i="63"/>
  <c r="BM13" i="63"/>
  <c r="BN13" i="63"/>
  <c r="BO13" i="63"/>
  <c r="BP13" i="63"/>
  <c r="BQ13" i="63"/>
  <c r="BS13" i="63"/>
  <c r="BT13" i="63"/>
  <c r="BU13" i="63"/>
  <c r="BV13" i="63"/>
  <c r="BX13" i="63"/>
  <c r="BY13" i="63"/>
  <c r="BZ13" i="63"/>
  <c r="CA13" i="63"/>
  <c r="CC13" i="63"/>
  <c r="CE13" i="63"/>
  <c r="A14" i="63"/>
  <c r="B14" i="63"/>
  <c r="D14" i="63"/>
  <c r="E14" i="63"/>
  <c r="F14" i="63"/>
  <c r="G14" i="63"/>
  <c r="H14" i="63"/>
  <c r="I14" i="63"/>
  <c r="J14" i="63"/>
  <c r="K14" i="63"/>
  <c r="L14" i="63"/>
  <c r="M14" i="63"/>
  <c r="N14" i="63"/>
  <c r="O14" i="63"/>
  <c r="Q14" i="63"/>
  <c r="R14" i="63"/>
  <c r="S14" i="63"/>
  <c r="T14" i="63"/>
  <c r="U14" i="63"/>
  <c r="V14" i="63"/>
  <c r="W14" i="63"/>
  <c r="X14" i="63"/>
  <c r="Y14" i="63"/>
  <c r="AA14" i="63"/>
  <c r="AB14" i="63"/>
  <c r="AD14" i="63"/>
  <c r="AE14" i="63"/>
  <c r="AF14" i="63"/>
  <c r="AG14" i="63"/>
  <c r="BI14" i="63"/>
  <c r="BJ14" i="63"/>
  <c r="BK14" i="63"/>
  <c r="BL14" i="63"/>
  <c r="BM14" i="63"/>
  <c r="BN14" i="63"/>
  <c r="BO14" i="63"/>
  <c r="BP14" i="63"/>
  <c r="BQ14" i="63"/>
  <c r="BS14" i="63"/>
  <c r="BT14" i="63"/>
  <c r="BU14" i="63"/>
  <c r="BV14" i="63"/>
  <c r="BX14" i="63"/>
  <c r="BY14" i="63"/>
  <c r="BZ14" i="63"/>
  <c r="CA14" i="63"/>
  <c r="CC14" i="63"/>
  <c r="CE14" i="63"/>
  <c r="A15" i="63"/>
  <c r="B15" i="63"/>
  <c r="D15" i="63"/>
  <c r="E15" i="63"/>
  <c r="F15" i="63"/>
  <c r="G15" i="63"/>
  <c r="H15" i="63"/>
  <c r="I15" i="63"/>
  <c r="J15" i="63"/>
  <c r="K15" i="63"/>
  <c r="L15" i="63"/>
  <c r="M15" i="63"/>
  <c r="N15" i="63"/>
  <c r="O15" i="63"/>
  <c r="Q15" i="63"/>
  <c r="R15" i="63"/>
  <c r="S15" i="63"/>
  <c r="T15" i="63"/>
  <c r="U15" i="63"/>
  <c r="V15" i="63"/>
  <c r="W15" i="63"/>
  <c r="X15" i="63"/>
  <c r="Y15" i="63"/>
  <c r="AA15" i="63"/>
  <c r="AB15" i="63"/>
  <c r="AD15" i="63"/>
  <c r="AE15" i="63"/>
  <c r="AF15" i="63"/>
  <c r="AG15" i="63"/>
  <c r="BI15" i="63"/>
  <c r="BJ15" i="63"/>
  <c r="BK15" i="63"/>
  <c r="BL15" i="63"/>
  <c r="BM15" i="63"/>
  <c r="BN15" i="63"/>
  <c r="BO15" i="63"/>
  <c r="BP15" i="63"/>
  <c r="BQ15" i="63"/>
  <c r="BS15" i="63"/>
  <c r="BT15" i="63"/>
  <c r="BU15" i="63"/>
  <c r="BV15" i="63"/>
  <c r="BX15" i="63"/>
  <c r="BY15" i="63"/>
  <c r="BZ15" i="63"/>
  <c r="CA15" i="63"/>
  <c r="CC15" i="63"/>
  <c r="CE15" i="63"/>
  <c r="A16" i="63"/>
  <c r="B16" i="63"/>
  <c r="D16" i="63"/>
  <c r="E16" i="63"/>
  <c r="F16" i="63"/>
  <c r="G16" i="63"/>
  <c r="H16" i="63"/>
  <c r="I16" i="63"/>
  <c r="J16" i="63"/>
  <c r="K16" i="63"/>
  <c r="L16" i="63"/>
  <c r="M16" i="63"/>
  <c r="N16" i="63"/>
  <c r="O16" i="63"/>
  <c r="Q16" i="63"/>
  <c r="R16" i="63"/>
  <c r="S16" i="63"/>
  <c r="T16" i="63"/>
  <c r="U16" i="63"/>
  <c r="V16" i="63"/>
  <c r="W16" i="63"/>
  <c r="X16" i="63"/>
  <c r="Y16" i="63"/>
  <c r="AA16" i="63"/>
  <c r="AB16" i="63"/>
  <c r="AD16" i="63"/>
  <c r="AE16" i="63"/>
  <c r="AF16" i="63"/>
  <c r="AG16" i="63"/>
  <c r="BI16" i="63"/>
  <c r="BJ16" i="63"/>
  <c r="BK16" i="63"/>
  <c r="BL16" i="63"/>
  <c r="BM16" i="63"/>
  <c r="BN16" i="63"/>
  <c r="BO16" i="63"/>
  <c r="BP16" i="63"/>
  <c r="BQ16" i="63"/>
  <c r="BS16" i="63"/>
  <c r="BT16" i="63"/>
  <c r="BU16" i="63"/>
  <c r="BV16" i="63"/>
  <c r="BX16" i="63"/>
  <c r="BY16" i="63"/>
  <c r="BZ16" i="63"/>
  <c r="CA16" i="63"/>
  <c r="CC16" i="63"/>
  <c r="CE16" i="63"/>
  <c r="A17" i="63"/>
  <c r="B17" i="63"/>
  <c r="D17" i="63"/>
  <c r="E17" i="63"/>
  <c r="F17" i="63"/>
  <c r="G17" i="63"/>
  <c r="H17" i="63"/>
  <c r="I17" i="63"/>
  <c r="J17" i="63"/>
  <c r="K17" i="63"/>
  <c r="L17" i="63"/>
  <c r="M17" i="63"/>
  <c r="N17" i="63"/>
  <c r="O17" i="63"/>
  <c r="Q17" i="63"/>
  <c r="R17" i="63"/>
  <c r="S17" i="63"/>
  <c r="T17" i="63"/>
  <c r="U17" i="63"/>
  <c r="V17" i="63"/>
  <c r="W17" i="63"/>
  <c r="X17" i="63"/>
  <c r="Y17" i="63"/>
  <c r="AA17" i="63"/>
  <c r="AB17" i="63"/>
  <c r="AD17" i="63"/>
  <c r="AE17" i="63"/>
  <c r="AF17" i="63"/>
  <c r="AG17" i="63"/>
  <c r="BI17" i="63"/>
  <c r="BJ17" i="63"/>
  <c r="BK17" i="63"/>
  <c r="BL17" i="63"/>
  <c r="BM17" i="63"/>
  <c r="BN17" i="63"/>
  <c r="BO17" i="63"/>
  <c r="BP17" i="63"/>
  <c r="BQ17" i="63"/>
  <c r="BS17" i="63"/>
  <c r="BT17" i="63"/>
  <c r="BU17" i="63"/>
  <c r="BV17" i="63"/>
  <c r="BX17" i="63"/>
  <c r="BY17" i="63"/>
  <c r="BZ17" i="63"/>
  <c r="CA17" i="63"/>
  <c r="CC17" i="63"/>
  <c r="CE17" i="63"/>
  <c r="A18" i="63"/>
  <c r="B18" i="63"/>
  <c r="D18" i="63"/>
  <c r="E18" i="63"/>
  <c r="F18" i="63"/>
  <c r="G18" i="63"/>
  <c r="H18" i="63"/>
  <c r="I18" i="63"/>
  <c r="J18" i="63"/>
  <c r="K18" i="63"/>
  <c r="L18" i="63"/>
  <c r="M18" i="63"/>
  <c r="N18" i="63"/>
  <c r="O18" i="63"/>
  <c r="Q18" i="63"/>
  <c r="R18" i="63"/>
  <c r="S18" i="63"/>
  <c r="T18" i="63"/>
  <c r="U18" i="63"/>
  <c r="V18" i="63"/>
  <c r="W18" i="63"/>
  <c r="X18" i="63"/>
  <c r="Y18" i="63"/>
  <c r="AA18" i="63"/>
  <c r="AB18" i="63"/>
  <c r="AD18" i="63"/>
  <c r="AE18" i="63"/>
  <c r="AF18" i="63"/>
  <c r="AG18" i="63"/>
  <c r="BI18" i="63"/>
  <c r="BJ18" i="63"/>
  <c r="BK18" i="63"/>
  <c r="BL18" i="63"/>
  <c r="BM18" i="63"/>
  <c r="BN18" i="63"/>
  <c r="BO18" i="63"/>
  <c r="BP18" i="63"/>
  <c r="BQ18" i="63"/>
  <c r="BS18" i="63"/>
  <c r="BT18" i="63"/>
  <c r="BU18" i="63"/>
  <c r="BV18" i="63"/>
  <c r="BX18" i="63"/>
  <c r="BY18" i="63"/>
  <c r="BZ18" i="63"/>
  <c r="CA18" i="63"/>
  <c r="CC18" i="63"/>
  <c r="CE18" i="63"/>
  <c r="A19" i="63"/>
  <c r="B19" i="63"/>
  <c r="D19" i="63"/>
  <c r="E19" i="63"/>
  <c r="F19" i="63"/>
  <c r="G19" i="63"/>
  <c r="H19" i="63"/>
  <c r="I19" i="63"/>
  <c r="J19" i="63"/>
  <c r="K19" i="63"/>
  <c r="L19" i="63"/>
  <c r="M19" i="63"/>
  <c r="N19" i="63"/>
  <c r="O19" i="63"/>
  <c r="Q19" i="63"/>
  <c r="R19" i="63"/>
  <c r="S19" i="63"/>
  <c r="T19" i="63"/>
  <c r="U19" i="63"/>
  <c r="V19" i="63"/>
  <c r="W19" i="63"/>
  <c r="X19" i="63"/>
  <c r="Y19" i="63"/>
  <c r="AA19" i="63"/>
  <c r="AB19" i="63"/>
  <c r="AD19" i="63"/>
  <c r="AE19" i="63"/>
  <c r="AF19" i="63"/>
  <c r="AG19" i="63"/>
  <c r="BI19" i="63"/>
  <c r="BJ19" i="63"/>
  <c r="BK19" i="63"/>
  <c r="BL19" i="63"/>
  <c r="BM19" i="63"/>
  <c r="BN19" i="63"/>
  <c r="BO19" i="63"/>
  <c r="BP19" i="63"/>
  <c r="BQ19" i="63"/>
  <c r="BS19" i="63"/>
  <c r="BT19" i="63"/>
  <c r="BU19" i="63"/>
  <c r="BV19" i="63"/>
  <c r="BX19" i="63"/>
  <c r="BY19" i="63"/>
  <c r="BZ19" i="63"/>
  <c r="CA19" i="63"/>
  <c r="CC19" i="63"/>
  <c r="CE19" i="63"/>
  <c r="A20" i="63"/>
  <c r="B20" i="63"/>
  <c r="D20" i="63"/>
  <c r="E20" i="63"/>
  <c r="F20" i="63"/>
  <c r="G20" i="63"/>
  <c r="H20" i="63"/>
  <c r="I20" i="63"/>
  <c r="J20" i="63"/>
  <c r="K20" i="63"/>
  <c r="L20" i="63"/>
  <c r="M20" i="63"/>
  <c r="N20" i="63"/>
  <c r="O20" i="63"/>
  <c r="Q20" i="63"/>
  <c r="R20" i="63"/>
  <c r="S20" i="63"/>
  <c r="T20" i="63"/>
  <c r="U20" i="63"/>
  <c r="V20" i="63"/>
  <c r="W20" i="63"/>
  <c r="X20" i="63"/>
  <c r="Y20" i="63"/>
  <c r="AA20" i="63"/>
  <c r="AB20" i="63"/>
  <c r="AD20" i="63"/>
  <c r="AE20" i="63"/>
  <c r="AF20" i="63"/>
  <c r="AG20" i="63"/>
  <c r="BI20" i="63"/>
  <c r="BJ20" i="63"/>
  <c r="BK20" i="63"/>
  <c r="BL20" i="63"/>
  <c r="BM20" i="63"/>
  <c r="BN20" i="63"/>
  <c r="BO20" i="63"/>
  <c r="BP20" i="63"/>
  <c r="BQ20" i="63"/>
  <c r="BS20" i="63"/>
  <c r="BT20" i="63"/>
  <c r="BU20" i="63"/>
  <c r="BV20" i="63"/>
  <c r="BX20" i="63"/>
  <c r="BY20" i="63"/>
  <c r="BZ20" i="63"/>
  <c r="CA20" i="63"/>
  <c r="CC20" i="63"/>
  <c r="CE20" i="63"/>
  <c r="A21" i="63"/>
  <c r="B21" i="63"/>
  <c r="D21" i="63"/>
  <c r="E21" i="63"/>
  <c r="F21" i="63"/>
  <c r="G21" i="63"/>
  <c r="H21" i="63"/>
  <c r="I21" i="63"/>
  <c r="J21" i="63"/>
  <c r="K21" i="63"/>
  <c r="L21" i="63"/>
  <c r="M21" i="63"/>
  <c r="N21" i="63"/>
  <c r="O21" i="63"/>
  <c r="Q21" i="63"/>
  <c r="R21" i="63"/>
  <c r="S21" i="63"/>
  <c r="T21" i="63"/>
  <c r="U21" i="63"/>
  <c r="V21" i="63"/>
  <c r="W21" i="63"/>
  <c r="X21" i="63"/>
  <c r="Y21" i="63"/>
  <c r="AA21" i="63"/>
  <c r="AB21" i="63"/>
  <c r="AD21" i="63"/>
  <c r="AE21" i="63"/>
  <c r="AF21" i="63"/>
  <c r="AG21" i="63"/>
  <c r="BI21" i="63"/>
  <c r="BJ21" i="63"/>
  <c r="BK21" i="63"/>
  <c r="BL21" i="63"/>
  <c r="BM21" i="63"/>
  <c r="BN21" i="63"/>
  <c r="BO21" i="63"/>
  <c r="BP21" i="63"/>
  <c r="BQ21" i="63"/>
  <c r="BS21" i="63"/>
  <c r="BT21" i="63"/>
  <c r="BU21" i="63"/>
  <c r="BV21" i="63"/>
  <c r="BX21" i="63"/>
  <c r="BY21" i="63"/>
  <c r="BZ21" i="63"/>
  <c r="CA21" i="63"/>
  <c r="CC21" i="63"/>
  <c r="CE21" i="63"/>
  <c r="A22" i="63"/>
  <c r="B22" i="63"/>
  <c r="D22" i="63"/>
  <c r="E22" i="63"/>
  <c r="F22" i="63"/>
  <c r="G22" i="63"/>
  <c r="H22" i="63"/>
  <c r="I22" i="63"/>
  <c r="J22" i="63"/>
  <c r="K22" i="63"/>
  <c r="L22" i="63"/>
  <c r="M22" i="63"/>
  <c r="N22" i="63"/>
  <c r="O22" i="63"/>
  <c r="Q22" i="63"/>
  <c r="R22" i="63"/>
  <c r="S22" i="63"/>
  <c r="T22" i="63"/>
  <c r="U22" i="63"/>
  <c r="V22" i="63"/>
  <c r="W22" i="63"/>
  <c r="X22" i="63"/>
  <c r="Y22" i="63"/>
  <c r="Z22" i="63"/>
  <c r="AA22" i="63"/>
  <c r="AB22" i="63"/>
  <c r="AD22" i="63"/>
  <c r="AE22" i="63"/>
  <c r="AF22" i="63"/>
  <c r="AG22" i="63"/>
  <c r="AJ22" i="63"/>
  <c r="AK22" i="63"/>
  <c r="AL22" i="63"/>
  <c r="AM22" i="63"/>
  <c r="AO22" i="63"/>
  <c r="AT22" i="63"/>
  <c r="AU22" i="63"/>
  <c r="AV22" i="63"/>
  <c r="AW22" i="63"/>
  <c r="AX22" i="63"/>
  <c r="AY22" i="63"/>
  <c r="BI22" i="63"/>
  <c r="BJ22" i="63"/>
  <c r="BK22" i="63"/>
  <c r="BL22" i="63"/>
  <c r="BM22" i="63"/>
  <c r="BN22" i="63"/>
  <c r="BO22" i="63"/>
  <c r="BP22" i="63"/>
  <c r="BQ22" i="63"/>
  <c r="BS22" i="63"/>
  <c r="BT22" i="63"/>
  <c r="BU22" i="63"/>
  <c r="BV22" i="63"/>
  <c r="BX22" i="63"/>
  <c r="BY22" i="63"/>
  <c r="BZ22" i="63"/>
  <c r="CA22" i="63"/>
  <c r="CC22" i="63"/>
  <c r="CE22" i="63"/>
  <c r="A23" i="63"/>
  <c r="B23" i="63"/>
  <c r="D23" i="63"/>
  <c r="E23" i="63"/>
  <c r="F23" i="63"/>
  <c r="G23" i="63"/>
  <c r="H23" i="63"/>
  <c r="I23" i="63"/>
  <c r="J23" i="63"/>
  <c r="K23" i="63"/>
  <c r="L23" i="63"/>
  <c r="M23" i="63"/>
  <c r="N23" i="63"/>
  <c r="O23" i="63"/>
  <c r="Q23" i="63"/>
  <c r="R23" i="63"/>
  <c r="S23" i="63"/>
  <c r="T23" i="63"/>
  <c r="U23" i="63"/>
  <c r="V23" i="63"/>
  <c r="W23" i="63"/>
  <c r="X23" i="63"/>
  <c r="Y23" i="63"/>
  <c r="Z23" i="63"/>
  <c r="AA23" i="63"/>
  <c r="AB23" i="63"/>
  <c r="AD23" i="63"/>
  <c r="AE23" i="63"/>
  <c r="AF23" i="63"/>
  <c r="AG23" i="63"/>
  <c r="BI23" i="63"/>
  <c r="BJ23" i="63"/>
  <c r="BK23" i="63"/>
  <c r="BL23" i="63"/>
  <c r="BM23" i="63"/>
  <c r="BN23" i="63"/>
  <c r="BO23" i="63"/>
  <c r="BP23" i="63"/>
  <c r="BQ23" i="63"/>
  <c r="BS23" i="63"/>
  <c r="BT23" i="63"/>
  <c r="BU23" i="63"/>
  <c r="BV23" i="63"/>
  <c r="BX23" i="63"/>
  <c r="BY23" i="63"/>
  <c r="BZ23" i="63"/>
  <c r="CA23" i="63"/>
  <c r="CC23" i="63"/>
  <c r="CE23" i="63"/>
  <c r="A24" i="63"/>
  <c r="B24" i="63"/>
  <c r="D24" i="63"/>
  <c r="E24" i="63"/>
  <c r="F24" i="63"/>
  <c r="G24" i="63"/>
  <c r="H24" i="63"/>
  <c r="I24" i="63"/>
  <c r="J24" i="63"/>
  <c r="K24" i="63"/>
  <c r="L24" i="63"/>
  <c r="M24" i="63"/>
  <c r="N24" i="63"/>
  <c r="O24" i="63"/>
  <c r="Q24" i="63"/>
  <c r="R24" i="63"/>
  <c r="S24" i="63"/>
  <c r="T24" i="63"/>
  <c r="U24" i="63"/>
  <c r="V24" i="63"/>
  <c r="W24" i="63"/>
  <c r="X24" i="63"/>
  <c r="Y24" i="63"/>
  <c r="Z24" i="63"/>
  <c r="AA24" i="63"/>
  <c r="AB24" i="63"/>
  <c r="AD24" i="63"/>
  <c r="AE24" i="63"/>
  <c r="AF24" i="63"/>
  <c r="AG24" i="63"/>
  <c r="BI24" i="63"/>
  <c r="BJ24" i="63"/>
  <c r="BK24" i="63"/>
  <c r="BL24" i="63"/>
  <c r="BM24" i="63"/>
  <c r="BN24" i="63"/>
  <c r="BO24" i="63"/>
  <c r="BP24" i="63"/>
  <c r="BQ24" i="63"/>
  <c r="BS24" i="63"/>
  <c r="BT24" i="63"/>
  <c r="BU24" i="63"/>
  <c r="BV24" i="63"/>
  <c r="BX24" i="63"/>
  <c r="BY24" i="63"/>
  <c r="BZ24" i="63"/>
  <c r="CA24" i="63"/>
  <c r="CC24" i="63"/>
  <c r="CE24" i="63"/>
  <c r="A25" i="63"/>
  <c r="B25" i="63"/>
  <c r="D25" i="63"/>
  <c r="E25" i="63"/>
  <c r="F25" i="63"/>
  <c r="G25" i="63"/>
  <c r="H25" i="63"/>
  <c r="I25" i="63"/>
  <c r="J25" i="63"/>
  <c r="K25" i="63"/>
  <c r="L25" i="63"/>
  <c r="M25" i="63"/>
  <c r="N25" i="63"/>
  <c r="O25" i="63"/>
  <c r="Q25" i="63"/>
  <c r="R25" i="63"/>
  <c r="S25" i="63"/>
  <c r="T25" i="63"/>
  <c r="U25" i="63"/>
  <c r="V25" i="63"/>
  <c r="W25" i="63"/>
  <c r="X25" i="63"/>
  <c r="Y25" i="63"/>
  <c r="Z25" i="63"/>
  <c r="AA25" i="63"/>
  <c r="AB25" i="63"/>
  <c r="AD25" i="63"/>
  <c r="AE25" i="63"/>
  <c r="AF25" i="63"/>
  <c r="AG25" i="63"/>
  <c r="BI25" i="63"/>
  <c r="BJ25" i="63"/>
  <c r="BK25" i="63"/>
  <c r="BL25" i="63"/>
  <c r="BM25" i="63"/>
  <c r="BN25" i="63"/>
  <c r="BO25" i="63"/>
  <c r="BP25" i="63"/>
  <c r="BQ25" i="63"/>
  <c r="BS25" i="63"/>
  <c r="BT25" i="63"/>
  <c r="BU25" i="63"/>
  <c r="BV25" i="63"/>
  <c r="BX25" i="63"/>
  <c r="BY25" i="63"/>
  <c r="BZ25" i="63"/>
  <c r="CA25" i="63"/>
  <c r="CC25" i="63"/>
  <c r="CE25" i="63"/>
  <c r="A26" i="63"/>
  <c r="B26" i="63"/>
  <c r="D26" i="63"/>
  <c r="E26" i="63"/>
  <c r="F26" i="63"/>
  <c r="G26" i="63"/>
  <c r="H26" i="63"/>
  <c r="I26" i="63"/>
  <c r="J26" i="63"/>
  <c r="K26" i="63"/>
  <c r="L26" i="63"/>
  <c r="M26" i="63"/>
  <c r="N26" i="63"/>
  <c r="O26" i="63"/>
  <c r="Q26" i="63"/>
  <c r="R26" i="63"/>
  <c r="S26" i="63"/>
  <c r="T26" i="63"/>
  <c r="U26" i="63"/>
  <c r="V26" i="63"/>
  <c r="W26" i="63"/>
  <c r="X26" i="63"/>
  <c r="Y26" i="63"/>
  <c r="Z26" i="63"/>
  <c r="AA26" i="63"/>
  <c r="AB26" i="63"/>
  <c r="AD26" i="63"/>
  <c r="AE26" i="63"/>
  <c r="AF26" i="63"/>
  <c r="AG26" i="63"/>
  <c r="BI26" i="63"/>
  <c r="BJ26" i="63"/>
  <c r="BK26" i="63"/>
  <c r="BL26" i="63"/>
  <c r="BM26" i="63"/>
  <c r="BN26" i="63"/>
  <c r="BO26" i="63"/>
  <c r="BP26" i="63"/>
  <c r="BQ26" i="63"/>
  <c r="BS26" i="63"/>
  <c r="BT26" i="63"/>
  <c r="BU26" i="63"/>
  <c r="BV26" i="63"/>
  <c r="BX26" i="63"/>
  <c r="BY26" i="63"/>
  <c r="BZ26" i="63"/>
  <c r="CA26" i="63"/>
  <c r="CC26" i="63"/>
  <c r="CE26" i="63"/>
  <c r="A27" i="63"/>
  <c r="B27" i="63"/>
  <c r="D27" i="63"/>
  <c r="E27" i="63"/>
  <c r="F27" i="63"/>
  <c r="G27" i="63"/>
  <c r="H27" i="63"/>
  <c r="I27" i="63"/>
  <c r="J27" i="63"/>
  <c r="K27" i="63"/>
  <c r="L27" i="63"/>
  <c r="M27" i="63"/>
  <c r="N27" i="63"/>
  <c r="O27" i="63"/>
  <c r="Q27" i="63"/>
  <c r="R27" i="63"/>
  <c r="S27" i="63"/>
  <c r="T27" i="63"/>
  <c r="U27" i="63"/>
  <c r="V27" i="63"/>
  <c r="W27" i="63"/>
  <c r="X27" i="63"/>
  <c r="Y27" i="63"/>
  <c r="Z27" i="63"/>
  <c r="AA27" i="63"/>
  <c r="AB27" i="63"/>
  <c r="AD27" i="63"/>
  <c r="AE27" i="63"/>
  <c r="AF27" i="63"/>
  <c r="AG27" i="63"/>
  <c r="BI27" i="63"/>
  <c r="BJ27" i="63"/>
  <c r="BK27" i="63"/>
  <c r="BL27" i="63"/>
  <c r="BM27" i="63"/>
  <c r="BN27" i="63"/>
  <c r="BO27" i="63"/>
  <c r="BP27" i="63"/>
  <c r="BQ27" i="63"/>
  <c r="BS27" i="63"/>
  <c r="BT27" i="63"/>
  <c r="BU27" i="63"/>
  <c r="BV27" i="63"/>
  <c r="BX27" i="63"/>
  <c r="BY27" i="63"/>
  <c r="BZ27" i="63"/>
  <c r="CA27" i="63"/>
  <c r="CC27" i="63"/>
  <c r="CE27" i="63"/>
  <c r="A28" i="63"/>
  <c r="B28" i="63"/>
  <c r="D28" i="63"/>
  <c r="E28" i="63"/>
  <c r="F28" i="63"/>
  <c r="G28" i="63"/>
  <c r="H28" i="63"/>
  <c r="I28" i="63"/>
  <c r="J28" i="63"/>
  <c r="K28" i="63"/>
  <c r="L28" i="63"/>
  <c r="M28" i="63"/>
  <c r="N28" i="63"/>
  <c r="O28" i="63"/>
  <c r="Q28" i="63"/>
  <c r="R28" i="63"/>
  <c r="S28" i="63"/>
  <c r="T28" i="63"/>
  <c r="U28" i="63"/>
  <c r="V28" i="63"/>
  <c r="W28" i="63"/>
  <c r="X28" i="63"/>
  <c r="Y28" i="63"/>
  <c r="Z28" i="63"/>
  <c r="AA28" i="63"/>
  <c r="AB28" i="63"/>
  <c r="AD28" i="63"/>
  <c r="AE28" i="63"/>
  <c r="AF28" i="63"/>
  <c r="AG28" i="63"/>
  <c r="BI28" i="63"/>
  <c r="BJ28" i="63"/>
  <c r="BK28" i="63"/>
  <c r="BL28" i="63"/>
  <c r="BM28" i="63"/>
  <c r="BN28" i="63"/>
  <c r="BO28" i="63"/>
  <c r="BP28" i="63"/>
  <c r="BQ28" i="63"/>
  <c r="BS28" i="63"/>
  <c r="BT28" i="63"/>
  <c r="BU28" i="63"/>
  <c r="BV28" i="63"/>
  <c r="BX28" i="63"/>
  <c r="BY28" i="63"/>
  <c r="BZ28" i="63"/>
  <c r="CA28" i="63"/>
  <c r="CC28" i="63"/>
  <c r="CE28" i="63"/>
  <c r="A29" i="63"/>
  <c r="B29" i="63"/>
  <c r="D29" i="63"/>
  <c r="E29" i="63"/>
  <c r="F29" i="63"/>
  <c r="G29" i="63"/>
  <c r="H29" i="63"/>
  <c r="I29" i="63"/>
  <c r="J29" i="63"/>
  <c r="K29" i="63"/>
  <c r="L29" i="63"/>
  <c r="M29" i="63"/>
  <c r="N29" i="63"/>
  <c r="O29" i="63"/>
  <c r="Q29" i="63"/>
  <c r="R29" i="63"/>
  <c r="S29" i="63"/>
  <c r="T29" i="63"/>
  <c r="U29" i="63"/>
  <c r="V29" i="63"/>
  <c r="W29" i="63"/>
  <c r="X29" i="63"/>
  <c r="Y29" i="63"/>
  <c r="Z29" i="63"/>
  <c r="AA29" i="63"/>
  <c r="AB29" i="63"/>
  <c r="AD29" i="63"/>
  <c r="AE29" i="63"/>
  <c r="AF29" i="63"/>
  <c r="AG29" i="63"/>
  <c r="BI29" i="63"/>
  <c r="BJ29" i="63"/>
  <c r="BK29" i="63"/>
  <c r="BL29" i="63"/>
  <c r="BM29" i="63"/>
  <c r="BN29" i="63"/>
  <c r="BO29" i="63"/>
  <c r="BP29" i="63"/>
  <c r="BQ29" i="63"/>
  <c r="BS29" i="63"/>
  <c r="BT29" i="63"/>
  <c r="BU29" i="63"/>
  <c r="BV29" i="63"/>
  <c r="BX29" i="63"/>
  <c r="BY29" i="63"/>
  <c r="BZ29" i="63"/>
  <c r="CA29" i="63"/>
  <c r="CC29" i="63"/>
  <c r="CE29" i="63"/>
  <c r="A30" i="63"/>
  <c r="B30" i="63"/>
  <c r="D30" i="63"/>
  <c r="E30" i="63"/>
  <c r="F30" i="63"/>
  <c r="G30" i="63"/>
  <c r="H30" i="63"/>
  <c r="I30" i="63"/>
  <c r="J30" i="63"/>
  <c r="K30" i="63"/>
  <c r="L30" i="63"/>
  <c r="M30" i="63"/>
  <c r="N30" i="63"/>
  <c r="O30" i="63"/>
  <c r="Q30" i="63"/>
  <c r="R30" i="63"/>
  <c r="S30" i="63"/>
  <c r="T30" i="63"/>
  <c r="U30" i="63"/>
  <c r="V30" i="63"/>
  <c r="W30" i="63"/>
  <c r="X30" i="63"/>
  <c r="Y30" i="63"/>
  <c r="Z30" i="63"/>
  <c r="AA30" i="63"/>
  <c r="AB30" i="63"/>
  <c r="AD30" i="63"/>
  <c r="AE30" i="63"/>
  <c r="AF30" i="63"/>
  <c r="AG30" i="63"/>
  <c r="BI30" i="63"/>
  <c r="BJ30" i="63"/>
  <c r="BK30" i="63"/>
  <c r="BL30" i="63"/>
  <c r="BM30" i="63"/>
  <c r="BN30" i="63"/>
  <c r="BO30" i="63"/>
  <c r="BP30" i="63"/>
  <c r="BQ30" i="63"/>
  <c r="BS30" i="63"/>
  <c r="BT30" i="63"/>
  <c r="BU30" i="63"/>
  <c r="BV30" i="63"/>
  <c r="BX30" i="63"/>
  <c r="BY30" i="63"/>
  <c r="BZ30" i="63"/>
  <c r="CA30" i="63"/>
  <c r="CC30" i="63"/>
  <c r="CE30" i="63"/>
  <c r="A31" i="63"/>
  <c r="B31" i="63"/>
  <c r="D31" i="63"/>
  <c r="E31" i="63"/>
  <c r="F31" i="63"/>
  <c r="G31" i="63"/>
  <c r="H31" i="63"/>
  <c r="I31" i="63"/>
  <c r="J31" i="63"/>
  <c r="K31" i="63"/>
  <c r="L31" i="63"/>
  <c r="M31" i="63"/>
  <c r="N31" i="63"/>
  <c r="O31" i="63"/>
  <c r="Q31" i="63"/>
  <c r="R31" i="63"/>
  <c r="S31" i="63"/>
  <c r="T31" i="63"/>
  <c r="U31" i="63"/>
  <c r="V31" i="63"/>
  <c r="W31" i="63"/>
  <c r="X31" i="63"/>
  <c r="Y31" i="63"/>
  <c r="Z31" i="63"/>
  <c r="AA31" i="63"/>
  <c r="AB31" i="63"/>
  <c r="AD31" i="63"/>
  <c r="AE31" i="63"/>
  <c r="AF31" i="63"/>
  <c r="AG31" i="63"/>
  <c r="BI31" i="63"/>
  <c r="BJ31" i="63"/>
  <c r="BK31" i="63"/>
  <c r="BL31" i="63"/>
  <c r="BM31" i="63"/>
  <c r="BN31" i="63"/>
  <c r="BO31" i="63"/>
  <c r="BP31" i="63"/>
  <c r="BQ31" i="63"/>
  <c r="BS31" i="63"/>
  <c r="BT31" i="63"/>
  <c r="BU31" i="63"/>
  <c r="BV31" i="63"/>
  <c r="BX31" i="63"/>
  <c r="BY31" i="63"/>
  <c r="BZ31" i="63"/>
  <c r="CA31" i="63"/>
  <c r="CC31" i="63"/>
  <c r="CE31" i="63"/>
  <c r="A32" i="63"/>
  <c r="B32" i="63"/>
  <c r="D32" i="63"/>
  <c r="E32" i="63"/>
  <c r="F32" i="63"/>
  <c r="G32" i="63"/>
  <c r="H32" i="63"/>
  <c r="I32" i="63"/>
  <c r="J32" i="63"/>
  <c r="K32" i="63"/>
  <c r="L32" i="63"/>
  <c r="M32" i="63"/>
  <c r="N32" i="63"/>
  <c r="O32" i="63"/>
  <c r="Q32" i="63"/>
  <c r="R32" i="63"/>
  <c r="S32" i="63"/>
  <c r="T32" i="63"/>
  <c r="U32" i="63"/>
  <c r="V32" i="63"/>
  <c r="W32" i="63"/>
  <c r="X32" i="63"/>
  <c r="Y32" i="63"/>
  <c r="Z32" i="63"/>
  <c r="AA32" i="63"/>
  <c r="AB32" i="63"/>
  <c r="AD32" i="63"/>
  <c r="AE32" i="63"/>
  <c r="AF32" i="63"/>
  <c r="AG32" i="63"/>
  <c r="BI32" i="63"/>
  <c r="BJ32" i="63"/>
  <c r="BK32" i="63"/>
  <c r="BL32" i="63"/>
  <c r="BM32" i="63"/>
  <c r="BN32" i="63"/>
  <c r="BO32" i="63"/>
  <c r="BP32" i="63"/>
  <c r="BQ32" i="63"/>
  <c r="BS32" i="63"/>
  <c r="BT32" i="63"/>
  <c r="BU32" i="63"/>
  <c r="BV32" i="63"/>
  <c r="BX32" i="63"/>
  <c r="BY32" i="63"/>
  <c r="BZ32" i="63"/>
  <c r="CA32" i="63"/>
  <c r="CC32" i="63"/>
  <c r="CE32" i="63"/>
  <c r="A33" i="63"/>
  <c r="B33" i="63"/>
  <c r="D33" i="63"/>
  <c r="E33" i="63"/>
  <c r="F33" i="63"/>
  <c r="G33" i="63"/>
  <c r="H33" i="63"/>
  <c r="I33" i="63"/>
  <c r="J33" i="63"/>
  <c r="K33" i="63"/>
  <c r="L33" i="63"/>
  <c r="M33" i="63"/>
  <c r="N33" i="63"/>
  <c r="O33" i="63"/>
  <c r="Q33" i="63"/>
  <c r="R33" i="63"/>
  <c r="S33" i="63"/>
  <c r="T33" i="63"/>
  <c r="U33" i="63"/>
  <c r="V33" i="63"/>
  <c r="W33" i="63"/>
  <c r="X33" i="63"/>
  <c r="Y33" i="63"/>
  <c r="Z33" i="63"/>
  <c r="AA33" i="63"/>
  <c r="AB33" i="63"/>
  <c r="AD33" i="63"/>
  <c r="AE33" i="63"/>
  <c r="AF33" i="63"/>
  <c r="AG33" i="63"/>
  <c r="BI33" i="63"/>
  <c r="BJ33" i="63"/>
  <c r="BK33" i="63"/>
  <c r="BL33" i="63"/>
  <c r="BM33" i="63"/>
  <c r="BN33" i="63"/>
  <c r="BO33" i="63"/>
  <c r="BP33" i="63"/>
  <c r="BQ33" i="63"/>
  <c r="BS33" i="63"/>
  <c r="BT33" i="63"/>
  <c r="BU33" i="63"/>
  <c r="BV33" i="63"/>
  <c r="BX33" i="63"/>
  <c r="BY33" i="63"/>
  <c r="BZ33" i="63"/>
  <c r="CA33" i="63"/>
  <c r="CC33" i="63"/>
  <c r="CE33" i="63"/>
  <c r="A34" i="63"/>
  <c r="B34" i="63"/>
  <c r="D34" i="63"/>
  <c r="E34" i="63"/>
  <c r="F34" i="63"/>
  <c r="G34" i="63"/>
  <c r="H34" i="63"/>
  <c r="I34" i="63"/>
  <c r="J34" i="63"/>
  <c r="K34" i="63"/>
  <c r="L34" i="63"/>
  <c r="M34" i="63"/>
  <c r="N34" i="63"/>
  <c r="O34" i="63"/>
  <c r="Q34" i="63"/>
  <c r="R34" i="63"/>
  <c r="S34" i="63"/>
  <c r="T34" i="63"/>
  <c r="U34" i="63"/>
  <c r="V34" i="63"/>
  <c r="W34" i="63"/>
  <c r="X34" i="63"/>
  <c r="Y34" i="63"/>
  <c r="Z34" i="63"/>
  <c r="AA34" i="63"/>
  <c r="AB34" i="63"/>
  <c r="AD34" i="63"/>
  <c r="AE34" i="63"/>
  <c r="AF34" i="63"/>
  <c r="AG34" i="63"/>
  <c r="AJ34" i="63"/>
  <c r="AK34" i="63"/>
  <c r="AL34" i="63"/>
  <c r="AM34" i="63"/>
  <c r="AO34" i="63"/>
  <c r="AT34" i="63"/>
  <c r="AU34" i="63"/>
  <c r="AV34" i="63"/>
  <c r="AW34" i="63"/>
  <c r="AX34" i="63"/>
  <c r="AY34" i="63"/>
  <c r="BI34" i="63"/>
  <c r="BJ34" i="63"/>
  <c r="BK34" i="63"/>
  <c r="BL34" i="63"/>
  <c r="BM34" i="63"/>
  <c r="BN34" i="63"/>
  <c r="BO34" i="63"/>
  <c r="BP34" i="63"/>
  <c r="BQ34" i="63"/>
  <c r="BS34" i="63"/>
  <c r="BT34" i="63"/>
  <c r="BU34" i="63"/>
  <c r="BV34" i="63"/>
  <c r="BX34" i="63"/>
  <c r="BY34" i="63"/>
  <c r="BZ34" i="63"/>
  <c r="CA34" i="63"/>
  <c r="CC34" i="63"/>
  <c r="CE34" i="63"/>
  <c r="A35" i="63"/>
  <c r="B35" i="63"/>
  <c r="D35" i="63"/>
  <c r="E35" i="63"/>
  <c r="F35" i="63"/>
  <c r="G35" i="63"/>
  <c r="H35" i="63"/>
  <c r="I35" i="63"/>
  <c r="J35" i="63"/>
  <c r="K35" i="63"/>
  <c r="L35" i="63"/>
  <c r="M35" i="63"/>
  <c r="N35" i="63"/>
  <c r="O35" i="63"/>
  <c r="Q35" i="63"/>
  <c r="R35" i="63"/>
  <c r="S35" i="63"/>
  <c r="T35" i="63"/>
  <c r="U35" i="63"/>
  <c r="V35" i="63"/>
  <c r="W35" i="63"/>
  <c r="X35" i="63"/>
  <c r="Y35" i="63"/>
  <c r="Z35" i="63"/>
  <c r="AA35" i="63"/>
  <c r="AB35" i="63"/>
  <c r="AD35" i="63"/>
  <c r="AE35" i="63"/>
  <c r="AF35" i="63"/>
  <c r="AG35" i="63"/>
  <c r="BI35" i="63"/>
  <c r="BJ35" i="63"/>
  <c r="BK35" i="63"/>
  <c r="BL35" i="63"/>
  <c r="BM35" i="63"/>
  <c r="BN35" i="63"/>
  <c r="BO35" i="63"/>
  <c r="BP35" i="63"/>
  <c r="BQ35" i="63"/>
  <c r="BS35" i="63"/>
  <c r="BT35" i="63"/>
  <c r="BU35" i="63"/>
  <c r="BV35" i="63"/>
  <c r="BX35" i="63"/>
  <c r="BY35" i="63"/>
  <c r="BZ35" i="63"/>
  <c r="CA35" i="63"/>
  <c r="CC35" i="63"/>
  <c r="CE35" i="63"/>
  <c r="A36" i="63"/>
  <c r="B36" i="63"/>
  <c r="D36" i="63"/>
  <c r="E36" i="63"/>
  <c r="F36" i="63"/>
  <c r="G36" i="63"/>
  <c r="H36" i="63"/>
  <c r="I36" i="63"/>
  <c r="J36" i="63"/>
  <c r="K36" i="63"/>
  <c r="L36" i="63"/>
  <c r="M36" i="63"/>
  <c r="N36" i="63"/>
  <c r="O36" i="63"/>
  <c r="Q36" i="63"/>
  <c r="R36" i="63"/>
  <c r="S36" i="63"/>
  <c r="T36" i="63"/>
  <c r="U36" i="63"/>
  <c r="V36" i="63"/>
  <c r="W36" i="63"/>
  <c r="X36" i="63"/>
  <c r="Y36" i="63"/>
  <c r="Z36" i="63"/>
  <c r="AA36" i="63"/>
  <c r="AB36" i="63"/>
  <c r="AD36" i="63"/>
  <c r="AE36" i="63"/>
  <c r="AF36" i="63"/>
  <c r="AG36" i="63"/>
  <c r="BI36" i="63"/>
  <c r="BJ36" i="63"/>
  <c r="BK36" i="63"/>
  <c r="BL36" i="63"/>
  <c r="BM36" i="63"/>
  <c r="BN36" i="63"/>
  <c r="BO36" i="63"/>
  <c r="BP36" i="63"/>
  <c r="BQ36" i="63"/>
  <c r="BS36" i="63"/>
  <c r="BT36" i="63"/>
  <c r="BU36" i="63"/>
  <c r="BV36" i="63"/>
  <c r="BX36" i="63"/>
  <c r="BY36" i="63"/>
  <c r="BZ36" i="63"/>
  <c r="CA36" i="63"/>
  <c r="CC36" i="63"/>
  <c r="CE36" i="63"/>
  <c r="A37" i="63"/>
  <c r="B37" i="63"/>
  <c r="D37" i="63"/>
  <c r="E37" i="63"/>
  <c r="F37" i="63"/>
  <c r="G37" i="63"/>
  <c r="H37" i="63"/>
  <c r="I37" i="63"/>
  <c r="J37" i="63"/>
  <c r="K37" i="63"/>
  <c r="L37" i="63"/>
  <c r="M37" i="63"/>
  <c r="N37" i="63"/>
  <c r="O37" i="63"/>
  <c r="Q37" i="63"/>
  <c r="R37" i="63"/>
  <c r="S37" i="63"/>
  <c r="T37" i="63"/>
  <c r="U37" i="63"/>
  <c r="V37" i="63"/>
  <c r="W37" i="63"/>
  <c r="X37" i="63"/>
  <c r="Y37" i="63"/>
  <c r="Z37" i="63"/>
  <c r="AA37" i="63"/>
  <c r="AB37" i="63"/>
  <c r="AD37" i="63"/>
  <c r="AE37" i="63"/>
  <c r="AF37" i="63"/>
  <c r="AG37" i="63"/>
  <c r="BI37" i="63"/>
  <c r="BJ37" i="63"/>
  <c r="BK37" i="63"/>
  <c r="BL37" i="63"/>
  <c r="BM37" i="63"/>
  <c r="BN37" i="63"/>
  <c r="BO37" i="63"/>
  <c r="BP37" i="63"/>
  <c r="BQ37" i="63"/>
  <c r="BS37" i="63"/>
  <c r="BT37" i="63"/>
  <c r="BU37" i="63"/>
  <c r="BV37" i="63"/>
  <c r="BX37" i="63"/>
  <c r="BY37" i="63"/>
  <c r="BZ37" i="63"/>
  <c r="CA37" i="63"/>
  <c r="CC37" i="63"/>
  <c r="CE37" i="63"/>
  <c r="A38" i="63"/>
  <c r="B38" i="63"/>
  <c r="D38" i="63"/>
  <c r="E38" i="63"/>
  <c r="F38" i="63"/>
  <c r="G38" i="63"/>
  <c r="H38" i="63"/>
  <c r="I38" i="63"/>
  <c r="J38" i="63"/>
  <c r="K38" i="63"/>
  <c r="L38" i="63"/>
  <c r="M38" i="63"/>
  <c r="N38" i="63"/>
  <c r="O38" i="63"/>
  <c r="Q38" i="63"/>
  <c r="R38" i="63"/>
  <c r="S38" i="63"/>
  <c r="T38" i="63"/>
  <c r="U38" i="63"/>
  <c r="V38" i="63"/>
  <c r="W38" i="63"/>
  <c r="X38" i="63"/>
  <c r="Y38" i="63"/>
  <c r="Z38" i="63"/>
  <c r="AA38" i="63"/>
  <c r="AB38" i="63"/>
  <c r="AD38" i="63"/>
  <c r="AE38" i="63"/>
  <c r="AF38" i="63"/>
  <c r="AG38" i="63"/>
  <c r="BI38" i="63"/>
  <c r="BJ38" i="63"/>
  <c r="BK38" i="63"/>
  <c r="BL38" i="63"/>
  <c r="BM38" i="63"/>
  <c r="BN38" i="63"/>
  <c r="BO38" i="63"/>
  <c r="BP38" i="63"/>
  <c r="BQ38" i="63"/>
  <c r="BS38" i="63"/>
  <c r="BT38" i="63"/>
  <c r="BU38" i="63"/>
  <c r="BV38" i="63"/>
  <c r="BX38" i="63"/>
  <c r="BY38" i="63"/>
  <c r="BZ38" i="63"/>
  <c r="CA38" i="63"/>
  <c r="CC38" i="63"/>
  <c r="CE38" i="63"/>
  <c r="A39" i="63"/>
  <c r="B39" i="63"/>
  <c r="D39" i="63"/>
  <c r="E39" i="63"/>
  <c r="F39" i="63"/>
  <c r="G39" i="63"/>
  <c r="H39" i="63"/>
  <c r="I39" i="63"/>
  <c r="J39" i="63"/>
  <c r="K39" i="63"/>
  <c r="L39" i="63"/>
  <c r="M39" i="63"/>
  <c r="N39" i="63"/>
  <c r="O39" i="63"/>
  <c r="Q39" i="63"/>
  <c r="R39" i="63"/>
  <c r="S39" i="63"/>
  <c r="T39" i="63"/>
  <c r="U39" i="63"/>
  <c r="V39" i="63"/>
  <c r="W39" i="63"/>
  <c r="X39" i="63"/>
  <c r="Y39" i="63"/>
  <c r="Z39" i="63"/>
  <c r="AA39" i="63"/>
  <c r="AB39" i="63"/>
  <c r="AD39" i="63"/>
  <c r="AE39" i="63"/>
  <c r="AF39" i="63"/>
  <c r="AG39" i="63"/>
  <c r="BI39" i="63"/>
  <c r="BJ39" i="63"/>
  <c r="BK39" i="63"/>
  <c r="BL39" i="63"/>
  <c r="BM39" i="63"/>
  <c r="BN39" i="63"/>
  <c r="BO39" i="63"/>
  <c r="BP39" i="63"/>
  <c r="BQ39" i="63"/>
  <c r="BS39" i="63"/>
  <c r="BT39" i="63"/>
  <c r="BU39" i="63"/>
  <c r="BV39" i="63"/>
  <c r="BX39" i="63"/>
  <c r="BY39" i="63"/>
  <c r="BZ39" i="63"/>
  <c r="CA39" i="63"/>
  <c r="CC39" i="63"/>
  <c r="CE39" i="63"/>
  <c r="A40" i="63"/>
  <c r="B40" i="63"/>
  <c r="D40" i="63"/>
  <c r="E40" i="63"/>
  <c r="F40" i="63"/>
  <c r="G40" i="63"/>
  <c r="H40" i="63"/>
  <c r="I40" i="63"/>
  <c r="J40" i="63"/>
  <c r="K40" i="63"/>
  <c r="L40" i="63"/>
  <c r="M40" i="63"/>
  <c r="N40" i="63"/>
  <c r="O40" i="63"/>
  <c r="Q40" i="63"/>
  <c r="R40" i="63"/>
  <c r="S40" i="63"/>
  <c r="T40" i="63"/>
  <c r="U40" i="63"/>
  <c r="V40" i="63"/>
  <c r="W40" i="63"/>
  <c r="X40" i="63"/>
  <c r="Y40" i="63"/>
  <c r="Z40" i="63"/>
  <c r="AA40" i="63"/>
  <c r="AB40" i="63"/>
  <c r="AD40" i="63"/>
  <c r="AE40" i="63"/>
  <c r="AF40" i="63"/>
  <c r="AG40" i="63"/>
  <c r="BI40" i="63"/>
  <c r="BJ40" i="63"/>
  <c r="BK40" i="63"/>
  <c r="BL40" i="63"/>
  <c r="BM40" i="63"/>
  <c r="BN40" i="63"/>
  <c r="BO40" i="63"/>
  <c r="BP40" i="63"/>
  <c r="BQ40" i="63"/>
  <c r="BS40" i="63"/>
  <c r="BT40" i="63"/>
  <c r="BU40" i="63"/>
  <c r="BV40" i="63"/>
  <c r="BX40" i="63"/>
  <c r="BY40" i="63"/>
  <c r="BZ40" i="63"/>
  <c r="CA40" i="63"/>
  <c r="CC40" i="63"/>
  <c r="CE40" i="63"/>
  <c r="A41" i="63"/>
  <c r="B41" i="63"/>
  <c r="D41" i="63"/>
  <c r="E41" i="63"/>
  <c r="F41" i="63"/>
  <c r="G41" i="63"/>
  <c r="H41" i="63"/>
  <c r="I41" i="63"/>
  <c r="J41" i="63"/>
  <c r="K41" i="63"/>
  <c r="L41" i="63"/>
  <c r="M41" i="63"/>
  <c r="N41" i="63"/>
  <c r="O41" i="63"/>
  <c r="Q41" i="63"/>
  <c r="R41" i="63"/>
  <c r="S41" i="63"/>
  <c r="T41" i="63"/>
  <c r="U41" i="63"/>
  <c r="V41" i="63"/>
  <c r="W41" i="63"/>
  <c r="X41" i="63"/>
  <c r="Y41" i="63"/>
  <c r="Z41" i="63"/>
  <c r="AA41" i="63"/>
  <c r="AB41" i="63"/>
  <c r="AD41" i="63"/>
  <c r="AE41" i="63"/>
  <c r="AF41" i="63"/>
  <c r="AG41" i="63"/>
  <c r="BI41" i="63"/>
  <c r="BJ41" i="63"/>
  <c r="BK41" i="63"/>
  <c r="BL41" i="63"/>
  <c r="BM41" i="63"/>
  <c r="BN41" i="63"/>
  <c r="BO41" i="63"/>
  <c r="BP41" i="63"/>
  <c r="BQ41" i="63"/>
  <c r="BS41" i="63"/>
  <c r="BT41" i="63"/>
  <c r="BU41" i="63"/>
  <c r="BV41" i="63"/>
  <c r="BX41" i="63"/>
  <c r="BY41" i="63"/>
  <c r="BZ41" i="63"/>
  <c r="CA41" i="63"/>
  <c r="CC41" i="63"/>
  <c r="CE41" i="63"/>
  <c r="A42" i="63"/>
  <c r="B42" i="63"/>
  <c r="D42" i="63"/>
  <c r="E42" i="63"/>
  <c r="F42" i="63"/>
  <c r="G42" i="63"/>
  <c r="H42" i="63"/>
  <c r="I42" i="63"/>
  <c r="J42" i="63"/>
  <c r="K42" i="63"/>
  <c r="L42" i="63"/>
  <c r="M42" i="63"/>
  <c r="N42" i="63"/>
  <c r="O42" i="63"/>
  <c r="Q42" i="63"/>
  <c r="R42" i="63"/>
  <c r="S42" i="63"/>
  <c r="T42" i="63"/>
  <c r="U42" i="63"/>
  <c r="V42" i="63"/>
  <c r="W42" i="63"/>
  <c r="X42" i="63"/>
  <c r="Y42" i="63"/>
  <c r="Z42" i="63"/>
  <c r="AA42" i="63"/>
  <c r="AB42" i="63"/>
  <c r="AD42" i="63"/>
  <c r="AE42" i="63"/>
  <c r="AF42" i="63"/>
  <c r="AG42" i="63"/>
  <c r="BI42" i="63"/>
  <c r="BJ42" i="63"/>
  <c r="BK42" i="63"/>
  <c r="BL42" i="63"/>
  <c r="BM42" i="63"/>
  <c r="BN42" i="63"/>
  <c r="BO42" i="63"/>
  <c r="BP42" i="63"/>
  <c r="BQ42" i="63"/>
  <c r="BS42" i="63"/>
  <c r="BT42" i="63"/>
  <c r="BU42" i="63"/>
  <c r="BV42" i="63"/>
  <c r="BX42" i="63"/>
  <c r="BY42" i="63"/>
  <c r="BZ42" i="63"/>
  <c r="CA42" i="63"/>
  <c r="CC42" i="63"/>
  <c r="CE42" i="63"/>
  <c r="A43" i="63"/>
  <c r="B43" i="63"/>
  <c r="D43" i="63"/>
  <c r="E43" i="63"/>
  <c r="F43" i="63"/>
  <c r="G43" i="63"/>
  <c r="H43" i="63"/>
  <c r="I43" i="63"/>
  <c r="J43" i="63"/>
  <c r="K43" i="63"/>
  <c r="L43" i="63"/>
  <c r="M43" i="63"/>
  <c r="N43" i="63"/>
  <c r="O43" i="63"/>
  <c r="Q43" i="63"/>
  <c r="R43" i="63"/>
  <c r="S43" i="63"/>
  <c r="T43" i="63"/>
  <c r="U43" i="63"/>
  <c r="V43" i="63"/>
  <c r="W43" i="63"/>
  <c r="X43" i="63"/>
  <c r="Y43" i="63"/>
  <c r="Z43" i="63"/>
  <c r="AA43" i="63"/>
  <c r="AB43" i="63"/>
  <c r="AD43" i="63"/>
  <c r="AE43" i="63"/>
  <c r="AF43" i="63"/>
  <c r="AG43" i="63"/>
  <c r="BI43" i="63"/>
  <c r="BJ43" i="63"/>
  <c r="BK43" i="63"/>
  <c r="BL43" i="63"/>
  <c r="BM43" i="63"/>
  <c r="BN43" i="63"/>
  <c r="BO43" i="63"/>
  <c r="BP43" i="63"/>
  <c r="BQ43" i="63"/>
  <c r="BS43" i="63"/>
  <c r="BT43" i="63"/>
  <c r="BU43" i="63"/>
  <c r="BV43" i="63"/>
  <c r="BX43" i="63"/>
  <c r="BY43" i="63"/>
  <c r="BZ43" i="63"/>
  <c r="CA43" i="63"/>
  <c r="CC43" i="63"/>
  <c r="CE43" i="63"/>
  <c r="A44" i="63"/>
  <c r="B44" i="63"/>
  <c r="D44" i="63"/>
  <c r="E44" i="63"/>
  <c r="F44" i="63"/>
  <c r="G44" i="63"/>
  <c r="H44" i="63"/>
  <c r="I44" i="63"/>
  <c r="J44" i="63"/>
  <c r="K44" i="63"/>
  <c r="L44" i="63"/>
  <c r="M44" i="63"/>
  <c r="N44" i="63"/>
  <c r="O44" i="63"/>
  <c r="Q44" i="63"/>
  <c r="R44" i="63"/>
  <c r="S44" i="63"/>
  <c r="T44" i="63"/>
  <c r="U44" i="63"/>
  <c r="V44" i="63"/>
  <c r="W44" i="63"/>
  <c r="X44" i="63"/>
  <c r="Y44" i="63"/>
  <c r="Z44" i="63"/>
  <c r="AA44" i="63"/>
  <c r="AB44" i="63"/>
  <c r="AD44" i="63"/>
  <c r="AE44" i="63"/>
  <c r="AF44" i="63"/>
  <c r="AG44" i="63"/>
  <c r="BI44" i="63"/>
  <c r="BJ44" i="63"/>
  <c r="BK44" i="63"/>
  <c r="BL44" i="63"/>
  <c r="BM44" i="63"/>
  <c r="BN44" i="63"/>
  <c r="BO44" i="63"/>
  <c r="BP44" i="63"/>
  <c r="BQ44" i="63"/>
  <c r="BS44" i="63"/>
  <c r="BT44" i="63"/>
  <c r="BU44" i="63"/>
  <c r="BV44" i="63"/>
  <c r="BX44" i="63"/>
  <c r="BY44" i="63"/>
  <c r="BZ44" i="63"/>
  <c r="CA44" i="63"/>
  <c r="CC44" i="63"/>
  <c r="CE44" i="63"/>
  <c r="A45" i="63"/>
  <c r="B45" i="63"/>
  <c r="D45" i="63"/>
  <c r="E45" i="63"/>
  <c r="F45" i="63"/>
  <c r="G45" i="63"/>
  <c r="H45" i="63"/>
  <c r="I45" i="63"/>
  <c r="J45" i="63"/>
  <c r="K45" i="63"/>
  <c r="L45" i="63"/>
  <c r="M45" i="63"/>
  <c r="N45" i="63"/>
  <c r="O45" i="63"/>
  <c r="Q45" i="63"/>
  <c r="R45" i="63"/>
  <c r="S45" i="63"/>
  <c r="T45" i="63"/>
  <c r="U45" i="63"/>
  <c r="V45" i="63"/>
  <c r="W45" i="63"/>
  <c r="X45" i="63"/>
  <c r="Y45" i="63"/>
  <c r="Z45" i="63"/>
  <c r="AA45" i="63"/>
  <c r="AB45" i="63"/>
  <c r="AD45" i="63"/>
  <c r="AE45" i="63"/>
  <c r="AF45" i="63"/>
  <c r="AG45" i="63"/>
  <c r="BI45" i="63"/>
  <c r="BJ45" i="63"/>
  <c r="BK45" i="63"/>
  <c r="BL45" i="63"/>
  <c r="BM45" i="63"/>
  <c r="BN45" i="63"/>
  <c r="BO45" i="63"/>
  <c r="BP45" i="63"/>
  <c r="BQ45" i="63"/>
  <c r="BS45" i="63"/>
  <c r="BT45" i="63"/>
  <c r="BU45" i="63"/>
  <c r="BV45" i="63"/>
  <c r="BX45" i="63"/>
  <c r="BY45" i="63"/>
  <c r="BZ45" i="63"/>
  <c r="CA45" i="63"/>
  <c r="CC45" i="63"/>
  <c r="CE45" i="63"/>
  <c r="A46" i="63"/>
  <c r="B46" i="63"/>
  <c r="D46" i="63"/>
  <c r="E46" i="63"/>
  <c r="F46" i="63"/>
  <c r="G46" i="63"/>
  <c r="H46" i="63"/>
  <c r="I46" i="63"/>
  <c r="J46" i="63"/>
  <c r="K46" i="63"/>
  <c r="L46" i="63"/>
  <c r="M46" i="63"/>
  <c r="N46" i="63"/>
  <c r="O46" i="63"/>
  <c r="Q46" i="63"/>
  <c r="R46" i="63"/>
  <c r="S46" i="63"/>
  <c r="T46" i="63"/>
  <c r="U46" i="63"/>
  <c r="V46" i="63"/>
  <c r="W46" i="63"/>
  <c r="X46" i="63"/>
  <c r="Y46" i="63"/>
  <c r="Z46" i="63"/>
  <c r="AA46" i="63"/>
  <c r="AB46" i="63"/>
  <c r="AD46" i="63"/>
  <c r="AE46" i="63"/>
  <c r="AF46" i="63"/>
  <c r="AG46" i="63"/>
  <c r="AJ46" i="63"/>
  <c r="AK46" i="63"/>
  <c r="AL46" i="63"/>
  <c r="AM46" i="63"/>
  <c r="AO46" i="63"/>
  <c r="AT46" i="63"/>
  <c r="AU46" i="63"/>
  <c r="AV46" i="63"/>
  <c r="AW46" i="63"/>
  <c r="AX46" i="63"/>
  <c r="AY46" i="63"/>
  <c r="BI46" i="63"/>
  <c r="BJ46" i="63"/>
  <c r="BK46" i="63"/>
  <c r="BL46" i="63"/>
  <c r="BM46" i="63"/>
  <c r="BN46" i="63"/>
  <c r="BO46" i="63"/>
  <c r="BP46" i="63"/>
  <c r="BQ46" i="63"/>
  <c r="BS46" i="63"/>
  <c r="BT46" i="63"/>
  <c r="BU46" i="63"/>
  <c r="BV46" i="63"/>
  <c r="BX46" i="63"/>
  <c r="BY46" i="63"/>
  <c r="BZ46" i="63"/>
  <c r="CA46" i="63"/>
  <c r="CC46" i="63"/>
  <c r="CE46" i="63"/>
  <c r="A47" i="63"/>
  <c r="B47" i="63"/>
  <c r="D47" i="63"/>
  <c r="E47" i="63"/>
  <c r="F47" i="63"/>
  <c r="G47" i="63"/>
  <c r="H47" i="63"/>
  <c r="I47" i="63"/>
  <c r="J47" i="63"/>
  <c r="K47" i="63"/>
  <c r="L47" i="63"/>
  <c r="M47" i="63"/>
  <c r="N47" i="63"/>
  <c r="O47" i="63"/>
  <c r="Q47" i="63"/>
  <c r="R47" i="63"/>
  <c r="S47" i="63"/>
  <c r="T47" i="63"/>
  <c r="U47" i="63"/>
  <c r="V47" i="63"/>
  <c r="W47" i="63"/>
  <c r="X47" i="63"/>
  <c r="Y47" i="63"/>
  <c r="Z47" i="63"/>
  <c r="AA47" i="63"/>
  <c r="AB47" i="63"/>
  <c r="AD47" i="63"/>
  <c r="AE47" i="63"/>
  <c r="AF47" i="63"/>
  <c r="AG47" i="63"/>
  <c r="BI47" i="63"/>
  <c r="BJ47" i="63"/>
  <c r="BK47" i="63"/>
  <c r="BL47" i="63"/>
  <c r="BM47" i="63"/>
  <c r="BN47" i="63"/>
  <c r="BO47" i="63"/>
  <c r="BP47" i="63"/>
  <c r="BQ47" i="63"/>
  <c r="BS47" i="63"/>
  <c r="BT47" i="63"/>
  <c r="BU47" i="63"/>
  <c r="BV47" i="63"/>
  <c r="BX47" i="63"/>
  <c r="BY47" i="63"/>
  <c r="BZ47" i="63"/>
  <c r="CA47" i="63"/>
  <c r="CC47" i="63"/>
  <c r="CE47" i="63"/>
  <c r="A48" i="63"/>
  <c r="B48" i="63"/>
  <c r="D48" i="63"/>
  <c r="E48" i="63"/>
  <c r="F48" i="63"/>
  <c r="G48" i="63"/>
  <c r="H48" i="63"/>
  <c r="I48" i="63"/>
  <c r="J48" i="63"/>
  <c r="K48" i="63"/>
  <c r="L48" i="63"/>
  <c r="M48" i="63"/>
  <c r="N48" i="63"/>
  <c r="O48" i="63"/>
  <c r="Q48" i="63"/>
  <c r="R48" i="63"/>
  <c r="S48" i="63"/>
  <c r="T48" i="63"/>
  <c r="U48" i="63"/>
  <c r="V48" i="63"/>
  <c r="W48" i="63"/>
  <c r="X48" i="63"/>
  <c r="Y48" i="63"/>
  <c r="Z48" i="63"/>
  <c r="AA48" i="63"/>
  <c r="AB48" i="63"/>
  <c r="AD48" i="63"/>
  <c r="AE48" i="63"/>
  <c r="AF48" i="63"/>
  <c r="AG48" i="63"/>
  <c r="BI48" i="63"/>
  <c r="BJ48" i="63"/>
  <c r="BK48" i="63"/>
  <c r="BL48" i="63"/>
  <c r="BM48" i="63"/>
  <c r="BN48" i="63"/>
  <c r="BO48" i="63"/>
  <c r="BP48" i="63"/>
  <c r="BQ48" i="63"/>
  <c r="BS48" i="63"/>
  <c r="BT48" i="63"/>
  <c r="BU48" i="63"/>
  <c r="BV48" i="63"/>
  <c r="BX48" i="63"/>
  <c r="BY48" i="63"/>
  <c r="BZ48" i="63"/>
  <c r="CA48" i="63"/>
  <c r="CC48" i="63"/>
  <c r="CE48" i="63"/>
  <c r="A49" i="63"/>
  <c r="B49" i="63"/>
  <c r="D49" i="63"/>
  <c r="E49" i="63"/>
  <c r="F49" i="63"/>
  <c r="G49" i="63"/>
  <c r="H49" i="63"/>
  <c r="I49" i="63"/>
  <c r="J49" i="63"/>
  <c r="K49" i="63"/>
  <c r="L49" i="63"/>
  <c r="M49" i="63"/>
  <c r="N49" i="63"/>
  <c r="O49" i="63"/>
  <c r="Q49" i="63"/>
  <c r="R49" i="63"/>
  <c r="S49" i="63"/>
  <c r="T49" i="63"/>
  <c r="U49" i="63"/>
  <c r="V49" i="63"/>
  <c r="W49" i="63"/>
  <c r="X49" i="63"/>
  <c r="Y49" i="63"/>
  <c r="Z49" i="63"/>
  <c r="AA49" i="63"/>
  <c r="AB49" i="63"/>
  <c r="AD49" i="63"/>
  <c r="AE49" i="63"/>
  <c r="AF49" i="63"/>
  <c r="AG49" i="63"/>
  <c r="BI49" i="63"/>
  <c r="BJ49" i="63"/>
  <c r="BK49" i="63"/>
  <c r="BL49" i="63"/>
  <c r="BM49" i="63"/>
  <c r="BN49" i="63"/>
  <c r="BO49" i="63"/>
  <c r="BP49" i="63"/>
  <c r="BQ49" i="63"/>
  <c r="BS49" i="63"/>
  <c r="BT49" i="63"/>
  <c r="BU49" i="63"/>
  <c r="BV49" i="63"/>
  <c r="BX49" i="63"/>
  <c r="BY49" i="63"/>
  <c r="BZ49" i="63"/>
  <c r="CA49" i="63"/>
  <c r="CC49" i="63"/>
  <c r="CE49" i="63"/>
  <c r="A50" i="63"/>
  <c r="B50" i="63"/>
  <c r="D50" i="63"/>
  <c r="E50" i="63"/>
  <c r="F50" i="63"/>
  <c r="G50" i="63"/>
  <c r="H50" i="63"/>
  <c r="I50" i="63"/>
  <c r="J50" i="63"/>
  <c r="K50" i="63"/>
  <c r="L50" i="63"/>
  <c r="M50" i="63"/>
  <c r="N50" i="63"/>
  <c r="O50" i="63"/>
  <c r="Q50" i="63"/>
  <c r="R50" i="63"/>
  <c r="S50" i="63"/>
  <c r="T50" i="63"/>
  <c r="U50" i="63"/>
  <c r="V50" i="63"/>
  <c r="W50" i="63"/>
  <c r="X50" i="63"/>
  <c r="Y50" i="63"/>
  <c r="Z50" i="63"/>
  <c r="AA50" i="63"/>
  <c r="AB50" i="63"/>
  <c r="AD50" i="63"/>
  <c r="AE50" i="63"/>
  <c r="AF50" i="63"/>
  <c r="AG50" i="63"/>
  <c r="BI50" i="63"/>
  <c r="BJ50" i="63"/>
  <c r="BK50" i="63"/>
  <c r="BL50" i="63"/>
  <c r="BM50" i="63"/>
  <c r="BN50" i="63"/>
  <c r="BO50" i="63"/>
  <c r="BP50" i="63"/>
  <c r="BQ50" i="63"/>
  <c r="BS50" i="63"/>
  <c r="BT50" i="63"/>
  <c r="BU50" i="63"/>
  <c r="BV50" i="63"/>
  <c r="BX50" i="63"/>
  <c r="BY50" i="63"/>
  <c r="BZ50" i="63"/>
  <c r="CA50" i="63"/>
  <c r="CC50" i="63"/>
  <c r="CE50" i="63"/>
  <c r="A51" i="63"/>
  <c r="B51" i="63"/>
  <c r="D51" i="63"/>
  <c r="E51" i="63"/>
  <c r="F51" i="63"/>
  <c r="G51" i="63"/>
  <c r="H51" i="63"/>
  <c r="I51" i="63"/>
  <c r="J51" i="63"/>
  <c r="K51" i="63"/>
  <c r="L51" i="63"/>
  <c r="M51" i="63"/>
  <c r="N51" i="63"/>
  <c r="O51" i="63"/>
  <c r="Q51" i="63"/>
  <c r="R51" i="63"/>
  <c r="S51" i="63"/>
  <c r="T51" i="63"/>
  <c r="U51" i="63"/>
  <c r="V51" i="63"/>
  <c r="W51" i="63"/>
  <c r="X51" i="63"/>
  <c r="Y51" i="63"/>
  <c r="Z51" i="63"/>
  <c r="AA51" i="63"/>
  <c r="AB51" i="63"/>
  <c r="AD51" i="63"/>
  <c r="AE51" i="63"/>
  <c r="AF51" i="63"/>
  <c r="AG51" i="63"/>
  <c r="BI51" i="63"/>
  <c r="BJ51" i="63"/>
  <c r="BK51" i="63"/>
  <c r="BL51" i="63"/>
  <c r="BM51" i="63"/>
  <c r="BN51" i="63"/>
  <c r="BO51" i="63"/>
  <c r="BP51" i="63"/>
  <c r="BQ51" i="63"/>
  <c r="BS51" i="63"/>
  <c r="BT51" i="63"/>
  <c r="BU51" i="63"/>
  <c r="BV51" i="63"/>
  <c r="BX51" i="63"/>
  <c r="BY51" i="63"/>
  <c r="BZ51" i="63"/>
  <c r="CA51" i="63"/>
  <c r="CC51" i="63"/>
  <c r="CE51" i="63"/>
  <c r="A52" i="63"/>
  <c r="B52" i="63"/>
  <c r="D52" i="63"/>
  <c r="E52" i="63"/>
  <c r="F52" i="63"/>
  <c r="G52" i="63"/>
  <c r="H52" i="63"/>
  <c r="I52" i="63"/>
  <c r="J52" i="63"/>
  <c r="K52" i="63"/>
  <c r="L52" i="63"/>
  <c r="M52" i="63"/>
  <c r="N52" i="63"/>
  <c r="O52" i="63"/>
  <c r="Q52" i="63"/>
  <c r="R52" i="63"/>
  <c r="S52" i="63"/>
  <c r="T52" i="63"/>
  <c r="U52" i="63"/>
  <c r="V52" i="63"/>
  <c r="W52" i="63"/>
  <c r="X52" i="63"/>
  <c r="Y52" i="63"/>
  <c r="Z52" i="63"/>
  <c r="AA52" i="63"/>
  <c r="AB52" i="63"/>
  <c r="AD52" i="63"/>
  <c r="AE52" i="63"/>
  <c r="AF52" i="63"/>
  <c r="AG52" i="63"/>
  <c r="BI52" i="63"/>
  <c r="BJ52" i="63"/>
  <c r="BK52" i="63"/>
  <c r="BL52" i="63"/>
  <c r="BM52" i="63"/>
  <c r="BN52" i="63"/>
  <c r="BO52" i="63"/>
  <c r="BP52" i="63"/>
  <c r="BQ52" i="63"/>
  <c r="BS52" i="63"/>
  <c r="BT52" i="63"/>
  <c r="BU52" i="63"/>
  <c r="BV52" i="63"/>
  <c r="BX52" i="63"/>
  <c r="BY52" i="63"/>
  <c r="BZ52" i="63"/>
  <c r="CA52" i="63"/>
  <c r="CC52" i="63"/>
  <c r="CE52" i="63"/>
  <c r="A53" i="63"/>
  <c r="B53" i="63"/>
  <c r="D53" i="63"/>
  <c r="E53" i="63"/>
  <c r="F53" i="63"/>
  <c r="G53" i="63"/>
  <c r="H53" i="63"/>
  <c r="I53" i="63"/>
  <c r="J53" i="63"/>
  <c r="K53" i="63"/>
  <c r="L53" i="63"/>
  <c r="M53" i="63"/>
  <c r="N53" i="63"/>
  <c r="O53" i="63"/>
  <c r="Q53" i="63"/>
  <c r="R53" i="63"/>
  <c r="S53" i="63"/>
  <c r="T53" i="63"/>
  <c r="U53" i="63"/>
  <c r="V53" i="63"/>
  <c r="W53" i="63"/>
  <c r="X53" i="63"/>
  <c r="Y53" i="63"/>
  <c r="Z53" i="63"/>
  <c r="AA53" i="63"/>
  <c r="AB53" i="63"/>
  <c r="AD53" i="63"/>
  <c r="AE53" i="63"/>
  <c r="AF53" i="63"/>
  <c r="AG53" i="63"/>
  <c r="BI53" i="63"/>
  <c r="BJ53" i="63"/>
  <c r="BK53" i="63"/>
  <c r="BL53" i="63"/>
  <c r="BM53" i="63"/>
  <c r="BN53" i="63"/>
  <c r="BO53" i="63"/>
  <c r="BP53" i="63"/>
  <c r="BQ53" i="63"/>
  <c r="BS53" i="63"/>
  <c r="BT53" i="63"/>
  <c r="BU53" i="63"/>
  <c r="BV53" i="63"/>
  <c r="BX53" i="63"/>
  <c r="BY53" i="63"/>
  <c r="BZ53" i="63"/>
  <c r="CA53" i="63"/>
  <c r="CC53" i="63"/>
  <c r="CE53" i="63"/>
  <c r="A54" i="63"/>
  <c r="B54" i="63"/>
  <c r="D54" i="63"/>
  <c r="E54" i="63"/>
  <c r="F54" i="63"/>
  <c r="G54" i="63"/>
  <c r="H54" i="63"/>
  <c r="I54" i="63"/>
  <c r="J54" i="63"/>
  <c r="K54" i="63"/>
  <c r="L54" i="63"/>
  <c r="M54" i="63"/>
  <c r="N54" i="63"/>
  <c r="O54" i="63"/>
  <c r="Q54" i="63"/>
  <c r="R54" i="63"/>
  <c r="S54" i="63"/>
  <c r="T54" i="63"/>
  <c r="U54" i="63"/>
  <c r="V54" i="63"/>
  <c r="W54" i="63"/>
  <c r="X54" i="63"/>
  <c r="Y54" i="63"/>
  <c r="Z54" i="63"/>
  <c r="AA54" i="63"/>
  <c r="AB54" i="63"/>
  <c r="AD54" i="63"/>
  <c r="AE54" i="63"/>
  <c r="AF54" i="63"/>
  <c r="AG54" i="63"/>
  <c r="BI54" i="63"/>
  <c r="BJ54" i="63"/>
  <c r="BK54" i="63"/>
  <c r="BL54" i="63"/>
  <c r="BM54" i="63"/>
  <c r="BN54" i="63"/>
  <c r="BO54" i="63"/>
  <c r="BP54" i="63"/>
  <c r="BQ54" i="63"/>
  <c r="BS54" i="63"/>
  <c r="BT54" i="63"/>
  <c r="BU54" i="63"/>
  <c r="BV54" i="63"/>
  <c r="BX54" i="63"/>
  <c r="BY54" i="63"/>
  <c r="BZ54" i="63"/>
  <c r="CA54" i="63"/>
  <c r="CC54" i="63"/>
  <c r="CE54" i="63"/>
  <c r="A55" i="63"/>
  <c r="B55" i="63"/>
  <c r="D55" i="63"/>
  <c r="E55" i="63"/>
  <c r="F55" i="63"/>
  <c r="G55" i="63"/>
  <c r="H55" i="63"/>
  <c r="I55" i="63"/>
  <c r="J55" i="63"/>
  <c r="K55" i="63"/>
  <c r="L55" i="63"/>
  <c r="M55" i="63"/>
  <c r="N55" i="63"/>
  <c r="O55" i="63"/>
  <c r="Q55" i="63"/>
  <c r="R55" i="63"/>
  <c r="S55" i="63"/>
  <c r="T55" i="63"/>
  <c r="U55" i="63"/>
  <c r="V55" i="63"/>
  <c r="W55" i="63"/>
  <c r="X55" i="63"/>
  <c r="Y55" i="63"/>
  <c r="Z55" i="63"/>
  <c r="AA55" i="63"/>
  <c r="AB55" i="63"/>
  <c r="AD55" i="63"/>
  <c r="AE55" i="63"/>
  <c r="AF55" i="63"/>
  <c r="AG55" i="63"/>
  <c r="BI55" i="63"/>
  <c r="BJ55" i="63"/>
  <c r="BK55" i="63"/>
  <c r="BL55" i="63"/>
  <c r="BM55" i="63"/>
  <c r="BN55" i="63"/>
  <c r="BO55" i="63"/>
  <c r="BP55" i="63"/>
  <c r="BQ55" i="63"/>
  <c r="BS55" i="63"/>
  <c r="BT55" i="63"/>
  <c r="BU55" i="63"/>
  <c r="BV55" i="63"/>
  <c r="BX55" i="63"/>
  <c r="BY55" i="63"/>
  <c r="BZ55" i="63"/>
  <c r="CA55" i="63"/>
  <c r="CC55" i="63"/>
  <c r="CE55" i="63"/>
  <c r="A56" i="63"/>
  <c r="B56" i="63"/>
  <c r="D56" i="63"/>
  <c r="E56" i="63"/>
  <c r="F56" i="63"/>
  <c r="G56" i="63"/>
  <c r="H56" i="63"/>
  <c r="I56" i="63"/>
  <c r="J56" i="63"/>
  <c r="K56" i="63"/>
  <c r="L56" i="63"/>
  <c r="M56" i="63"/>
  <c r="N56" i="63"/>
  <c r="O56" i="63"/>
  <c r="Q56" i="63"/>
  <c r="R56" i="63"/>
  <c r="S56" i="63"/>
  <c r="T56" i="63"/>
  <c r="U56" i="63"/>
  <c r="V56" i="63"/>
  <c r="W56" i="63"/>
  <c r="X56" i="63"/>
  <c r="Y56" i="63"/>
  <c r="Z56" i="63"/>
  <c r="AA56" i="63"/>
  <c r="AB56" i="63"/>
  <c r="AD56" i="63"/>
  <c r="AE56" i="63"/>
  <c r="AF56" i="63"/>
  <c r="AG56" i="63"/>
  <c r="BI56" i="63"/>
  <c r="BJ56" i="63"/>
  <c r="BK56" i="63"/>
  <c r="BL56" i="63"/>
  <c r="BM56" i="63"/>
  <c r="BN56" i="63"/>
  <c r="BO56" i="63"/>
  <c r="BP56" i="63"/>
  <c r="BQ56" i="63"/>
  <c r="BS56" i="63"/>
  <c r="BT56" i="63"/>
  <c r="BU56" i="63"/>
  <c r="BV56" i="63"/>
  <c r="BX56" i="63"/>
  <c r="BY56" i="63"/>
  <c r="BZ56" i="63"/>
  <c r="CA56" i="63"/>
  <c r="CC56" i="63"/>
  <c r="CE56" i="63"/>
  <c r="A57" i="63"/>
  <c r="B57" i="63"/>
  <c r="D57" i="63"/>
  <c r="E57" i="63"/>
  <c r="F57" i="63"/>
  <c r="G57" i="63"/>
  <c r="H57" i="63"/>
  <c r="I57" i="63"/>
  <c r="J57" i="63"/>
  <c r="K57" i="63"/>
  <c r="L57" i="63"/>
  <c r="M57" i="63"/>
  <c r="N57" i="63"/>
  <c r="O57" i="63"/>
  <c r="Q57" i="63"/>
  <c r="R57" i="63"/>
  <c r="S57" i="63"/>
  <c r="T57" i="63"/>
  <c r="U57" i="63"/>
  <c r="V57" i="63"/>
  <c r="W57" i="63"/>
  <c r="X57" i="63"/>
  <c r="Y57" i="63"/>
  <c r="Z57" i="63"/>
  <c r="AA57" i="63"/>
  <c r="AB57" i="63"/>
  <c r="AD57" i="63"/>
  <c r="AE57" i="63"/>
  <c r="AF57" i="63"/>
  <c r="AG57" i="63"/>
  <c r="BI57" i="63"/>
  <c r="BJ57" i="63"/>
  <c r="BK57" i="63"/>
  <c r="BL57" i="63"/>
  <c r="BM57" i="63"/>
  <c r="BN57" i="63"/>
  <c r="BO57" i="63"/>
  <c r="BP57" i="63"/>
  <c r="BQ57" i="63"/>
  <c r="BS57" i="63"/>
  <c r="BT57" i="63"/>
  <c r="BU57" i="63"/>
  <c r="BV57" i="63"/>
  <c r="BX57" i="63"/>
  <c r="BY57" i="63"/>
  <c r="BZ57" i="63"/>
  <c r="CA57" i="63"/>
  <c r="CC57" i="63"/>
  <c r="CE57" i="63"/>
  <c r="A58" i="63"/>
  <c r="B58" i="63"/>
  <c r="D58" i="63"/>
  <c r="E58" i="63"/>
  <c r="F58" i="63"/>
  <c r="G58" i="63"/>
  <c r="H58" i="63"/>
  <c r="I58" i="63"/>
  <c r="J58" i="63"/>
  <c r="K58" i="63"/>
  <c r="L58" i="63"/>
  <c r="M58" i="63"/>
  <c r="N58" i="63"/>
  <c r="O58" i="63"/>
  <c r="Q58" i="63"/>
  <c r="R58" i="63"/>
  <c r="S58" i="63"/>
  <c r="T58" i="63"/>
  <c r="U58" i="63"/>
  <c r="V58" i="63"/>
  <c r="W58" i="63"/>
  <c r="X58" i="63"/>
  <c r="Y58" i="63"/>
  <c r="Z58" i="63"/>
  <c r="AA58" i="63"/>
  <c r="AB58" i="63"/>
  <c r="AD58" i="63"/>
  <c r="AE58" i="63"/>
  <c r="AF58" i="63"/>
  <c r="AG58" i="63"/>
  <c r="AJ58" i="63"/>
  <c r="AK58" i="63"/>
  <c r="AL58" i="63"/>
  <c r="AM58" i="63"/>
  <c r="AO58" i="63"/>
  <c r="AT58" i="63"/>
  <c r="AU58" i="63"/>
  <c r="AV58" i="63"/>
  <c r="AW58" i="63"/>
  <c r="AX58" i="63"/>
  <c r="AY58" i="63"/>
  <c r="BI58" i="63"/>
  <c r="BJ58" i="63"/>
  <c r="BK58" i="63"/>
  <c r="BL58" i="63"/>
  <c r="BM58" i="63"/>
  <c r="BN58" i="63"/>
  <c r="BO58" i="63"/>
  <c r="BP58" i="63"/>
  <c r="BQ58" i="63"/>
  <c r="BS58" i="63"/>
  <c r="BT58" i="63"/>
  <c r="BU58" i="63"/>
  <c r="BV58" i="63"/>
  <c r="BX58" i="63"/>
  <c r="BY58" i="63"/>
  <c r="BZ58" i="63"/>
  <c r="CA58" i="63"/>
  <c r="CC58" i="63"/>
  <c r="CE58" i="63"/>
  <c r="A59" i="63"/>
  <c r="B59" i="63"/>
  <c r="D59" i="63"/>
  <c r="E59" i="63"/>
  <c r="F59" i="63"/>
  <c r="G59" i="63"/>
  <c r="H59" i="63"/>
  <c r="I59" i="63"/>
  <c r="J59" i="63"/>
  <c r="K59" i="63"/>
  <c r="L59" i="63"/>
  <c r="M59" i="63"/>
  <c r="N59" i="63"/>
  <c r="O59" i="63"/>
  <c r="Q59" i="63"/>
  <c r="R59" i="63"/>
  <c r="S59" i="63"/>
  <c r="T59" i="63"/>
  <c r="U59" i="63"/>
  <c r="V59" i="63"/>
  <c r="W59" i="63"/>
  <c r="X59" i="63"/>
  <c r="Y59" i="63"/>
  <c r="Z59" i="63"/>
  <c r="AA59" i="63"/>
  <c r="AB59" i="63"/>
  <c r="AD59" i="63"/>
  <c r="AE59" i="63"/>
  <c r="AF59" i="63"/>
  <c r="AG59" i="63"/>
  <c r="BI59" i="63"/>
  <c r="BJ59" i="63"/>
  <c r="BK59" i="63"/>
  <c r="BL59" i="63"/>
  <c r="BM59" i="63"/>
  <c r="BN59" i="63"/>
  <c r="BO59" i="63"/>
  <c r="BP59" i="63"/>
  <c r="BQ59" i="63"/>
  <c r="BS59" i="63"/>
  <c r="BT59" i="63"/>
  <c r="BU59" i="63"/>
  <c r="BV59" i="63"/>
  <c r="BX59" i="63"/>
  <c r="BY59" i="63"/>
  <c r="BZ59" i="63"/>
  <c r="CA59" i="63"/>
  <c r="CC59" i="63"/>
  <c r="CE59" i="63"/>
  <c r="A60" i="63"/>
  <c r="B60" i="63"/>
  <c r="D60" i="63"/>
  <c r="E60" i="63"/>
  <c r="F60" i="63"/>
  <c r="G60" i="63"/>
  <c r="H60" i="63"/>
  <c r="I60" i="63"/>
  <c r="J60" i="63"/>
  <c r="K60" i="63"/>
  <c r="L60" i="63"/>
  <c r="M60" i="63"/>
  <c r="N60" i="63"/>
  <c r="O60" i="63"/>
  <c r="Q60" i="63"/>
  <c r="R60" i="63"/>
  <c r="S60" i="63"/>
  <c r="T60" i="63"/>
  <c r="U60" i="63"/>
  <c r="V60" i="63"/>
  <c r="W60" i="63"/>
  <c r="X60" i="63"/>
  <c r="Y60" i="63"/>
  <c r="Z60" i="63"/>
  <c r="AA60" i="63"/>
  <c r="AB60" i="63"/>
  <c r="AD60" i="63"/>
  <c r="AE60" i="63"/>
  <c r="AF60" i="63"/>
  <c r="AG60" i="63"/>
  <c r="BI60" i="63"/>
  <c r="BJ60" i="63"/>
  <c r="BK60" i="63"/>
  <c r="BL60" i="63"/>
  <c r="BM60" i="63"/>
  <c r="BN60" i="63"/>
  <c r="BO60" i="63"/>
  <c r="BP60" i="63"/>
  <c r="BQ60" i="63"/>
  <c r="BS60" i="63"/>
  <c r="BT60" i="63"/>
  <c r="BU60" i="63"/>
  <c r="BV60" i="63"/>
  <c r="BX60" i="63"/>
  <c r="BY60" i="63"/>
  <c r="BZ60" i="63"/>
  <c r="CA60" i="63"/>
  <c r="CC60" i="63"/>
  <c r="CE60" i="63"/>
  <c r="A61" i="63"/>
  <c r="B61" i="63"/>
  <c r="D61" i="63"/>
  <c r="E61" i="63"/>
  <c r="F61" i="63"/>
  <c r="G61" i="63"/>
  <c r="H61" i="63"/>
  <c r="I61" i="63"/>
  <c r="J61" i="63"/>
  <c r="K61" i="63"/>
  <c r="L61" i="63"/>
  <c r="M61" i="63"/>
  <c r="N61" i="63"/>
  <c r="O61" i="63"/>
  <c r="Q61" i="63"/>
  <c r="R61" i="63"/>
  <c r="S61" i="63"/>
  <c r="T61" i="63"/>
  <c r="U61" i="63"/>
  <c r="V61" i="63"/>
  <c r="W61" i="63"/>
  <c r="X61" i="63"/>
  <c r="Y61" i="63"/>
  <c r="Z61" i="63"/>
  <c r="AA61" i="63"/>
  <c r="AB61" i="63"/>
  <c r="AD61" i="63"/>
  <c r="AE61" i="63"/>
  <c r="AF61" i="63"/>
  <c r="AG61" i="63"/>
  <c r="BI61" i="63"/>
  <c r="BJ61" i="63"/>
  <c r="BK61" i="63"/>
  <c r="BL61" i="63"/>
  <c r="BM61" i="63"/>
  <c r="BN61" i="63"/>
  <c r="BO61" i="63"/>
  <c r="BP61" i="63"/>
  <c r="BQ61" i="63"/>
  <c r="BS61" i="63"/>
  <c r="BT61" i="63"/>
  <c r="BU61" i="63"/>
  <c r="BV61" i="63"/>
  <c r="BX61" i="63"/>
  <c r="BY61" i="63"/>
  <c r="BZ61" i="63"/>
  <c r="CA61" i="63"/>
  <c r="CC61" i="63"/>
  <c r="CE61" i="63"/>
  <c r="A62" i="63"/>
  <c r="B62" i="63"/>
  <c r="D62" i="63"/>
  <c r="E62" i="63"/>
  <c r="F62" i="63"/>
  <c r="G62" i="63"/>
  <c r="H62" i="63"/>
  <c r="I62" i="63"/>
  <c r="J62" i="63"/>
  <c r="K62" i="63"/>
  <c r="L62" i="63"/>
  <c r="M62" i="63"/>
  <c r="N62" i="63"/>
  <c r="O62" i="63"/>
  <c r="Q62" i="63"/>
  <c r="R62" i="63"/>
  <c r="S62" i="63"/>
  <c r="T62" i="63"/>
  <c r="U62" i="63"/>
  <c r="V62" i="63"/>
  <c r="W62" i="63"/>
  <c r="X62" i="63"/>
  <c r="Y62" i="63"/>
  <c r="Z62" i="63"/>
  <c r="AA62" i="63"/>
  <c r="AB62" i="63"/>
  <c r="AD62" i="63"/>
  <c r="AE62" i="63"/>
  <c r="AF62" i="63"/>
  <c r="AG62" i="63"/>
  <c r="BI62" i="63"/>
  <c r="BJ62" i="63"/>
  <c r="BK62" i="63"/>
  <c r="BL62" i="63"/>
  <c r="BM62" i="63"/>
  <c r="BN62" i="63"/>
  <c r="BO62" i="63"/>
  <c r="BP62" i="63"/>
  <c r="BQ62" i="63"/>
  <c r="BS62" i="63"/>
  <c r="BT62" i="63"/>
  <c r="BU62" i="63"/>
  <c r="BV62" i="63"/>
  <c r="BX62" i="63"/>
  <c r="BY62" i="63"/>
  <c r="BZ62" i="63"/>
  <c r="CA62" i="63"/>
  <c r="CC62" i="63"/>
  <c r="CE62" i="63"/>
  <c r="A63" i="63"/>
  <c r="B63" i="63"/>
  <c r="D63" i="63"/>
  <c r="E63" i="63"/>
  <c r="F63" i="63"/>
  <c r="G63" i="63"/>
  <c r="H63" i="63"/>
  <c r="I63" i="63"/>
  <c r="J63" i="63"/>
  <c r="K63" i="63"/>
  <c r="L63" i="63"/>
  <c r="M63" i="63"/>
  <c r="N63" i="63"/>
  <c r="O63" i="63"/>
  <c r="Q63" i="63"/>
  <c r="R63" i="63"/>
  <c r="S63" i="63"/>
  <c r="T63" i="63"/>
  <c r="U63" i="63"/>
  <c r="V63" i="63"/>
  <c r="W63" i="63"/>
  <c r="X63" i="63"/>
  <c r="Y63" i="63"/>
  <c r="Z63" i="63"/>
  <c r="AA63" i="63"/>
  <c r="AB63" i="63"/>
  <c r="AD63" i="63"/>
  <c r="AE63" i="63"/>
  <c r="AF63" i="63"/>
  <c r="AG63" i="63"/>
  <c r="BI63" i="63"/>
  <c r="BJ63" i="63"/>
  <c r="BK63" i="63"/>
  <c r="BL63" i="63"/>
  <c r="BM63" i="63"/>
  <c r="BN63" i="63"/>
  <c r="BO63" i="63"/>
  <c r="BP63" i="63"/>
  <c r="BQ63" i="63"/>
  <c r="BS63" i="63"/>
  <c r="BT63" i="63"/>
  <c r="BU63" i="63"/>
  <c r="BV63" i="63"/>
  <c r="BX63" i="63"/>
  <c r="BY63" i="63"/>
  <c r="BZ63" i="63"/>
  <c r="CA63" i="63"/>
  <c r="CC63" i="63"/>
  <c r="CE63" i="63"/>
  <c r="A64" i="63"/>
  <c r="B64" i="63"/>
  <c r="D64" i="63"/>
  <c r="E64" i="63"/>
  <c r="F64" i="63"/>
  <c r="G64" i="63"/>
  <c r="H64" i="63"/>
  <c r="I64" i="63"/>
  <c r="J64" i="63"/>
  <c r="K64" i="63"/>
  <c r="L64" i="63"/>
  <c r="M64" i="63"/>
  <c r="N64" i="63"/>
  <c r="O64" i="63"/>
  <c r="Q64" i="63"/>
  <c r="R64" i="63"/>
  <c r="S64" i="63"/>
  <c r="T64" i="63"/>
  <c r="U64" i="63"/>
  <c r="V64" i="63"/>
  <c r="W64" i="63"/>
  <c r="X64" i="63"/>
  <c r="Y64" i="63"/>
  <c r="Z64" i="63"/>
  <c r="AA64" i="63"/>
  <c r="AB64" i="63"/>
  <c r="AD64" i="63"/>
  <c r="AE64" i="63"/>
  <c r="AF64" i="63"/>
  <c r="AG64" i="63"/>
  <c r="BI64" i="63"/>
  <c r="BJ64" i="63"/>
  <c r="BK64" i="63"/>
  <c r="BL64" i="63"/>
  <c r="BM64" i="63"/>
  <c r="BN64" i="63"/>
  <c r="BO64" i="63"/>
  <c r="BP64" i="63"/>
  <c r="BQ64" i="63"/>
  <c r="BS64" i="63"/>
  <c r="BT64" i="63"/>
  <c r="BU64" i="63"/>
  <c r="BV64" i="63"/>
  <c r="BX64" i="63"/>
  <c r="BY64" i="63"/>
  <c r="BZ64" i="63"/>
  <c r="CA64" i="63"/>
  <c r="CC64" i="63"/>
  <c r="CE64" i="63"/>
  <c r="A65" i="63"/>
  <c r="B65" i="63"/>
  <c r="D65" i="63"/>
  <c r="E65" i="63"/>
  <c r="F65" i="63"/>
  <c r="G65" i="63"/>
  <c r="H65" i="63"/>
  <c r="I65" i="63"/>
  <c r="J65" i="63"/>
  <c r="K65" i="63"/>
  <c r="L65" i="63"/>
  <c r="M65" i="63"/>
  <c r="N65" i="63"/>
  <c r="O65" i="63"/>
  <c r="Q65" i="63"/>
  <c r="R65" i="63"/>
  <c r="S65" i="63"/>
  <c r="T65" i="63"/>
  <c r="U65" i="63"/>
  <c r="V65" i="63"/>
  <c r="W65" i="63"/>
  <c r="X65" i="63"/>
  <c r="Y65" i="63"/>
  <c r="Z65" i="63"/>
  <c r="AA65" i="63"/>
  <c r="AB65" i="63"/>
  <c r="AD65" i="63"/>
  <c r="AE65" i="63"/>
  <c r="AF65" i="63"/>
  <c r="AG65" i="63"/>
  <c r="BI65" i="63"/>
  <c r="BJ65" i="63"/>
  <c r="BK65" i="63"/>
  <c r="BL65" i="63"/>
  <c r="BM65" i="63"/>
  <c r="BN65" i="63"/>
  <c r="BO65" i="63"/>
  <c r="BP65" i="63"/>
  <c r="BQ65" i="63"/>
  <c r="BS65" i="63"/>
  <c r="BT65" i="63"/>
  <c r="BU65" i="63"/>
  <c r="BV65" i="63"/>
  <c r="BX65" i="63"/>
  <c r="BY65" i="63"/>
  <c r="BZ65" i="63"/>
  <c r="CA65" i="63"/>
  <c r="CC65" i="63"/>
  <c r="CE65" i="63"/>
  <c r="A66" i="63"/>
  <c r="B66" i="63"/>
  <c r="D66" i="63"/>
  <c r="E66" i="63"/>
  <c r="F66" i="63"/>
  <c r="G66" i="63"/>
  <c r="H66" i="63"/>
  <c r="I66" i="63"/>
  <c r="J66" i="63"/>
  <c r="K66" i="63"/>
  <c r="L66" i="63"/>
  <c r="M66" i="63"/>
  <c r="N66" i="63"/>
  <c r="O66" i="63"/>
  <c r="Q66" i="63"/>
  <c r="R66" i="63"/>
  <c r="S66" i="63"/>
  <c r="T66" i="63"/>
  <c r="U66" i="63"/>
  <c r="V66" i="63"/>
  <c r="W66" i="63"/>
  <c r="X66" i="63"/>
  <c r="Y66" i="63"/>
  <c r="Z66" i="63"/>
  <c r="AA66" i="63"/>
  <c r="AB66" i="63"/>
  <c r="AD66" i="63"/>
  <c r="AE66" i="63"/>
  <c r="AF66" i="63"/>
  <c r="AG66" i="63"/>
  <c r="BI66" i="63"/>
  <c r="BJ66" i="63"/>
  <c r="BK66" i="63"/>
  <c r="BL66" i="63"/>
  <c r="BM66" i="63"/>
  <c r="BN66" i="63"/>
  <c r="BO66" i="63"/>
  <c r="BP66" i="63"/>
  <c r="BQ66" i="63"/>
  <c r="BS66" i="63"/>
  <c r="BT66" i="63"/>
  <c r="BU66" i="63"/>
  <c r="BV66" i="63"/>
  <c r="BX66" i="63"/>
  <c r="BY66" i="63"/>
  <c r="BZ66" i="63"/>
  <c r="CA66" i="63"/>
  <c r="CC66" i="63"/>
  <c r="CE66" i="63"/>
  <c r="A67" i="63"/>
  <c r="B67" i="63"/>
  <c r="D67" i="63"/>
  <c r="E67" i="63"/>
  <c r="F67" i="63"/>
  <c r="G67" i="63"/>
  <c r="H67" i="63"/>
  <c r="I67" i="63"/>
  <c r="J67" i="63"/>
  <c r="K67" i="63"/>
  <c r="L67" i="63"/>
  <c r="M67" i="63"/>
  <c r="N67" i="63"/>
  <c r="O67" i="63"/>
  <c r="Q67" i="63"/>
  <c r="R67" i="63"/>
  <c r="S67" i="63"/>
  <c r="T67" i="63"/>
  <c r="U67" i="63"/>
  <c r="V67" i="63"/>
  <c r="W67" i="63"/>
  <c r="X67" i="63"/>
  <c r="Y67" i="63"/>
  <c r="Z67" i="63"/>
  <c r="AA67" i="63"/>
  <c r="AB67" i="63"/>
  <c r="AD67" i="63"/>
  <c r="AE67" i="63"/>
  <c r="AF67" i="63"/>
  <c r="AG67" i="63"/>
  <c r="BI67" i="63"/>
  <c r="BJ67" i="63"/>
  <c r="BK67" i="63"/>
  <c r="BL67" i="63"/>
  <c r="BM67" i="63"/>
  <c r="BN67" i="63"/>
  <c r="BO67" i="63"/>
  <c r="BP67" i="63"/>
  <c r="BQ67" i="63"/>
  <c r="BS67" i="63"/>
  <c r="BT67" i="63"/>
  <c r="BU67" i="63"/>
  <c r="BV67" i="63"/>
  <c r="BX67" i="63"/>
  <c r="BY67" i="63"/>
  <c r="BZ67" i="63"/>
  <c r="CA67" i="63"/>
  <c r="CC67" i="63"/>
  <c r="CE67" i="63"/>
  <c r="A68" i="63"/>
  <c r="B68" i="63"/>
  <c r="D68" i="63"/>
  <c r="E68" i="63"/>
  <c r="F68" i="63"/>
  <c r="G68" i="63"/>
  <c r="H68" i="63"/>
  <c r="I68" i="63"/>
  <c r="J68" i="63"/>
  <c r="K68" i="63"/>
  <c r="L68" i="63"/>
  <c r="M68" i="63"/>
  <c r="N68" i="63"/>
  <c r="O68" i="63"/>
  <c r="Q68" i="63"/>
  <c r="R68" i="63"/>
  <c r="S68" i="63"/>
  <c r="T68" i="63"/>
  <c r="U68" i="63"/>
  <c r="V68" i="63"/>
  <c r="W68" i="63"/>
  <c r="X68" i="63"/>
  <c r="Y68" i="63"/>
  <c r="Z68" i="63"/>
  <c r="AA68" i="63"/>
  <c r="AB68" i="63"/>
  <c r="AD68" i="63"/>
  <c r="AE68" i="63"/>
  <c r="AF68" i="63"/>
  <c r="AG68" i="63"/>
  <c r="BI68" i="63"/>
  <c r="BJ68" i="63"/>
  <c r="BK68" i="63"/>
  <c r="BL68" i="63"/>
  <c r="BM68" i="63"/>
  <c r="BN68" i="63"/>
  <c r="BO68" i="63"/>
  <c r="BP68" i="63"/>
  <c r="BQ68" i="63"/>
  <c r="BS68" i="63"/>
  <c r="BT68" i="63"/>
  <c r="BU68" i="63"/>
  <c r="BV68" i="63"/>
  <c r="BX68" i="63"/>
  <c r="BY68" i="63"/>
  <c r="BZ68" i="63"/>
  <c r="CA68" i="63"/>
  <c r="CC68" i="63"/>
  <c r="CE68" i="63"/>
  <c r="A69" i="63"/>
  <c r="B69" i="63"/>
  <c r="D69" i="63"/>
  <c r="E69" i="63"/>
  <c r="F69" i="63"/>
  <c r="G69" i="63"/>
  <c r="H69" i="63"/>
  <c r="I69" i="63"/>
  <c r="J69" i="63"/>
  <c r="K69" i="63"/>
  <c r="L69" i="63"/>
  <c r="M69" i="63"/>
  <c r="N69" i="63"/>
  <c r="O69" i="63"/>
  <c r="Q69" i="63"/>
  <c r="R69" i="63"/>
  <c r="S69" i="63"/>
  <c r="T69" i="63"/>
  <c r="U69" i="63"/>
  <c r="V69" i="63"/>
  <c r="W69" i="63"/>
  <c r="X69" i="63"/>
  <c r="Y69" i="63"/>
  <c r="Z69" i="63"/>
  <c r="AA69" i="63"/>
  <c r="AB69" i="63"/>
  <c r="AD69" i="63"/>
  <c r="AE69" i="63"/>
  <c r="AF69" i="63"/>
  <c r="AG69" i="63"/>
  <c r="BI69" i="63"/>
  <c r="BJ69" i="63"/>
  <c r="BK69" i="63"/>
  <c r="BL69" i="63"/>
  <c r="BM69" i="63"/>
  <c r="BN69" i="63"/>
  <c r="BO69" i="63"/>
  <c r="BP69" i="63"/>
  <c r="BQ69" i="63"/>
  <c r="BS69" i="63"/>
  <c r="BT69" i="63"/>
  <c r="BU69" i="63"/>
  <c r="BV69" i="63"/>
  <c r="BX69" i="63"/>
  <c r="BY69" i="63"/>
  <c r="BZ69" i="63"/>
  <c r="CA69" i="63"/>
  <c r="CC69" i="63"/>
  <c r="CE69" i="63"/>
  <c r="A70" i="63"/>
  <c r="B70" i="63"/>
  <c r="D70" i="63"/>
  <c r="E70" i="63"/>
  <c r="F70" i="63"/>
  <c r="G70" i="63"/>
  <c r="H70" i="63"/>
  <c r="I70" i="63"/>
  <c r="J70" i="63"/>
  <c r="K70" i="63"/>
  <c r="L70" i="63"/>
  <c r="M70" i="63"/>
  <c r="N70" i="63"/>
  <c r="O70" i="63"/>
  <c r="Q70" i="63"/>
  <c r="R70" i="63"/>
  <c r="S70" i="63"/>
  <c r="T70" i="63"/>
  <c r="U70" i="63"/>
  <c r="V70" i="63"/>
  <c r="W70" i="63"/>
  <c r="X70" i="63"/>
  <c r="Y70" i="63"/>
  <c r="Z70" i="63"/>
  <c r="AA70" i="63"/>
  <c r="AB70" i="63"/>
  <c r="AD70" i="63"/>
  <c r="AE70" i="63"/>
  <c r="AF70" i="63"/>
  <c r="AG70" i="63"/>
  <c r="AJ70" i="63"/>
  <c r="AK70" i="63"/>
  <c r="AL70" i="63"/>
  <c r="AM70" i="63"/>
  <c r="AO70" i="63"/>
  <c r="AT70" i="63"/>
  <c r="AU70" i="63"/>
  <c r="AV70" i="63"/>
  <c r="AW70" i="63"/>
  <c r="AX70" i="63"/>
  <c r="AY70" i="63"/>
  <c r="BI70" i="63"/>
  <c r="BJ70" i="63"/>
  <c r="BK70" i="63"/>
  <c r="BL70" i="63"/>
  <c r="BM70" i="63"/>
  <c r="BN70" i="63"/>
  <c r="BO70" i="63"/>
  <c r="BP70" i="63"/>
  <c r="BQ70" i="63"/>
  <c r="BS70" i="63"/>
  <c r="BT70" i="63"/>
  <c r="BU70" i="63"/>
  <c r="BV70" i="63"/>
  <c r="BX70" i="63"/>
  <c r="BY70" i="63"/>
  <c r="BZ70" i="63"/>
  <c r="CA70" i="63"/>
  <c r="CC70" i="63"/>
  <c r="CE70" i="63"/>
  <c r="A71" i="63"/>
  <c r="B71" i="63"/>
  <c r="D71" i="63"/>
  <c r="E71" i="63"/>
  <c r="F71" i="63"/>
  <c r="G71" i="63"/>
  <c r="H71" i="63"/>
  <c r="I71" i="63"/>
  <c r="J71" i="63"/>
  <c r="K71" i="63"/>
  <c r="L71" i="63"/>
  <c r="M71" i="63"/>
  <c r="N71" i="63"/>
  <c r="O71" i="63"/>
  <c r="Q71" i="63"/>
  <c r="R71" i="63"/>
  <c r="S71" i="63"/>
  <c r="T71" i="63"/>
  <c r="U71" i="63"/>
  <c r="V71" i="63"/>
  <c r="W71" i="63"/>
  <c r="X71" i="63"/>
  <c r="Y71" i="63"/>
  <c r="Z71" i="63"/>
  <c r="AA71" i="63"/>
  <c r="AB71" i="63"/>
  <c r="AD71" i="63"/>
  <c r="AE71" i="63"/>
  <c r="AF71" i="63"/>
  <c r="AG71" i="63"/>
  <c r="BI71" i="63"/>
  <c r="BJ71" i="63"/>
  <c r="BK71" i="63"/>
  <c r="BL71" i="63"/>
  <c r="BM71" i="63"/>
  <c r="BN71" i="63"/>
  <c r="BO71" i="63"/>
  <c r="BP71" i="63"/>
  <c r="BQ71" i="63"/>
  <c r="BS71" i="63"/>
  <c r="BT71" i="63"/>
  <c r="BU71" i="63"/>
  <c r="BV71" i="63"/>
  <c r="BX71" i="63"/>
  <c r="BY71" i="63"/>
  <c r="BZ71" i="63"/>
  <c r="CA71" i="63"/>
  <c r="CC71" i="63"/>
  <c r="CE71" i="63"/>
  <c r="A72" i="63"/>
  <c r="B72" i="63"/>
  <c r="D72" i="63"/>
  <c r="E72" i="63"/>
  <c r="F72" i="63"/>
  <c r="G72" i="63"/>
  <c r="H72" i="63"/>
  <c r="I72" i="63"/>
  <c r="J72" i="63"/>
  <c r="K72" i="63"/>
  <c r="L72" i="63"/>
  <c r="M72" i="63"/>
  <c r="N72" i="63"/>
  <c r="O72" i="63"/>
  <c r="Q72" i="63"/>
  <c r="R72" i="63"/>
  <c r="S72" i="63"/>
  <c r="T72" i="63"/>
  <c r="U72" i="63"/>
  <c r="V72" i="63"/>
  <c r="W72" i="63"/>
  <c r="X72" i="63"/>
  <c r="Y72" i="63"/>
  <c r="Z72" i="63"/>
  <c r="AA72" i="63"/>
  <c r="AB72" i="63"/>
  <c r="AD72" i="63"/>
  <c r="AE72" i="63"/>
  <c r="AF72" i="63"/>
  <c r="AG72" i="63"/>
  <c r="BI72" i="63"/>
  <c r="BJ72" i="63"/>
  <c r="BK72" i="63"/>
  <c r="BL72" i="63"/>
  <c r="BM72" i="63"/>
  <c r="BN72" i="63"/>
  <c r="BO72" i="63"/>
  <c r="BP72" i="63"/>
  <c r="BQ72" i="63"/>
  <c r="BS72" i="63"/>
  <c r="BT72" i="63"/>
  <c r="BU72" i="63"/>
  <c r="BV72" i="63"/>
  <c r="BX72" i="63"/>
  <c r="BY72" i="63"/>
  <c r="BZ72" i="63"/>
  <c r="CA72" i="63"/>
  <c r="CC72" i="63"/>
  <c r="CE72" i="63"/>
  <c r="A73" i="63"/>
  <c r="B73" i="63"/>
  <c r="D73" i="63"/>
  <c r="E73" i="63"/>
  <c r="F73" i="63"/>
  <c r="G73" i="63"/>
  <c r="H73" i="63"/>
  <c r="I73" i="63"/>
  <c r="J73" i="63"/>
  <c r="K73" i="63"/>
  <c r="L73" i="63"/>
  <c r="M73" i="63"/>
  <c r="N73" i="63"/>
  <c r="O73" i="63"/>
  <c r="Q73" i="63"/>
  <c r="R73" i="63"/>
  <c r="S73" i="63"/>
  <c r="T73" i="63"/>
  <c r="U73" i="63"/>
  <c r="V73" i="63"/>
  <c r="W73" i="63"/>
  <c r="X73" i="63"/>
  <c r="Y73" i="63"/>
  <c r="Z73" i="63"/>
  <c r="AA73" i="63"/>
  <c r="AB73" i="63"/>
  <c r="AD73" i="63"/>
  <c r="AE73" i="63"/>
  <c r="AF73" i="63"/>
  <c r="AG73" i="63"/>
  <c r="BI73" i="63"/>
  <c r="BJ73" i="63"/>
  <c r="BK73" i="63"/>
  <c r="BL73" i="63"/>
  <c r="BM73" i="63"/>
  <c r="BN73" i="63"/>
  <c r="BO73" i="63"/>
  <c r="BP73" i="63"/>
  <c r="BQ73" i="63"/>
  <c r="BS73" i="63"/>
  <c r="BT73" i="63"/>
  <c r="BU73" i="63"/>
  <c r="BV73" i="63"/>
  <c r="BX73" i="63"/>
  <c r="BY73" i="63"/>
  <c r="BZ73" i="63"/>
  <c r="CA73" i="63"/>
  <c r="CC73" i="63"/>
  <c r="CE73" i="63"/>
  <c r="A74" i="63"/>
  <c r="B74" i="63"/>
  <c r="D74" i="63"/>
  <c r="E74" i="63"/>
  <c r="F74" i="63"/>
  <c r="G74" i="63"/>
  <c r="H74" i="63"/>
  <c r="I74" i="63"/>
  <c r="J74" i="63"/>
  <c r="K74" i="63"/>
  <c r="L74" i="63"/>
  <c r="M74" i="63"/>
  <c r="N74" i="63"/>
  <c r="O74" i="63"/>
  <c r="Q74" i="63"/>
  <c r="R74" i="63"/>
  <c r="S74" i="63"/>
  <c r="T74" i="63"/>
  <c r="U74" i="63"/>
  <c r="V74" i="63"/>
  <c r="W74" i="63"/>
  <c r="X74" i="63"/>
  <c r="Y74" i="63"/>
  <c r="Z74" i="63"/>
  <c r="AA74" i="63"/>
  <c r="AB74" i="63"/>
  <c r="AD74" i="63"/>
  <c r="AE74" i="63"/>
  <c r="AF74" i="63"/>
  <c r="AG74" i="63"/>
  <c r="BI74" i="63"/>
  <c r="BJ74" i="63"/>
  <c r="BK74" i="63"/>
  <c r="BL74" i="63"/>
  <c r="BM74" i="63"/>
  <c r="BN74" i="63"/>
  <c r="BO74" i="63"/>
  <c r="BP74" i="63"/>
  <c r="BQ74" i="63"/>
  <c r="BS74" i="63"/>
  <c r="BT74" i="63"/>
  <c r="BU74" i="63"/>
  <c r="BV74" i="63"/>
  <c r="BX74" i="63"/>
  <c r="BY74" i="63"/>
  <c r="BZ74" i="63"/>
  <c r="CA74" i="63"/>
  <c r="CC74" i="63"/>
  <c r="CE74" i="63"/>
  <c r="A75" i="63"/>
  <c r="B75" i="63"/>
  <c r="D75" i="63"/>
  <c r="E75" i="63"/>
  <c r="F75" i="63"/>
  <c r="G75" i="63"/>
  <c r="H75" i="63"/>
  <c r="I75" i="63"/>
  <c r="J75" i="63"/>
  <c r="K75" i="63"/>
  <c r="L75" i="63"/>
  <c r="M75" i="63"/>
  <c r="N75" i="63"/>
  <c r="O75" i="63"/>
  <c r="Q75" i="63"/>
  <c r="R75" i="63"/>
  <c r="S75" i="63"/>
  <c r="T75" i="63"/>
  <c r="U75" i="63"/>
  <c r="V75" i="63"/>
  <c r="W75" i="63"/>
  <c r="X75" i="63"/>
  <c r="Y75" i="63"/>
  <c r="Z75" i="63"/>
  <c r="AA75" i="63"/>
  <c r="AB75" i="63"/>
  <c r="AD75" i="63"/>
  <c r="AE75" i="63"/>
  <c r="AF75" i="63"/>
  <c r="AG75" i="63"/>
  <c r="BI75" i="63"/>
  <c r="BJ75" i="63"/>
  <c r="BK75" i="63"/>
  <c r="BL75" i="63"/>
  <c r="BM75" i="63"/>
  <c r="BN75" i="63"/>
  <c r="BO75" i="63"/>
  <c r="BP75" i="63"/>
  <c r="BQ75" i="63"/>
  <c r="BS75" i="63"/>
  <c r="BT75" i="63"/>
  <c r="BU75" i="63"/>
  <c r="BV75" i="63"/>
  <c r="BX75" i="63"/>
  <c r="BY75" i="63"/>
  <c r="BZ75" i="63"/>
  <c r="CA75" i="63"/>
  <c r="CC75" i="63"/>
  <c r="CE75" i="63"/>
  <c r="A76" i="63"/>
  <c r="B76" i="63"/>
  <c r="D76" i="63"/>
  <c r="E76" i="63"/>
  <c r="F76" i="63"/>
  <c r="G76" i="63"/>
  <c r="H76" i="63"/>
  <c r="I76" i="63"/>
  <c r="J76" i="63"/>
  <c r="K76" i="63"/>
  <c r="L76" i="63"/>
  <c r="M76" i="63"/>
  <c r="N76" i="63"/>
  <c r="O76" i="63"/>
  <c r="Q76" i="63"/>
  <c r="R76" i="63"/>
  <c r="S76" i="63"/>
  <c r="T76" i="63"/>
  <c r="U76" i="63"/>
  <c r="V76" i="63"/>
  <c r="W76" i="63"/>
  <c r="X76" i="63"/>
  <c r="Y76" i="63"/>
  <c r="Z76" i="63"/>
  <c r="AA76" i="63"/>
  <c r="AB76" i="63"/>
  <c r="AD76" i="63"/>
  <c r="AE76" i="63"/>
  <c r="AF76" i="63"/>
  <c r="AG76" i="63"/>
  <c r="BI76" i="63"/>
  <c r="BJ76" i="63"/>
  <c r="BK76" i="63"/>
  <c r="BL76" i="63"/>
  <c r="BM76" i="63"/>
  <c r="BN76" i="63"/>
  <c r="BO76" i="63"/>
  <c r="BP76" i="63"/>
  <c r="BQ76" i="63"/>
  <c r="BS76" i="63"/>
  <c r="BT76" i="63"/>
  <c r="BU76" i="63"/>
  <c r="BV76" i="63"/>
  <c r="BX76" i="63"/>
  <c r="BY76" i="63"/>
  <c r="BZ76" i="63"/>
  <c r="CA76" i="63"/>
  <c r="CC76" i="63"/>
  <c r="CE76" i="63"/>
  <c r="A77" i="63"/>
  <c r="B77" i="63"/>
  <c r="D77" i="63"/>
  <c r="E77" i="63"/>
  <c r="F77" i="63"/>
  <c r="G77" i="63"/>
  <c r="H77" i="63"/>
  <c r="I77" i="63"/>
  <c r="J77" i="63"/>
  <c r="K77" i="63"/>
  <c r="L77" i="63"/>
  <c r="M77" i="63"/>
  <c r="N77" i="63"/>
  <c r="O77" i="63"/>
  <c r="Q77" i="63"/>
  <c r="R77" i="63"/>
  <c r="S77" i="63"/>
  <c r="T77" i="63"/>
  <c r="U77" i="63"/>
  <c r="V77" i="63"/>
  <c r="W77" i="63"/>
  <c r="X77" i="63"/>
  <c r="Y77" i="63"/>
  <c r="Z77" i="63"/>
  <c r="AA77" i="63"/>
  <c r="AB77" i="63"/>
  <c r="AD77" i="63"/>
  <c r="AE77" i="63"/>
  <c r="AF77" i="63"/>
  <c r="AG77" i="63"/>
  <c r="BI77" i="63"/>
  <c r="BJ77" i="63"/>
  <c r="BK77" i="63"/>
  <c r="BL77" i="63"/>
  <c r="BM77" i="63"/>
  <c r="BN77" i="63"/>
  <c r="BO77" i="63"/>
  <c r="BP77" i="63"/>
  <c r="BQ77" i="63"/>
  <c r="BS77" i="63"/>
  <c r="BT77" i="63"/>
  <c r="BU77" i="63"/>
  <c r="BV77" i="63"/>
  <c r="BX77" i="63"/>
  <c r="BY77" i="63"/>
  <c r="BZ77" i="63"/>
  <c r="CA77" i="63"/>
  <c r="CC77" i="63"/>
  <c r="CE77" i="63"/>
  <c r="A78" i="63"/>
  <c r="B78" i="63"/>
  <c r="D78" i="63"/>
  <c r="E78" i="63"/>
  <c r="F78" i="63"/>
  <c r="G78" i="63"/>
  <c r="H78" i="63"/>
  <c r="I78" i="63"/>
  <c r="J78" i="63"/>
  <c r="K78" i="63"/>
  <c r="L78" i="63"/>
  <c r="M78" i="63"/>
  <c r="N78" i="63"/>
  <c r="O78" i="63"/>
  <c r="Q78" i="63"/>
  <c r="R78" i="63"/>
  <c r="S78" i="63"/>
  <c r="T78" i="63"/>
  <c r="U78" i="63"/>
  <c r="V78" i="63"/>
  <c r="W78" i="63"/>
  <c r="X78" i="63"/>
  <c r="Y78" i="63"/>
  <c r="Z78" i="63"/>
  <c r="AA78" i="63"/>
  <c r="AB78" i="63"/>
  <c r="AD78" i="63"/>
  <c r="AE78" i="63"/>
  <c r="AF78" i="63"/>
  <c r="AG78" i="63"/>
  <c r="BI78" i="63"/>
  <c r="BJ78" i="63"/>
  <c r="BK78" i="63"/>
  <c r="BL78" i="63"/>
  <c r="BM78" i="63"/>
  <c r="BN78" i="63"/>
  <c r="BO78" i="63"/>
  <c r="BP78" i="63"/>
  <c r="BQ78" i="63"/>
  <c r="BS78" i="63"/>
  <c r="BT78" i="63"/>
  <c r="BU78" i="63"/>
  <c r="BV78" i="63"/>
  <c r="BX78" i="63"/>
  <c r="BY78" i="63"/>
  <c r="BZ78" i="63"/>
  <c r="CA78" i="63"/>
  <c r="CC78" i="63"/>
  <c r="CE78" i="63"/>
  <c r="A79" i="63"/>
  <c r="B79" i="63"/>
  <c r="D79" i="63"/>
  <c r="E79" i="63"/>
  <c r="F79" i="63"/>
  <c r="G79" i="63"/>
  <c r="H79" i="63"/>
  <c r="I79" i="63"/>
  <c r="J79" i="63"/>
  <c r="K79" i="63"/>
  <c r="L79" i="63"/>
  <c r="M79" i="63"/>
  <c r="N79" i="63"/>
  <c r="O79" i="63"/>
  <c r="Q79" i="63"/>
  <c r="R79" i="63"/>
  <c r="S79" i="63"/>
  <c r="T79" i="63"/>
  <c r="U79" i="63"/>
  <c r="V79" i="63"/>
  <c r="W79" i="63"/>
  <c r="X79" i="63"/>
  <c r="Y79" i="63"/>
  <c r="Z79" i="63"/>
  <c r="AA79" i="63"/>
  <c r="AB79" i="63"/>
  <c r="AD79" i="63"/>
  <c r="AE79" i="63"/>
  <c r="AF79" i="63"/>
  <c r="AG79" i="63"/>
  <c r="BI79" i="63"/>
  <c r="BJ79" i="63"/>
  <c r="BK79" i="63"/>
  <c r="BL79" i="63"/>
  <c r="BM79" i="63"/>
  <c r="BN79" i="63"/>
  <c r="BO79" i="63"/>
  <c r="BP79" i="63"/>
  <c r="BQ79" i="63"/>
  <c r="BS79" i="63"/>
  <c r="BT79" i="63"/>
  <c r="BU79" i="63"/>
  <c r="BV79" i="63"/>
  <c r="BX79" i="63"/>
  <c r="BY79" i="63"/>
  <c r="BZ79" i="63"/>
  <c r="CA79" i="63"/>
  <c r="CC79" i="63"/>
  <c r="CE79" i="63"/>
  <c r="A80" i="63"/>
  <c r="B80" i="63"/>
  <c r="D80" i="63"/>
  <c r="E80" i="63"/>
  <c r="F80" i="63"/>
  <c r="G80" i="63"/>
  <c r="H80" i="63"/>
  <c r="I80" i="63"/>
  <c r="J80" i="63"/>
  <c r="K80" i="63"/>
  <c r="L80" i="63"/>
  <c r="M80" i="63"/>
  <c r="N80" i="63"/>
  <c r="O80" i="63"/>
  <c r="Q80" i="63"/>
  <c r="R80" i="63"/>
  <c r="S80" i="63"/>
  <c r="T80" i="63"/>
  <c r="U80" i="63"/>
  <c r="V80" i="63"/>
  <c r="W80" i="63"/>
  <c r="X80" i="63"/>
  <c r="Y80" i="63"/>
  <c r="Z80" i="63"/>
  <c r="AA80" i="63"/>
  <c r="AB80" i="63"/>
  <c r="AD80" i="63"/>
  <c r="AE80" i="63"/>
  <c r="AF80" i="63"/>
  <c r="AG80" i="63"/>
  <c r="BI80" i="63"/>
  <c r="BJ80" i="63"/>
  <c r="BK80" i="63"/>
  <c r="BL80" i="63"/>
  <c r="BM80" i="63"/>
  <c r="BN80" i="63"/>
  <c r="BO80" i="63"/>
  <c r="BP80" i="63"/>
  <c r="BQ80" i="63"/>
  <c r="BS80" i="63"/>
  <c r="BT80" i="63"/>
  <c r="BU80" i="63"/>
  <c r="BV80" i="63"/>
  <c r="BX80" i="63"/>
  <c r="BY80" i="63"/>
  <c r="BZ80" i="63"/>
  <c r="CA80" i="63"/>
  <c r="CC80" i="63"/>
  <c r="CE80" i="63"/>
  <c r="A81" i="63"/>
  <c r="B81" i="63"/>
  <c r="D81" i="63"/>
  <c r="E81" i="63"/>
  <c r="F81" i="63"/>
  <c r="G81" i="63"/>
  <c r="H81" i="63"/>
  <c r="I81" i="63"/>
  <c r="J81" i="63"/>
  <c r="K81" i="63"/>
  <c r="L81" i="63"/>
  <c r="M81" i="63"/>
  <c r="N81" i="63"/>
  <c r="O81" i="63"/>
  <c r="Q81" i="63"/>
  <c r="R81" i="63"/>
  <c r="S81" i="63"/>
  <c r="T81" i="63"/>
  <c r="U81" i="63"/>
  <c r="V81" i="63"/>
  <c r="W81" i="63"/>
  <c r="X81" i="63"/>
  <c r="Y81" i="63"/>
  <c r="Z81" i="63"/>
  <c r="AA81" i="63"/>
  <c r="AB81" i="63"/>
  <c r="AD81" i="63"/>
  <c r="AE81" i="63"/>
  <c r="AF81" i="63"/>
  <c r="AG81" i="63"/>
  <c r="BI81" i="63"/>
  <c r="BJ81" i="63"/>
  <c r="BK81" i="63"/>
  <c r="BL81" i="63"/>
  <c r="BM81" i="63"/>
  <c r="BN81" i="63"/>
  <c r="BO81" i="63"/>
  <c r="BP81" i="63"/>
  <c r="BQ81" i="63"/>
  <c r="BS81" i="63"/>
  <c r="BT81" i="63"/>
  <c r="BU81" i="63"/>
  <c r="BV81" i="63"/>
  <c r="BX81" i="63"/>
  <c r="BY81" i="63"/>
  <c r="BZ81" i="63"/>
  <c r="CA81" i="63"/>
  <c r="CC81" i="63"/>
  <c r="CE81" i="63"/>
  <c r="A82" i="63"/>
  <c r="B82" i="63"/>
  <c r="D82" i="63"/>
  <c r="E82" i="63"/>
  <c r="F82" i="63"/>
  <c r="G82" i="63"/>
  <c r="H82" i="63"/>
  <c r="I82" i="63"/>
  <c r="J82" i="63"/>
  <c r="K82" i="63"/>
  <c r="L82" i="63"/>
  <c r="M82" i="63"/>
  <c r="N82" i="63"/>
  <c r="O82" i="63"/>
  <c r="Q82" i="63"/>
  <c r="R82" i="63"/>
  <c r="S82" i="63"/>
  <c r="T82" i="63"/>
  <c r="U82" i="63"/>
  <c r="V82" i="63"/>
  <c r="W82" i="63"/>
  <c r="X82" i="63"/>
  <c r="Y82" i="63"/>
  <c r="Z82" i="63"/>
  <c r="AA82" i="63"/>
  <c r="AB82" i="63"/>
  <c r="AD82" i="63"/>
  <c r="AE82" i="63"/>
  <c r="AF82" i="63"/>
  <c r="AG82" i="63"/>
  <c r="AJ82" i="63"/>
  <c r="AK82" i="63"/>
  <c r="AL82" i="63"/>
  <c r="AM82" i="63"/>
  <c r="AO82" i="63"/>
  <c r="AT82" i="63"/>
  <c r="AU82" i="63"/>
  <c r="AV82" i="63"/>
  <c r="AW82" i="63"/>
  <c r="AX82" i="63"/>
  <c r="AY82" i="63"/>
  <c r="BI82" i="63"/>
  <c r="BJ82" i="63"/>
  <c r="BK82" i="63"/>
  <c r="BL82" i="63"/>
  <c r="BM82" i="63"/>
  <c r="BN82" i="63"/>
  <c r="BO82" i="63"/>
  <c r="BP82" i="63"/>
  <c r="BQ82" i="63"/>
  <c r="BS82" i="63"/>
  <c r="BT82" i="63"/>
  <c r="BU82" i="63"/>
  <c r="BV82" i="63"/>
  <c r="BX82" i="63"/>
  <c r="BY82" i="63"/>
  <c r="BZ82" i="63"/>
  <c r="CA82" i="63"/>
  <c r="CC82" i="63"/>
  <c r="CE82" i="63"/>
  <c r="A83" i="63"/>
  <c r="B83" i="63"/>
  <c r="D83" i="63"/>
  <c r="E83" i="63"/>
  <c r="F83" i="63"/>
  <c r="G83" i="63"/>
  <c r="H83" i="63"/>
  <c r="I83" i="63"/>
  <c r="J83" i="63"/>
  <c r="K83" i="63"/>
  <c r="L83" i="63"/>
  <c r="M83" i="63"/>
  <c r="N83" i="63"/>
  <c r="O83" i="63"/>
  <c r="Q83" i="63"/>
  <c r="R83" i="63"/>
  <c r="S83" i="63"/>
  <c r="T83" i="63"/>
  <c r="U83" i="63"/>
  <c r="V83" i="63"/>
  <c r="W83" i="63"/>
  <c r="X83" i="63"/>
  <c r="Y83" i="63"/>
  <c r="Z83" i="63"/>
  <c r="AA83" i="63"/>
  <c r="AB83" i="63"/>
  <c r="AD83" i="63"/>
  <c r="AE83" i="63"/>
  <c r="AF83" i="63"/>
  <c r="AG83" i="63"/>
  <c r="BI83" i="63"/>
  <c r="BJ83" i="63"/>
  <c r="BK83" i="63"/>
  <c r="BL83" i="63"/>
  <c r="BM83" i="63"/>
  <c r="BN83" i="63"/>
  <c r="BO83" i="63"/>
  <c r="BP83" i="63"/>
  <c r="BQ83" i="63"/>
  <c r="BS83" i="63"/>
  <c r="BT83" i="63"/>
  <c r="BU83" i="63"/>
  <c r="BV83" i="63"/>
  <c r="BX83" i="63"/>
  <c r="BY83" i="63"/>
  <c r="BZ83" i="63"/>
  <c r="CA83" i="63"/>
  <c r="CC83" i="63"/>
  <c r="CE83" i="63"/>
  <c r="A84" i="63"/>
  <c r="B84" i="63"/>
  <c r="D84" i="63"/>
  <c r="E84" i="63"/>
  <c r="F84" i="63"/>
  <c r="G84" i="63"/>
  <c r="H84" i="63"/>
  <c r="I84" i="63"/>
  <c r="J84" i="63"/>
  <c r="K84" i="63"/>
  <c r="L84" i="63"/>
  <c r="M84" i="63"/>
  <c r="N84" i="63"/>
  <c r="O84" i="63"/>
  <c r="Q84" i="63"/>
  <c r="R84" i="63"/>
  <c r="S84" i="63"/>
  <c r="T84" i="63"/>
  <c r="U84" i="63"/>
  <c r="V84" i="63"/>
  <c r="W84" i="63"/>
  <c r="X84" i="63"/>
  <c r="Y84" i="63"/>
  <c r="Z84" i="63"/>
  <c r="AA84" i="63"/>
  <c r="AB84" i="63"/>
  <c r="AD84" i="63"/>
  <c r="AE84" i="63"/>
  <c r="AF84" i="63"/>
  <c r="AG84" i="63"/>
  <c r="BI84" i="63"/>
  <c r="BJ84" i="63"/>
  <c r="BK84" i="63"/>
  <c r="BL84" i="63"/>
  <c r="BM84" i="63"/>
  <c r="BN84" i="63"/>
  <c r="BO84" i="63"/>
  <c r="BP84" i="63"/>
  <c r="BQ84" i="63"/>
  <c r="BS84" i="63"/>
  <c r="BT84" i="63"/>
  <c r="BU84" i="63"/>
  <c r="BV84" i="63"/>
  <c r="BX84" i="63"/>
  <c r="BY84" i="63"/>
  <c r="BZ84" i="63"/>
  <c r="CA84" i="63"/>
  <c r="CC84" i="63"/>
  <c r="CE84" i="63"/>
  <c r="A85" i="63"/>
  <c r="B85" i="63"/>
  <c r="D85" i="63"/>
  <c r="E85" i="63"/>
  <c r="F85" i="63"/>
  <c r="G85" i="63"/>
  <c r="H85" i="63"/>
  <c r="I85" i="63"/>
  <c r="J85" i="63"/>
  <c r="K85" i="63"/>
  <c r="L85" i="63"/>
  <c r="M85" i="63"/>
  <c r="N85" i="63"/>
  <c r="O85" i="63"/>
  <c r="Q85" i="63"/>
  <c r="R85" i="63"/>
  <c r="S85" i="63"/>
  <c r="T85" i="63"/>
  <c r="U85" i="63"/>
  <c r="V85" i="63"/>
  <c r="W85" i="63"/>
  <c r="X85" i="63"/>
  <c r="Y85" i="63"/>
  <c r="Z85" i="63"/>
  <c r="AA85" i="63"/>
  <c r="AB85" i="63"/>
  <c r="AD85" i="63"/>
  <c r="AE85" i="63"/>
  <c r="AF85" i="63"/>
  <c r="AG85" i="63"/>
  <c r="BI85" i="63"/>
  <c r="BJ85" i="63"/>
  <c r="BK85" i="63"/>
  <c r="BL85" i="63"/>
  <c r="BM85" i="63"/>
  <c r="BN85" i="63"/>
  <c r="BO85" i="63"/>
  <c r="BP85" i="63"/>
  <c r="BQ85" i="63"/>
  <c r="BS85" i="63"/>
  <c r="BT85" i="63"/>
  <c r="BU85" i="63"/>
  <c r="BV85" i="63"/>
  <c r="BX85" i="63"/>
  <c r="BY85" i="63"/>
  <c r="BZ85" i="63"/>
  <c r="CA85" i="63"/>
  <c r="CC85" i="63"/>
  <c r="CE85" i="63"/>
  <c r="A86" i="63"/>
  <c r="B86" i="63"/>
  <c r="D86" i="63"/>
  <c r="E86" i="63"/>
  <c r="F86" i="63"/>
  <c r="G86" i="63"/>
  <c r="H86" i="63"/>
  <c r="I86" i="63"/>
  <c r="J86" i="63"/>
  <c r="K86" i="63"/>
  <c r="L86" i="63"/>
  <c r="M86" i="63"/>
  <c r="N86" i="63"/>
  <c r="O86" i="63"/>
  <c r="Q86" i="63"/>
  <c r="R86" i="63"/>
  <c r="S86" i="63"/>
  <c r="T86" i="63"/>
  <c r="U86" i="63"/>
  <c r="V86" i="63"/>
  <c r="W86" i="63"/>
  <c r="X86" i="63"/>
  <c r="Y86" i="63"/>
  <c r="Z86" i="63"/>
  <c r="AA86" i="63"/>
  <c r="AB86" i="63"/>
  <c r="AD86" i="63"/>
  <c r="AE86" i="63"/>
  <c r="AF86" i="63"/>
  <c r="AG86" i="63"/>
  <c r="BI86" i="63"/>
  <c r="BJ86" i="63"/>
  <c r="BK86" i="63"/>
  <c r="BL86" i="63"/>
  <c r="BM86" i="63"/>
  <c r="BN86" i="63"/>
  <c r="BO86" i="63"/>
  <c r="BP86" i="63"/>
  <c r="BQ86" i="63"/>
  <c r="BS86" i="63"/>
  <c r="BT86" i="63"/>
  <c r="BU86" i="63"/>
  <c r="BV86" i="63"/>
  <c r="BX86" i="63"/>
  <c r="BY86" i="63"/>
  <c r="BZ86" i="63"/>
  <c r="CA86" i="63"/>
  <c r="CC86" i="63"/>
  <c r="CE86" i="63"/>
  <c r="A87" i="63"/>
  <c r="B87" i="63"/>
  <c r="D87" i="63"/>
  <c r="E87" i="63"/>
  <c r="F87" i="63"/>
  <c r="G87" i="63"/>
  <c r="H87" i="63"/>
  <c r="I87" i="63"/>
  <c r="J87" i="63"/>
  <c r="K87" i="63"/>
  <c r="L87" i="63"/>
  <c r="M87" i="63"/>
  <c r="N87" i="63"/>
  <c r="O87" i="63"/>
  <c r="Q87" i="63"/>
  <c r="R87" i="63"/>
  <c r="S87" i="63"/>
  <c r="T87" i="63"/>
  <c r="U87" i="63"/>
  <c r="V87" i="63"/>
  <c r="W87" i="63"/>
  <c r="X87" i="63"/>
  <c r="Y87" i="63"/>
  <c r="Z87" i="63"/>
  <c r="AA87" i="63"/>
  <c r="AB87" i="63"/>
  <c r="AD87" i="63"/>
  <c r="AE87" i="63"/>
  <c r="AF87" i="63"/>
  <c r="AG87" i="63"/>
  <c r="BI87" i="63"/>
  <c r="BJ87" i="63"/>
  <c r="BK87" i="63"/>
  <c r="BL87" i="63"/>
  <c r="BM87" i="63"/>
  <c r="BN87" i="63"/>
  <c r="BO87" i="63"/>
  <c r="BP87" i="63"/>
  <c r="BQ87" i="63"/>
  <c r="BS87" i="63"/>
  <c r="BT87" i="63"/>
  <c r="BU87" i="63"/>
  <c r="BV87" i="63"/>
  <c r="BX87" i="63"/>
  <c r="BY87" i="63"/>
  <c r="BZ87" i="63"/>
  <c r="CA87" i="63"/>
  <c r="CC87" i="63"/>
  <c r="CE87" i="63"/>
  <c r="A88" i="63"/>
  <c r="B88" i="63"/>
  <c r="D88" i="63"/>
  <c r="E88" i="63"/>
  <c r="F88" i="63"/>
  <c r="G88" i="63"/>
  <c r="H88" i="63"/>
  <c r="I88" i="63"/>
  <c r="J88" i="63"/>
  <c r="K88" i="63"/>
  <c r="L88" i="63"/>
  <c r="M88" i="63"/>
  <c r="N88" i="63"/>
  <c r="O88" i="63"/>
  <c r="Q88" i="63"/>
  <c r="R88" i="63"/>
  <c r="S88" i="63"/>
  <c r="T88" i="63"/>
  <c r="U88" i="63"/>
  <c r="V88" i="63"/>
  <c r="W88" i="63"/>
  <c r="X88" i="63"/>
  <c r="Y88" i="63"/>
  <c r="Z88" i="63"/>
  <c r="AA88" i="63"/>
  <c r="AB88" i="63"/>
  <c r="AD88" i="63"/>
  <c r="AE88" i="63"/>
  <c r="AF88" i="63"/>
  <c r="AG88" i="63"/>
  <c r="BI88" i="63"/>
  <c r="BJ88" i="63"/>
  <c r="BK88" i="63"/>
  <c r="BL88" i="63"/>
  <c r="BM88" i="63"/>
  <c r="BN88" i="63"/>
  <c r="BO88" i="63"/>
  <c r="BP88" i="63"/>
  <c r="BQ88" i="63"/>
  <c r="BS88" i="63"/>
  <c r="BT88" i="63"/>
  <c r="BU88" i="63"/>
  <c r="BV88" i="63"/>
  <c r="BX88" i="63"/>
  <c r="BY88" i="63"/>
  <c r="BZ88" i="63"/>
  <c r="CA88" i="63"/>
  <c r="CC88" i="63"/>
  <c r="CE88" i="63"/>
  <c r="A89" i="63"/>
  <c r="B89" i="63"/>
  <c r="D89" i="63"/>
  <c r="E89" i="63"/>
  <c r="F89" i="63"/>
  <c r="G89" i="63"/>
  <c r="H89" i="63"/>
  <c r="I89" i="63"/>
  <c r="J89" i="63"/>
  <c r="K89" i="63"/>
  <c r="L89" i="63"/>
  <c r="M89" i="63"/>
  <c r="N89" i="63"/>
  <c r="O89" i="63"/>
  <c r="Q89" i="63"/>
  <c r="R89" i="63"/>
  <c r="S89" i="63"/>
  <c r="T89" i="63"/>
  <c r="U89" i="63"/>
  <c r="V89" i="63"/>
  <c r="W89" i="63"/>
  <c r="X89" i="63"/>
  <c r="Y89" i="63"/>
  <c r="Z89" i="63"/>
  <c r="AA89" i="63"/>
  <c r="AB89" i="63"/>
  <c r="AD89" i="63"/>
  <c r="AE89" i="63"/>
  <c r="AF89" i="63"/>
  <c r="AG89" i="63"/>
  <c r="BI89" i="63"/>
  <c r="BJ89" i="63"/>
  <c r="BK89" i="63"/>
  <c r="BL89" i="63"/>
  <c r="BM89" i="63"/>
  <c r="BN89" i="63"/>
  <c r="BO89" i="63"/>
  <c r="BP89" i="63"/>
  <c r="BQ89" i="63"/>
  <c r="BS89" i="63"/>
  <c r="BT89" i="63"/>
  <c r="BU89" i="63"/>
  <c r="BV89" i="63"/>
  <c r="BX89" i="63"/>
  <c r="BY89" i="63"/>
  <c r="BZ89" i="63"/>
  <c r="CA89" i="63"/>
  <c r="CC89" i="63"/>
  <c r="CE89" i="63"/>
  <c r="A90" i="63"/>
  <c r="B90" i="63"/>
  <c r="D90" i="63"/>
  <c r="E90" i="63"/>
  <c r="F90" i="63"/>
  <c r="G90" i="63"/>
  <c r="H90" i="63"/>
  <c r="I90" i="63"/>
  <c r="J90" i="63"/>
  <c r="K90" i="63"/>
  <c r="L90" i="63"/>
  <c r="M90" i="63"/>
  <c r="N90" i="63"/>
  <c r="O90" i="63"/>
  <c r="Q90" i="63"/>
  <c r="R90" i="63"/>
  <c r="S90" i="63"/>
  <c r="T90" i="63"/>
  <c r="U90" i="63"/>
  <c r="V90" i="63"/>
  <c r="W90" i="63"/>
  <c r="X90" i="63"/>
  <c r="Y90" i="63"/>
  <c r="Z90" i="63"/>
  <c r="AA90" i="63"/>
  <c r="AB90" i="63"/>
  <c r="AD90" i="63"/>
  <c r="AE90" i="63"/>
  <c r="AF90" i="63"/>
  <c r="AG90" i="63"/>
  <c r="BI90" i="63"/>
  <c r="BJ90" i="63"/>
  <c r="BK90" i="63"/>
  <c r="BL90" i="63"/>
  <c r="BM90" i="63"/>
  <c r="BN90" i="63"/>
  <c r="BO90" i="63"/>
  <c r="BP90" i="63"/>
  <c r="BQ90" i="63"/>
  <c r="BS90" i="63"/>
  <c r="BT90" i="63"/>
  <c r="BU90" i="63"/>
  <c r="BV90" i="63"/>
  <c r="BX90" i="63"/>
  <c r="BY90" i="63"/>
  <c r="BZ90" i="63"/>
  <c r="CA90" i="63"/>
  <c r="CC90" i="63"/>
  <c r="CE90" i="63"/>
  <c r="A91" i="63"/>
  <c r="B91" i="63"/>
  <c r="D91" i="63"/>
  <c r="E91" i="63"/>
  <c r="F91" i="63"/>
  <c r="G91" i="63"/>
  <c r="H91" i="63"/>
  <c r="I91" i="63"/>
  <c r="J91" i="63"/>
  <c r="K91" i="63"/>
  <c r="L91" i="63"/>
  <c r="M91" i="63"/>
  <c r="N91" i="63"/>
  <c r="O91" i="63"/>
  <c r="Q91" i="63"/>
  <c r="R91" i="63"/>
  <c r="S91" i="63"/>
  <c r="T91" i="63"/>
  <c r="U91" i="63"/>
  <c r="V91" i="63"/>
  <c r="W91" i="63"/>
  <c r="X91" i="63"/>
  <c r="Y91" i="63"/>
  <c r="Z91" i="63"/>
  <c r="AA91" i="63"/>
  <c r="AB91" i="63"/>
  <c r="AD91" i="63"/>
  <c r="AE91" i="63"/>
  <c r="AF91" i="63"/>
  <c r="AG91" i="63"/>
  <c r="BI91" i="63"/>
  <c r="BJ91" i="63"/>
  <c r="BK91" i="63"/>
  <c r="BL91" i="63"/>
  <c r="BM91" i="63"/>
  <c r="BN91" i="63"/>
  <c r="BO91" i="63"/>
  <c r="BP91" i="63"/>
  <c r="BQ91" i="63"/>
  <c r="BS91" i="63"/>
  <c r="BT91" i="63"/>
  <c r="BU91" i="63"/>
  <c r="BV91" i="63"/>
  <c r="BX91" i="63"/>
  <c r="BY91" i="63"/>
  <c r="BZ91" i="63"/>
  <c r="CA91" i="63"/>
  <c r="CC91" i="63"/>
  <c r="CE91" i="63"/>
  <c r="A92" i="63"/>
  <c r="B92" i="63"/>
  <c r="D92" i="63"/>
  <c r="E92" i="63"/>
  <c r="F92" i="63"/>
  <c r="G92" i="63"/>
  <c r="H92" i="63"/>
  <c r="I92" i="63"/>
  <c r="J92" i="63"/>
  <c r="K92" i="63"/>
  <c r="L92" i="63"/>
  <c r="M92" i="63"/>
  <c r="N92" i="63"/>
  <c r="O92" i="63"/>
  <c r="Q92" i="63"/>
  <c r="R92" i="63"/>
  <c r="S92" i="63"/>
  <c r="T92" i="63"/>
  <c r="U92" i="63"/>
  <c r="V92" i="63"/>
  <c r="W92" i="63"/>
  <c r="X92" i="63"/>
  <c r="Y92" i="63"/>
  <c r="Z92" i="63"/>
  <c r="AA92" i="63"/>
  <c r="AB92" i="63"/>
  <c r="AD92" i="63"/>
  <c r="AE92" i="63"/>
  <c r="AF92" i="63"/>
  <c r="AG92" i="63"/>
  <c r="BI92" i="63"/>
  <c r="BJ92" i="63"/>
  <c r="BK92" i="63"/>
  <c r="BL92" i="63"/>
  <c r="BM92" i="63"/>
  <c r="BN92" i="63"/>
  <c r="BO92" i="63"/>
  <c r="BP92" i="63"/>
  <c r="BQ92" i="63"/>
  <c r="BS92" i="63"/>
  <c r="BT92" i="63"/>
  <c r="BU92" i="63"/>
  <c r="BV92" i="63"/>
  <c r="BX92" i="63"/>
  <c r="BY92" i="63"/>
  <c r="BZ92" i="63"/>
  <c r="CA92" i="63"/>
  <c r="CC92" i="63"/>
  <c r="CE92" i="63"/>
  <c r="A93" i="63"/>
  <c r="B93" i="63"/>
  <c r="D93" i="63"/>
  <c r="E93" i="63"/>
  <c r="F93" i="63"/>
  <c r="G93" i="63"/>
  <c r="H93" i="63"/>
  <c r="I93" i="63"/>
  <c r="J93" i="63"/>
  <c r="K93" i="63"/>
  <c r="L93" i="63"/>
  <c r="M93" i="63"/>
  <c r="N93" i="63"/>
  <c r="O93" i="63"/>
  <c r="Q93" i="63"/>
  <c r="R93" i="63"/>
  <c r="S93" i="63"/>
  <c r="T93" i="63"/>
  <c r="U93" i="63"/>
  <c r="V93" i="63"/>
  <c r="W93" i="63"/>
  <c r="X93" i="63"/>
  <c r="Y93" i="63"/>
  <c r="Z93" i="63"/>
  <c r="AA93" i="63"/>
  <c r="AB93" i="63"/>
  <c r="AD93" i="63"/>
  <c r="AE93" i="63"/>
  <c r="AF93" i="63"/>
  <c r="AG93" i="63"/>
  <c r="BI93" i="63"/>
  <c r="BJ93" i="63"/>
  <c r="BK93" i="63"/>
  <c r="BL93" i="63"/>
  <c r="BM93" i="63"/>
  <c r="BN93" i="63"/>
  <c r="BO93" i="63"/>
  <c r="BP93" i="63"/>
  <c r="BQ93" i="63"/>
  <c r="BS93" i="63"/>
  <c r="BT93" i="63"/>
  <c r="BU93" i="63"/>
  <c r="BV93" i="63"/>
  <c r="BX93" i="63"/>
  <c r="BY93" i="63"/>
  <c r="BZ93" i="63"/>
  <c r="CA93" i="63"/>
  <c r="CC93" i="63"/>
  <c r="CE93" i="63"/>
  <c r="A94" i="63"/>
  <c r="B94" i="63"/>
  <c r="D94" i="63"/>
  <c r="E94" i="63"/>
  <c r="F94" i="63"/>
  <c r="G94" i="63"/>
  <c r="H94" i="63"/>
  <c r="I94" i="63"/>
  <c r="J94" i="63"/>
  <c r="K94" i="63"/>
  <c r="L94" i="63"/>
  <c r="M94" i="63"/>
  <c r="N94" i="63"/>
  <c r="O94" i="63"/>
  <c r="Q94" i="63"/>
  <c r="R94" i="63"/>
  <c r="S94" i="63"/>
  <c r="T94" i="63"/>
  <c r="U94" i="63"/>
  <c r="V94" i="63"/>
  <c r="W94" i="63"/>
  <c r="X94" i="63"/>
  <c r="Y94" i="63"/>
  <c r="Z94" i="63"/>
  <c r="AA94" i="63"/>
  <c r="AB94" i="63"/>
  <c r="AD94" i="63"/>
  <c r="AE94" i="63"/>
  <c r="AF94" i="63"/>
  <c r="AG94" i="63"/>
  <c r="AJ94" i="63"/>
  <c r="AK94" i="63"/>
  <c r="AL94" i="63"/>
  <c r="AM94" i="63"/>
  <c r="AO94" i="63"/>
  <c r="AT94" i="63"/>
  <c r="AU94" i="63"/>
  <c r="AV94" i="63"/>
  <c r="AW94" i="63"/>
  <c r="AX94" i="63"/>
  <c r="AY94" i="63"/>
  <c r="BI94" i="63"/>
  <c r="BJ94" i="63"/>
  <c r="BK94" i="63"/>
  <c r="BL94" i="63"/>
  <c r="BM94" i="63"/>
  <c r="BN94" i="63"/>
  <c r="BO94" i="63"/>
  <c r="BP94" i="63"/>
  <c r="BQ94" i="63"/>
  <c r="BS94" i="63"/>
  <c r="BT94" i="63"/>
  <c r="BU94" i="63"/>
  <c r="BV94" i="63"/>
  <c r="BX94" i="63"/>
  <c r="BY94" i="63"/>
  <c r="BZ94" i="63"/>
  <c r="CA94" i="63"/>
  <c r="CC94" i="63"/>
  <c r="CE94" i="63"/>
  <c r="A95" i="63"/>
  <c r="B95" i="63"/>
  <c r="D95" i="63"/>
  <c r="E95" i="63"/>
  <c r="F95" i="63"/>
  <c r="G95" i="63"/>
  <c r="H95" i="63"/>
  <c r="I95" i="63"/>
  <c r="J95" i="63"/>
  <c r="K95" i="63"/>
  <c r="L95" i="63"/>
  <c r="M95" i="63"/>
  <c r="N95" i="63"/>
  <c r="O95" i="63"/>
  <c r="Q95" i="63"/>
  <c r="R95" i="63"/>
  <c r="S95" i="63"/>
  <c r="T95" i="63"/>
  <c r="U95" i="63"/>
  <c r="V95" i="63"/>
  <c r="W95" i="63"/>
  <c r="X95" i="63"/>
  <c r="Y95" i="63"/>
  <c r="Z95" i="63"/>
  <c r="AA95" i="63"/>
  <c r="AB95" i="63"/>
  <c r="AD95" i="63"/>
  <c r="AE95" i="63"/>
  <c r="AF95" i="63"/>
  <c r="AG95" i="63"/>
  <c r="BI95" i="63"/>
  <c r="BJ95" i="63"/>
  <c r="BK95" i="63"/>
  <c r="BL95" i="63"/>
  <c r="BM95" i="63"/>
  <c r="BN95" i="63"/>
  <c r="BO95" i="63"/>
  <c r="BP95" i="63"/>
  <c r="BQ95" i="63"/>
  <c r="BS95" i="63"/>
  <c r="BT95" i="63"/>
  <c r="BU95" i="63"/>
  <c r="BV95" i="63"/>
  <c r="BX95" i="63"/>
  <c r="BY95" i="63"/>
  <c r="BZ95" i="63"/>
  <c r="CA95" i="63"/>
  <c r="CC95" i="63"/>
  <c r="CE95" i="63"/>
  <c r="A96" i="63"/>
  <c r="B96" i="63"/>
  <c r="D96" i="63"/>
  <c r="E96" i="63"/>
  <c r="F96" i="63"/>
  <c r="G96" i="63"/>
  <c r="H96" i="63"/>
  <c r="I96" i="63"/>
  <c r="J96" i="63"/>
  <c r="K96" i="63"/>
  <c r="L96" i="63"/>
  <c r="M96" i="63"/>
  <c r="N96" i="63"/>
  <c r="O96" i="63"/>
  <c r="Q96" i="63"/>
  <c r="R96" i="63"/>
  <c r="S96" i="63"/>
  <c r="T96" i="63"/>
  <c r="U96" i="63"/>
  <c r="V96" i="63"/>
  <c r="W96" i="63"/>
  <c r="X96" i="63"/>
  <c r="Y96" i="63"/>
  <c r="Z96" i="63"/>
  <c r="AA96" i="63"/>
  <c r="AB96" i="63"/>
  <c r="AD96" i="63"/>
  <c r="AE96" i="63"/>
  <c r="AF96" i="63"/>
  <c r="AG96" i="63"/>
  <c r="BI96" i="63"/>
  <c r="BJ96" i="63"/>
  <c r="BK96" i="63"/>
  <c r="BL96" i="63"/>
  <c r="BM96" i="63"/>
  <c r="BN96" i="63"/>
  <c r="BO96" i="63"/>
  <c r="BP96" i="63"/>
  <c r="BQ96" i="63"/>
  <c r="BS96" i="63"/>
  <c r="BT96" i="63"/>
  <c r="BU96" i="63"/>
  <c r="BV96" i="63"/>
  <c r="BX96" i="63"/>
  <c r="BY96" i="63"/>
  <c r="BZ96" i="63"/>
  <c r="CA96" i="63"/>
  <c r="CC96" i="63"/>
  <c r="CE96" i="63"/>
  <c r="A97" i="63"/>
  <c r="B97" i="63"/>
  <c r="D97" i="63"/>
  <c r="E97" i="63"/>
  <c r="F97" i="63"/>
  <c r="G97" i="63"/>
  <c r="H97" i="63"/>
  <c r="I97" i="63"/>
  <c r="J97" i="63"/>
  <c r="K97" i="63"/>
  <c r="L97" i="63"/>
  <c r="M97" i="63"/>
  <c r="N97" i="63"/>
  <c r="O97" i="63"/>
  <c r="Q97" i="63"/>
  <c r="R97" i="63"/>
  <c r="S97" i="63"/>
  <c r="T97" i="63"/>
  <c r="U97" i="63"/>
  <c r="V97" i="63"/>
  <c r="W97" i="63"/>
  <c r="X97" i="63"/>
  <c r="Y97" i="63"/>
  <c r="Z97" i="63"/>
  <c r="AA97" i="63"/>
  <c r="AB97" i="63"/>
  <c r="AD97" i="63"/>
  <c r="AE97" i="63"/>
  <c r="AF97" i="63"/>
  <c r="AG97" i="63"/>
  <c r="BI97" i="63"/>
  <c r="BJ97" i="63"/>
  <c r="BK97" i="63"/>
  <c r="BL97" i="63"/>
  <c r="BM97" i="63"/>
  <c r="BN97" i="63"/>
  <c r="BO97" i="63"/>
  <c r="BP97" i="63"/>
  <c r="BQ97" i="63"/>
  <c r="BS97" i="63"/>
  <c r="BT97" i="63"/>
  <c r="BU97" i="63"/>
  <c r="BV97" i="63"/>
  <c r="BX97" i="63"/>
  <c r="BY97" i="63"/>
  <c r="BZ97" i="63"/>
  <c r="CA97" i="63"/>
  <c r="CC97" i="63"/>
  <c r="CE97" i="63"/>
  <c r="A98" i="63"/>
  <c r="B98" i="63"/>
  <c r="D98" i="63"/>
  <c r="E98" i="63"/>
  <c r="F98" i="63"/>
  <c r="G98" i="63"/>
  <c r="H98" i="63"/>
  <c r="I98" i="63"/>
  <c r="J98" i="63"/>
  <c r="K98" i="63"/>
  <c r="L98" i="63"/>
  <c r="M98" i="63"/>
  <c r="N98" i="63"/>
  <c r="O98" i="63"/>
  <c r="Q98" i="63"/>
  <c r="R98" i="63"/>
  <c r="S98" i="63"/>
  <c r="T98" i="63"/>
  <c r="U98" i="63"/>
  <c r="V98" i="63"/>
  <c r="W98" i="63"/>
  <c r="X98" i="63"/>
  <c r="Y98" i="63"/>
  <c r="Z98" i="63"/>
  <c r="AA98" i="63"/>
  <c r="AB98" i="63"/>
  <c r="AD98" i="63"/>
  <c r="AE98" i="63"/>
  <c r="AF98" i="63"/>
  <c r="AG98" i="63"/>
  <c r="BI98" i="63"/>
  <c r="BJ98" i="63"/>
  <c r="BK98" i="63"/>
  <c r="BL98" i="63"/>
  <c r="BM98" i="63"/>
  <c r="BN98" i="63"/>
  <c r="BO98" i="63"/>
  <c r="BP98" i="63"/>
  <c r="BQ98" i="63"/>
  <c r="BS98" i="63"/>
  <c r="BT98" i="63"/>
  <c r="BU98" i="63"/>
  <c r="BV98" i="63"/>
  <c r="BX98" i="63"/>
  <c r="BY98" i="63"/>
  <c r="BZ98" i="63"/>
  <c r="CA98" i="63"/>
  <c r="CC98" i="63"/>
  <c r="CE98" i="63"/>
  <c r="A99" i="63"/>
  <c r="B99" i="63"/>
  <c r="D99" i="63"/>
  <c r="E99" i="63"/>
  <c r="F99" i="63"/>
  <c r="G99" i="63"/>
  <c r="H99" i="63"/>
  <c r="I99" i="63"/>
  <c r="J99" i="63"/>
  <c r="K99" i="63"/>
  <c r="L99" i="63"/>
  <c r="M99" i="63"/>
  <c r="N99" i="63"/>
  <c r="O99" i="63"/>
  <c r="Q99" i="63"/>
  <c r="R99" i="63"/>
  <c r="S99" i="63"/>
  <c r="T99" i="63"/>
  <c r="U99" i="63"/>
  <c r="V99" i="63"/>
  <c r="W99" i="63"/>
  <c r="X99" i="63"/>
  <c r="Y99" i="63"/>
  <c r="Z99" i="63"/>
  <c r="AA99" i="63"/>
  <c r="AB99" i="63"/>
  <c r="AD99" i="63"/>
  <c r="AE99" i="63"/>
  <c r="AF99" i="63"/>
  <c r="AG99" i="63"/>
  <c r="BI99" i="63"/>
  <c r="BJ99" i="63"/>
  <c r="BK99" i="63"/>
  <c r="BL99" i="63"/>
  <c r="BM99" i="63"/>
  <c r="BN99" i="63"/>
  <c r="BO99" i="63"/>
  <c r="BP99" i="63"/>
  <c r="BQ99" i="63"/>
  <c r="BS99" i="63"/>
  <c r="BT99" i="63"/>
  <c r="BU99" i="63"/>
  <c r="BV99" i="63"/>
  <c r="BX99" i="63"/>
  <c r="BY99" i="63"/>
  <c r="BZ99" i="63"/>
  <c r="CA99" i="63"/>
  <c r="CC99" i="63"/>
  <c r="CE99" i="63"/>
  <c r="A100" i="63"/>
  <c r="B100" i="63"/>
  <c r="D100" i="63"/>
  <c r="E100" i="63"/>
  <c r="F100" i="63"/>
  <c r="G100" i="63"/>
  <c r="H100" i="63"/>
  <c r="I100" i="63"/>
  <c r="J100" i="63"/>
  <c r="K100" i="63"/>
  <c r="L100" i="63"/>
  <c r="M100" i="63"/>
  <c r="N100" i="63"/>
  <c r="O100" i="63"/>
  <c r="Q100" i="63"/>
  <c r="R100" i="63"/>
  <c r="S100" i="63"/>
  <c r="T100" i="63"/>
  <c r="U100" i="63"/>
  <c r="V100" i="63"/>
  <c r="W100" i="63"/>
  <c r="X100" i="63"/>
  <c r="Y100" i="63"/>
  <c r="Z100" i="63"/>
  <c r="AA100" i="63"/>
  <c r="AB100" i="63"/>
  <c r="AD100" i="63"/>
  <c r="AE100" i="63"/>
  <c r="AF100" i="63"/>
  <c r="AG100" i="63"/>
  <c r="BI100" i="63"/>
  <c r="BJ100" i="63"/>
  <c r="BK100" i="63"/>
  <c r="BL100" i="63"/>
  <c r="BM100" i="63"/>
  <c r="BN100" i="63"/>
  <c r="BO100" i="63"/>
  <c r="BP100" i="63"/>
  <c r="BQ100" i="63"/>
  <c r="BS100" i="63"/>
  <c r="BT100" i="63"/>
  <c r="BU100" i="63"/>
  <c r="BV100" i="63"/>
  <c r="BX100" i="63"/>
  <c r="BY100" i="63"/>
  <c r="BZ100" i="63"/>
  <c r="CA100" i="63"/>
  <c r="CC100" i="63"/>
  <c r="CE100" i="63"/>
  <c r="A101" i="63"/>
  <c r="B101" i="63"/>
  <c r="D101" i="63"/>
  <c r="E101" i="63"/>
  <c r="F101" i="63"/>
  <c r="G101" i="63"/>
  <c r="H101" i="63"/>
  <c r="I101" i="63"/>
  <c r="J101" i="63"/>
  <c r="K101" i="63"/>
  <c r="L101" i="63"/>
  <c r="M101" i="63"/>
  <c r="N101" i="63"/>
  <c r="O101" i="63"/>
  <c r="Q101" i="63"/>
  <c r="R101" i="63"/>
  <c r="S101" i="63"/>
  <c r="T101" i="63"/>
  <c r="U101" i="63"/>
  <c r="V101" i="63"/>
  <c r="W101" i="63"/>
  <c r="X101" i="63"/>
  <c r="Y101" i="63"/>
  <c r="Z101" i="63"/>
  <c r="AA101" i="63"/>
  <c r="AB101" i="63"/>
  <c r="AD101" i="63"/>
  <c r="AE101" i="63"/>
  <c r="AF101" i="63"/>
  <c r="AG101" i="63"/>
  <c r="BI101" i="63"/>
  <c r="BJ101" i="63"/>
  <c r="BK101" i="63"/>
  <c r="BL101" i="63"/>
  <c r="BM101" i="63"/>
  <c r="BN101" i="63"/>
  <c r="BO101" i="63"/>
  <c r="BP101" i="63"/>
  <c r="BQ101" i="63"/>
  <c r="BS101" i="63"/>
  <c r="BT101" i="63"/>
  <c r="BU101" i="63"/>
  <c r="BV101" i="63"/>
  <c r="BX101" i="63"/>
  <c r="BY101" i="63"/>
  <c r="BZ101" i="63"/>
  <c r="CA101" i="63"/>
  <c r="CC101" i="63"/>
  <c r="CE101" i="63"/>
  <c r="A102" i="63"/>
  <c r="B102" i="63"/>
  <c r="D102" i="63"/>
  <c r="E102" i="63"/>
  <c r="F102" i="63"/>
  <c r="G102" i="63"/>
  <c r="H102" i="63"/>
  <c r="I102" i="63"/>
  <c r="J102" i="63"/>
  <c r="K102" i="63"/>
  <c r="L102" i="63"/>
  <c r="M102" i="63"/>
  <c r="N102" i="63"/>
  <c r="O102" i="63"/>
  <c r="Q102" i="63"/>
  <c r="R102" i="63"/>
  <c r="S102" i="63"/>
  <c r="T102" i="63"/>
  <c r="U102" i="63"/>
  <c r="V102" i="63"/>
  <c r="W102" i="63"/>
  <c r="X102" i="63"/>
  <c r="Y102" i="63"/>
  <c r="Z102" i="63"/>
  <c r="AA102" i="63"/>
  <c r="AB102" i="63"/>
  <c r="AD102" i="63"/>
  <c r="AE102" i="63"/>
  <c r="AF102" i="63"/>
  <c r="AG102" i="63"/>
  <c r="BI102" i="63"/>
  <c r="BJ102" i="63"/>
  <c r="BK102" i="63"/>
  <c r="BL102" i="63"/>
  <c r="BM102" i="63"/>
  <c r="BN102" i="63"/>
  <c r="BO102" i="63"/>
  <c r="BP102" i="63"/>
  <c r="BQ102" i="63"/>
  <c r="BS102" i="63"/>
  <c r="BT102" i="63"/>
  <c r="BU102" i="63"/>
  <c r="BV102" i="63"/>
  <c r="BX102" i="63"/>
  <c r="BY102" i="63"/>
  <c r="BZ102" i="63"/>
  <c r="CA102" i="63"/>
  <c r="CC102" i="63"/>
  <c r="CE102" i="63"/>
  <c r="A103" i="63"/>
  <c r="B103" i="63"/>
  <c r="D103" i="63"/>
  <c r="E103" i="63"/>
  <c r="F103" i="63"/>
  <c r="G103" i="63"/>
  <c r="H103" i="63"/>
  <c r="I103" i="63"/>
  <c r="J103" i="63"/>
  <c r="K103" i="63"/>
  <c r="L103" i="63"/>
  <c r="M103" i="63"/>
  <c r="N103" i="63"/>
  <c r="O103" i="63"/>
  <c r="Q103" i="63"/>
  <c r="R103" i="63"/>
  <c r="S103" i="63"/>
  <c r="T103" i="63"/>
  <c r="U103" i="63"/>
  <c r="V103" i="63"/>
  <c r="W103" i="63"/>
  <c r="X103" i="63"/>
  <c r="Y103" i="63"/>
  <c r="Z103" i="63"/>
  <c r="AA103" i="63"/>
  <c r="AB103" i="63"/>
  <c r="AD103" i="63"/>
  <c r="AE103" i="63"/>
  <c r="AF103" i="63"/>
  <c r="AG103" i="63"/>
  <c r="BI103" i="63"/>
  <c r="BJ103" i="63"/>
  <c r="BK103" i="63"/>
  <c r="BL103" i="63"/>
  <c r="BM103" i="63"/>
  <c r="BN103" i="63"/>
  <c r="BO103" i="63"/>
  <c r="BP103" i="63"/>
  <c r="BQ103" i="63"/>
  <c r="BS103" i="63"/>
  <c r="BT103" i="63"/>
  <c r="BU103" i="63"/>
  <c r="BV103" i="63"/>
  <c r="BX103" i="63"/>
  <c r="BY103" i="63"/>
  <c r="BZ103" i="63"/>
  <c r="CA103" i="63"/>
  <c r="CC103" i="63"/>
  <c r="CE103" i="63"/>
  <c r="A104" i="63"/>
  <c r="B104" i="63"/>
  <c r="D104" i="63"/>
  <c r="E104" i="63"/>
  <c r="F104" i="63"/>
  <c r="G104" i="63"/>
  <c r="H104" i="63"/>
  <c r="I104" i="63"/>
  <c r="J104" i="63"/>
  <c r="K104" i="63"/>
  <c r="L104" i="63"/>
  <c r="M104" i="63"/>
  <c r="N104" i="63"/>
  <c r="O104" i="63"/>
  <c r="Q104" i="63"/>
  <c r="R104" i="63"/>
  <c r="S104" i="63"/>
  <c r="T104" i="63"/>
  <c r="U104" i="63"/>
  <c r="V104" i="63"/>
  <c r="W104" i="63"/>
  <c r="X104" i="63"/>
  <c r="Y104" i="63"/>
  <c r="Z104" i="63"/>
  <c r="AA104" i="63"/>
  <c r="AB104" i="63"/>
  <c r="AD104" i="63"/>
  <c r="AE104" i="63"/>
  <c r="AF104" i="63"/>
  <c r="AG104" i="63"/>
  <c r="BI104" i="63"/>
  <c r="BJ104" i="63"/>
  <c r="BK104" i="63"/>
  <c r="BL104" i="63"/>
  <c r="BM104" i="63"/>
  <c r="BN104" i="63"/>
  <c r="BO104" i="63"/>
  <c r="BP104" i="63"/>
  <c r="BQ104" i="63"/>
  <c r="BS104" i="63"/>
  <c r="BT104" i="63"/>
  <c r="BU104" i="63"/>
  <c r="BV104" i="63"/>
  <c r="BX104" i="63"/>
  <c r="BY104" i="63"/>
  <c r="BZ104" i="63"/>
  <c r="CA104" i="63"/>
  <c r="CC104" i="63"/>
  <c r="CE104" i="63"/>
  <c r="A105" i="63"/>
  <c r="B105" i="63"/>
  <c r="D105" i="63"/>
  <c r="E105" i="63"/>
  <c r="F105" i="63"/>
  <c r="G105" i="63"/>
  <c r="H105" i="63"/>
  <c r="I105" i="63"/>
  <c r="J105" i="63"/>
  <c r="K105" i="63"/>
  <c r="L105" i="63"/>
  <c r="M105" i="63"/>
  <c r="N105" i="63"/>
  <c r="O105" i="63"/>
  <c r="Q105" i="63"/>
  <c r="R105" i="63"/>
  <c r="S105" i="63"/>
  <c r="T105" i="63"/>
  <c r="U105" i="63"/>
  <c r="V105" i="63"/>
  <c r="W105" i="63"/>
  <c r="X105" i="63"/>
  <c r="Y105" i="63"/>
  <c r="Z105" i="63"/>
  <c r="AA105" i="63"/>
  <c r="AB105" i="63"/>
  <c r="AD105" i="63"/>
  <c r="AE105" i="63"/>
  <c r="AF105" i="63"/>
  <c r="AG105" i="63"/>
  <c r="BI105" i="63"/>
  <c r="BJ105" i="63"/>
  <c r="BK105" i="63"/>
  <c r="BL105" i="63"/>
  <c r="BM105" i="63"/>
  <c r="BN105" i="63"/>
  <c r="BO105" i="63"/>
  <c r="BP105" i="63"/>
  <c r="BQ105" i="63"/>
  <c r="BS105" i="63"/>
  <c r="BT105" i="63"/>
  <c r="BU105" i="63"/>
  <c r="BV105" i="63"/>
  <c r="BX105" i="63"/>
  <c r="BY105" i="63"/>
  <c r="BZ105" i="63"/>
  <c r="CA105" i="63"/>
  <c r="CC105" i="63"/>
  <c r="CE105" i="63"/>
  <c r="A106" i="63"/>
  <c r="B106" i="63"/>
  <c r="D106" i="63"/>
  <c r="E106" i="63"/>
  <c r="F106" i="63"/>
  <c r="G106" i="63"/>
  <c r="H106" i="63"/>
  <c r="I106" i="63"/>
  <c r="J106" i="63"/>
  <c r="K106" i="63"/>
  <c r="L106" i="63"/>
  <c r="M106" i="63"/>
  <c r="N106" i="63"/>
  <c r="O106" i="63"/>
  <c r="Q106" i="63"/>
  <c r="R106" i="63"/>
  <c r="S106" i="63"/>
  <c r="T106" i="63"/>
  <c r="U106" i="63"/>
  <c r="V106" i="63"/>
  <c r="W106" i="63"/>
  <c r="X106" i="63"/>
  <c r="Y106" i="63"/>
  <c r="Z106" i="63"/>
  <c r="AA106" i="63"/>
  <c r="AB106" i="63"/>
  <c r="AD106" i="63"/>
  <c r="AE106" i="63"/>
  <c r="AF106" i="63"/>
  <c r="AG106" i="63"/>
  <c r="AJ106" i="63"/>
  <c r="AK106" i="63"/>
  <c r="AL106" i="63"/>
  <c r="AM106" i="63"/>
  <c r="AO106" i="63"/>
  <c r="AT106" i="63"/>
  <c r="AU106" i="63"/>
  <c r="AV106" i="63"/>
  <c r="AW106" i="63"/>
  <c r="AX106" i="63"/>
  <c r="AY106" i="63"/>
  <c r="BI106" i="63"/>
  <c r="BJ106" i="63"/>
  <c r="BK106" i="63"/>
  <c r="BL106" i="63"/>
  <c r="BM106" i="63"/>
  <c r="BN106" i="63"/>
  <c r="BO106" i="63"/>
  <c r="BP106" i="63"/>
  <c r="BQ106" i="63"/>
  <c r="BS106" i="63"/>
  <c r="BT106" i="63"/>
  <c r="BU106" i="63"/>
  <c r="BV106" i="63"/>
  <c r="BX106" i="63"/>
  <c r="BY106" i="63"/>
  <c r="BZ106" i="63"/>
  <c r="CA106" i="63"/>
  <c r="CC106" i="63"/>
  <c r="CE106" i="63"/>
  <c r="A107" i="63"/>
  <c r="B107" i="63"/>
  <c r="D107" i="63"/>
  <c r="E107" i="63"/>
  <c r="F107" i="63"/>
  <c r="G107" i="63"/>
  <c r="H107" i="63"/>
  <c r="I107" i="63"/>
  <c r="J107" i="63"/>
  <c r="K107" i="63"/>
  <c r="L107" i="63"/>
  <c r="M107" i="63"/>
  <c r="N107" i="63"/>
  <c r="O107" i="63"/>
  <c r="Q107" i="63"/>
  <c r="R107" i="63"/>
  <c r="S107" i="63"/>
  <c r="T107" i="63"/>
  <c r="U107" i="63"/>
  <c r="V107" i="63"/>
  <c r="W107" i="63"/>
  <c r="X107" i="63"/>
  <c r="Y107" i="63"/>
  <c r="Z107" i="63"/>
  <c r="AA107" i="63"/>
  <c r="AB107" i="63"/>
  <c r="AD107" i="63"/>
  <c r="AE107" i="63"/>
  <c r="AF107" i="63"/>
  <c r="AG107" i="63"/>
  <c r="BI107" i="63"/>
  <c r="BJ107" i="63"/>
  <c r="BK107" i="63"/>
  <c r="BL107" i="63"/>
  <c r="BM107" i="63"/>
  <c r="BN107" i="63"/>
  <c r="BO107" i="63"/>
  <c r="BP107" i="63"/>
  <c r="BQ107" i="63"/>
  <c r="BS107" i="63"/>
  <c r="BT107" i="63"/>
  <c r="BU107" i="63"/>
  <c r="BV107" i="63"/>
  <c r="BX107" i="63"/>
  <c r="BY107" i="63"/>
  <c r="BZ107" i="63"/>
  <c r="CA107" i="63"/>
  <c r="CC107" i="63"/>
  <c r="CE107" i="63"/>
  <c r="A108" i="63"/>
  <c r="B108" i="63"/>
  <c r="D108" i="63"/>
  <c r="E108" i="63"/>
  <c r="F108" i="63"/>
  <c r="G108" i="63"/>
  <c r="H108" i="63"/>
  <c r="I108" i="63"/>
  <c r="J108" i="63"/>
  <c r="K108" i="63"/>
  <c r="L108" i="63"/>
  <c r="M108" i="63"/>
  <c r="N108" i="63"/>
  <c r="O108" i="63"/>
  <c r="Q108" i="63"/>
  <c r="R108" i="63"/>
  <c r="S108" i="63"/>
  <c r="T108" i="63"/>
  <c r="U108" i="63"/>
  <c r="V108" i="63"/>
  <c r="W108" i="63"/>
  <c r="X108" i="63"/>
  <c r="Y108" i="63"/>
  <c r="Z108" i="63"/>
  <c r="AA108" i="63"/>
  <c r="AB108" i="63"/>
  <c r="AD108" i="63"/>
  <c r="AE108" i="63"/>
  <c r="AF108" i="63"/>
  <c r="AG108" i="63"/>
  <c r="BI108" i="63"/>
  <c r="BJ108" i="63"/>
  <c r="BK108" i="63"/>
  <c r="BL108" i="63"/>
  <c r="BM108" i="63"/>
  <c r="BN108" i="63"/>
  <c r="BO108" i="63"/>
  <c r="BP108" i="63"/>
  <c r="BQ108" i="63"/>
  <c r="BS108" i="63"/>
  <c r="BT108" i="63"/>
  <c r="BU108" i="63"/>
  <c r="BV108" i="63"/>
  <c r="BX108" i="63"/>
  <c r="BY108" i="63"/>
  <c r="BZ108" i="63"/>
  <c r="CA108" i="63"/>
  <c r="CC108" i="63"/>
  <c r="CE108" i="63"/>
  <c r="A109" i="63"/>
  <c r="B109" i="63"/>
  <c r="D109" i="63"/>
  <c r="E109" i="63"/>
  <c r="F109" i="63"/>
  <c r="G109" i="63"/>
  <c r="H109" i="63"/>
  <c r="I109" i="63"/>
  <c r="J109" i="63"/>
  <c r="K109" i="63"/>
  <c r="L109" i="63"/>
  <c r="M109" i="63"/>
  <c r="N109" i="63"/>
  <c r="O109" i="63"/>
  <c r="Q109" i="63"/>
  <c r="R109" i="63"/>
  <c r="S109" i="63"/>
  <c r="T109" i="63"/>
  <c r="U109" i="63"/>
  <c r="V109" i="63"/>
  <c r="W109" i="63"/>
  <c r="X109" i="63"/>
  <c r="Y109" i="63"/>
  <c r="Z109" i="63"/>
  <c r="AA109" i="63"/>
  <c r="AB109" i="63"/>
  <c r="AD109" i="63"/>
  <c r="AE109" i="63"/>
  <c r="AF109" i="63"/>
  <c r="AG109" i="63"/>
  <c r="BI109" i="63"/>
  <c r="BJ109" i="63"/>
  <c r="BK109" i="63"/>
  <c r="BL109" i="63"/>
  <c r="BM109" i="63"/>
  <c r="BN109" i="63"/>
  <c r="BO109" i="63"/>
  <c r="BP109" i="63"/>
  <c r="BQ109" i="63"/>
  <c r="BS109" i="63"/>
  <c r="BT109" i="63"/>
  <c r="BU109" i="63"/>
  <c r="BV109" i="63"/>
  <c r="BX109" i="63"/>
  <c r="BY109" i="63"/>
  <c r="BZ109" i="63"/>
  <c r="CA109" i="63"/>
  <c r="CC109" i="63"/>
  <c r="CE109" i="63"/>
  <c r="A110" i="63"/>
  <c r="B110" i="63"/>
  <c r="D110" i="63"/>
  <c r="E110" i="63"/>
  <c r="F110" i="63"/>
  <c r="G110" i="63"/>
  <c r="H110" i="63"/>
  <c r="I110" i="63"/>
  <c r="J110" i="63"/>
  <c r="K110" i="63"/>
  <c r="L110" i="63"/>
  <c r="M110" i="63"/>
  <c r="N110" i="63"/>
  <c r="O110" i="63"/>
  <c r="Q110" i="63"/>
  <c r="R110" i="63"/>
  <c r="S110" i="63"/>
  <c r="T110" i="63"/>
  <c r="U110" i="63"/>
  <c r="V110" i="63"/>
  <c r="W110" i="63"/>
  <c r="X110" i="63"/>
  <c r="Y110" i="63"/>
  <c r="Z110" i="63"/>
  <c r="AA110" i="63"/>
  <c r="AB110" i="63"/>
  <c r="AD110" i="63"/>
  <c r="AE110" i="63"/>
  <c r="AF110" i="63"/>
  <c r="AG110" i="63"/>
  <c r="BI110" i="63"/>
  <c r="BJ110" i="63"/>
  <c r="BK110" i="63"/>
  <c r="BL110" i="63"/>
  <c r="BM110" i="63"/>
  <c r="BN110" i="63"/>
  <c r="BO110" i="63"/>
  <c r="BP110" i="63"/>
  <c r="BQ110" i="63"/>
  <c r="BS110" i="63"/>
  <c r="BT110" i="63"/>
  <c r="BU110" i="63"/>
  <c r="BV110" i="63"/>
  <c r="BX110" i="63"/>
  <c r="BY110" i="63"/>
  <c r="BZ110" i="63"/>
  <c r="CA110" i="63"/>
  <c r="CC110" i="63"/>
  <c r="CE110" i="63"/>
  <c r="A111" i="63"/>
  <c r="B111" i="63"/>
  <c r="D111" i="63"/>
  <c r="E111" i="63"/>
  <c r="F111" i="63"/>
  <c r="G111" i="63"/>
  <c r="H111" i="63"/>
  <c r="I111" i="63"/>
  <c r="J111" i="63"/>
  <c r="K111" i="63"/>
  <c r="L111" i="63"/>
  <c r="M111" i="63"/>
  <c r="N111" i="63"/>
  <c r="O111" i="63"/>
  <c r="Q111" i="63"/>
  <c r="R111" i="63"/>
  <c r="S111" i="63"/>
  <c r="T111" i="63"/>
  <c r="U111" i="63"/>
  <c r="V111" i="63"/>
  <c r="W111" i="63"/>
  <c r="X111" i="63"/>
  <c r="Y111" i="63"/>
  <c r="Z111" i="63"/>
  <c r="AA111" i="63"/>
  <c r="AB111" i="63"/>
  <c r="AD111" i="63"/>
  <c r="AE111" i="63"/>
  <c r="AF111" i="63"/>
  <c r="AG111" i="63"/>
  <c r="BI111" i="63"/>
  <c r="BJ111" i="63"/>
  <c r="BK111" i="63"/>
  <c r="BL111" i="63"/>
  <c r="BM111" i="63"/>
  <c r="BN111" i="63"/>
  <c r="BO111" i="63"/>
  <c r="BP111" i="63"/>
  <c r="BQ111" i="63"/>
  <c r="BS111" i="63"/>
  <c r="BT111" i="63"/>
  <c r="BU111" i="63"/>
  <c r="BV111" i="63"/>
  <c r="BX111" i="63"/>
  <c r="BY111" i="63"/>
  <c r="BZ111" i="63"/>
  <c r="CA111" i="63"/>
  <c r="CC111" i="63"/>
  <c r="CE111" i="63"/>
  <c r="A112" i="63"/>
  <c r="B112" i="63"/>
  <c r="D112" i="63"/>
  <c r="E112" i="63"/>
  <c r="F112" i="63"/>
  <c r="G112" i="63"/>
  <c r="H112" i="63"/>
  <c r="I112" i="63"/>
  <c r="J112" i="63"/>
  <c r="K112" i="63"/>
  <c r="L112" i="63"/>
  <c r="M112" i="63"/>
  <c r="N112" i="63"/>
  <c r="O112" i="63"/>
  <c r="Q112" i="63"/>
  <c r="R112" i="63"/>
  <c r="S112" i="63"/>
  <c r="T112" i="63"/>
  <c r="U112" i="63"/>
  <c r="V112" i="63"/>
  <c r="W112" i="63"/>
  <c r="X112" i="63"/>
  <c r="Y112" i="63"/>
  <c r="Z112" i="63"/>
  <c r="AA112" i="63"/>
  <c r="AB112" i="63"/>
  <c r="AD112" i="63"/>
  <c r="AE112" i="63"/>
  <c r="AF112" i="63"/>
  <c r="AG112" i="63"/>
  <c r="BI112" i="63"/>
  <c r="BJ112" i="63"/>
  <c r="BK112" i="63"/>
  <c r="BL112" i="63"/>
  <c r="BM112" i="63"/>
  <c r="BN112" i="63"/>
  <c r="BO112" i="63"/>
  <c r="BP112" i="63"/>
  <c r="BQ112" i="63"/>
  <c r="BS112" i="63"/>
  <c r="BT112" i="63"/>
  <c r="BU112" i="63"/>
  <c r="BV112" i="63"/>
  <c r="BX112" i="63"/>
  <c r="BY112" i="63"/>
  <c r="BZ112" i="63"/>
  <c r="CA112" i="63"/>
  <c r="CC112" i="63"/>
  <c r="CE112" i="63"/>
  <c r="A113" i="63"/>
  <c r="B113" i="63"/>
  <c r="D113" i="63"/>
  <c r="E113" i="63"/>
  <c r="F113" i="63"/>
  <c r="G113" i="63"/>
  <c r="H113" i="63"/>
  <c r="I113" i="63"/>
  <c r="J113" i="63"/>
  <c r="K113" i="63"/>
  <c r="L113" i="63"/>
  <c r="M113" i="63"/>
  <c r="N113" i="63"/>
  <c r="O113" i="63"/>
  <c r="Q113" i="63"/>
  <c r="R113" i="63"/>
  <c r="S113" i="63"/>
  <c r="T113" i="63"/>
  <c r="U113" i="63"/>
  <c r="V113" i="63"/>
  <c r="W113" i="63"/>
  <c r="X113" i="63"/>
  <c r="Y113" i="63"/>
  <c r="Z113" i="63"/>
  <c r="AA113" i="63"/>
  <c r="AB113" i="63"/>
  <c r="AD113" i="63"/>
  <c r="AE113" i="63"/>
  <c r="AF113" i="63"/>
  <c r="AG113" i="63"/>
  <c r="BI113" i="63"/>
  <c r="BJ113" i="63"/>
  <c r="BK113" i="63"/>
  <c r="BL113" i="63"/>
  <c r="BM113" i="63"/>
  <c r="BN113" i="63"/>
  <c r="BO113" i="63"/>
  <c r="BP113" i="63"/>
  <c r="BQ113" i="63"/>
  <c r="BS113" i="63"/>
  <c r="BT113" i="63"/>
  <c r="BU113" i="63"/>
  <c r="BV113" i="63"/>
  <c r="BX113" i="63"/>
  <c r="BY113" i="63"/>
  <c r="BZ113" i="63"/>
  <c r="CA113" i="63"/>
  <c r="CC113" i="63"/>
  <c r="CE113" i="63"/>
  <c r="A114" i="63"/>
  <c r="B114" i="63"/>
  <c r="D114" i="63"/>
  <c r="E114" i="63"/>
  <c r="F114" i="63"/>
  <c r="G114" i="63"/>
  <c r="H114" i="63"/>
  <c r="I114" i="63"/>
  <c r="J114" i="63"/>
  <c r="K114" i="63"/>
  <c r="L114" i="63"/>
  <c r="M114" i="63"/>
  <c r="N114" i="63"/>
  <c r="O114" i="63"/>
  <c r="Q114" i="63"/>
  <c r="R114" i="63"/>
  <c r="S114" i="63"/>
  <c r="T114" i="63"/>
  <c r="U114" i="63"/>
  <c r="V114" i="63"/>
  <c r="W114" i="63"/>
  <c r="X114" i="63"/>
  <c r="Y114" i="63"/>
  <c r="Z114" i="63"/>
  <c r="AA114" i="63"/>
  <c r="AB114" i="63"/>
  <c r="AD114" i="63"/>
  <c r="AE114" i="63"/>
  <c r="AF114" i="63"/>
  <c r="AG114" i="63"/>
  <c r="BI114" i="63"/>
  <c r="BJ114" i="63"/>
  <c r="BK114" i="63"/>
  <c r="BL114" i="63"/>
  <c r="BM114" i="63"/>
  <c r="BN114" i="63"/>
  <c r="BO114" i="63"/>
  <c r="BP114" i="63"/>
  <c r="BQ114" i="63"/>
  <c r="BS114" i="63"/>
  <c r="BT114" i="63"/>
  <c r="BU114" i="63"/>
  <c r="BV114" i="63"/>
  <c r="BX114" i="63"/>
  <c r="BY114" i="63"/>
  <c r="BZ114" i="63"/>
  <c r="CA114" i="63"/>
  <c r="CC114" i="63"/>
  <c r="CE114" i="63"/>
  <c r="A115" i="63"/>
  <c r="B115" i="63"/>
  <c r="D115" i="63"/>
  <c r="E115" i="63"/>
  <c r="F115" i="63"/>
  <c r="G115" i="63"/>
  <c r="H115" i="63"/>
  <c r="I115" i="63"/>
  <c r="J115" i="63"/>
  <c r="K115" i="63"/>
  <c r="L115" i="63"/>
  <c r="M115" i="63"/>
  <c r="N115" i="63"/>
  <c r="O115" i="63"/>
  <c r="Q115" i="63"/>
  <c r="R115" i="63"/>
  <c r="S115" i="63"/>
  <c r="T115" i="63"/>
  <c r="U115" i="63"/>
  <c r="V115" i="63"/>
  <c r="W115" i="63"/>
  <c r="X115" i="63"/>
  <c r="Y115" i="63"/>
  <c r="Z115" i="63"/>
  <c r="AA115" i="63"/>
  <c r="AB115" i="63"/>
  <c r="AD115" i="63"/>
  <c r="AE115" i="63"/>
  <c r="AF115" i="63"/>
  <c r="AG115" i="63"/>
  <c r="BI115" i="63"/>
  <c r="BJ115" i="63"/>
  <c r="BK115" i="63"/>
  <c r="BL115" i="63"/>
  <c r="BM115" i="63"/>
  <c r="BN115" i="63"/>
  <c r="BO115" i="63"/>
  <c r="BP115" i="63"/>
  <c r="BQ115" i="63"/>
  <c r="BS115" i="63"/>
  <c r="BT115" i="63"/>
  <c r="BU115" i="63"/>
  <c r="BV115" i="63"/>
  <c r="BX115" i="63"/>
  <c r="BY115" i="63"/>
  <c r="BZ115" i="63"/>
  <c r="CA115" i="63"/>
  <c r="CC115" i="63"/>
  <c r="CE115" i="63"/>
  <c r="A116" i="63"/>
  <c r="B116" i="63"/>
  <c r="D116" i="63"/>
  <c r="E116" i="63"/>
  <c r="F116" i="63"/>
  <c r="G116" i="63"/>
  <c r="H116" i="63"/>
  <c r="I116" i="63"/>
  <c r="J116" i="63"/>
  <c r="K116" i="63"/>
  <c r="L116" i="63"/>
  <c r="M116" i="63"/>
  <c r="N116" i="63"/>
  <c r="O116" i="63"/>
  <c r="Q116" i="63"/>
  <c r="R116" i="63"/>
  <c r="S116" i="63"/>
  <c r="T116" i="63"/>
  <c r="U116" i="63"/>
  <c r="V116" i="63"/>
  <c r="W116" i="63"/>
  <c r="X116" i="63"/>
  <c r="Y116" i="63"/>
  <c r="Z116" i="63"/>
  <c r="AA116" i="63"/>
  <c r="AB116" i="63"/>
  <c r="AD116" i="63"/>
  <c r="AE116" i="63"/>
  <c r="AF116" i="63"/>
  <c r="AG116" i="63"/>
  <c r="BI116" i="63"/>
  <c r="BJ116" i="63"/>
  <c r="BK116" i="63"/>
  <c r="BL116" i="63"/>
  <c r="BM116" i="63"/>
  <c r="BN116" i="63"/>
  <c r="BO116" i="63"/>
  <c r="BP116" i="63"/>
  <c r="BQ116" i="63"/>
  <c r="BS116" i="63"/>
  <c r="BT116" i="63"/>
  <c r="BU116" i="63"/>
  <c r="BV116" i="63"/>
  <c r="BX116" i="63"/>
  <c r="BY116" i="63"/>
  <c r="BZ116" i="63"/>
  <c r="CA116" i="63"/>
  <c r="CC116" i="63"/>
  <c r="CE116" i="63"/>
  <c r="A117" i="63"/>
  <c r="B117" i="63"/>
  <c r="D117" i="63"/>
  <c r="E117" i="63"/>
  <c r="F117" i="63"/>
  <c r="G117" i="63"/>
  <c r="H117" i="63"/>
  <c r="I117" i="63"/>
  <c r="J117" i="63"/>
  <c r="K117" i="63"/>
  <c r="L117" i="63"/>
  <c r="M117" i="63"/>
  <c r="N117" i="63"/>
  <c r="O117" i="63"/>
  <c r="Q117" i="63"/>
  <c r="R117" i="63"/>
  <c r="S117" i="63"/>
  <c r="T117" i="63"/>
  <c r="U117" i="63"/>
  <c r="V117" i="63"/>
  <c r="W117" i="63"/>
  <c r="X117" i="63"/>
  <c r="Y117" i="63"/>
  <c r="Z117" i="63"/>
  <c r="AA117" i="63"/>
  <c r="AB117" i="63"/>
  <c r="AD117" i="63"/>
  <c r="AE117" i="63"/>
  <c r="AF117" i="63"/>
  <c r="AG117" i="63"/>
  <c r="BI117" i="63"/>
  <c r="BJ117" i="63"/>
  <c r="BK117" i="63"/>
  <c r="BL117" i="63"/>
  <c r="BM117" i="63"/>
  <c r="BN117" i="63"/>
  <c r="BO117" i="63"/>
  <c r="BP117" i="63"/>
  <c r="BQ117" i="63"/>
  <c r="BS117" i="63"/>
  <c r="BT117" i="63"/>
  <c r="BU117" i="63"/>
  <c r="BV117" i="63"/>
  <c r="BX117" i="63"/>
  <c r="BY117" i="63"/>
  <c r="BZ117" i="63"/>
  <c r="CA117" i="63"/>
  <c r="CC117" i="63"/>
  <c r="CE117" i="63"/>
  <c r="A118" i="63"/>
  <c r="B118" i="63"/>
  <c r="D118" i="63"/>
  <c r="E118" i="63"/>
  <c r="F118" i="63"/>
  <c r="G118" i="63"/>
  <c r="H118" i="63"/>
  <c r="I118" i="63"/>
  <c r="J118" i="63"/>
  <c r="K118" i="63"/>
  <c r="L118" i="63"/>
  <c r="M118" i="63"/>
  <c r="N118" i="63"/>
  <c r="O118" i="63"/>
  <c r="Q118" i="63"/>
  <c r="R118" i="63"/>
  <c r="S118" i="63"/>
  <c r="T118" i="63"/>
  <c r="U118" i="63"/>
  <c r="V118" i="63"/>
  <c r="W118" i="63"/>
  <c r="X118" i="63"/>
  <c r="Y118" i="63"/>
  <c r="Z118" i="63"/>
  <c r="AA118" i="63"/>
  <c r="AB118" i="63"/>
  <c r="AD118" i="63"/>
  <c r="AE118" i="63"/>
  <c r="AF118" i="63"/>
  <c r="AG118" i="63"/>
  <c r="AJ118" i="63"/>
  <c r="AK118" i="63"/>
  <c r="AL118" i="63"/>
  <c r="AM118" i="63"/>
  <c r="AO118" i="63"/>
  <c r="AT118" i="63"/>
  <c r="AU118" i="63"/>
  <c r="AV118" i="63"/>
  <c r="AW118" i="63"/>
  <c r="AX118" i="63"/>
  <c r="AY118" i="63"/>
  <c r="BI118" i="63"/>
  <c r="BJ118" i="63"/>
  <c r="BK118" i="63"/>
  <c r="BL118" i="63"/>
  <c r="BM118" i="63"/>
  <c r="BN118" i="63"/>
  <c r="BO118" i="63"/>
  <c r="BP118" i="63"/>
  <c r="BQ118" i="63"/>
  <c r="BS118" i="63"/>
  <c r="BT118" i="63"/>
  <c r="BU118" i="63"/>
  <c r="BV118" i="63"/>
  <c r="BX118" i="63"/>
  <c r="BY118" i="63"/>
  <c r="BZ118" i="63"/>
  <c r="CA118" i="63"/>
  <c r="CC118" i="63"/>
  <c r="CE118" i="63"/>
  <c r="A119" i="63"/>
  <c r="B119" i="63"/>
  <c r="D119" i="63"/>
  <c r="E119" i="63"/>
  <c r="F119" i="63"/>
  <c r="G119" i="63"/>
  <c r="H119" i="63"/>
  <c r="I119" i="63"/>
  <c r="J119" i="63"/>
  <c r="K119" i="63"/>
  <c r="L119" i="63"/>
  <c r="M119" i="63"/>
  <c r="N119" i="63"/>
  <c r="O119" i="63"/>
  <c r="Q119" i="63"/>
  <c r="R119" i="63"/>
  <c r="S119" i="63"/>
  <c r="T119" i="63"/>
  <c r="U119" i="63"/>
  <c r="V119" i="63"/>
  <c r="W119" i="63"/>
  <c r="X119" i="63"/>
  <c r="Y119" i="63"/>
  <c r="Z119" i="63"/>
  <c r="AA119" i="63"/>
  <c r="AB119" i="63"/>
  <c r="AD119" i="63"/>
  <c r="AE119" i="63"/>
  <c r="AF119" i="63"/>
  <c r="AG119" i="63"/>
  <c r="BI119" i="63"/>
  <c r="BJ119" i="63"/>
  <c r="BK119" i="63"/>
  <c r="BL119" i="63"/>
  <c r="BM119" i="63"/>
  <c r="BN119" i="63"/>
  <c r="BO119" i="63"/>
  <c r="BP119" i="63"/>
  <c r="BQ119" i="63"/>
  <c r="BS119" i="63"/>
  <c r="BT119" i="63"/>
  <c r="BU119" i="63"/>
  <c r="BV119" i="63"/>
  <c r="BX119" i="63"/>
  <c r="BY119" i="63"/>
  <c r="BZ119" i="63"/>
  <c r="CA119" i="63"/>
  <c r="CC119" i="63"/>
  <c r="CE119" i="63"/>
  <c r="A120" i="63"/>
  <c r="B120" i="63"/>
  <c r="D120" i="63"/>
  <c r="E120" i="63"/>
  <c r="F120" i="63"/>
  <c r="G120" i="63"/>
  <c r="H120" i="63"/>
  <c r="I120" i="63"/>
  <c r="J120" i="63"/>
  <c r="K120" i="63"/>
  <c r="L120" i="63"/>
  <c r="M120" i="63"/>
  <c r="N120" i="63"/>
  <c r="O120" i="63"/>
  <c r="Q120" i="63"/>
  <c r="R120" i="63"/>
  <c r="S120" i="63"/>
  <c r="T120" i="63"/>
  <c r="U120" i="63"/>
  <c r="V120" i="63"/>
  <c r="W120" i="63"/>
  <c r="X120" i="63"/>
  <c r="Y120" i="63"/>
  <c r="Z120" i="63"/>
  <c r="AA120" i="63"/>
  <c r="AB120" i="63"/>
  <c r="AD120" i="63"/>
  <c r="AE120" i="63"/>
  <c r="AF120" i="63"/>
  <c r="AG120" i="63"/>
  <c r="BI120" i="63"/>
  <c r="BJ120" i="63"/>
  <c r="BK120" i="63"/>
  <c r="BL120" i="63"/>
  <c r="BM120" i="63"/>
  <c r="BN120" i="63"/>
  <c r="BO120" i="63"/>
  <c r="BP120" i="63"/>
  <c r="BQ120" i="63"/>
  <c r="BS120" i="63"/>
  <c r="BT120" i="63"/>
  <c r="BU120" i="63"/>
  <c r="BV120" i="63"/>
  <c r="BX120" i="63"/>
  <c r="BY120" i="63"/>
  <c r="BZ120" i="63"/>
  <c r="CA120" i="63"/>
  <c r="CC120" i="63"/>
  <c r="CE120" i="63"/>
  <c r="A121" i="63"/>
  <c r="B121" i="63"/>
  <c r="D121" i="63"/>
  <c r="E121" i="63"/>
  <c r="F121" i="63"/>
  <c r="G121" i="63"/>
  <c r="H121" i="63"/>
  <c r="I121" i="63"/>
  <c r="J121" i="63"/>
  <c r="K121" i="63"/>
  <c r="L121" i="63"/>
  <c r="M121" i="63"/>
  <c r="N121" i="63"/>
  <c r="O121" i="63"/>
  <c r="Q121" i="63"/>
  <c r="R121" i="63"/>
  <c r="S121" i="63"/>
  <c r="T121" i="63"/>
  <c r="U121" i="63"/>
  <c r="V121" i="63"/>
  <c r="W121" i="63"/>
  <c r="X121" i="63"/>
  <c r="Y121" i="63"/>
  <c r="Z121" i="63"/>
  <c r="AA121" i="63"/>
  <c r="AB121" i="63"/>
  <c r="AD121" i="63"/>
  <c r="AE121" i="63"/>
  <c r="AF121" i="63"/>
  <c r="AG121" i="63"/>
  <c r="BI121" i="63"/>
  <c r="BJ121" i="63"/>
  <c r="BK121" i="63"/>
  <c r="BL121" i="63"/>
  <c r="BM121" i="63"/>
  <c r="BN121" i="63"/>
  <c r="BO121" i="63"/>
  <c r="BP121" i="63"/>
  <c r="BQ121" i="63"/>
  <c r="BS121" i="63"/>
  <c r="BT121" i="63"/>
  <c r="BU121" i="63"/>
  <c r="BV121" i="63"/>
  <c r="BX121" i="63"/>
  <c r="BY121" i="63"/>
  <c r="BZ121" i="63"/>
  <c r="CA121" i="63"/>
  <c r="CC121" i="63"/>
  <c r="CE121" i="63"/>
  <c r="A122" i="63"/>
  <c r="B122" i="63"/>
  <c r="D122" i="63"/>
  <c r="E122" i="63"/>
  <c r="F122" i="63"/>
  <c r="G122" i="63"/>
  <c r="H122" i="63"/>
  <c r="I122" i="63"/>
  <c r="J122" i="63"/>
  <c r="K122" i="63"/>
  <c r="L122" i="63"/>
  <c r="M122" i="63"/>
  <c r="N122" i="63"/>
  <c r="O122" i="63"/>
  <c r="Q122" i="63"/>
  <c r="R122" i="63"/>
  <c r="S122" i="63"/>
  <c r="T122" i="63"/>
  <c r="U122" i="63"/>
  <c r="V122" i="63"/>
  <c r="W122" i="63"/>
  <c r="X122" i="63"/>
  <c r="Y122" i="63"/>
  <c r="Z122" i="63"/>
  <c r="AA122" i="63"/>
  <c r="AB122" i="63"/>
  <c r="AD122" i="63"/>
  <c r="AE122" i="63"/>
  <c r="AF122" i="63"/>
  <c r="AG122" i="63"/>
  <c r="BI122" i="63"/>
  <c r="BJ122" i="63"/>
  <c r="BK122" i="63"/>
  <c r="BL122" i="63"/>
  <c r="BM122" i="63"/>
  <c r="BN122" i="63"/>
  <c r="BO122" i="63"/>
  <c r="BP122" i="63"/>
  <c r="BQ122" i="63"/>
  <c r="BS122" i="63"/>
  <c r="BT122" i="63"/>
  <c r="BU122" i="63"/>
  <c r="BV122" i="63"/>
  <c r="BX122" i="63"/>
  <c r="BY122" i="63"/>
  <c r="BZ122" i="63"/>
  <c r="CA122" i="63"/>
  <c r="CC122" i="63"/>
  <c r="CE122" i="63"/>
  <c r="A123" i="63"/>
  <c r="B123" i="63"/>
  <c r="D123" i="63"/>
  <c r="E123" i="63"/>
  <c r="F123" i="63"/>
  <c r="G123" i="63"/>
  <c r="H123" i="63"/>
  <c r="I123" i="63"/>
  <c r="J123" i="63"/>
  <c r="K123" i="63"/>
  <c r="L123" i="63"/>
  <c r="M123" i="63"/>
  <c r="N123" i="63"/>
  <c r="O123" i="63"/>
  <c r="Q123" i="63"/>
  <c r="R123" i="63"/>
  <c r="S123" i="63"/>
  <c r="T123" i="63"/>
  <c r="U123" i="63"/>
  <c r="V123" i="63"/>
  <c r="W123" i="63"/>
  <c r="X123" i="63"/>
  <c r="Y123" i="63"/>
  <c r="Z123" i="63"/>
  <c r="AA123" i="63"/>
  <c r="AB123" i="63"/>
  <c r="AD123" i="63"/>
  <c r="AE123" i="63"/>
  <c r="AF123" i="63"/>
  <c r="AG123" i="63"/>
  <c r="BI123" i="63"/>
  <c r="BJ123" i="63"/>
  <c r="BK123" i="63"/>
  <c r="BL123" i="63"/>
  <c r="BM123" i="63"/>
  <c r="BN123" i="63"/>
  <c r="BO123" i="63"/>
  <c r="BP123" i="63"/>
  <c r="BQ123" i="63"/>
  <c r="BS123" i="63"/>
  <c r="BT123" i="63"/>
  <c r="BU123" i="63"/>
  <c r="BV123" i="63"/>
  <c r="BX123" i="63"/>
  <c r="BY123" i="63"/>
  <c r="BZ123" i="63"/>
  <c r="CA123" i="63"/>
  <c r="CC123" i="63"/>
  <c r="CE123" i="63"/>
  <c r="A124" i="63"/>
  <c r="B124" i="63"/>
  <c r="D124" i="63"/>
  <c r="E124" i="63"/>
  <c r="F124" i="63"/>
  <c r="G124" i="63"/>
  <c r="H124" i="63"/>
  <c r="I124" i="63"/>
  <c r="J124" i="63"/>
  <c r="K124" i="63"/>
  <c r="L124" i="63"/>
  <c r="M124" i="63"/>
  <c r="N124" i="63"/>
  <c r="O124" i="63"/>
  <c r="Q124" i="63"/>
  <c r="R124" i="63"/>
  <c r="S124" i="63"/>
  <c r="T124" i="63"/>
  <c r="U124" i="63"/>
  <c r="V124" i="63"/>
  <c r="W124" i="63"/>
  <c r="X124" i="63"/>
  <c r="Y124" i="63"/>
  <c r="Z124" i="63"/>
  <c r="AA124" i="63"/>
  <c r="AB124" i="63"/>
  <c r="AD124" i="63"/>
  <c r="AE124" i="63"/>
  <c r="AF124" i="63"/>
  <c r="AG124" i="63"/>
  <c r="BI124" i="63"/>
  <c r="BJ124" i="63"/>
  <c r="BK124" i="63"/>
  <c r="BL124" i="63"/>
  <c r="BM124" i="63"/>
  <c r="BN124" i="63"/>
  <c r="BO124" i="63"/>
  <c r="BP124" i="63"/>
  <c r="BQ124" i="63"/>
  <c r="BS124" i="63"/>
  <c r="BT124" i="63"/>
  <c r="BU124" i="63"/>
  <c r="BV124" i="63"/>
  <c r="BX124" i="63"/>
  <c r="BY124" i="63"/>
  <c r="BZ124" i="63"/>
  <c r="CA124" i="63"/>
  <c r="CC124" i="63"/>
  <c r="CE124" i="63"/>
  <c r="A125" i="63"/>
  <c r="B125" i="63"/>
  <c r="D125" i="63"/>
  <c r="E125" i="63"/>
  <c r="F125" i="63"/>
  <c r="G125" i="63"/>
  <c r="H125" i="63"/>
  <c r="I125" i="63"/>
  <c r="J125" i="63"/>
  <c r="K125" i="63"/>
  <c r="L125" i="63"/>
  <c r="M125" i="63"/>
  <c r="N125" i="63"/>
  <c r="O125" i="63"/>
  <c r="Q125" i="63"/>
  <c r="R125" i="63"/>
  <c r="S125" i="63"/>
  <c r="T125" i="63"/>
  <c r="U125" i="63"/>
  <c r="V125" i="63"/>
  <c r="W125" i="63"/>
  <c r="X125" i="63"/>
  <c r="Y125" i="63"/>
  <c r="Z125" i="63"/>
  <c r="AA125" i="63"/>
  <c r="AB125" i="63"/>
  <c r="AD125" i="63"/>
  <c r="AE125" i="63"/>
  <c r="AF125" i="63"/>
  <c r="AG125" i="63"/>
  <c r="BI125" i="63"/>
  <c r="BJ125" i="63"/>
  <c r="BK125" i="63"/>
  <c r="BL125" i="63"/>
  <c r="BM125" i="63"/>
  <c r="BN125" i="63"/>
  <c r="BO125" i="63"/>
  <c r="BP125" i="63"/>
  <c r="BQ125" i="63"/>
  <c r="BS125" i="63"/>
  <c r="BT125" i="63"/>
  <c r="BU125" i="63"/>
  <c r="BV125" i="63"/>
  <c r="BX125" i="63"/>
  <c r="BY125" i="63"/>
  <c r="BZ125" i="63"/>
  <c r="CA125" i="63"/>
  <c r="CC125" i="63"/>
  <c r="CE125" i="63"/>
  <c r="A126" i="63"/>
  <c r="B126" i="63"/>
  <c r="D126" i="63"/>
  <c r="E126" i="63"/>
  <c r="F126" i="63"/>
  <c r="G126" i="63"/>
  <c r="H126" i="63"/>
  <c r="I126" i="63"/>
  <c r="J126" i="63"/>
  <c r="K126" i="63"/>
  <c r="L126" i="63"/>
  <c r="M126" i="63"/>
  <c r="N126" i="63"/>
  <c r="O126" i="63"/>
  <c r="Q126" i="63"/>
  <c r="R126" i="63"/>
  <c r="S126" i="63"/>
  <c r="T126" i="63"/>
  <c r="U126" i="63"/>
  <c r="V126" i="63"/>
  <c r="W126" i="63"/>
  <c r="X126" i="63"/>
  <c r="Y126" i="63"/>
  <c r="Z126" i="63"/>
  <c r="AA126" i="63"/>
  <c r="AB126" i="63"/>
  <c r="AD126" i="63"/>
  <c r="AE126" i="63"/>
  <c r="AF126" i="63"/>
  <c r="AG126" i="63"/>
  <c r="BI126" i="63"/>
  <c r="BJ126" i="63"/>
  <c r="BK126" i="63"/>
  <c r="BL126" i="63"/>
  <c r="BM126" i="63"/>
  <c r="BN126" i="63"/>
  <c r="BO126" i="63"/>
  <c r="BP126" i="63"/>
  <c r="BQ126" i="63"/>
  <c r="BS126" i="63"/>
  <c r="BT126" i="63"/>
  <c r="BU126" i="63"/>
  <c r="BV126" i="63"/>
  <c r="BX126" i="63"/>
  <c r="BY126" i="63"/>
  <c r="BZ126" i="63"/>
  <c r="CA126" i="63"/>
  <c r="CC126" i="63"/>
  <c r="CE126" i="63"/>
  <c r="A127" i="63"/>
  <c r="B127" i="63"/>
  <c r="D127" i="63"/>
  <c r="E127" i="63"/>
  <c r="F127" i="63"/>
  <c r="G127" i="63"/>
  <c r="H127" i="63"/>
  <c r="I127" i="63"/>
  <c r="J127" i="63"/>
  <c r="K127" i="63"/>
  <c r="L127" i="63"/>
  <c r="M127" i="63"/>
  <c r="N127" i="63"/>
  <c r="O127" i="63"/>
  <c r="Q127" i="63"/>
  <c r="R127" i="63"/>
  <c r="S127" i="63"/>
  <c r="T127" i="63"/>
  <c r="U127" i="63"/>
  <c r="V127" i="63"/>
  <c r="W127" i="63"/>
  <c r="X127" i="63"/>
  <c r="Y127" i="63"/>
  <c r="Z127" i="63"/>
  <c r="AA127" i="63"/>
  <c r="AB127" i="63"/>
  <c r="AD127" i="63"/>
  <c r="AE127" i="63"/>
  <c r="AF127" i="63"/>
  <c r="AG127" i="63"/>
  <c r="BI127" i="63"/>
  <c r="BJ127" i="63"/>
  <c r="BK127" i="63"/>
  <c r="BL127" i="63"/>
  <c r="BM127" i="63"/>
  <c r="BN127" i="63"/>
  <c r="BO127" i="63"/>
  <c r="BP127" i="63"/>
  <c r="BQ127" i="63"/>
  <c r="BS127" i="63"/>
  <c r="BT127" i="63"/>
  <c r="BU127" i="63"/>
  <c r="BV127" i="63"/>
  <c r="BX127" i="63"/>
  <c r="BY127" i="63"/>
  <c r="BZ127" i="63"/>
  <c r="CA127" i="63"/>
  <c r="CC127" i="63"/>
  <c r="CE127" i="63"/>
  <c r="A128" i="63"/>
  <c r="B128" i="63"/>
  <c r="D128" i="63"/>
  <c r="E128" i="63"/>
  <c r="F128" i="63"/>
  <c r="G128" i="63"/>
  <c r="H128" i="63"/>
  <c r="I128" i="63"/>
  <c r="J128" i="63"/>
  <c r="K128" i="63"/>
  <c r="L128" i="63"/>
  <c r="M128" i="63"/>
  <c r="N128" i="63"/>
  <c r="O128" i="63"/>
  <c r="Q128" i="63"/>
  <c r="R128" i="63"/>
  <c r="S128" i="63"/>
  <c r="T128" i="63"/>
  <c r="U128" i="63"/>
  <c r="V128" i="63"/>
  <c r="W128" i="63"/>
  <c r="X128" i="63"/>
  <c r="Y128" i="63"/>
  <c r="Z128" i="63"/>
  <c r="AA128" i="63"/>
  <c r="AB128" i="63"/>
  <c r="AD128" i="63"/>
  <c r="AE128" i="63"/>
  <c r="AF128" i="63"/>
  <c r="AG128" i="63"/>
  <c r="BI128" i="63"/>
  <c r="BJ128" i="63"/>
  <c r="BK128" i="63"/>
  <c r="BL128" i="63"/>
  <c r="BM128" i="63"/>
  <c r="BN128" i="63"/>
  <c r="BO128" i="63"/>
  <c r="BP128" i="63"/>
  <c r="BQ128" i="63"/>
  <c r="BS128" i="63"/>
  <c r="BT128" i="63"/>
  <c r="BU128" i="63"/>
  <c r="BV128" i="63"/>
  <c r="BX128" i="63"/>
  <c r="BY128" i="63"/>
  <c r="BZ128" i="63"/>
  <c r="CA128" i="63"/>
  <c r="CC128" i="63"/>
  <c r="CE128" i="63"/>
  <c r="A129" i="63"/>
  <c r="B129" i="63"/>
  <c r="D129" i="63"/>
  <c r="E129" i="63"/>
  <c r="F129" i="63"/>
  <c r="G129" i="63"/>
  <c r="H129" i="63"/>
  <c r="I129" i="63"/>
  <c r="J129" i="63"/>
  <c r="K129" i="63"/>
  <c r="L129" i="63"/>
  <c r="M129" i="63"/>
  <c r="N129" i="63"/>
  <c r="O129" i="63"/>
  <c r="Q129" i="63"/>
  <c r="R129" i="63"/>
  <c r="S129" i="63"/>
  <c r="T129" i="63"/>
  <c r="U129" i="63"/>
  <c r="V129" i="63"/>
  <c r="W129" i="63"/>
  <c r="X129" i="63"/>
  <c r="Y129" i="63"/>
  <c r="Z129" i="63"/>
  <c r="AA129" i="63"/>
  <c r="AB129" i="63"/>
  <c r="AD129" i="63"/>
  <c r="AE129" i="63"/>
  <c r="AF129" i="63"/>
  <c r="AG129" i="63"/>
  <c r="BI129" i="63"/>
  <c r="BJ129" i="63"/>
  <c r="BK129" i="63"/>
  <c r="BL129" i="63"/>
  <c r="BM129" i="63"/>
  <c r="BN129" i="63"/>
  <c r="BO129" i="63"/>
  <c r="BP129" i="63"/>
  <c r="BQ129" i="63"/>
  <c r="BS129" i="63"/>
  <c r="BT129" i="63"/>
  <c r="BU129" i="63"/>
  <c r="BV129" i="63"/>
  <c r="BX129" i="63"/>
  <c r="BY129" i="63"/>
  <c r="BZ129" i="63"/>
  <c r="CA129" i="63"/>
  <c r="CC129" i="63"/>
  <c r="CE129" i="63"/>
  <c r="A130" i="63"/>
  <c r="B130" i="63"/>
  <c r="D130" i="63"/>
  <c r="E130" i="63"/>
  <c r="F130" i="63"/>
  <c r="G130" i="63"/>
  <c r="H130" i="63"/>
  <c r="I130" i="63"/>
  <c r="J130" i="63"/>
  <c r="K130" i="63"/>
  <c r="L130" i="63"/>
  <c r="M130" i="63"/>
  <c r="N130" i="63"/>
  <c r="O130" i="63"/>
  <c r="Q130" i="63"/>
  <c r="R130" i="63"/>
  <c r="S130" i="63"/>
  <c r="T130" i="63"/>
  <c r="U130" i="63"/>
  <c r="V130" i="63"/>
  <c r="W130" i="63"/>
  <c r="X130" i="63"/>
  <c r="Y130" i="63"/>
  <c r="Z130" i="63"/>
  <c r="AA130" i="63"/>
  <c r="AB130" i="63"/>
  <c r="AD130" i="63"/>
  <c r="AE130" i="63"/>
  <c r="AF130" i="63"/>
  <c r="AG130" i="63"/>
  <c r="AJ130" i="63"/>
  <c r="AK130" i="63"/>
  <c r="AL130" i="63"/>
  <c r="AM130" i="63"/>
  <c r="AO130" i="63"/>
  <c r="AT130" i="63"/>
  <c r="AU130" i="63"/>
  <c r="AV130" i="63"/>
  <c r="AW130" i="63"/>
  <c r="AX130" i="63"/>
  <c r="AY130" i="63"/>
  <c r="BI130" i="63"/>
  <c r="BJ130" i="63"/>
  <c r="BK130" i="63"/>
  <c r="BL130" i="63"/>
  <c r="BM130" i="63"/>
  <c r="BN130" i="63"/>
  <c r="BO130" i="63"/>
  <c r="BP130" i="63"/>
  <c r="BQ130" i="63"/>
  <c r="BS130" i="63"/>
  <c r="BT130" i="63"/>
  <c r="BU130" i="63"/>
  <c r="BV130" i="63"/>
  <c r="BX130" i="63"/>
  <c r="BY130" i="63"/>
  <c r="BZ130" i="63"/>
  <c r="CA130" i="63"/>
  <c r="CC130" i="63"/>
  <c r="CE130" i="63"/>
  <c r="A131" i="63"/>
  <c r="B131" i="63"/>
  <c r="D131" i="63"/>
  <c r="E131" i="63"/>
  <c r="F131" i="63"/>
  <c r="G131" i="63"/>
  <c r="H131" i="63"/>
  <c r="I131" i="63"/>
  <c r="J131" i="63"/>
  <c r="K131" i="63"/>
  <c r="L131" i="63"/>
  <c r="M131" i="63"/>
  <c r="N131" i="63"/>
  <c r="O131" i="63"/>
  <c r="Q131" i="63"/>
  <c r="R131" i="63"/>
  <c r="S131" i="63"/>
  <c r="T131" i="63"/>
  <c r="U131" i="63"/>
  <c r="V131" i="63"/>
  <c r="W131" i="63"/>
  <c r="X131" i="63"/>
  <c r="Y131" i="63"/>
  <c r="Z131" i="63"/>
  <c r="AA131" i="63"/>
  <c r="AB131" i="63"/>
  <c r="AD131" i="63"/>
  <c r="AE131" i="63"/>
  <c r="AF131" i="63"/>
  <c r="AG131" i="63"/>
  <c r="BI131" i="63"/>
  <c r="BJ131" i="63"/>
  <c r="BK131" i="63"/>
  <c r="BL131" i="63"/>
  <c r="BM131" i="63"/>
  <c r="BN131" i="63"/>
  <c r="BO131" i="63"/>
  <c r="BP131" i="63"/>
  <c r="BQ131" i="63"/>
  <c r="BS131" i="63"/>
  <c r="BT131" i="63"/>
  <c r="BU131" i="63"/>
  <c r="BV131" i="63"/>
  <c r="BX131" i="63"/>
  <c r="BY131" i="63"/>
  <c r="BZ131" i="63"/>
  <c r="CA131" i="63"/>
  <c r="CC131" i="63"/>
  <c r="CE131" i="63"/>
  <c r="A132" i="63"/>
  <c r="B132" i="63"/>
  <c r="D132" i="63"/>
  <c r="E132" i="63"/>
  <c r="F132" i="63"/>
  <c r="G132" i="63"/>
  <c r="H132" i="63"/>
  <c r="I132" i="63"/>
  <c r="J132" i="63"/>
  <c r="K132" i="63"/>
  <c r="L132" i="63"/>
  <c r="M132" i="63"/>
  <c r="N132" i="63"/>
  <c r="O132" i="63"/>
  <c r="Q132" i="63"/>
  <c r="R132" i="63"/>
  <c r="S132" i="63"/>
  <c r="T132" i="63"/>
  <c r="U132" i="63"/>
  <c r="V132" i="63"/>
  <c r="W132" i="63"/>
  <c r="X132" i="63"/>
  <c r="Y132" i="63"/>
  <c r="Z132" i="63"/>
  <c r="AA132" i="63"/>
  <c r="AB132" i="63"/>
  <c r="AD132" i="63"/>
  <c r="AE132" i="63"/>
  <c r="AF132" i="63"/>
  <c r="AG132" i="63"/>
  <c r="BI132" i="63"/>
  <c r="BJ132" i="63"/>
  <c r="BK132" i="63"/>
  <c r="BL132" i="63"/>
  <c r="BM132" i="63"/>
  <c r="BN132" i="63"/>
  <c r="BO132" i="63"/>
  <c r="BP132" i="63"/>
  <c r="BQ132" i="63"/>
  <c r="BS132" i="63"/>
  <c r="BT132" i="63"/>
  <c r="BU132" i="63"/>
  <c r="BV132" i="63"/>
  <c r="BX132" i="63"/>
  <c r="BY132" i="63"/>
  <c r="BZ132" i="63"/>
  <c r="CA132" i="63"/>
  <c r="CC132" i="63"/>
  <c r="CE132" i="63"/>
  <c r="A133" i="63"/>
  <c r="B133" i="63"/>
  <c r="D133" i="63"/>
  <c r="E133" i="63"/>
  <c r="F133" i="63"/>
  <c r="G133" i="63"/>
  <c r="H133" i="63"/>
  <c r="I133" i="63"/>
  <c r="J133" i="63"/>
  <c r="K133" i="63"/>
  <c r="L133" i="63"/>
  <c r="M133" i="63"/>
  <c r="N133" i="63"/>
  <c r="O133" i="63"/>
  <c r="Q133" i="63"/>
  <c r="R133" i="63"/>
  <c r="S133" i="63"/>
  <c r="T133" i="63"/>
  <c r="U133" i="63"/>
  <c r="V133" i="63"/>
  <c r="W133" i="63"/>
  <c r="X133" i="63"/>
  <c r="Y133" i="63"/>
  <c r="Z133" i="63"/>
  <c r="AA133" i="63"/>
  <c r="AB133" i="63"/>
  <c r="AD133" i="63"/>
  <c r="AE133" i="63"/>
  <c r="AF133" i="63"/>
  <c r="AG133" i="63"/>
  <c r="BI133" i="63"/>
  <c r="BJ133" i="63"/>
  <c r="BK133" i="63"/>
  <c r="BL133" i="63"/>
  <c r="BM133" i="63"/>
  <c r="BN133" i="63"/>
  <c r="BO133" i="63"/>
  <c r="BP133" i="63"/>
  <c r="BQ133" i="63"/>
  <c r="BS133" i="63"/>
  <c r="BT133" i="63"/>
  <c r="BU133" i="63"/>
  <c r="BV133" i="63"/>
  <c r="BX133" i="63"/>
  <c r="BY133" i="63"/>
  <c r="BZ133" i="63"/>
  <c r="CA133" i="63"/>
  <c r="CC133" i="63"/>
  <c r="CE133" i="63"/>
  <c r="A134" i="63"/>
  <c r="B134" i="63"/>
  <c r="D134" i="63"/>
  <c r="E134" i="63"/>
  <c r="F134" i="63"/>
  <c r="G134" i="63"/>
  <c r="H134" i="63"/>
  <c r="I134" i="63"/>
  <c r="J134" i="63"/>
  <c r="K134" i="63"/>
  <c r="L134" i="63"/>
  <c r="M134" i="63"/>
  <c r="N134" i="63"/>
  <c r="O134" i="63"/>
  <c r="Q134" i="63"/>
  <c r="R134" i="63"/>
  <c r="S134" i="63"/>
  <c r="T134" i="63"/>
  <c r="U134" i="63"/>
  <c r="V134" i="63"/>
  <c r="W134" i="63"/>
  <c r="X134" i="63"/>
  <c r="Y134" i="63"/>
  <c r="Z134" i="63"/>
  <c r="AA134" i="63"/>
  <c r="AB134" i="63"/>
  <c r="AD134" i="63"/>
  <c r="AE134" i="63"/>
  <c r="AF134" i="63"/>
  <c r="AG134" i="63"/>
  <c r="BI134" i="63"/>
  <c r="BJ134" i="63"/>
  <c r="BK134" i="63"/>
  <c r="BL134" i="63"/>
  <c r="BM134" i="63"/>
  <c r="BN134" i="63"/>
  <c r="BO134" i="63"/>
  <c r="BP134" i="63"/>
  <c r="BQ134" i="63"/>
  <c r="BS134" i="63"/>
  <c r="BT134" i="63"/>
  <c r="BU134" i="63"/>
  <c r="BV134" i="63"/>
  <c r="BX134" i="63"/>
  <c r="BY134" i="63"/>
  <c r="BZ134" i="63"/>
  <c r="CA134" i="63"/>
  <c r="CC134" i="63"/>
  <c r="CE134" i="63"/>
  <c r="A135" i="63"/>
  <c r="B135" i="63"/>
  <c r="D135" i="63"/>
  <c r="E135" i="63"/>
  <c r="F135" i="63"/>
  <c r="G135" i="63"/>
  <c r="H135" i="63"/>
  <c r="I135" i="63"/>
  <c r="J135" i="63"/>
  <c r="K135" i="63"/>
  <c r="L135" i="63"/>
  <c r="M135" i="63"/>
  <c r="N135" i="63"/>
  <c r="O135" i="63"/>
  <c r="Q135" i="63"/>
  <c r="R135" i="63"/>
  <c r="S135" i="63"/>
  <c r="T135" i="63"/>
  <c r="U135" i="63"/>
  <c r="V135" i="63"/>
  <c r="W135" i="63"/>
  <c r="X135" i="63"/>
  <c r="Y135" i="63"/>
  <c r="Z135" i="63"/>
  <c r="AA135" i="63"/>
  <c r="AB135" i="63"/>
  <c r="AD135" i="63"/>
  <c r="AE135" i="63"/>
  <c r="AF135" i="63"/>
  <c r="AG135" i="63"/>
  <c r="BI135" i="63"/>
  <c r="BJ135" i="63"/>
  <c r="BK135" i="63"/>
  <c r="BL135" i="63"/>
  <c r="BM135" i="63"/>
  <c r="BN135" i="63"/>
  <c r="BO135" i="63"/>
  <c r="BP135" i="63"/>
  <c r="BQ135" i="63"/>
  <c r="BS135" i="63"/>
  <c r="BT135" i="63"/>
  <c r="BU135" i="63"/>
  <c r="BV135" i="63"/>
  <c r="BX135" i="63"/>
  <c r="BY135" i="63"/>
  <c r="BZ135" i="63"/>
  <c r="CA135" i="63"/>
  <c r="CC135" i="63"/>
  <c r="CE135" i="63"/>
  <c r="A136" i="63"/>
  <c r="B136" i="63"/>
  <c r="D136" i="63"/>
  <c r="E136" i="63"/>
  <c r="F136" i="63"/>
  <c r="G136" i="63"/>
  <c r="H136" i="63"/>
  <c r="I136" i="63"/>
  <c r="J136" i="63"/>
  <c r="K136" i="63"/>
  <c r="L136" i="63"/>
  <c r="M136" i="63"/>
  <c r="N136" i="63"/>
  <c r="O136" i="63"/>
  <c r="Q136" i="63"/>
  <c r="R136" i="63"/>
  <c r="S136" i="63"/>
  <c r="T136" i="63"/>
  <c r="U136" i="63"/>
  <c r="V136" i="63"/>
  <c r="W136" i="63"/>
  <c r="X136" i="63"/>
  <c r="Y136" i="63"/>
  <c r="Z136" i="63"/>
  <c r="AA136" i="63"/>
  <c r="AB136" i="63"/>
  <c r="AD136" i="63"/>
  <c r="AE136" i="63"/>
  <c r="AF136" i="63"/>
  <c r="AG136" i="63"/>
  <c r="BI136" i="63"/>
  <c r="BJ136" i="63"/>
  <c r="BK136" i="63"/>
  <c r="BL136" i="63"/>
  <c r="BM136" i="63"/>
  <c r="BN136" i="63"/>
  <c r="BO136" i="63"/>
  <c r="BP136" i="63"/>
  <c r="BQ136" i="63"/>
  <c r="BS136" i="63"/>
  <c r="BT136" i="63"/>
  <c r="BU136" i="63"/>
  <c r="BV136" i="63"/>
  <c r="BX136" i="63"/>
  <c r="BY136" i="63"/>
  <c r="BZ136" i="63"/>
  <c r="CA136" i="63"/>
  <c r="CC136" i="63"/>
  <c r="CE136" i="63"/>
  <c r="A137" i="63"/>
  <c r="B137" i="63"/>
  <c r="D137" i="63"/>
  <c r="E137" i="63"/>
  <c r="F137" i="63"/>
  <c r="G137" i="63"/>
  <c r="H137" i="63"/>
  <c r="I137" i="63"/>
  <c r="J137" i="63"/>
  <c r="K137" i="63"/>
  <c r="L137" i="63"/>
  <c r="M137" i="63"/>
  <c r="N137" i="63"/>
  <c r="O137" i="63"/>
  <c r="Q137" i="63"/>
  <c r="R137" i="63"/>
  <c r="S137" i="63"/>
  <c r="T137" i="63"/>
  <c r="U137" i="63"/>
  <c r="V137" i="63"/>
  <c r="W137" i="63"/>
  <c r="X137" i="63"/>
  <c r="Y137" i="63"/>
  <c r="Z137" i="63"/>
  <c r="AA137" i="63"/>
  <c r="AB137" i="63"/>
  <c r="AD137" i="63"/>
  <c r="AE137" i="63"/>
  <c r="AF137" i="63"/>
  <c r="AG137" i="63"/>
  <c r="BI137" i="63"/>
  <c r="BJ137" i="63"/>
  <c r="BK137" i="63"/>
  <c r="BL137" i="63"/>
  <c r="BM137" i="63"/>
  <c r="BN137" i="63"/>
  <c r="BO137" i="63"/>
  <c r="BP137" i="63"/>
  <c r="BQ137" i="63"/>
  <c r="BS137" i="63"/>
  <c r="BT137" i="63"/>
  <c r="BU137" i="63"/>
  <c r="BV137" i="63"/>
  <c r="BX137" i="63"/>
  <c r="BY137" i="63"/>
  <c r="BZ137" i="63"/>
  <c r="CA137" i="63"/>
  <c r="CC137" i="63"/>
  <c r="CE137" i="63"/>
  <c r="A138" i="63"/>
  <c r="B138" i="63"/>
  <c r="D138" i="63"/>
  <c r="E138" i="63"/>
  <c r="F138" i="63"/>
  <c r="G138" i="63"/>
  <c r="H138" i="63"/>
  <c r="I138" i="63"/>
  <c r="J138" i="63"/>
  <c r="K138" i="63"/>
  <c r="L138" i="63"/>
  <c r="M138" i="63"/>
  <c r="N138" i="63"/>
  <c r="O138" i="63"/>
  <c r="Q138" i="63"/>
  <c r="R138" i="63"/>
  <c r="S138" i="63"/>
  <c r="T138" i="63"/>
  <c r="U138" i="63"/>
  <c r="V138" i="63"/>
  <c r="W138" i="63"/>
  <c r="X138" i="63"/>
  <c r="Y138" i="63"/>
  <c r="Z138" i="63"/>
  <c r="AA138" i="63"/>
  <c r="AB138" i="63"/>
  <c r="AD138" i="63"/>
  <c r="AE138" i="63"/>
  <c r="AF138" i="63"/>
  <c r="AG138" i="63"/>
  <c r="BI138" i="63"/>
  <c r="BJ138" i="63"/>
  <c r="BK138" i="63"/>
  <c r="BL138" i="63"/>
  <c r="BM138" i="63"/>
  <c r="BN138" i="63"/>
  <c r="BO138" i="63"/>
  <c r="BP138" i="63"/>
  <c r="BQ138" i="63"/>
  <c r="BS138" i="63"/>
  <c r="BT138" i="63"/>
  <c r="BU138" i="63"/>
  <c r="BV138" i="63"/>
  <c r="BX138" i="63"/>
  <c r="BY138" i="63"/>
  <c r="BZ138" i="63"/>
  <c r="CA138" i="63"/>
  <c r="CC138" i="63"/>
  <c r="CE138" i="63"/>
  <c r="A139" i="63"/>
  <c r="B139" i="63"/>
  <c r="D139" i="63"/>
  <c r="E139" i="63"/>
  <c r="F139" i="63"/>
  <c r="G139" i="63"/>
  <c r="H139" i="63"/>
  <c r="I139" i="63"/>
  <c r="J139" i="63"/>
  <c r="K139" i="63"/>
  <c r="L139" i="63"/>
  <c r="M139" i="63"/>
  <c r="N139" i="63"/>
  <c r="O139" i="63"/>
  <c r="Q139" i="63"/>
  <c r="R139" i="63"/>
  <c r="S139" i="63"/>
  <c r="T139" i="63"/>
  <c r="U139" i="63"/>
  <c r="V139" i="63"/>
  <c r="W139" i="63"/>
  <c r="X139" i="63"/>
  <c r="Y139" i="63"/>
  <c r="Z139" i="63"/>
  <c r="AA139" i="63"/>
  <c r="AB139" i="63"/>
  <c r="AD139" i="63"/>
  <c r="AE139" i="63"/>
  <c r="AF139" i="63"/>
  <c r="AG139" i="63"/>
  <c r="BI139" i="63"/>
  <c r="BJ139" i="63"/>
  <c r="BK139" i="63"/>
  <c r="BL139" i="63"/>
  <c r="BM139" i="63"/>
  <c r="BN139" i="63"/>
  <c r="BO139" i="63"/>
  <c r="BP139" i="63"/>
  <c r="BQ139" i="63"/>
  <c r="BS139" i="63"/>
  <c r="BT139" i="63"/>
  <c r="BU139" i="63"/>
  <c r="BV139" i="63"/>
  <c r="BX139" i="63"/>
  <c r="BY139" i="63"/>
  <c r="BZ139" i="63"/>
  <c r="CA139" i="63"/>
  <c r="CC139" i="63"/>
  <c r="CE139" i="63"/>
  <c r="A140" i="63"/>
  <c r="B140" i="63"/>
  <c r="D140" i="63"/>
  <c r="E140" i="63"/>
  <c r="F140" i="63"/>
  <c r="G140" i="63"/>
  <c r="H140" i="63"/>
  <c r="I140" i="63"/>
  <c r="J140" i="63"/>
  <c r="K140" i="63"/>
  <c r="L140" i="63"/>
  <c r="M140" i="63"/>
  <c r="N140" i="63"/>
  <c r="O140" i="63"/>
  <c r="Q140" i="63"/>
  <c r="R140" i="63"/>
  <c r="S140" i="63"/>
  <c r="T140" i="63"/>
  <c r="U140" i="63"/>
  <c r="V140" i="63"/>
  <c r="W140" i="63"/>
  <c r="X140" i="63"/>
  <c r="Y140" i="63"/>
  <c r="Z140" i="63"/>
  <c r="AA140" i="63"/>
  <c r="AB140" i="63"/>
  <c r="AD140" i="63"/>
  <c r="AE140" i="63"/>
  <c r="AF140" i="63"/>
  <c r="AG140" i="63"/>
  <c r="BI140" i="63"/>
  <c r="BJ140" i="63"/>
  <c r="BK140" i="63"/>
  <c r="BL140" i="63"/>
  <c r="BM140" i="63"/>
  <c r="BN140" i="63"/>
  <c r="BO140" i="63"/>
  <c r="BP140" i="63"/>
  <c r="BQ140" i="63"/>
  <c r="BS140" i="63"/>
  <c r="BT140" i="63"/>
  <c r="BU140" i="63"/>
  <c r="BV140" i="63"/>
  <c r="BX140" i="63"/>
  <c r="BY140" i="63"/>
  <c r="BZ140" i="63"/>
  <c r="CA140" i="63"/>
  <c r="CC140" i="63"/>
  <c r="CE140" i="63"/>
  <c r="A141" i="63"/>
  <c r="B141" i="63"/>
  <c r="D141" i="63"/>
  <c r="E141" i="63"/>
  <c r="F141" i="63"/>
  <c r="G141" i="63"/>
  <c r="H141" i="63"/>
  <c r="I141" i="63"/>
  <c r="J141" i="63"/>
  <c r="K141" i="63"/>
  <c r="L141" i="63"/>
  <c r="M141" i="63"/>
  <c r="N141" i="63"/>
  <c r="O141" i="63"/>
  <c r="Q141" i="63"/>
  <c r="R141" i="63"/>
  <c r="S141" i="63"/>
  <c r="T141" i="63"/>
  <c r="U141" i="63"/>
  <c r="V141" i="63"/>
  <c r="W141" i="63"/>
  <c r="X141" i="63"/>
  <c r="Y141" i="63"/>
  <c r="Z141" i="63"/>
  <c r="AA141" i="63"/>
  <c r="AB141" i="63"/>
  <c r="AD141" i="63"/>
  <c r="AE141" i="63"/>
  <c r="AF141" i="63"/>
  <c r="AG141" i="63"/>
  <c r="BI141" i="63"/>
  <c r="BJ141" i="63"/>
  <c r="BK141" i="63"/>
  <c r="BL141" i="63"/>
  <c r="BM141" i="63"/>
  <c r="BN141" i="63"/>
  <c r="BO141" i="63"/>
  <c r="BP141" i="63"/>
  <c r="BQ141" i="63"/>
  <c r="BS141" i="63"/>
  <c r="BT141" i="63"/>
  <c r="BU141" i="63"/>
  <c r="BV141" i="63"/>
  <c r="BX141" i="63"/>
  <c r="BY141" i="63"/>
  <c r="BZ141" i="63"/>
  <c r="CA141" i="63"/>
  <c r="CC141" i="63"/>
  <c r="CE141" i="63"/>
  <c r="A142" i="63"/>
  <c r="B142" i="63"/>
  <c r="D142" i="63"/>
  <c r="E142" i="63"/>
  <c r="F142" i="63"/>
  <c r="G142" i="63"/>
  <c r="H142" i="63"/>
  <c r="I142" i="63"/>
  <c r="J142" i="63"/>
  <c r="K142" i="63"/>
  <c r="L142" i="63"/>
  <c r="M142" i="63"/>
  <c r="N142" i="63"/>
  <c r="O142" i="63"/>
  <c r="Q142" i="63"/>
  <c r="R142" i="63"/>
  <c r="S142" i="63"/>
  <c r="T142" i="63"/>
  <c r="U142" i="63"/>
  <c r="V142" i="63"/>
  <c r="W142" i="63"/>
  <c r="X142" i="63"/>
  <c r="Y142" i="63"/>
  <c r="Z142" i="63"/>
  <c r="AA142" i="63"/>
  <c r="AB142" i="63"/>
  <c r="AD142" i="63"/>
  <c r="AE142" i="63"/>
  <c r="AF142" i="63"/>
  <c r="AG142" i="63"/>
  <c r="AJ142" i="63"/>
  <c r="AK142" i="63"/>
  <c r="AL142" i="63"/>
  <c r="AM142" i="63"/>
  <c r="AO142" i="63"/>
  <c r="AT142" i="63"/>
  <c r="AU142" i="63"/>
  <c r="AV142" i="63"/>
  <c r="AW142" i="63"/>
  <c r="AX142" i="63"/>
  <c r="AY142" i="63"/>
  <c r="BI142" i="63"/>
  <c r="BJ142" i="63"/>
  <c r="BK142" i="63"/>
  <c r="BL142" i="63"/>
  <c r="BM142" i="63"/>
  <c r="BN142" i="63"/>
  <c r="BO142" i="63"/>
  <c r="BP142" i="63"/>
  <c r="BQ142" i="63"/>
  <c r="BS142" i="63"/>
  <c r="BT142" i="63"/>
  <c r="BU142" i="63"/>
  <c r="BV142" i="63"/>
  <c r="BX142" i="63"/>
  <c r="BY142" i="63"/>
  <c r="BZ142" i="63"/>
  <c r="CA142" i="63"/>
  <c r="CC142" i="63"/>
  <c r="CE142" i="63"/>
  <c r="A143" i="63"/>
  <c r="B143" i="63"/>
  <c r="D143" i="63"/>
  <c r="E143" i="63"/>
  <c r="F143" i="63"/>
  <c r="G143" i="63"/>
  <c r="H143" i="63"/>
  <c r="I143" i="63"/>
  <c r="J143" i="63"/>
  <c r="K143" i="63"/>
  <c r="L143" i="63"/>
  <c r="M143" i="63"/>
  <c r="N143" i="63"/>
  <c r="O143" i="63"/>
  <c r="Q143" i="63"/>
  <c r="R143" i="63"/>
  <c r="S143" i="63"/>
  <c r="T143" i="63"/>
  <c r="U143" i="63"/>
  <c r="V143" i="63"/>
  <c r="W143" i="63"/>
  <c r="X143" i="63"/>
  <c r="Y143" i="63"/>
  <c r="Z143" i="63"/>
  <c r="AA143" i="63"/>
  <c r="AB143" i="63"/>
  <c r="AD143" i="63"/>
  <c r="AE143" i="63"/>
  <c r="AF143" i="63"/>
  <c r="AG143" i="63"/>
  <c r="BI143" i="63"/>
  <c r="BJ143" i="63"/>
  <c r="BK143" i="63"/>
  <c r="BL143" i="63"/>
  <c r="BM143" i="63"/>
  <c r="BN143" i="63"/>
  <c r="BO143" i="63"/>
  <c r="BP143" i="63"/>
  <c r="BQ143" i="63"/>
  <c r="BS143" i="63"/>
  <c r="BT143" i="63"/>
  <c r="BU143" i="63"/>
  <c r="BV143" i="63"/>
  <c r="BX143" i="63"/>
  <c r="BY143" i="63"/>
  <c r="BZ143" i="63"/>
  <c r="CA143" i="63"/>
  <c r="CC143" i="63"/>
  <c r="CE143" i="63"/>
  <c r="A144" i="63"/>
  <c r="B144" i="63"/>
  <c r="D144" i="63"/>
  <c r="E144" i="63"/>
  <c r="F144" i="63"/>
  <c r="G144" i="63"/>
  <c r="H144" i="63"/>
  <c r="I144" i="63"/>
  <c r="J144" i="63"/>
  <c r="K144" i="63"/>
  <c r="L144" i="63"/>
  <c r="M144" i="63"/>
  <c r="N144" i="63"/>
  <c r="O144" i="63"/>
  <c r="Q144" i="63"/>
  <c r="R144" i="63"/>
  <c r="S144" i="63"/>
  <c r="T144" i="63"/>
  <c r="U144" i="63"/>
  <c r="V144" i="63"/>
  <c r="W144" i="63"/>
  <c r="X144" i="63"/>
  <c r="Y144" i="63"/>
  <c r="Z144" i="63"/>
  <c r="AA144" i="63"/>
  <c r="AB144" i="63"/>
  <c r="AD144" i="63"/>
  <c r="AE144" i="63"/>
  <c r="AF144" i="63"/>
  <c r="AG144" i="63"/>
  <c r="BI144" i="63"/>
  <c r="BJ144" i="63"/>
  <c r="BK144" i="63"/>
  <c r="BL144" i="63"/>
  <c r="BM144" i="63"/>
  <c r="BN144" i="63"/>
  <c r="BO144" i="63"/>
  <c r="BP144" i="63"/>
  <c r="BQ144" i="63"/>
  <c r="BS144" i="63"/>
  <c r="BT144" i="63"/>
  <c r="BU144" i="63"/>
  <c r="BV144" i="63"/>
  <c r="BX144" i="63"/>
  <c r="BY144" i="63"/>
  <c r="BZ144" i="63"/>
  <c r="CA144" i="63"/>
  <c r="CC144" i="63"/>
  <c r="CE144" i="63"/>
  <c r="A145" i="63"/>
  <c r="B145" i="63"/>
  <c r="D145" i="63"/>
  <c r="E145" i="63"/>
  <c r="F145" i="63"/>
  <c r="G145" i="63"/>
  <c r="H145" i="63"/>
  <c r="I145" i="63"/>
  <c r="J145" i="63"/>
  <c r="K145" i="63"/>
  <c r="L145" i="63"/>
  <c r="M145" i="63"/>
  <c r="N145" i="63"/>
  <c r="O145" i="63"/>
  <c r="Q145" i="63"/>
  <c r="R145" i="63"/>
  <c r="S145" i="63"/>
  <c r="T145" i="63"/>
  <c r="U145" i="63"/>
  <c r="V145" i="63"/>
  <c r="W145" i="63"/>
  <c r="X145" i="63"/>
  <c r="Y145" i="63"/>
  <c r="Z145" i="63"/>
  <c r="AA145" i="63"/>
  <c r="AB145" i="63"/>
  <c r="AD145" i="63"/>
  <c r="AE145" i="63"/>
  <c r="AF145" i="63"/>
  <c r="AG145" i="63"/>
  <c r="BI145" i="63"/>
  <c r="BJ145" i="63"/>
  <c r="BK145" i="63"/>
  <c r="BL145" i="63"/>
  <c r="BM145" i="63"/>
  <c r="BN145" i="63"/>
  <c r="BO145" i="63"/>
  <c r="BP145" i="63"/>
  <c r="BQ145" i="63"/>
  <c r="BS145" i="63"/>
  <c r="BT145" i="63"/>
  <c r="BU145" i="63"/>
  <c r="BV145" i="63"/>
  <c r="BX145" i="63"/>
  <c r="BY145" i="63"/>
  <c r="BZ145" i="63"/>
  <c r="CA145" i="63"/>
  <c r="CC145" i="63"/>
  <c r="CE145" i="63"/>
  <c r="A146" i="63"/>
  <c r="B146" i="63"/>
  <c r="D146" i="63"/>
  <c r="E146" i="63"/>
  <c r="F146" i="63"/>
  <c r="G146" i="63"/>
  <c r="H146" i="63"/>
  <c r="I146" i="63"/>
  <c r="J146" i="63"/>
  <c r="K146" i="63"/>
  <c r="L146" i="63"/>
  <c r="M146" i="63"/>
  <c r="N146" i="63"/>
  <c r="O146" i="63"/>
  <c r="Q146" i="63"/>
  <c r="R146" i="63"/>
  <c r="S146" i="63"/>
  <c r="T146" i="63"/>
  <c r="U146" i="63"/>
  <c r="V146" i="63"/>
  <c r="W146" i="63"/>
  <c r="X146" i="63"/>
  <c r="Y146" i="63"/>
  <c r="Z146" i="63"/>
  <c r="AA146" i="63"/>
  <c r="AB146" i="63"/>
  <c r="AD146" i="63"/>
  <c r="AE146" i="63"/>
  <c r="AF146" i="63"/>
  <c r="AG146" i="63"/>
  <c r="BI146" i="63"/>
  <c r="BJ146" i="63"/>
  <c r="BK146" i="63"/>
  <c r="BL146" i="63"/>
  <c r="BM146" i="63"/>
  <c r="BN146" i="63"/>
  <c r="BO146" i="63"/>
  <c r="BP146" i="63"/>
  <c r="BQ146" i="63"/>
  <c r="BS146" i="63"/>
  <c r="BT146" i="63"/>
  <c r="BU146" i="63"/>
  <c r="BV146" i="63"/>
  <c r="BX146" i="63"/>
  <c r="BY146" i="63"/>
  <c r="BZ146" i="63"/>
  <c r="CA146" i="63"/>
  <c r="CC146" i="63"/>
  <c r="CE146" i="63"/>
  <c r="A147" i="63"/>
  <c r="B147" i="63"/>
  <c r="D147" i="63"/>
  <c r="E147" i="63"/>
  <c r="F147" i="63"/>
  <c r="G147" i="63"/>
  <c r="H147" i="63"/>
  <c r="I147" i="63"/>
  <c r="J147" i="63"/>
  <c r="K147" i="63"/>
  <c r="L147" i="63"/>
  <c r="M147" i="63"/>
  <c r="N147" i="63"/>
  <c r="O147" i="63"/>
  <c r="Q147" i="63"/>
  <c r="R147" i="63"/>
  <c r="S147" i="63"/>
  <c r="T147" i="63"/>
  <c r="U147" i="63"/>
  <c r="V147" i="63"/>
  <c r="W147" i="63"/>
  <c r="X147" i="63"/>
  <c r="Y147" i="63"/>
  <c r="Z147" i="63"/>
  <c r="AA147" i="63"/>
  <c r="AB147" i="63"/>
  <c r="AD147" i="63"/>
  <c r="AE147" i="63"/>
  <c r="AF147" i="63"/>
  <c r="AG147" i="63"/>
  <c r="BI147" i="63"/>
  <c r="BJ147" i="63"/>
  <c r="BK147" i="63"/>
  <c r="BL147" i="63"/>
  <c r="BM147" i="63"/>
  <c r="BN147" i="63"/>
  <c r="BO147" i="63"/>
  <c r="BP147" i="63"/>
  <c r="BQ147" i="63"/>
  <c r="BS147" i="63"/>
  <c r="BT147" i="63"/>
  <c r="BU147" i="63"/>
  <c r="BV147" i="63"/>
  <c r="BX147" i="63"/>
  <c r="BY147" i="63"/>
  <c r="BZ147" i="63"/>
  <c r="CA147" i="63"/>
  <c r="CC147" i="63"/>
  <c r="CE147" i="63"/>
  <c r="A148" i="63"/>
  <c r="B148" i="63"/>
  <c r="D148" i="63"/>
  <c r="E148" i="63"/>
  <c r="F148" i="63"/>
  <c r="G148" i="63"/>
  <c r="H148" i="63"/>
  <c r="I148" i="63"/>
  <c r="J148" i="63"/>
  <c r="K148" i="63"/>
  <c r="L148" i="63"/>
  <c r="M148" i="63"/>
  <c r="N148" i="63"/>
  <c r="O148" i="63"/>
  <c r="Q148" i="63"/>
  <c r="R148" i="63"/>
  <c r="S148" i="63"/>
  <c r="T148" i="63"/>
  <c r="U148" i="63"/>
  <c r="V148" i="63"/>
  <c r="W148" i="63"/>
  <c r="X148" i="63"/>
  <c r="Y148" i="63"/>
  <c r="Z148" i="63"/>
  <c r="AA148" i="63"/>
  <c r="AB148" i="63"/>
  <c r="AD148" i="63"/>
  <c r="AE148" i="63"/>
  <c r="AF148" i="63"/>
  <c r="AG148" i="63"/>
  <c r="BI148" i="63"/>
  <c r="BJ148" i="63"/>
  <c r="BK148" i="63"/>
  <c r="BL148" i="63"/>
  <c r="BM148" i="63"/>
  <c r="BN148" i="63"/>
  <c r="BO148" i="63"/>
  <c r="BP148" i="63"/>
  <c r="BQ148" i="63"/>
  <c r="BS148" i="63"/>
  <c r="BT148" i="63"/>
  <c r="BU148" i="63"/>
  <c r="BV148" i="63"/>
  <c r="BX148" i="63"/>
  <c r="BY148" i="63"/>
  <c r="BZ148" i="63"/>
  <c r="CA148" i="63"/>
  <c r="CC148" i="63"/>
  <c r="CE148" i="63"/>
  <c r="A149" i="63"/>
  <c r="B149" i="63"/>
  <c r="D149" i="63"/>
  <c r="E149" i="63"/>
  <c r="F149" i="63"/>
  <c r="G149" i="63"/>
  <c r="H149" i="63"/>
  <c r="I149" i="63"/>
  <c r="J149" i="63"/>
  <c r="K149" i="63"/>
  <c r="L149" i="63"/>
  <c r="M149" i="63"/>
  <c r="N149" i="63"/>
  <c r="O149" i="63"/>
  <c r="Q149" i="63"/>
  <c r="R149" i="63"/>
  <c r="S149" i="63"/>
  <c r="T149" i="63"/>
  <c r="U149" i="63"/>
  <c r="V149" i="63"/>
  <c r="W149" i="63"/>
  <c r="X149" i="63"/>
  <c r="Y149" i="63"/>
  <c r="Z149" i="63"/>
  <c r="AA149" i="63"/>
  <c r="AB149" i="63"/>
  <c r="AD149" i="63"/>
  <c r="AE149" i="63"/>
  <c r="AF149" i="63"/>
  <c r="AG149" i="63"/>
  <c r="BI149" i="63"/>
  <c r="BJ149" i="63"/>
  <c r="BK149" i="63"/>
  <c r="BL149" i="63"/>
  <c r="BM149" i="63"/>
  <c r="BN149" i="63"/>
  <c r="BO149" i="63"/>
  <c r="BP149" i="63"/>
  <c r="BQ149" i="63"/>
  <c r="BS149" i="63"/>
  <c r="BT149" i="63"/>
  <c r="BU149" i="63"/>
  <c r="BV149" i="63"/>
  <c r="BX149" i="63"/>
  <c r="BY149" i="63"/>
  <c r="BZ149" i="63"/>
  <c r="CA149" i="63"/>
  <c r="CC149" i="63"/>
  <c r="CE149" i="63"/>
  <c r="A150" i="63"/>
  <c r="B150" i="63"/>
  <c r="D150" i="63"/>
  <c r="E150" i="63"/>
  <c r="F150" i="63"/>
  <c r="G150" i="63"/>
  <c r="H150" i="63"/>
  <c r="I150" i="63"/>
  <c r="J150" i="63"/>
  <c r="K150" i="63"/>
  <c r="L150" i="63"/>
  <c r="M150" i="63"/>
  <c r="N150" i="63"/>
  <c r="O150" i="63"/>
  <c r="Q150" i="63"/>
  <c r="R150" i="63"/>
  <c r="S150" i="63"/>
  <c r="T150" i="63"/>
  <c r="U150" i="63"/>
  <c r="V150" i="63"/>
  <c r="W150" i="63"/>
  <c r="X150" i="63"/>
  <c r="Y150" i="63"/>
  <c r="Z150" i="63"/>
  <c r="AA150" i="63"/>
  <c r="AB150" i="63"/>
  <c r="AD150" i="63"/>
  <c r="AE150" i="63"/>
  <c r="AF150" i="63"/>
  <c r="AG150" i="63"/>
  <c r="BI150" i="63"/>
  <c r="BJ150" i="63"/>
  <c r="BK150" i="63"/>
  <c r="BL150" i="63"/>
  <c r="BM150" i="63"/>
  <c r="BN150" i="63"/>
  <c r="BO150" i="63"/>
  <c r="BP150" i="63"/>
  <c r="BQ150" i="63"/>
  <c r="BS150" i="63"/>
  <c r="BT150" i="63"/>
  <c r="BU150" i="63"/>
  <c r="BV150" i="63"/>
  <c r="BX150" i="63"/>
  <c r="BY150" i="63"/>
  <c r="BZ150" i="63"/>
  <c r="CA150" i="63"/>
  <c r="CC150" i="63"/>
  <c r="CE150" i="63"/>
  <c r="A151" i="63"/>
  <c r="B151" i="63"/>
  <c r="D151" i="63"/>
  <c r="E151" i="63"/>
  <c r="F151" i="63"/>
  <c r="G151" i="63"/>
  <c r="H151" i="63"/>
  <c r="I151" i="63"/>
  <c r="J151" i="63"/>
  <c r="K151" i="63"/>
  <c r="L151" i="63"/>
  <c r="M151" i="63"/>
  <c r="N151" i="63"/>
  <c r="O151" i="63"/>
  <c r="Q151" i="63"/>
  <c r="R151" i="63"/>
  <c r="S151" i="63"/>
  <c r="T151" i="63"/>
  <c r="U151" i="63"/>
  <c r="V151" i="63"/>
  <c r="W151" i="63"/>
  <c r="X151" i="63"/>
  <c r="Y151" i="63"/>
  <c r="Z151" i="63"/>
  <c r="AA151" i="63"/>
  <c r="AB151" i="63"/>
  <c r="AD151" i="63"/>
  <c r="AE151" i="63"/>
  <c r="AF151" i="63"/>
  <c r="AG151" i="63"/>
  <c r="BI151" i="63"/>
  <c r="BJ151" i="63"/>
  <c r="BK151" i="63"/>
  <c r="BL151" i="63"/>
  <c r="BM151" i="63"/>
  <c r="BN151" i="63"/>
  <c r="BO151" i="63"/>
  <c r="BP151" i="63"/>
  <c r="BQ151" i="63"/>
  <c r="BS151" i="63"/>
  <c r="BT151" i="63"/>
  <c r="BU151" i="63"/>
  <c r="BV151" i="63"/>
  <c r="BX151" i="63"/>
  <c r="BY151" i="63"/>
  <c r="BZ151" i="63"/>
  <c r="CA151" i="63"/>
  <c r="CC151" i="63"/>
  <c r="CE151" i="63"/>
  <c r="A152" i="63"/>
  <c r="B152" i="63"/>
  <c r="D152" i="63"/>
  <c r="E152" i="63"/>
  <c r="F152" i="63"/>
  <c r="G152" i="63"/>
  <c r="H152" i="63"/>
  <c r="I152" i="63"/>
  <c r="J152" i="63"/>
  <c r="K152" i="63"/>
  <c r="L152" i="63"/>
  <c r="M152" i="63"/>
  <c r="N152" i="63"/>
  <c r="O152" i="63"/>
  <c r="Q152" i="63"/>
  <c r="R152" i="63"/>
  <c r="S152" i="63"/>
  <c r="T152" i="63"/>
  <c r="U152" i="63"/>
  <c r="V152" i="63"/>
  <c r="W152" i="63"/>
  <c r="X152" i="63"/>
  <c r="Y152" i="63"/>
  <c r="Z152" i="63"/>
  <c r="AA152" i="63"/>
  <c r="AB152" i="63"/>
  <c r="AD152" i="63"/>
  <c r="AE152" i="63"/>
  <c r="AF152" i="63"/>
  <c r="AG152" i="63"/>
  <c r="BI152" i="63"/>
  <c r="BJ152" i="63"/>
  <c r="BK152" i="63"/>
  <c r="BL152" i="63"/>
  <c r="BM152" i="63"/>
  <c r="BN152" i="63"/>
  <c r="BO152" i="63"/>
  <c r="BP152" i="63"/>
  <c r="BQ152" i="63"/>
  <c r="BS152" i="63"/>
  <c r="BT152" i="63"/>
  <c r="BU152" i="63"/>
  <c r="BV152" i="63"/>
  <c r="BX152" i="63"/>
  <c r="BY152" i="63"/>
  <c r="BZ152" i="63"/>
  <c r="CA152" i="63"/>
  <c r="CC152" i="63"/>
  <c r="CE152" i="63"/>
  <c r="A153" i="63"/>
  <c r="B153" i="63"/>
  <c r="D153" i="63"/>
  <c r="E153" i="63"/>
  <c r="F153" i="63"/>
  <c r="G153" i="63"/>
  <c r="H153" i="63"/>
  <c r="I153" i="63"/>
  <c r="J153" i="63"/>
  <c r="K153" i="63"/>
  <c r="L153" i="63"/>
  <c r="M153" i="63"/>
  <c r="N153" i="63"/>
  <c r="O153" i="63"/>
  <c r="Q153" i="63"/>
  <c r="R153" i="63"/>
  <c r="S153" i="63"/>
  <c r="T153" i="63"/>
  <c r="U153" i="63"/>
  <c r="V153" i="63"/>
  <c r="W153" i="63"/>
  <c r="X153" i="63"/>
  <c r="Y153" i="63"/>
  <c r="Z153" i="63"/>
  <c r="AA153" i="63"/>
  <c r="AB153" i="63"/>
  <c r="AD153" i="63"/>
  <c r="AE153" i="63"/>
  <c r="AF153" i="63"/>
  <c r="AG153" i="63"/>
  <c r="BI153" i="63"/>
  <c r="BJ153" i="63"/>
  <c r="BK153" i="63"/>
  <c r="BL153" i="63"/>
  <c r="BM153" i="63"/>
  <c r="BN153" i="63"/>
  <c r="BO153" i="63"/>
  <c r="BP153" i="63"/>
  <c r="BQ153" i="63"/>
  <c r="BS153" i="63"/>
  <c r="BT153" i="63"/>
  <c r="BU153" i="63"/>
  <c r="BV153" i="63"/>
  <c r="BX153" i="63"/>
  <c r="BY153" i="63"/>
  <c r="BZ153" i="63"/>
  <c r="CA153" i="63"/>
  <c r="CC153" i="63"/>
  <c r="CE153" i="63"/>
  <c r="A154" i="63"/>
  <c r="B154" i="63"/>
  <c r="D154" i="63"/>
  <c r="E154" i="63"/>
  <c r="F154" i="63"/>
  <c r="G154" i="63"/>
  <c r="H154" i="63"/>
  <c r="I154" i="63"/>
  <c r="J154" i="63"/>
  <c r="K154" i="63"/>
  <c r="L154" i="63"/>
  <c r="M154" i="63"/>
  <c r="N154" i="63"/>
  <c r="O154" i="63"/>
  <c r="Q154" i="63"/>
  <c r="R154" i="63"/>
  <c r="S154" i="63"/>
  <c r="T154" i="63"/>
  <c r="U154" i="63"/>
  <c r="V154" i="63"/>
  <c r="W154" i="63"/>
  <c r="X154" i="63"/>
  <c r="Y154" i="63"/>
  <c r="Z154" i="63"/>
  <c r="AA154" i="63"/>
  <c r="AB154" i="63"/>
  <c r="AD154" i="63"/>
  <c r="AE154" i="63"/>
  <c r="AF154" i="63"/>
  <c r="AG154" i="63"/>
  <c r="AJ154" i="63"/>
  <c r="AK154" i="63"/>
  <c r="AL154" i="63"/>
  <c r="AM154" i="63"/>
  <c r="AO154" i="63"/>
  <c r="AT154" i="63"/>
  <c r="AU154" i="63"/>
  <c r="AV154" i="63"/>
  <c r="AW154" i="63"/>
  <c r="AX154" i="63"/>
  <c r="AY154" i="63"/>
  <c r="BI154" i="63"/>
  <c r="BJ154" i="63"/>
  <c r="BK154" i="63"/>
  <c r="BL154" i="63"/>
  <c r="BM154" i="63"/>
  <c r="BN154" i="63"/>
  <c r="BO154" i="63"/>
  <c r="BP154" i="63"/>
  <c r="BQ154" i="63"/>
  <c r="BS154" i="63"/>
  <c r="BT154" i="63"/>
  <c r="BU154" i="63"/>
  <c r="BV154" i="63"/>
  <c r="BX154" i="63"/>
  <c r="BY154" i="63"/>
  <c r="BZ154" i="63"/>
  <c r="CA154" i="63"/>
  <c r="CC154" i="63"/>
  <c r="CE154" i="63"/>
  <c r="A155" i="63"/>
  <c r="B155" i="63"/>
  <c r="D155" i="63"/>
  <c r="E155" i="63"/>
  <c r="F155" i="63"/>
  <c r="G155" i="63"/>
  <c r="H155" i="63"/>
  <c r="I155" i="63"/>
  <c r="J155" i="63"/>
  <c r="K155" i="63"/>
  <c r="L155" i="63"/>
  <c r="M155" i="63"/>
  <c r="N155" i="63"/>
  <c r="O155" i="63"/>
  <c r="Q155" i="63"/>
  <c r="R155" i="63"/>
  <c r="S155" i="63"/>
  <c r="T155" i="63"/>
  <c r="U155" i="63"/>
  <c r="V155" i="63"/>
  <c r="W155" i="63"/>
  <c r="X155" i="63"/>
  <c r="Y155" i="63"/>
  <c r="Z155" i="63"/>
  <c r="AA155" i="63"/>
  <c r="AB155" i="63"/>
  <c r="AD155" i="63"/>
  <c r="AE155" i="63"/>
  <c r="AF155" i="63"/>
  <c r="AG155" i="63"/>
  <c r="BI155" i="63"/>
  <c r="BJ155" i="63"/>
  <c r="BK155" i="63"/>
  <c r="BL155" i="63"/>
  <c r="BM155" i="63"/>
  <c r="BN155" i="63"/>
  <c r="BO155" i="63"/>
  <c r="BP155" i="63"/>
  <c r="BQ155" i="63"/>
  <c r="BS155" i="63"/>
  <c r="BT155" i="63"/>
  <c r="BU155" i="63"/>
  <c r="BV155" i="63"/>
  <c r="BX155" i="63"/>
  <c r="BY155" i="63"/>
  <c r="BZ155" i="63"/>
  <c r="CA155" i="63"/>
  <c r="CC155" i="63"/>
  <c r="CE155" i="63"/>
  <c r="A156" i="63"/>
  <c r="B156" i="63"/>
  <c r="D156" i="63"/>
  <c r="E156" i="63"/>
  <c r="F156" i="63"/>
  <c r="G156" i="63"/>
  <c r="H156" i="63"/>
  <c r="I156" i="63"/>
  <c r="J156" i="63"/>
  <c r="K156" i="63"/>
  <c r="L156" i="63"/>
  <c r="M156" i="63"/>
  <c r="N156" i="63"/>
  <c r="O156" i="63"/>
  <c r="Q156" i="63"/>
  <c r="R156" i="63"/>
  <c r="S156" i="63"/>
  <c r="T156" i="63"/>
  <c r="U156" i="63"/>
  <c r="V156" i="63"/>
  <c r="W156" i="63"/>
  <c r="X156" i="63"/>
  <c r="Y156" i="63"/>
  <c r="Z156" i="63"/>
  <c r="AA156" i="63"/>
  <c r="AB156" i="63"/>
  <c r="AD156" i="63"/>
  <c r="AE156" i="63"/>
  <c r="AF156" i="63"/>
  <c r="AG156" i="63"/>
  <c r="BI156" i="63"/>
  <c r="BJ156" i="63"/>
  <c r="BK156" i="63"/>
  <c r="BL156" i="63"/>
  <c r="BM156" i="63"/>
  <c r="BN156" i="63"/>
  <c r="BO156" i="63"/>
  <c r="BP156" i="63"/>
  <c r="BQ156" i="63"/>
  <c r="BS156" i="63"/>
  <c r="BT156" i="63"/>
  <c r="BU156" i="63"/>
  <c r="BV156" i="63"/>
  <c r="BX156" i="63"/>
  <c r="BY156" i="63"/>
  <c r="BZ156" i="63"/>
  <c r="CA156" i="63"/>
  <c r="CC156" i="63"/>
  <c r="CE156" i="63"/>
  <c r="A157" i="63"/>
  <c r="B157" i="63"/>
  <c r="D157" i="63"/>
  <c r="E157" i="63"/>
  <c r="F157" i="63"/>
  <c r="G157" i="63"/>
  <c r="H157" i="63"/>
  <c r="I157" i="63"/>
  <c r="J157" i="63"/>
  <c r="K157" i="63"/>
  <c r="L157" i="63"/>
  <c r="M157" i="63"/>
  <c r="N157" i="63"/>
  <c r="O157" i="63"/>
  <c r="Q157" i="63"/>
  <c r="R157" i="63"/>
  <c r="S157" i="63"/>
  <c r="T157" i="63"/>
  <c r="U157" i="63"/>
  <c r="V157" i="63"/>
  <c r="W157" i="63"/>
  <c r="X157" i="63"/>
  <c r="Y157" i="63"/>
  <c r="Z157" i="63"/>
  <c r="AA157" i="63"/>
  <c r="AB157" i="63"/>
  <c r="AD157" i="63"/>
  <c r="AE157" i="63"/>
  <c r="AF157" i="63"/>
  <c r="AG157" i="63"/>
  <c r="BI157" i="63"/>
  <c r="BJ157" i="63"/>
  <c r="BK157" i="63"/>
  <c r="BL157" i="63"/>
  <c r="BM157" i="63"/>
  <c r="BN157" i="63"/>
  <c r="BO157" i="63"/>
  <c r="BP157" i="63"/>
  <c r="BQ157" i="63"/>
  <c r="BS157" i="63"/>
  <c r="BT157" i="63"/>
  <c r="BU157" i="63"/>
  <c r="BV157" i="63"/>
  <c r="BX157" i="63"/>
  <c r="BY157" i="63"/>
  <c r="BZ157" i="63"/>
  <c r="CA157" i="63"/>
  <c r="CC157" i="63"/>
  <c r="CE157" i="63"/>
  <c r="A158" i="63"/>
  <c r="B158" i="63"/>
  <c r="D158" i="63"/>
  <c r="E158" i="63"/>
  <c r="F158" i="63"/>
  <c r="G158" i="63"/>
  <c r="H158" i="63"/>
  <c r="I158" i="63"/>
  <c r="J158" i="63"/>
  <c r="K158" i="63"/>
  <c r="L158" i="63"/>
  <c r="M158" i="63"/>
  <c r="N158" i="63"/>
  <c r="O158" i="63"/>
  <c r="Q158" i="63"/>
  <c r="R158" i="63"/>
  <c r="S158" i="63"/>
  <c r="T158" i="63"/>
  <c r="U158" i="63"/>
  <c r="V158" i="63"/>
  <c r="W158" i="63"/>
  <c r="X158" i="63"/>
  <c r="Y158" i="63"/>
  <c r="Z158" i="63"/>
  <c r="AA158" i="63"/>
  <c r="AB158" i="63"/>
  <c r="AD158" i="63"/>
  <c r="AE158" i="63"/>
  <c r="AF158" i="63"/>
  <c r="AG158" i="63"/>
  <c r="BI158" i="63"/>
  <c r="BJ158" i="63"/>
  <c r="BK158" i="63"/>
  <c r="BL158" i="63"/>
  <c r="BM158" i="63"/>
  <c r="BN158" i="63"/>
  <c r="BO158" i="63"/>
  <c r="BP158" i="63"/>
  <c r="BQ158" i="63"/>
  <c r="BS158" i="63"/>
  <c r="BT158" i="63"/>
  <c r="BU158" i="63"/>
  <c r="BV158" i="63"/>
  <c r="BX158" i="63"/>
  <c r="BY158" i="63"/>
  <c r="BZ158" i="63"/>
  <c r="CA158" i="63"/>
  <c r="CC158" i="63"/>
  <c r="CE158" i="63"/>
  <c r="A159" i="63"/>
  <c r="B159" i="63"/>
  <c r="D159" i="63"/>
  <c r="E159" i="63"/>
  <c r="F159" i="63"/>
  <c r="G159" i="63"/>
  <c r="H159" i="63"/>
  <c r="I159" i="63"/>
  <c r="J159" i="63"/>
  <c r="K159" i="63"/>
  <c r="L159" i="63"/>
  <c r="M159" i="63"/>
  <c r="N159" i="63"/>
  <c r="O159" i="63"/>
  <c r="Q159" i="63"/>
  <c r="R159" i="63"/>
  <c r="S159" i="63"/>
  <c r="T159" i="63"/>
  <c r="U159" i="63"/>
  <c r="V159" i="63"/>
  <c r="W159" i="63"/>
  <c r="X159" i="63"/>
  <c r="Y159" i="63"/>
  <c r="Z159" i="63"/>
  <c r="AA159" i="63"/>
  <c r="AB159" i="63"/>
  <c r="AD159" i="63"/>
  <c r="AE159" i="63"/>
  <c r="AF159" i="63"/>
  <c r="AG159" i="63"/>
  <c r="BI159" i="63"/>
  <c r="BJ159" i="63"/>
  <c r="BK159" i="63"/>
  <c r="BL159" i="63"/>
  <c r="BM159" i="63"/>
  <c r="BN159" i="63"/>
  <c r="BO159" i="63"/>
  <c r="BP159" i="63"/>
  <c r="BQ159" i="63"/>
  <c r="BS159" i="63"/>
  <c r="BT159" i="63"/>
  <c r="BU159" i="63"/>
  <c r="BV159" i="63"/>
  <c r="BX159" i="63"/>
  <c r="BY159" i="63"/>
  <c r="BZ159" i="63"/>
  <c r="CA159" i="63"/>
  <c r="CC159" i="63"/>
  <c r="CE159" i="63"/>
  <c r="A160" i="63"/>
  <c r="B160" i="63"/>
  <c r="D160" i="63"/>
  <c r="E160" i="63"/>
  <c r="F160" i="63"/>
  <c r="G160" i="63"/>
  <c r="H160" i="63"/>
  <c r="I160" i="63"/>
  <c r="J160" i="63"/>
  <c r="K160" i="63"/>
  <c r="L160" i="63"/>
  <c r="M160" i="63"/>
  <c r="N160" i="63"/>
  <c r="O160" i="63"/>
  <c r="Q160" i="63"/>
  <c r="R160" i="63"/>
  <c r="S160" i="63"/>
  <c r="T160" i="63"/>
  <c r="U160" i="63"/>
  <c r="V160" i="63"/>
  <c r="W160" i="63"/>
  <c r="X160" i="63"/>
  <c r="Y160" i="63"/>
  <c r="Z160" i="63"/>
  <c r="AA160" i="63"/>
  <c r="AB160" i="63"/>
  <c r="AD160" i="63"/>
  <c r="AE160" i="63"/>
  <c r="AF160" i="63"/>
  <c r="AG160" i="63"/>
  <c r="BI160" i="63"/>
  <c r="BJ160" i="63"/>
  <c r="BK160" i="63"/>
  <c r="BL160" i="63"/>
  <c r="BM160" i="63"/>
  <c r="BN160" i="63"/>
  <c r="BO160" i="63"/>
  <c r="BP160" i="63"/>
  <c r="BQ160" i="63"/>
  <c r="BS160" i="63"/>
  <c r="BT160" i="63"/>
  <c r="BU160" i="63"/>
  <c r="BV160" i="63"/>
  <c r="BX160" i="63"/>
  <c r="BY160" i="63"/>
  <c r="BZ160" i="63"/>
  <c r="CA160" i="63"/>
  <c r="CC160" i="63"/>
  <c r="CE160" i="63"/>
  <c r="A161" i="63"/>
  <c r="B161" i="63"/>
  <c r="D161" i="63"/>
  <c r="E161" i="63"/>
  <c r="F161" i="63"/>
  <c r="G161" i="63"/>
  <c r="H161" i="63"/>
  <c r="I161" i="63"/>
  <c r="J161" i="63"/>
  <c r="K161" i="63"/>
  <c r="L161" i="63"/>
  <c r="M161" i="63"/>
  <c r="N161" i="63"/>
  <c r="O161" i="63"/>
  <c r="Q161" i="63"/>
  <c r="R161" i="63"/>
  <c r="S161" i="63"/>
  <c r="T161" i="63"/>
  <c r="U161" i="63"/>
  <c r="V161" i="63"/>
  <c r="W161" i="63"/>
  <c r="X161" i="63"/>
  <c r="Y161" i="63"/>
  <c r="Z161" i="63"/>
  <c r="AA161" i="63"/>
  <c r="AB161" i="63"/>
  <c r="AD161" i="63"/>
  <c r="AE161" i="63"/>
  <c r="AF161" i="63"/>
  <c r="AG161" i="63"/>
  <c r="BI161" i="63"/>
  <c r="BJ161" i="63"/>
  <c r="BK161" i="63"/>
  <c r="BL161" i="63"/>
  <c r="BM161" i="63"/>
  <c r="BN161" i="63"/>
  <c r="BO161" i="63"/>
  <c r="BP161" i="63"/>
  <c r="BQ161" i="63"/>
  <c r="BS161" i="63"/>
  <c r="BT161" i="63"/>
  <c r="BU161" i="63"/>
  <c r="BV161" i="63"/>
  <c r="BX161" i="63"/>
  <c r="BY161" i="63"/>
  <c r="BZ161" i="63"/>
  <c r="CA161" i="63"/>
  <c r="CC161" i="63"/>
  <c r="CE161" i="63"/>
  <c r="A162" i="63"/>
  <c r="B162" i="63"/>
  <c r="D162" i="63"/>
  <c r="E162" i="63"/>
  <c r="F162" i="63"/>
  <c r="G162" i="63"/>
  <c r="H162" i="63"/>
  <c r="I162" i="63"/>
  <c r="J162" i="63"/>
  <c r="K162" i="63"/>
  <c r="L162" i="63"/>
  <c r="M162" i="63"/>
  <c r="N162" i="63"/>
  <c r="O162" i="63"/>
  <c r="Q162" i="63"/>
  <c r="R162" i="63"/>
  <c r="S162" i="63"/>
  <c r="T162" i="63"/>
  <c r="U162" i="63"/>
  <c r="V162" i="63"/>
  <c r="W162" i="63"/>
  <c r="X162" i="63"/>
  <c r="Y162" i="63"/>
  <c r="Z162" i="63"/>
  <c r="AA162" i="63"/>
  <c r="AB162" i="63"/>
  <c r="AD162" i="63"/>
  <c r="AE162" i="63"/>
  <c r="AF162" i="63"/>
  <c r="AG162" i="63"/>
  <c r="BI162" i="63"/>
  <c r="BJ162" i="63"/>
  <c r="BK162" i="63"/>
  <c r="BL162" i="63"/>
  <c r="BM162" i="63"/>
  <c r="BN162" i="63"/>
  <c r="BO162" i="63"/>
  <c r="BP162" i="63"/>
  <c r="BQ162" i="63"/>
  <c r="BS162" i="63"/>
  <c r="BT162" i="63"/>
  <c r="BU162" i="63"/>
  <c r="BV162" i="63"/>
  <c r="BX162" i="63"/>
  <c r="BY162" i="63"/>
  <c r="BZ162" i="63"/>
  <c r="CA162" i="63"/>
  <c r="CC162" i="63"/>
  <c r="CE162" i="63"/>
  <c r="A163" i="63"/>
  <c r="B163" i="63"/>
  <c r="D163" i="63"/>
  <c r="E163" i="63"/>
  <c r="F163" i="63"/>
  <c r="G163" i="63"/>
  <c r="H163" i="63"/>
  <c r="I163" i="63"/>
  <c r="J163" i="63"/>
  <c r="K163" i="63"/>
  <c r="L163" i="63"/>
  <c r="M163" i="63"/>
  <c r="N163" i="63"/>
  <c r="O163" i="63"/>
  <c r="Q163" i="63"/>
  <c r="R163" i="63"/>
  <c r="S163" i="63"/>
  <c r="T163" i="63"/>
  <c r="U163" i="63"/>
  <c r="V163" i="63"/>
  <c r="W163" i="63"/>
  <c r="X163" i="63"/>
  <c r="Y163" i="63"/>
  <c r="Z163" i="63"/>
  <c r="AA163" i="63"/>
  <c r="AB163" i="63"/>
  <c r="AD163" i="63"/>
  <c r="AE163" i="63"/>
  <c r="AF163" i="63"/>
  <c r="AG163" i="63"/>
  <c r="BI163" i="63"/>
  <c r="BJ163" i="63"/>
  <c r="BK163" i="63"/>
  <c r="BL163" i="63"/>
  <c r="BM163" i="63"/>
  <c r="BN163" i="63"/>
  <c r="BO163" i="63"/>
  <c r="BP163" i="63"/>
  <c r="BQ163" i="63"/>
  <c r="BS163" i="63"/>
  <c r="BT163" i="63"/>
  <c r="BU163" i="63"/>
  <c r="BV163" i="63"/>
  <c r="BX163" i="63"/>
  <c r="BY163" i="63"/>
  <c r="BZ163" i="63"/>
  <c r="CA163" i="63"/>
  <c r="CC163" i="63"/>
  <c r="CE163" i="63"/>
  <c r="A164" i="63"/>
  <c r="B164" i="63"/>
  <c r="D164" i="63"/>
  <c r="E164" i="63"/>
  <c r="F164" i="63"/>
  <c r="G164" i="63"/>
  <c r="H164" i="63"/>
  <c r="I164" i="63"/>
  <c r="J164" i="63"/>
  <c r="K164" i="63"/>
  <c r="L164" i="63"/>
  <c r="M164" i="63"/>
  <c r="N164" i="63"/>
  <c r="O164" i="63"/>
  <c r="Q164" i="63"/>
  <c r="R164" i="63"/>
  <c r="S164" i="63"/>
  <c r="T164" i="63"/>
  <c r="U164" i="63"/>
  <c r="V164" i="63"/>
  <c r="W164" i="63"/>
  <c r="X164" i="63"/>
  <c r="Y164" i="63"/>
  <c r="Z164" i="63"/>
  <c r="AA164" i="63"/>
  <c r="AB164" i="63"/>
  <c r="AD164" i="63"/>
  <c r="AE164" i="63"/>
  <c r="AF164" i="63"/>
  <c r="AG164" i="63"/>
  <c r="BI164" i="63"/>
  <c r="BJ164" i="63"/>
  <c r="BK164" i="63"/>
  <c r="BL164" i="63"/>
  <c r="BM164" i="63"/>
  <c r="BN164" i="63"/>
  <c r="BO164" i="63"/>
  <c r="BP164" i="63"/>
  <c r="BQ164" i="63"/>
  <c r="BS164" i="63"/>
  <c r="BT164" i="63"/>
  <c r="BU164" i="63"/>
  <c r="BV164" i="63"/>
  <c r="BX164" i="63"/>
  <c r="BY164" i="63"/>
  <c r="BZ164" i="63"/>
  <c r="CA164" i="63"/>
  <c r="CC164" i="63"/>
  <c r="CE164" i="63"/>
  <c r="A165" i="63"/>
  <c r="B165" i="63"/>
  <c r="D165" i="63"/>
  <c r="E165" i="63"/>
  <c r="F165" i="63"/>
  <c r="G165" i="63"/>
  <c r="H165" i="63"/>
  <c r="I165" i="63"/>
  <c r="J165" i="63"/>
  <c r="K165" i="63"/>
  <c r="L165" i="63"/>
  <c r="M165" i="63"/>
  <c r="N165" i="63"/>
  <c r="O165" i="63"/>
  <c r="Q165" i="63"/>
  <c r="R165" i="63"/>
  <c r="S165" i="63"/>
  <c r="T165" i="63"/>
  <c r="U165" i="63"/>
  <c r="V165" i="63"/>
  <c r="W165" i="63"/>
  <c r="X165" i="63"/>
  <c r="Y165" i="63"/>
  <c r="Z165" i="63"/>
  <c r="AA165" i="63"/>
  <c r="AB165" i="63"/>
  <c r="AD165" i="63"/>
  <c r="AE165" i="63"/>
  <c r="AF165" i="63"/>
  <c r="AG165" i="63"/>
  <c r="BI165" i="63"/>
  <c r="BJ165" i="63"/>
  <c r="BK165" i="63"/>
  <c r="BL165" i="63"/>
  <c r="BM165" i="63"/>
  <c r="BN165" i="63"/>
  <c r="BO165" i="63"/>
  <c r="BP165" i="63"/>
  <c r="BQ165" i="63"/>
  <c r="BS165" i="63"/>
  <c r="BT165" i="63"/>
  <c r="BU165" i="63"/>
  <c r="BV165" i="63"/>
  <c r="BX165" i="63"/>
  <c r="BY165" i="63"/>
  <c r="BZ165" i="63"/>
  <c r="CA165" i="63"/>
  <c r="CC165" i="63"/>
  <c r="CE165" i="63"/>
  <c r="A166" i="63"/>
  <c r="B166" i="63"/>
  <c r="D166" i="63"/>
  <c r="E166" i="63"/>
  <c r="F166" i="63"/>
  <c r="G166" i="63"/>
  <c r="H166" i="63"/>
  <c r="I166" i="63"/>
  <c r="J166" i="63"/>
  <c r="K166" i="63"/>
  <c r="L166" i="63"/>
  <c r="M166" i="63"/>
  <c r="N166" i="63"/>
  <c r="O166" i="63"/>
  <c r="Q166" i="63"/>
  <c r="R166" i="63"/>
  <c r="S166" i="63"/>
  <c r="T166" i="63"/>
  <c r="U166" i="63"/>
  <c r="V166" i="63"/>
  <c r="W166" i="63"/>
  <c r="X166" i="63"/>
  <c r="Y166" i="63"/>
  <c r="Z166" i="63"/>
  <c r="AA166" i="63"/>
  <c r="AB166" i="63"/>
  <c r="AD166" i="63"/>
  <c r="AE166" i="63"/>
  <c r="AF166" i="63"/>
  <c r="AG166" i="63"/>
  <c r="AJ166" i="63"/>
  <c r="AK166" i="63"/>
  <c r="AL166" i="63"/>
  <c r="AM166" i="63"/>
  <c r="AO166" i="63"/>
  <c r="AT166" i="63"/>
  <c r="AU166" i="63"/>
  <c r="AV166" i="63"/>
  <c r="AW166" i="63"/>
  <c r="AX166" i="63"/>
  <c r="AY166" i="63"/>
  <c r="BI166" i="63"/>
  <c r="BJ166" i="63"/>
  <c r="BK166" i="63"/>
  <c r="BL166" i="63"/>
  <c r="BM166" i="63"/>
  <c r="BN166" i="63"/>
  <c r="BO166" i="63"/>
  <c r="BP166" i="63"/>
  <c r="BQ166" i="63"/>
  <c r="BS166" i="63"/>
  <c r="BT166" i="63"/>
  <c r="BU166" i="63"/>
  <c r="BV166" i="63"/>
  <c r="BX166" i="63"/>
  <c r="BY166" i="63"/>
  <c r="BZ166" i="63"/>
  <c r="CA166" i="63"/>
  <c r="CC166" i="63"/>
  <c r="CE166" i="63"/>
  <c r="A167" i="63"/>
  <c r="B167" i="63"/>
  <c r="D167" i="63"/>
  <c r="E167" i="63"/>
  <c r="F167" i="63"/>
  <c r="G167" i="63"/>
  <c r="H167" i="63"/>
  <c r="I167" i="63"/>
  <c r="J167" i="63"/>
  <c r="K167" i="63"/>
  <c r="L167" i="63"/>
  <c r="M167" i="63"/>
  <c r="N167" i="63"/>
  <c r="O167" i="63"/>
  <c r="Q167" i="63"/>
  <c r="R167" i="63"/>
  <c r="S167" i="63"/>
  <c r="T167" i="63"/>
  <c r="U167" i="63"/>
  <c r="V167" i="63"/>
  <c r="W167" i="63"/>
  <c r="X167" i="63"/>
  <c r="Y167" i="63"/>
  <c r="Z167" i="63"/>
  <c r="AA167" i="63"/>
  <c r="AB167" i="63"/>
  <c r="AD167" i="63"/>
  <c r="AE167" i="63"/>
  <c r="AF167" i="63"/>
  <c r="AG167" i="63"/>
  <c r="BI167" i="63"/>
  <c r="BJ167" i="63"/>
  <c r="BK167" i="63"/>
  <c r="BL167" i="63"/>
  <c r="BM167" i="63"/>
  <c r="BN167" i="63"/>
  <c r="BO167" i="63"/>
  <c r="BP167" i="63"/>
  <c r="BQ167" i="63"/>
  <c r="BS167" i="63"/>
  <c r="BT167" i="63"/>
  <c r="BU167" i="63"/>
  <c r="BV167" i="63"/>
  <c r="BX167" i="63"/>
  <c r="BY167" i="63"/>
  <c r="BZ167" i="63"/>
  <c r="CA167" i="63"/>
  <c r="CC167" i="63"/>
  <c r="CE167" i="63"/>
  <c r="A168" i="63"/>
  <c r="B168" i="63"/>
  <c r="D168" i="63"/>
  <c r="E168" i="63"/>
  <c r="F168" i="63"/>
  <c r="G168" i="63"/>
  <c r="H168" i="63"/>
  <c r="I168" i="63"/>
  <c r="J168" i="63"/>
  <c r="K168" i="63"/>
  <c r="L168" i="63"/>
  <c r="M168" i="63"/>
  <c r="N168" i="63"/>
  <c r="O168" i="63"/>
  <c r="Q168" i="63"/>
  <c r="R168" i="63"/>
  <c r="S168" i="63"/>
  <c r="T168" i="63"/>
  <c r="U168" i="63"/>
  <c r="V168" i="63"/>
  <c r="W168" i="63"/>
  <c r="X168" i="63"/>
  <c r="Y168" i="63"/>
  <c r="Z168" i="63"/>
  <c r="AA168" i="63"/>
  <c r="AB168" i="63"/>
  <c r="AD168" i="63"/>
  <c r="AE168" i="63"/>
  <c r="AF168" i="63"/>
  <c r="AG168" i="63"/>
  <c r="BI168" i="63"/>
  <c r="BJ168" i="63"/>
  <c r="BK168" i="63"/>
  <c r="BL168" i="63"/>
  <c r="BM168" i="63"/>
  <c r="BN168" i="63"/>
  <c r="BO168" i="63"/>
  <c r="BP168" i="63"/>
  <c r="BQ168" i="63"/>
  <c r="BS168" i="63"/>
  <c r="BT168" i="63"/>
  <c r="BU168" i="63"/>
  <c r="BV168" i="63"/>
  <c r="BX168" i="63"/>
  <c r="BY168" i="63"/>
  <c r="BZ168" i="63"/>
  <c r="CA168" i="63"/>
  <c r="CC168" i="63"/>
  <c r="CE168" i="63"/>
  <c r="A169" i="63"/>
  <c r="B169" i="63"/>
  <c r="D169" i="63"/>
  <c r="E169" i="63"/>
  <c r="F169" i="63"/>
  <c r="G169" i="63"/>
  <c r="H169" i="63"/>
  <c r="I169" i="63"/>
  <c r="J169" i="63"/>
  <c r="K169" i="63"/>
  <c r="L169" i="63"/>
  <c r="M169" i="63"/>
  <c r="N169" i="63"/>
  <c r="O169" i="63"/>
  <c r="Q169" i="63"/>
  <c r="R169" i="63"/>
  <c r="S169" i="63"/>
  <c r="T169" i="63"/>
  <c r="U169" i="63"/>
  <c r="V169" i="63"/>
  <c r="W169" i="63"/>
  <c r="X169" i="63"/>
  <c r="Y169" i="63"/>
  <c r="Z169" i="63"/>
  <c r="AA169" i="63"/>
  <c r="AB169" i="63"/>
  <c r="AD169" i="63"/>
  <c r="AE169" i="63"/>
  <c r="AF169" i="63"/>
  <c r="AG169" i="63"/>
  <c r="BI169" i="63"/>
  <c r="BJ169" i="63"/>
  <c r="BK169" i="63"/>
  <c r="BL169" i="63"/>
  <c r="BM169" i="63"/>
  <c r="BN169" i="63"/>
  <c r="BO169" i="63"/>
  <c r="BP169" i="63"/>
  <c r="BQ169" i="63"/>
  <c r="BS169" i="63"/>
  <c r="BT169" i="63"/>
  <c r="BU169" i="63"/>
  <c r="BV169" i="63"/>
  <c r="BX169" i="63"/>
  <c r="BY169" i="63"/>
  <c r="BZ169" i="63"/>
  <c r="CA169" i="63"/>
  <c r="CC169" i="63"/>
  <c r="CE169" i="63"/>
  <c r="A170" i="63"/>
  <c r="B170" i="63"/>
  <c r="D170" i="63"/>
  <c r="E170" i="63"/>
  <c r="F170" i="63"/>
  <c r="G170" i="63"/>
  <c r="H170" i="63"/>
  <c r="I170" i="63"/>
  <c r="J170" i="63"/>
  <c r="K170" i="63"/>
  <c r="L170" i="63"/>
  <c r="M170" i="63"/>
  <c r="N170" i="63"/>
  <c r="O170" i="63"/>
  <c r="Q170" i="63"/>
  <c r="R170" i="63"/>
  <c r="S170" i="63"/>
  <c r="T170" i="63"/>
  <c r="U170" i="63"/>
  <c r="V170" i="63"/>
  <c r="W170" i="63"/>
  <c r="X170" i="63"/>
  <c r="Y170" i="63"/>
  <c r="Z170" i="63"/>
  <c r="AA170" i="63"/>
  <c r="AB170" i="63"/>
  <c r="AD170" i="63"/>
  <c r="AE170" i="63"/>
  <c r="AF170" i="63"/>
  <c r="AG170" i="63"/>
  <c r="BI170" i="63"/>
  <c r="BJ170" i="63"/>
  <c r="BK170" i="63"/>
  <c r="BL170" i="63"/>
  <c r="BM170" i="63"/>
  <c r="BN170" i="63"/>
  <c r="BO170" i="63"/>
  <c r="BP170" i="63"/>
  <c r="BQ170" i="63"/>
  <c r="BS170" i="63"/>
  <c r="BT170" i="63"/>
  <c r="BU170" i="63"/>
  <c r="BV170" i="63"/>
  <c r="BX170" i="63"/>
  <c r="BY170" i="63"/>
  <c r="BZ170" i="63"/>
  <c r="CA170" i="63"/>
  <c r="CC170" i="63"/>
  <c r="CE170" i="63"/>
  <c r="A171" i="63"/>
  <c r="B171" i="63"/>
  <c r="D171" i="63"/>
  <c r="E171" i="63"/>
  <c r="F171" i="63"/>
  <c r="G171" i="63"/>
  <c r="H171" i="63"/>
  <c r="I171" i="63"/>
  <c r="J171" i="63"/>
  <c r="K171" i="63"/>
  <c r="L171" i="63"/>
  <c r="M171" i="63"/>
  <c r="N171" i="63"/>
  <c r="O171" i="63"/>
  <c r="Q171" i="63"/>
  <c r="R171" i="63"/>
  <c r="S171" i="63"/>
  <c r="T171" i="63"/>
  <c r="U171" i="63"/>
  <c r="V171" i="63"/>
  <c r="W171" i="63"/>
  <c r="X171" i="63"/>
  <c r="Y171" i="63"/>
  <c r="Z171" i="63"/>
  <c r="AA171" i="63"/>
  <c r="AB171" i="63"/>
  <c r="AD171" i="63"/>
  <c r="AE171" i="63"/>
  <c r="AF171" i="63"/>
  <c r="AG171" i="63"/>
  <c r="BI171" i="63"/>
  <c r="BJ171" i="63"/>
  <c r="BK171" i="63"/>
  <c r="BL171" i="63"/>
  <c r="BM171" i="63"/>
  <c r="BN171" i="63"/>
  <c r="BO171" i="63"/>
  <c r="BP171" i="63"/>
  <c r="BQ171" i="63"/>
  <c r="BS171" i="63"/>
  <c r="BT171" i="63"/>
  <c r="BU171" i="63"/>
  <c r="BV171" i="63"/>
  <c r="BX171" i="63"/>
  <c r="BY171" i="63"/>
  <c r="BZ171" i="63"/>
  <c r="CA171" i="63"/>
  <c r="CC171" i="63"/>
  <c r="CE171" i="63"/>
  <c r="A172" i="63"/>
  <c r="B172" i="63"/>
  <c r="D172" i="63"/>
  <c r="E172" i="63"/>
  <c r="F172" i="63"/>
  <c r="G172" i="63"/>
  <c r="H172" i="63"/>
  <c r="I172" i="63"/>
  <c r="J172" i="63"/>
  <c r="K172" i="63"/>
  <c r="L172" i="63"/>
  <c r="M172" i="63"/>
  <c r="N172" i="63"/>
  <c r="O172" i="63"/>
  <c r="Q172" i="63"/>
  <c r="R172" i="63"/>
  <c r="S172" i="63"/>
  <c r="T172" i="63"/>
  <c r="U172" i="63"/>
  <c r="V172" i="63"/>
  <c r="W172" i="63"/>
  <c r="X172" i="63"/>
  <c r="Y172" i="63"/>
  <c r="Z172" i="63"/>
  <c r="AA172" i="63"/>
  <c r="AB172" i="63"/>
  <c r="AD172" i="63"/>
  <c r="AE172" i="63"/>
  <c r="AF172" i="63"/>
  <c r="AG172" i="63"/>
  <c r="BI172" i="63"/>
  <c r="BJ172" i="63"/>
  <c r="BK172" i="63"/>
  <c r="BL172" i="63"/>
  <c r="BM172" i="63"/>
  <c r="BN172" i="63"/>
  <c r="BO172" i="63"/>
  <c r="BP172" i="63"/>
  <c r="BQ172" i="63"/>
  <c r="BS172" i="63"/>
  <c r="BT172" i="63"/>
  <c r="BU172" i="63"/>
  <c r="BV172" i="63"/>
  <c r="BX172" i="63"/>
  <c r="BY172" i="63"/>
  <c r="BZ172" i="63"/>
  <c r="CA172" i="63"/>
  <c r="CC172" i="63"/>
  <c r="CE172" i="63"/>
  <c r="A173" i="63"/>
  <c r="B173" i="63"/>
  <c r="D173" i="63"/>
  <c r="E173" i="63"/>
  <c r="F173" i="63"/>
  <c r="G173" i="63"/>
  <c r="H173" i="63"/>
  <c r="I173" i="63"/>
  <c r="J173" i="63"/>
  <c r="K173" i="63"/>
  <c r="L173" i="63"/>
  <c r="M173" i="63"/>
  <c r="N173" i="63"/>
  <c r="O173" i="63"/>
  <c r="Q173" i="63"/>
  <c r="R173" i="63"/>
  <c r="S173" i="63"/>
  <c r="T173" i="63"/>
  <c r="U173" i="63"/>
  <c r="V173" i="63"/>
  <c r="W173" i="63"/>
  <c r="X173" i="63"/>
  <c r="Y173" i="63"/>
  <c r="Z173" i="63"/>
  <c r="AA173" i="63"/>
  <c r="AB173" i="63"/>
  <c r="AD173" i="63"/>
  <c r="AE173" i="63"/>
  <c r="AF173" i="63"/>
  <c r="AG173" i="63"/>
  <c r="BI173" i="63"/>
  <c r="BJ173" i="63"/>
  <c r="BK173" i="63"/>
  <c r="BL173" i="63"/>
  <c r="BM173" i="63"/>
  <c r="BN173" i="63"/>
  <c r="BO173" i="63"/>
  <c r="BP173" i="63"/>
  <c r="BQ173" i="63"/>
  <c r="BS173" i="63"/>
  <c r="BT173" i="63"/>
  <c r="BU173" i="63"/>
  <c r="BV173" i="63"/>
  <c r="BX173" i="63"/>
  <c r="BY173" i="63"/>
  <c r="BZ173" i="63"/>
  <c r="CA173" i="63"/>
  <c r="CC173" i="63"/>
  <c r="CE173" i="63"/>
  <c r="A174" i="63"/>
  <c r="B174" i="63"/>
  <c r="D174" i="63"/>
  <c r="E174" i="63"/>
  <c r="F174" i="63"/>
  <c r="G174" i="63"/>
  <c r="H174" i="63"/>
  <c r="I174" i="63"/>
  <c r="J174" i="63"/>
  <c r="K174" i="63"/>
  <c r="L174" i="63"/>
  <c r="M174" i="63"/>
  <c r="N174" i="63"/>
  <c r="O174" i="63"/>
  <c r="Q174" i="63"/>
  <c r="R174" i="63"/>
  <c r="S174" i="63"/>
  <c r="T174" i="63"/>
  <c r="U174" i="63"/>
  <c r="V174" i="63"/>
  <c r="W174" i="63"/>
  <c r="X174" i="63"/>
  <c r="Y174" i="63"/>
  <c r="Z174" i="63"/>
  <c r="AA174" i="63"/>
  <c r="AB174" i="63"/>
  <c r="AD174" i="63"/>
  <c r="AE174" i="63"/>
  <c r="AF174" i="63"/>
  <c r="AG174" i="63"/>
  <c r="BI174" i="63"/>
  <c r="BJ174" i="63"/>
  <c r="BK174" i="63"/>
  <c r="BL174" i="63"/>
  <c r="BM174" i="63"/>
  <c r="BN174" i="63"/>
  <c r="BO174" i="63"/>
  <c r="BP174" i="63"/>
  <c r="BQ174" i="63"/>
  <c r="BS174" i="63"/>
  <c r="BT174" i="63"/>
  <c r="BU174" i="63"/>
  <c r="BV174" i="63"/>
  <c r="BX174" i="63"/>
  <c r="BY174" i="63"/>
  <c r="BZ174" i="63"/>
  <c r="CA174" i="63"/>
  <c r="CC174" i="63"/>
  <c r="CE174" i="63"/>
  <c r="A175" i="63"/>
  <c r="B175" i="63"/>
  <c r="D175" i="63"/>
  <c r="E175" i="63"/>
  <c r="F175" i="63"/>
  <c r="G175" i="63"/>
  <c r="H175" i="63"/>
  <c r="I175" i="63"/>
  <c r="J175" i="63"/>
  <c r="K175" i="63"/>
  <c r="L175" i="63"/>
  <c r="M175" i="63"/>
  <c r="N175" i="63"/>
  <c r="O175" i="63"/>
  <c r="Q175" i="63"/>
  <c r="R175" i="63"/>
  <c r="S175" i="63"/>
  <c r="T175" i="63"/>
  <c r="U175" i="63"/>
  <c r="V175" i="63"/>
  <c r="W175" i="63"/>
  <c r="X175" i="63"/>
  <c r="Y175" i="63"/>
  <c r="Z175" i="63"/>
  <c r="AA175" i="63"/>
  <c r="AB175" i="63"/>
  <c r="AD175" i="63"/>
  <c r="AE175" i="63"/>
  <c r="AF175" i="63"/>
  <c r="AG175" i="63"/>
  <c r="BI175" i="63"/>
  <c r="BJ175" i="63"/>
  <c r="BK175" i="63"/>
  <c r="BL175" i="63"/>
  <c r="BM175" i="63"/>
  <c r="BN175" i="63"/>
  <c r="BO175" i="63"/>
  <c r="BP175" i="63"/>
  <c r="BQ175" i="63"/>
  <c r="BS175" i="63"/>
  <c r="BT175" i="63"/>
  <c r="BU175" i="63"/>
  <c r="BV175" i="63"/>
  <c r="BX175" i="63"/>
  <c r="BY175" i="63"/>
  <c r="BZ175" i="63"/>
  <c r="CA175" i="63"/>
  <c r="CC175" i="63"/>
  <c r="CE175" i="63"/>
  <c r="A176" i="63"/>
  <c r="B176" i="63"/>
  <c r="D176" i="63"/>
  <c r="E176" i="63"/>
  <c r="F176" i="63"/>
  <c r="G176" i="63"/>
  <c r="H176" i="63"/>
  <c r="I176" i="63"/>
  <c r="J176" i="63"/>
  <c r="K176" i="63"/>
  <c r="L176" i="63"/>
  <c r="M176" i="63"/>
  <c r="N176" i="63"/>
  <c r="O176" i="63"/>
  <c r="Q176" i="63"/>
  <c r="R176" i="63"/>
  <c r="S176" i="63"/>
  <c r="T176" i="63"/>
  <c r="U176" i="63"/>
  <c r="V176" i="63"/>
  <c r="W176" i="63"/>
  <c r="X176" i="63"/>
  <c r="Y176" i="63"/>
  <c r="Z176" i="63"/>
  <c r="AA176" i="63"/>
  <c r="AB176" i="63"/>
  <c r="AD176" i="63"/>
  <c r="AE176" i="63"/>
  <c r="AF176" i="63"/>
  <c r="AG176" i="63"/>
  <c r="BI176" i="63"/>
  <c r="BJ176" i="63"/>
  <c r="BK176" i="63"/>
  <c r="BL176" i="63"/>
  <c r="BM176" i="63"/>
  <c r="BN176" i="63"/>
  <c r="BO176" i="63"/>
  <c r="BP176" i="63"/>
  <c r="BQ176" i="63"/>
  <c r="BS176" i="63"/>
  <c r="BT176" i="63"/>
  <c r="BU176" i="63"/>
  <c r="BV176" i="63"/>
  <c r="BX176" i="63"/>
  <c r="BY176" i="63"/>
  <c r="BZ176" i="63"/>
  <c r="CA176" i="63"/>
  <c r="CC176" i="63"/>
  <c r="CE176" i="63"/>
  <c r="A177" i="63"/>
  <c r="B177" i="63"/>
  <c r="D177" i="63"/>
  <c r="E177" i="63"/>
  <c r="F177" i="63"/>
  <c r="G177" i="63"/>
  <c r="H177" i="63"/>
  <c r="I177" i="63"/>
  <c r="J177" i="63"/>
  <c r="K177" i="63"/>
  <c r="L177" i="63"/>
  <c r="M177" i="63"/>
  <c r="N177" i="63"/>
  <c r="O177" i="63"/>
  <c r="Q177" i="63"/>
  <c r="R177" i="63"/>
  <c r="S177" i="63"/>
  <c r="T177" i="63"/>
  <c r="U177" i="63"/>
  <c r="V177" i="63"/>
  <c r="W177" i="63"/>
  <c r="X177" i="63"/>
  <c r="Y177" i="63"/>
  <c r="Z177" i="63"/>
  <c r="AA177" i="63"/>
  <c r="AB177" i="63"/>
  <c r="AD177" i="63"/>
  <c r="AE177" i="63"/>
  <c r="AF177" i="63"/>
  <c r="AG177" i="63"/>
  <c r="BI177" i="63"/>
  <c r="BJ177" i="63"/>
  <c r="BK177" i="63"/>
  <c r="BL177" i="63"/>
  <c r="BM177" i="63"/>
  <c r="BN177" i="63"/>
  <c r="BO177" i="63"/>
  <c r="BP177" i="63"/>
  <c r="BQ177" i="63"/>
  <c r="BS177" i="63"/>
  <c r="BT177" i="63"/>
  <c r="BU177" i="63"/>
  <c r="BV177" i="63"/>
  <c r="BX177" i="63"/>
  <c r="BY177" i="63"/>
  <c r="BZ177" i="63"/>
  <c r="CA177" i="63"/>
  <c r="CC177" i="63"/>
  <c r="CE177" i="63"/>
  <c r="A178" i="63"/>
  <c r="B178" i="63"/>
  <c r="D178" i="63"/>
  <c r="E178" i="63"/>
  <c r="F178" i="63"/>
  <c r="G178" i="63"/>
  <c r="H178" i="63"/>
  <c r="I178" i="63"/>
  <c r="J178" i="63"/>
  <c r="K178" i="63"/>
  <c r="L178" i="63"/>
  <c r="M178" i="63"/>
  <c r="N178" i="63"/>
  <c r="O178" i="63"/>
  <c r="Q178" i="63"/>
  <c r="R178" i="63"/>
  <c r="S178" i="63"/>
  <c r="T178" i="63"/>
  <c r="U178" i="63"/>
  <c r="V178" i="63"/>
  <c r="W178" i="63"/>
  <c r="X178" i="63"/>
  <c r="Y178" i="63"/>
  <c r="Z178" i="63"/>
  <c r="AA178" i="63"/>
  <c r="AB178" i="63"/>
  <c r="AD178" i="63"/>
  <c r="AE178" i="63"/>
  <c r="AF178" i="63"/>
  <c r="AG178" i="63"/>
  <c r="AJ178" i="63"/>
  <c r="AK178" i="63"/>
  <c r="AL178" i="63"/>
  <c r="AM178" i="63"/>
  <c r="AO178" i="63"/>
  <c r="AT178" i="63"/>
  <c r="AU178" i="63"/>
  <c r="AV178" i="63"/>
  <c r="AW178" i="63"/>
  <c r="AX178" i="63"/>
  <c r="AY178" i="63"/>
  <c r="BI178" i="63"/>
  <c r="BJ178" i="63"/>
  <c r="BK178" i="63"/>
  <c r="BL178" i="63"/>
  <c r="BM178" i="63"/>
  <c r="BN178" i="63"/>
  <c r="BO178" i="63"/>
  <c r="BP178" i="63"/>
  <c r="BQ178" i="63"/>
  <c r="BS178" i="63"/>
  <c r="BT178" i="63"/>
  <c r="BU178" i="63"/>
  <c r="BV178" i="63"/>
  <c r="BX178" i="63"/>
  <c r="BY178" i="63"/>
  <c r="BZ178" i="63"/>
  <c r="CA178" i="63"/>
  <c r="CC178" i="63"/>
  <c r="CE178" i="63"/>
  <c r="A179" i="63"/>
  <c r="B179" i="63"/>
  <c r="D179" i="63"/>
  <c r="E179" i="63"/>
  <c r="F179" i="63"/>
  <c r="G179" i="63"/>
  <c r="H179" i="63"/>
  <c r="I179" i="63"/>
  <c r="J179" i="63"/>
  <c r="K179" i="63"/>
  <c r="L179" i="63"/>
  <c r="M179" i="63"/>
  <c r="N179" i="63"/>
  <c r="O179" i="63"/>
  <c r="Q179" i="63"/>
  <c r="R179" i="63"/>
  <c r="S179" i="63"/>
  <c r="T179" i="63"/>
  <c r="U179" i="63"/>
  <c r="V179" i="63"/>
  <c r="W179" i="63"/>
  <c r="X179" i="63"/>
  <c r="Y179" i="63"/>
  <c r="Z179" i="63"/>
  <c r="AA179" i="63"/>
  <c r="AB179" i="63"/>
  <c r="AD179" i="63"/>
  <c r="AE179" i="63"/>
  <c r="AF179" i="63"/>
  <c r="AG179" i="63"/>
  <c r="BI179" i="63"/>
  <c r="BJ179" i="63"/>
  <c r="BK179" i="63"/>
  <c r="BL179" i="63"/>
  <c r="BM179" i="63"/>
  <c r="BN179" i="63"/>
  <c r="BO179" i="63"/>
  <c r="BP179" i="63"/>
  <c r="BQ179" i="63"/>
  <c r="BS179" i="63"/>
  <c r="BT179" i="63"/>
  <c r="BU179" i="63"/>
  <c r="BV179" i="63"/>
  <c r="BX179" i="63"/>
  <c r="BY179" i="63"/>
  <c r="BZ179" i="63"/>
  <c r="CA179" i="63"/>
  <c r="CC179" i="63"/>
  <c r="CE179" i="63"/>
  <c r="A180" i="63"/>
  <c r="B180" i="63"/>
  <c r="D180" i="63"/>
  <c r="E180" i="63"/>
  <c r="F180" i="63"/>
  <c r="G180" i="63"/>
  <c r="H180" i="63"/>
  <c r="I180" i="63"/>
  <c r="J180" i="63"/>
  <c r="K180" i="63"/>
  <c r="L180" i="63"/>
  <c r="M180" i="63"/>
  <c r="N180" i="63"/>
  <c r="O180" i="63"/>
  <c r="Q180" i="63"/>
  <c r="R180" i="63"/>
  <c r="S180" i="63"/>
  <c r="T180" i="63"/>
  <c r="U180" i="63"/>
  <c r="V180" i="63"/>
  <c r="W180" i="63"/>
  <c r="X180" i="63"/>
  <c r="Y180" i="63"/>
  <c r="Z180" i="63"/>
  <c r="AA180" i="63"/>
  <c r="AB180" i="63"/>
  <c r="AD180" i="63"/>
  <c r="AE180" i="63"/>
  <c r="AF180" i="63"/>
  <c r="AG180" i="63"/>
  <c r="BI180" i="63"/>
  <c r="BJ180" i="63"/>
  <c r="BK180" i="63"/>
  <c r="BL180" i="63"/>
  <c r="BM180" i="63"/>
  <c r="BN180" i="63"/>
  <c r="BO180" i="63"/>
  <c r="BP180" i="63"/>
  <c r="BQ180" i="63"/>
  <c r="BS180" i="63"/>
  <c r="BT180" i="63"/>
  <c r="BU180" i="63"/>
  <c r="BV180" i="63"/>
  <c r="BX180" i="63"/>
  <c r="BY180" i="63"/>
  <c r="BZ180" i="63"/>
  <c r="CA180" i="63"/>
  <c r="CC180" i="63"/>
  <c r="CE180" i="63"/>
  <c r="A181" i="63"/>
  <c r="B181" i="63"/>
  <c r="D181" i="63"/>
  <c r="E181" i="63"/>
  <c r="F181" i="63"/>
  <c r="G181" i="63"/>
  <c r="H181" i="63"/>
  <c r="I181" i="63"/>
  <c r="J181" i="63"/>
  <c r="K181" i="63"/>
  <c r="L181" i="63"/>
  <c r="M181" i="63"/>
  <c r="N181" i="63"/>
  <c r="O181" i="63"/>
  <c r="Q181" i="63"/>
  <c r="R181" i="63"/>
  <c r="S181" i="63"/>
  <c r="T181" i="63"/>
  <c r="U181" i="63"/>
  <c r="V181" i="63"/>
  <c r="W181" i="63"/>
  <c r="X181" i="63"/>
  <c r="Y181" i="63"/>
  <c r="Z181" i="63"/>
  <c r="AA181" i="63"/>
  <c r="AB181" i="63"/>
  <c r="AD181" i="63"/>
  <c r="AE181" i="63"/>
  <c r="AF181" i="63"/>
  <c r="AG181" i="63"/>
  <c r="BI181" i="63"/>
  <c r="BJ181" i="63"/>
  <c r="BK181" i="63"/>
  <c r="BL181" i="63"/>
  <c r="BM181" i="63"/>
  <c r="BN181" i="63"/>
  <c r="BO181" i="63"/>
  <c r="BP181" i="63"/>
  <c r="BQ181" i="63"/>
  <c r="BS181" i="63"/>
  <c r="BT181" i="63"/>
  <c r="BU181" i="63"/>
  <c r="BV181" i="63"/>
  <c r="BX181" i="63"/>
  <c r="BY181" i="63"/>
  <c r="BZ181" i="63"/>
  <c r="CA181" i="63"/>
  <c r="CC181" i="63"/>
  <c r="CE181" i="63"/>
  <c r="A182" i="63"/>
  <c r="B182" i="63"/>
  <c r="D182" i="63"/>
  <c r="E182" i="63"/>
  <c r="F182" i="63"/>
  <c r="G182" i="63"/>
  <c r="H182" i="63"/>
  <c r="I182" i="63"/>
  <c r="J182" i="63"/>
  <c r="K182" i="63"/>
  <c r="L182" i="63"/>
  <c r="M182" i="63"/>
  <c r="N182" i="63"/>
  <c r="O182" i="63"/>
  <c r="Q182" i="63"/>
  <c r="R182" i="63"/>
  <c r="S182" i="63"/>
  <c r="T182" i="63"/>
  <c r="U182" i="63"/>
  <c r="V182" i="63"/>
  <c r="W182" i="63"/>
  <c r="X182" i="63"/>
  <c r="Y182" i="63"/>
  <c r="Z182" i="63"/>
  <c r="AA182" i="63"/>
  <c r="AB182" i="63"/>
  <c r="AD182" i="63"/>
  <c r="AE182" i="63"/>
  <c r="AF182" i="63"/>
  <c r="AG182" i="63"/>
  <c r="BI182" i="63"/>
  <c r="BJ182" i="63"/>
  <c r="BK182" i="63"/>
  <c r="BL182" i="63"/>
  <c r="BM182" i="63"/>
  <c r="BN182" i="63"/>
  <c r="BO182" i="63"/>
  <c r="BP182" i="63"/>
  <c r="BQ182" i="63"/>
  <c r="BS182" i="63"/>
  <c r="BT182" i="63"/>
  <c r="BU182" i="63"/>
  <c r="BV182" i="63"/>
  <c r="BX182" i="63"/>
  <c r="BY182" i="63"/>
  <c r="BZ182" i="63"/>
  <c r="CA182" i="63"/>
  <c r="CC182" i="63"/>
  <c r="CE182" i="63"/>
  <c r="A183" i="63"/>
  <c r="B183" i="63"/>
  <c r="D183" i="63"/>
  <c r="E183" i="63"/>
  <c r="F183" i="63"/>
  <c r="G183" i="63"/>
  <c r="H183" i="63"/>
  <c r="I183" i="63"/>
  <c r="J183" i="63"/>
  <c r="K183" i="63"/>
  <c r="L183" i="63"/>
  <c r="M183" i="63"/>
  <c r="N183" i="63"/>
  <c r="O183" i="63"/>
  <c r="Q183" i="63"/>
  <c r="R183" i="63"/>
  <c r="S183" i="63"/>
  <c r="T183" i="63"/>
  <c r="U183" i="63"/>
  <c r="V183" i="63"/>
  <c r="W183" i="63"/>
  <c r="X183" i="63"/>
  <c r="Y183" i="63"/>
  <c r="Z183" i="63"/>
  <c r="AA183" i="63"/>
  <c r="AB183" i="63"/>
  <c r="AD183" i="63"/>
  <c r="AE183" i="63"/>
  <c r="AF183" i="63"/>
  <c r="AG183" i="63"/>
  <c r="BI183" i="63"/>
  <c r="BJ183" i="63"/>
  <c r="BK183" i="63"/>
  <c r="BL183" i="63"/>
  <c r="BM183" i="63"/>
  <c r="BN183" i="63"/>
  <c r="BO183" i="63"/>
  <c r="BP183" i="63"/>
  <c r="BQ183" i="63"/>
  <c r="BS183" i="63"/>
  <c r="BT183" i="63"/>
  <c r="BU183" i="63"/>
  <c r="BV183" i="63"/>
  <c r="BX183" i="63"/>
  <c r="BY183" i="63"/>
  <c r="BZ183" i="63"/>
  <c r="CA183" i="63"/>
  <c r="CC183" i="63"/>
  <c r="CE183" i="63"/>
  <c r="A184" i="63"/>
  <c r="B184" i="63"/>
  <c r="D184" i="63"/>
  <c r="E184" i="63"/>
  <c r="F184" i="63"/>
  <c r="G184" i="63"/>
  <c r="H184" i="63"/>
  <c r="I184" i="63"/>
  <c r="J184" i="63"/>
  <c r="K184" i="63"/>
  <c r="L184" i="63"/>
  <c r="M184" i="63"/>
  <c r="N184" i="63"/>
  <c r="O184" i="63"/>
  <c r="Q184" i="63"/>
  <c r="R184" i="63"/>
  <c r="S184" i="63"/>
  <c r="T184" i="63"/>
  <c r="U184" i="63"/>
  <c r="V184" i="63"/>
  <c r="W184" i="63"/>
  <c r="X184" i="63"/>
  <c r="Y184" i="63"/>
  <c r="Z184" i="63"/>
  <c r="AA184" i="63"/>
  <c r="AB184" i="63"/>
  <c r="AD184" i="63"/>
  <c r="AE184" i="63"/>
  <c r="AF184" i="63"/>
  <c r="AG184" i="63"/>
  <c r="BI184" i="63"/>
  <c r="BJ184" i="63"/>
  <c r="BK184" i="63"/>
  <c r="BL184" i="63"/>
  <c r="BM184" i="63"/>
  <c r="BN184" i="63"/>
  <c r="BO184" i="63"/>
  <c r="BP184" i="63"/>
  <c r="BQ184" i="63"/>
  <c r="BS184" i="63"/>
  <c r="BT184" i="63"/>
  <c r="BU184" i="63"/>
  <c r="BV184" i="63"/>
  <c r="BX184" i="63"/>
  <c r="BY184" i="63"/>
  <c r="BZ184" i="63"/>
  <c r="CA184" i="63"/>
  <c r="CC184" i="63"/>
  <c r="CE184" i="63"/>
  <c r="A185" i="63"/>
  <c r="B185" i="63"/>
  <c r="D185" i="63"/>
  <c r="E185" i="63"/>
  <c r="F185" i="63"/>
  <c r="G185" i="63"/>
  <c r="H185" i="63"/>
  <c r="I185" i="63"/>
  <c r="J185" i="63"/>
  <c r="K185" i="63"/>
  <c r="L185" i="63"/>
  <c r="M185" i="63"/>
  <c r="N185" i="63"/>
  <c r="O185" i="63"/>
  <c r="Q185" i="63"/>
  <c r="R185" i="63"/>
  <c r="S185" i="63"/>
  <c r="T185" i="63"/>
  <c r="U185" i="63"/>
  <c r="V185" i="63"/>
  <c r="W185" i="63"/>
  <c r="X185" i="63"/>
  <c r="Y185" i="63"/>
  <c r="Z185" i="63"/>
  <c r="AA185" i="63"/>
  <c r="AB185" i="63"/>
  <c r="AD185" i="63"/>
  <c r="AE185" i="63"/>
  <c r="AF185" i="63"/>
  <c r="AG185" i="63"/>
  <c r="BI185" i="63"/>
  <c r="BJ185" i="63"/>
  <c r="BK185" i="63"/>
  <c r="BL185" i="63"/>
  <c r="BM185" i="63"/>
  <c r="BN185" i="63"/>
  <c r="BO185" i="63"/>
  <c r="BP185" i="63"/>
  <c r="BQ185" i="63"/>
  <c r="BS185" i="63"/>
  <c r="BT185" i="63"/>
  <c r="BU185" i="63"/>
  <c r="BV185" i="63"/>
  <c r="BX185" i="63"/>
  <c r="BY185" i="63"/>
  <c r="BZ185" i="63"/>
  <c r="CA185" i="63"/>
  <c r="CC185" i="63"/>
  <c r="CE185" i="63"/>
  <c r="A186" i="63"/>
  <c r="B186" i="63"/>
  <c r="D186" i="63"/>
  <c r="E186" i="63"/>
  <c r="F186" i="63"/>
  <c r="G186" i="63"/>
  <c r="H186" i="63"/>
  <c r="I186" i="63"/>
  <c r="J186" i="63"/>
  <c r="K186" i="63"/>
  <c r="L186" i="63"/>
  <c r="M186" i="63"/>
  <c r="N186" i="63"/>
  <c r="O186" i="63"/>
  <c r="Q186" i="63"/>
  <c r="R186" i="63"/>
  <c r="S186" i="63"/>
  <c r="T186" i="63"/>
  <c r="U186" i="63"/>
  <c r="V186" i="63"/>
  <c r="W186" i="63"/>
  <c r="X186" i="63"/>
  <c r="Y186" i="63"/>
  <c r="Z186" i="63"/>
  <c r="AA186" i="63"/>
  <c r="AB186" i="63"/>
  <c r="AD186" i="63"/>
  <c r="AE186" i="63"/>
  <c r="AF186" i="63"/>
  <c r="AG186" i="63"/>
  <c r="BI186" i="63"/>
  <c r="BJ186" i="63"/>
  <c r="BK186" i="63"/>
  <c r="BL186" i="63"/>
  <c r="BM186" i="63"/>
  <c r="BN186" i="63"/>
  <c r="BO186" i="63"/>
  <c r="BP186" i="63"/>
  <c r="BQ186" i="63"/>
  <c r="BS186" i="63"/>
  <c r="BT186" i="63"/>
  <c r="BU186" i="63"/>
  <c r="BV186" i="63"/>
  <c r="BX186" i="63"/>
  <c r="BY186" i="63"/>
  <c r="BZ186" i="63"/>
  <c r="CA186" i="63"/>
  <c r="CC186" i="63"/>
  <c r="CE186" i="63"/>
  <c r="A187" i="63"/>
  <c r="B187" i="63"/>
  <c r="D187" i="63"/>
  <c r="E187" i="63"/>
  <c r="F187" i="63"/>
  <c r="G187" i="63"/>
  <c r="H187" i="63"/>
  <c r="I187" i="63"/>
  <c r="J187" i="63"/>
  <c r="K187" i="63"/>
  <c r="L187" i="63"/>
  <c r="M187" i="63"/>
  <c r="N187" i="63"/>
  <c r="O187" i="63"/>
  <c r="Q187" i="63"/>
  <c r="R187" i="63"/>
  <c r="S187" i="63"/>
  <c r="T187" i="63"/>
  <c r="U187" i="63"/>
  <c r="V187" i="63"/>
  <c r="W187" i="63"/>
  <c r="X187" i="63"/>
  <c r="Y187" i="63"/>
  <c r="Z187" i="63"/>
  <c r="AA187" i="63"/>
  <c r="AB187" i="63"/>
  <c r="AD187" i="63"/>
  <c r="AE187" i="63"/>
  <c r="AF187" i="63"/>
  <c r="AG187" i="63"/>
  <c r="BI187" i="63"/>
  <c r="BJ187" i="63"/>
  <c r="BK187" i="63"/>
  <c r="BL187" i="63"/>
  <c r="BM187" i="63"/>
  <c r="BN187" i="63"/>
  <c r="BO187" i="63"/>
  <c r="BP187" i="63"/>
  <c r="BQ187" i="63"/>
  <c r="BS187" i="63"/>
  <c r="BT187" i="63"/>
  <c r="BU187" i="63"/>
  <c r="BV187" i="63"/>
  <c r="BX187" i="63"/>
  <c r="BY187" i="63"/>
  <c r="BZ187" i="63"/>
  <c r="CA187" i="63"/>
  <c r="CC187" i="63"/>
  <c r="CE187" i="63"/>
  <c r="A188" i="63"/>
  <c r="B188" i="63"/>
  <c r="D188" i="63"/>
  <c r="E188" i="63"/>
  <c r="F188" i="63"/>
  <c r="G188" i="63"/>
  <c r="H188" i="63"/>
  <c r="I188" i="63"/>
  <c r="J188" i="63"/>
  <c r="K188" i="63"/>
  <c r="L188" i="63"/>
  <c r="M188" i="63"/>
  <c r="N188" i="63"/>
  <c r="O188" i="63"/>
  <c r="Q188" i="63"/>
  <c r="R188" i="63"/>
  <c r="S188" i="63"/>
  <c r="T188" i="63"/>
  <c r="U188" i="63"/>
  <c r="V188" i="63"/>
  <c r="W188" i="63"/>
  <c r="X188" i="63"/>
  <c r="Y188" i="63"/>
  <c r="Z188" i="63"/>
  <c r="AA188" i="63"/>
  <c r="AB188" i="63"/>
  <c r="AD188" i="63"/>
  <c r="AE188" i="63"/>
  <c r="AF188" i="63"/>
  <c r="AG188" i="63"/>
  <c r="BI188" i="63"/>
  <c r="BJ188" i="63"/>
  <c r="BK188" i="63"/>
  <c r="BL188" i="63"/>
  <c r="BM188" i="63"/>
  <c r="BN188" i="63"/>
  <c r="BO188" i="63"/>
  <c r="BP188" i="63"/>
  <c r="BQ188" i="63"/>
  <c r="BS188" i="63"/>
  <c r="BT188" i="63"/>
  <c r="BU188" i="63"/>
  <c r="BV188" i="63"/>
  <c r="BX188" i="63"/>
  <c r="BY188" i="63"/>
  <c r="BZ188" i="63"/>
  <c r="CA188" i="63"/>
  <c r="CC188" i="63"/>
  <c r="CE188" i="63"/>
  <c r="A189" i="63"/>
  <c r="B189" i="63"/>
  <c r="D189" i="63"/>
  <c r="E189" i="63"/>
  <c r="F189" i="63"/>
  <c r="G189" i="63"/>
  <c r="H189" i="63"/>
  <c r="I189" i="63"/>
  <c r="J189" i="63"/>
  <c r="K189" i="63"/>
  <c r="L189" i="63"/>
  <c r="M189" i="63"/>
  <c r="N189" i="63"/>
  <c r="O189" i="63"/>
  <c r="Q189" i="63"/>
  <c r="R189" i="63"/>
  <c r="S189" i="63"/>
  <c r="T189" i="63"/>
  <c r="U189" i="63"/>
  <c r="V189" i="63"/>
  <c r="W189" i="63"/>
  <c r="X189" i="63"/>
  <c r="Y189" i="63"/>
  <c r="Z189" i="63"/>
  <c r="AA189" i="63"/>
  <c r="AB189" i="63"/>
  <c r="AD189" i="63"/>
  <c r="AE189" i="63"/>
  <c r="AF189" i="63"/>
  <c r="AG189" i="63"/>
  <c r="BI189" i="63"/>
  <c r="BJ189" i="63"/>
  <c r="BK189" i="63"/>
  <c r="BL189" i="63"/>
  <c r="BM189" i="63"/>
  <c r="BN189" i="63"/>
  <c r="BO189" i="63"/>
  <c r="BP189" i="63"/>
  <c r="BQ189" i="63"/>
  <c r="BS189" i="63"/>
  <c r="BT189" i="63"/>
  <c r="BU189" i="63"/>
  <c r="BV189" i="63"/>
  <c r="BX189" i="63"/>
  <c r="BY189" i="63"/>
  <c r="BZ189" i="63"/>
  <c r="CA189" i="63"/>
  <c r="CC189" i="63"/>
  <c r="CE189" i="63"/>
  <c r="A190" i="63"/>
  <c r="B190" i="63"/>
  <c r="D190" i="63"/>
  <c r="E190" i="63"/>
  <c r="F190" i="63"/>
  <c r="G190" i="63"/>
  <c r="H190" i="63"/>
  <c r="I190" i="63"/>
  <c r="J190" i="63"/>
  <c r="K190" i="63"/>
  <c r="L190" i="63"/>
  <c r="M190" i="63"/>
  <c r="N190" i="63"/>
  <c r="O190" i="63"/>
  <c r="Q190" i="63"/>
  <c r="R190" i="63"/>
  <c r="S190" i="63"/>
  <c r="T190" i="63"/>
  <c r="U190" i="63"/>
  <c r="V190" i="63"/>
  <c r="W190" i="63"/>
  <c r="X190" i="63"/>
  <c r="Y190" i="63"/>
  <c r="Z190" i="63"/>
  <c r="AA190" i="63"/>
  <c r="AB190" i="63"/>
  <c r="AD190" i="63"/>
  <c r="AE190" i="63"/>
  <c r="AF190" i="63"/>
  <c r="AG190" i="63"/>
  <c r="AJ190" i="63"/>
  <c r="AK190" i="63"/>
  <c r="AL190" i="63"/>
  <c r="AM190" i="63"/>
  <c r="AO190" i="63"/>
  <c r="AT190" i="63"/>
  <c r="AU190" i="63"/>
  <c r="AV190" i="63"/>
  <c r="AW190" i="63"/>
  <c r="AX190" i="63"/>
  <c r="AY190" i="63"/>
  <c r="BI190" i="63"/>
  <c r="BJ190" i="63"/>
  <c r="BK190" i="63"/>
  <c r="BL190" i="63"/>
  <c r="BM190" i="63"/>
  <c r="BN190" i="63"/>
  <c r="BO190" i="63"/>
  <c r="BP190" i="63"/>
  <c r="BQ190" i="63"/>
  <c r="BS190" i="63"/>
  <c r="BT190" i="63"/>
  <c r="BU190" i="63"/>
  <c r="BV190" i="63"/>
  <c r="BX190" i="63"/>
  <c r="BY190" i="63"/>
  <c r="BZ190" i="63"/>
  <c r="CA190" i="63"/>
  <c r="CC190" i="63"/>
  <c r="CE190" i="63"/>
  <c r="A191" i="63"/>
  <c r="B191" i="63"/>
  <c r="D191" i="63"/>
  <c r="E191" i="63"/>
  <c r="F191" i="63"/>
  <c r="G191" i="63"/>
  <c r="H191" i="63"/>
  <c r="I191" i="63"/>
  <c r="J191" i="63"/>
  <c r="K191" i="63"/>
  <c r="L191" i="63"/>
  <c r="M191" i="63"/>
  <c r="N191" i="63"/>
  <c r="O191" i="63"/>
  <c r="Q191" i="63"/>
  <c r="R191" i="63"/>
  <c r="S191" i="63"/>
  <c r="T191" i="63"/>
  <c r="U191" i="63"/>
  <c r="V191" i="63"/>
  <c r="W191" i="63"/>
  <c r="X191" i="63"/>
  <c r="Y191" i="63"/>
  <c r="Z191" i="63"/>
  <c r="AA191" i="63"/>
  <c r="AB191" i="63"/>
  <c r="AD191" i="63"/>
  <c r="AE191" i="63"/>
  <c r="AF191" i="63"/>
  <c r="AG191" i="63"/>
  <c r="BI191" i="63"/>
  <c r="BJ191" i="63"/>
  <c r="BK191" i="63"/>
  <c r="BL191" i="63"/>
  <c r="BM191" i="63"/>
  <c r="BN191" i="63"/>
  <c r="BO191" i="63"/>
  <c r="BP191" i="63"/>
  <c r="BQ191" i="63"/>
  <c r="BS191" i="63"/>
  <c r="BT191" i="63"/>
  <c r="BU191" i="63"/>
  <c r="BV191" i="63"/>
  <c r="BX191" i="63"/>
  <c r="BY191" i="63"/>
  <c r="BZ191" i="63"/>
  <c r="CA191" i="63"/>
  <c r="CC191" i="63"/>
  <c r="CE191" i="63"/>
  <c r="A192" i="63"/>
  <c r="B192" i="63"/>
  <c r="D192" i="63"/>
  <c r="E192" i="63"/>
  <c r="F192" i="63"/>
  <c r="G192" i="63"/>
  <c r="H192" i="63"/>
  <c r="I192" i="63"/>
  <c r="J192" i="63"/>
  <c r="K192" i="63"/>
  <c r="L192" i="63"/>
  <c r="M192" i="63"/>
  <c r="N192" i="63"/>
  <c r="O192" i="63"/>
  <c r="Q192" i="63"/>
  <c r="R192" i="63"/>
  <c r="S192" i="63"/>
  <c r="T192" i="63"/>
  <c r="U192" i="63"/>
  <c r="V192" i="63"/>
  <c r="W192" i="63"/>
  <c r="X192" i="63"/>
  <c r="Y192" i="63"/>
  <c r="Z192" i="63"/>
  <c r="AA192" i="63"/>
  <c r="AB192" i="63"/>
  <c r="AD192" i="63"/>
  <c r="AE192" i="63"/>
  <c r="AF192" i="63"/>
  <c r="AG192" i="63"/>
  <c r="BI192" i="63"/>
  <c r="BJ192" i="63"/>
  <c r="BK192" i="63"/>
  <c r="BL192" i="63"/>
  <c r="BM192" i="63"/>
  <c r="BN192" i="63"/>
  <c r="BO192" i="63"/>
  <c r="BP192" i="63"/>
  <c r="BQ192" i="63"/>
  <c r="BS192" i="63"/>
  <c r="BT192" i="63"/>
  <c r="BU192" i="63"/>
  <c r="BV192" i="63"/>
  <c r="BX192" i="63"/>
  <c r="BY192" i="63"/>
  <c r="BZ192" i="63"/>
  <c r="CA192" i="63"/>
  <c r="CC192" i="63"/>
  <c r="CE192" i="63"/>
  <c r="A193" i="63"/>
  <c r="B193" i="63"/>
  <c r="D193" i="63"/>
  <c r="E193" i="63"/>
  <c r="F193" i="63"/>
  <c r="G193" i="63"/>
  <c r="H193" i="63"/>
  <c r="I193" i="63"/>
  <c r="J193" i="63"/>
  <c r="K193" i="63"/>
  <c r="L193" i="63"/>
  <c r="M193" i="63"/>
  <c r="N193" i="63"/>
  <c r="O193" i="63"/>
  <c r="Q193" i="63"/>
  <c r="R193" i="63"/>
  <c r="S193" i="63"/>
  <c r="T193" i="63"/>
  <c r="U193" i="63"/>
  <c r="V193" i="63"/>
  <c r="W193" i="63"/>
  <c r="X193" i="63"/>
  <c r="Y193" i="63"/>
  <c r="Z193" i="63"/>
  <c r="AA193" i="63"/>
  <c r="AB193" i="63"/>
  <c r="AD193" i="63"/>
  <c r="AE193" i="63"/>
  <c r="AF193" i="63"/>
  <c r="AG193" i="63"/>
  <c r="BI193" i="63"/>
  <c r="BJ193" i="63"/>
  <c r="BK193" i="63"/>
  <c r="BL193" i="63"/>
  <c r="BM193" i="63"/>
  <c r="BN193" i="63"/>
  <c r="BO193" i="63"/>
  <c r="BP193" i="63"/>
  <c r="BQ193" i="63"/>
  <c r="BS193" i="63"/>
  <c r="BT193" i="63"/>
  <c r="BU193" i="63"/>
  <c r="BV193" i="63"/>
  <c r="BX193" i="63"/>
  <c r="BY193" i="63"/>
  <c r="BZ193" i="63"/>
  <c r="CA193" i="63"/>
  <c r="CC193" i="63"/>
  <c r="CE193" i="63"/>
  <c r="A194" i="63"/>
  <c r="B194" i="63"/>
  <c r="D194" i="63"/>
  <c r="E194" i="63"/>
  <c r="F194" i="63"/>
  <c r="G194" i="63"/>
  <c r="H194" i="63"/>
  <c r="I194" i="63"/>
  <c r="J194" i="63"/>
  <c r="K194" i="63"/>
  <c r="L194" i="63"/>
  <c r="M194" i="63"/>
  <c r="N194" i="63"/>
  <c r="O194" i="63"/>
  <c r="Q194" i="63"/>
  <c r="R194" i="63"/>
  <c r="S194" i="63"/>
  <c r="T194" i="63"/>
  <c r="U194" i="63"/>
  <c r="V194" i="63"/>
  <c r="W194" i="63"/>
  <c r="X194" i="63"/>
  <c r="Y194" i="63"/>
  <c r="Z194" i="63"/>
  <c r="AA194" i="63"/>
  <c r="AB194" i="63"/>
  <c r="AD194" i="63"/>
  <c r="AE194" i="63"/>
  <c r="AF194" i="63"/>
  <c r="AG194" i="63"/>
  <c r="BI194" i="63"/>
  <c r="BJ194" i="63"/>
  <c r="BK194" i="63"/>
  <c r="BL194" i="63"/>
  <c r="BM194" i="63"/>
  <c r="BN194" i="63"/>
  <c r="BO194" i="63"/>
  <c r="BP194" i="63"/>
  <c r="BQ194" i="63"/>
  <c r="BS194" i="63"/>
  <c r="BT194" i="63"/>
  <c r="BU194" i="63"/>
  <c r="BV194" i="63"/>
  <c r="BX194" i="63"/>
  <c r="BY194" i="63"/>
  <c r="BZ194" i="63"/>
  <c r="CA194" i="63"/>
  <c r="CC194" i="63"/>
  <c r="CE194" i="63"/>
  <c r="A195" i="63"/>
  <c r="B195" i="63"/>
  <c r="D195" i="63"/>
  <c r="E195" i="63"/>
  <c r="F195" i="63"/>
  <c r="G195" i="63"/>
  <c r="H195" i="63"/>
  <c r="I195" i="63"/>
  <c r="J195" i="63"/>
  <c r="K195" i="63"/>
  <c r="L195" i="63"/>
  <c r="M195" i="63"/>
  <c r="N195" i="63"/>
  <c r="O195" i="63"/>
  <c r="Q195" i="63"/>
  <c r="R195" i="63"/>
  <c r="S195" i="63"/>
  <c r="T195" i="63"/>
  <c r="U195" i="63"/>
  <c r="V195" i="63"/>
  <c r="W195" i="63"/>
  <c r="X195" i="63"/>
  <c r="Y195" i="63"/>
  <c r="Z195" i="63"/>
  <c r="AA195" i="63"/>
  <c r="AB195" i="63"/>
  <c r="AD195" i="63"/>
  <c r="AE195" i="63"/>
  <c r="AF195" i="63"/>
  <c r="AG195" i="63"/>
  <c r="BI195" i="63"/>
  <c r="BJ195" i="63"/>
  <c r="BK195" i="63"/>
  <c r="BL195" i="63"/>
  <c r="BM195" i="63"/>
  <c r="BN195" i="63"/>
  <c r="BO195" i="63"/>
  <c r="BP195" i="63"/>
  <c r="BQ195" i="63"/>
  <c r="BS195" i="63"/>
  <c r="BT195" i="63"/>
  <c r="BU195" i="63"/>
  <c r="BV195" i="63"/>
  <c r="BX195" i="63"/>
  <c r="BY195" i="63"/>
  <c r="BZ195" i="63"/>
  <c r="CA195" i="63"/>
  <c r="CC195" i="63"/>
  <c r="CE195" i="63"/>
  <c r="A196" i="63"/>
  <c r="B196" i="63"/>
  <c r="D196" i="63"/>
  <c r="E196" i="63"/>
  <c r="F196" i="63"/>
  <c r="G196" i="63"/>
  <c r="H196" i="63"/>
  <c r="I196" i="63"/>
  <c r="J196" i="63"/>
  <c r="K196" i="63"/>
  <c r="L196" i="63"/>
  <c r="M196" i="63"/>
  <c r="N196" i="63"/>
  <c r="O196" i="63"/>
  <c r="Q196" i="63"/>
  <c r="R196" i="63"/>
  <c r="S196" i="63"/>
  <c r="T196" i="63"/>
  <c r="U196" i="63"/>
  <c r="V196" i="63"/>
  <c r="W196" i="63"/>
  <c r="X196" i="63"/>
  <c r="Y196" i="63"/>
  <c r="Z196" i="63"/>
  <c r="AA196" i="63"/>
  <c r="AB196" i="63"/>
  <c r="AD196" i="63"/>
  <c r="AE196" i="63"/>
  <c r="AF196" i="63"/>
  <c r="AG196" i="63"/>
  <c r="BI196" i="63"/>
  <c r="BJ196" i="63"/>
  <c r="BK196" i="63"/>
  <c r="BL196" i="63"/>
  <c r="BM196" i="63"/>
  <c r="BN196" i="63"/>
  <c r="BO196" i="63"/>
  <c r="BP196" i="63"/>
  <c r="BQ196" i="63"/>
  <c r="BS196" i="63"/>
  <c r="BT196" i="63"/>
  <c r="BU196" i="63"/>
  <c r="BV196" i="63"/>
  <c r="BX196" i="63"/>
  <c r="BY196" i="63"/>
  <c r="BZ196" i="63"/>
  <c r="CA196" i="63"/>
  <c r="CC196" i="63"/>
  <c r="CE196" i="63"/>
  <c r="A197" i="63"/>
  <c r="B197" i="63"/>
  <c r="D197" i="63"/>
  <c r="E197" i="63"/>
  <c r="F197" i="63"/>
  <c r="G197" i="63"/>
  <c r="H197" i="63"/>
  <c r="I197" i="63"/>
  <c r="J197" i="63"/>
  <c r="K197" i="63"/>
  <c r="L197" i="63"/>
  <c r="M197" i="63"/>
  <c r="N197" i="63"/>
  <c r="O197" i="63"/>
  <c r="Q197" i="63"/>
  <c r="R197" i="63"/>
  <c r="S197" i="63"/>
  <c r="T197" i="63"/>
  <c r="U197" i="63"/>
  <c r="V197" i="63"/>
  <c r="W197" i="63"/>
  <c r="X197" i="63"/>
  <c r="Y197" i="63"/>
  <c r="Z197" i="63"/>
  <c r="AA197" i="63"/>
  <c r="AB197" i="63"/>
  <c r="AD197" i="63"/>
  <c r="AE197" i="63"/>
  <c r="AF197" i="63"/>
  <c r="AG197" i="63"/>
  <c r="BI197" i="63"/>
  <c r="BJ197" i="63"/>
  <c r="BK197" i="63"/>
  <c r="BL197" i="63"/>
  <c r="BM197" i="63"/>
  <c r="BN197" i="63"/>
  <c r="BO197" i="63"/>
  <c r="BP197" i="63"/>
  <c r="BQ197" i="63"/>
  <c r="BS197" i="63"/>
  <c r="BT197" i="63"/>
  <c r="BU197" i="63"/>
  <c r="BV197" i="63"/>
  <c r="BX197" i="63"/>
  <c r="BY197" i="63"/>
  <c r="BZ197" i="63"/>
  <c r="CA197" i="63"/>
  <c r="CC197" i="63"/>
  <c r="CE197" i="63"/>
  <c r="A198" i="63"/>
  <c r="B198" i="63"/>
  <c r="D198" i="63"/>
  <c r="E198" i="63"/>
  <c r="F198" i="63"/>
  <c r="G198" i="63"/>
  <c r="H198" i="63"/>
  <c r="I198" i="63"/>
  <c r="J198" i="63"/>
  <c r="K198" i="63"/>
  <c r="L198" i="63"/>
  <c r="M198" i="63"/>
  <c r="N198" i="63"/>
  <c r="O198" i="63"/>
  <c r="Q198" i="63"/>
  <c r="R198" i="63"/>
  <c r="S198" i="63"/>
  <c r="T198" i="63"/>
  <c r="U198" i="63"/>
  <c r="V198" i="63"/>
  <c r="W198" i="63"/>
  <c r="X198" i="63"/>
  <c r="Y198" i="63"/>
  <c r="Z198" i="63"/>
  <c r="AA198" i="63"/>
  <c r="AB198" i="63"/>
  <c r="AD198" i="63"/>
  <c r="AE198" i="63"/>
  <c r="AF198" i="63"/>
  <c r="AG198" i="63"/>
  <c r="BI198" i="63"/>
  <c r="BJ198" i="63"/>
  <c r="BK198" i="63"/>
  <c r="BL198" i="63"/>
  <c r="BM198" i="63"/>
  <c r="BN198" i="63"/>
  <c r="BO198" i="63"/>
  <c r="BP198" i="63"/>
  <c r="BQ198" i="63"/>
  <c r="BS198" i="63"/>
  <c r="BT198" i="63"/>
  <c r="BU198" i="63"/>
  <c r="BV198" i="63"/>
  <c r="BX198" i="63"/>
  <c r="BY198" i="63"/>
  <c r="BZ198" i="63"/>
  <c r="CA198" i="63"/>
  <c r="CC198" i="63"/>
  <c r="CE198" i="63"/>
  <c r="A199" i="63"/>
  <c r="B199" i="63"/>
  <c r="D199" i="63"/>
  <c r="E199" i="63"/>
  <c r="F199" i="63"/>
  <c r="G199" i="63"/>
  <c r="H199" i="63"/>
  <c r="I199" i="63"/>
  <c r="J199" i="63"/>
  <c r="K199" i="63"/>
  <c r="L199" i="63"/>
  <c r="M199" i="63"/>
  <c r="N199" i="63"/>
  <c r="O199" i="63"/>
  <c r="Q199" i="63"/>
  <c r="R199" i="63"/>
  <c r="S199" i="63"/>
  <c r="T199" i="63"/>
  <c r="U199" i="63"/>
  <c r="V199" i="63"/>
  <c r="W199" i="63"/>
  <c r="X199" i="63"/>
  <c r="Y199" i="63"/>
  <c r="Z199" i="63"/>
  <c r="AA199" i="63"/>
  <c r="AB199" i="63"/>
  <c r="AD199" i="63"/>
  <c r="AE199" i="63"/>
  <c r="AF199" i="63"/>
  <c r="AG199" i="63"/>
  <c r="BI199" i="63"/>
  <c r="BJ199" i="63"/>
  <c r="BK199" i="63"/>
  <c r="BL199" i="63"/>
  <c r="BM199" i="63"/>
  <c r="BN199" i="63"/>
  <c r="BO199" i="63"/>
  <c r="BP199" i="63"/>
  <c r="BQ199" i="63"/>
  <c r="BS199" i="63"/>
  <c r="BT199" i="63"/>
  <c r="BU199" i="63"/>
  <c r="BV199" i="63"/>
  <c r="BX199" i="63"/>
  <c r="BY199" i="63"/>
  <c r="BZ199" i="63"/>
  <c r="CA199" i="63"/>
  <c r="CC199" i="63"/>
  <c r="CE199" i="63"/>
  <c r="A200" i="63"/>
  <c r="B200" i="63"/>
  <c r="D200" i="63"/>
  <c r="E200" i="63"/>
  <c r="F200" i="63"/>
  <c r="G200" i="63"/>
  <c r="H200" i="63"/>
  <c r="I200" i="63"/>
  <c r="J200" i="63"/>
  <c r="K200" i="63"/>
  <c r="L200" i="63"/>
  <c r="M200" i="63"/>
  <c r="N200" i="63"/>
  <c r="O200" i="63"/>
  <c r="Q200" i="63"/>
  <c r="R200" i="63"/>
  <c r="S200" i="63"/>
  <c r="T200" i="63"/>
  <c r="U200" i="63"/>
  <c r="V200" i="63"/>
  <c r="W200" i="63"/>
  <c r="X200" i="63"/>
  <c r="Y200" i="63"/>
  <c r="Z200" i="63"/>
  <c r="AA200" i="63"/>
  <c r="AB200" i="63"/>
  <c r="AD200" i="63"/>
  <c r="AE200" i="63"/>
  <c r="AF200" i="63"/>
  <c r="AG200" i="63"/>
  <c r="BI200" i="63"/>
  <c r="BJ200" i="63"/>
  <c r="BK200" i="63"/>
  <c r="BL200" i="63"/>
  <c r="BM200" i="63"/>
  <c r="BN200" i="63"/>
  <c r="BO200" i="63"/>
  <c r="BP200" i="63"/>
  <c r="BQ200" i="63"/>
  <c r="BS200" i="63"/>
  <c r="BT200" i="63"/>
  <c r="BU200" i="63"/>
  <c r="BV200" i="63"/>
  <c r="BX200" i="63"/>
  <c r="BY200" i="63"/>
  <c r="BZ200" i="63"/>
  <c r="CA200" i="63"/>
  <c r="CC200" i="63"/>
  <c r="CE200" i="63"/>
  <c r="A201" i="63"/>
  <c r="B201" i="63"/>
  <c r="D201" i="63"/>
  <c r="E201" i="63"/>
  <c r="F201" i="63"/>
  <c r="G201" i="63"/>
  <c r="H201" i="63"/>
  <c r="I201" i="63"/>
  <c r="J201" i="63"/>
  <c r="K201" i="63"/>
  <c r="L201" i="63"/>
  <c r="M201" i="63"/>
  <c r="N201" i="63"/>
  <c r="O201" i="63"/>
  <c r="Q201" i="63"/>
  <c r="R201" i="63"/>
  <c r="S201" i="63"/>
  <c r="T201" i="63"/>
  <c r="U201" i="63"/>
  <c r="V201" i="63"/>
  <c r="W201" i="63"/>
  <c r="X201" i="63"/>
  <c r="Y201" i="63"/>
  <c r="Z201" i="63"/>
  <c r="AA201" i="63"/>
  <c r="AB201" i="63"/>
  <c r="AD201" i="63"/>
  <c r="AE201" i="63"/>
  <c r="AF201" i="63"/>
  <c r="AG201" i="63"/>
  <c r="BI201" i="63"/>
  <c r="BJ201" i="63"/>
  <c r="BK201" i="63"/>
  <c r="BL201" i="63"/>
  <c r="BM201" i="63"/>
  <c r="BN201" i="63"/>
  <c r="BO201" i="63"/>
  <c r="BP201" i="63"/>
  <c r="BQ201" i="63"/>
  <c r="BS201" i="63"/>
  <c r="BT201" i="63"/>
  <c r="BU201" i="63"/>
  <c r="BV201" i="63"/>
  <c r="BX201" i="63"/>
  <c r="BY201" i="63"/>
  <c r="BZ201" i="63"/>
  <c r="CA201" i="63"/>
  <c r="CC201" i="63"/>
  <c r="CE201" i="63"/>
  <c r="A202" i="63"/>
  <c r="B202" i="63"/>
  <c r="D202" i="63"/>
  <c r="E202" i="63"/>
  <c r="F202" i="63"/>
  <c r="G202" i="63"/>
  <c r="H202" i="63"/>
  <c r="I202" i="63"/>
  <c r="J202" i="63"/>
  <c r="K202" i="63"/>
  <c r="L202" i="63"/>
  <c r="M202" i="63"/>
  <c r="N202" i="63"/>
  <c r="O202" i="63"/>
  <c r="Q202" i="63"/>
  <c r="R202" i="63"/>
  <c r="S202" i="63"/>
  <c r="T202" i="63"/>
  <c r="U202" i="63"/>
  <c r="V202" i="63"/>
  <c r="W202" i="63"/>
  <c r="X202" i="63"/>
  <c r="Y202" i="63"/>
  <c r="Z202" i="63"/>
  <c r="AA202" i="63"/>
  <c r="AB202" i="63"/>
  <c r="AD202" i="63"/>
  <c r="AE202" i="63"/>
  <c r="AF202" i="63"/>
  <c r="AG202" i="63"/>
  <c r="AJ202" i="63"/>
  <c r="AK202" i="63"/>
  <c r="AL202" i="63"/>
  <c r="AM202" i="63"/>
  <c r="AO202" i="63"/>
  <c r="AT202" i="63"/>
  <c r="AU202" i="63"/>
  <c r="AV202" i="63"/>
  <c r="AW202" i="63"/>
  <c r="AX202" i="63"/>
  <c r="AY202" i="63"/>
  <c r="BI202" i="63"/>
  <c r="BJ202" i="63"/>
  <c r="BK202" i="63"/>
  <c r="BL202" i="63"/>
  <c r="BM202" i="63"/>
  <c r="BN202" i="63"/>
  <c r="BO202" i="63"/>
  <c r="BP202" i="63"/>
  <c r="BQ202" i="63"/>
  <c r="BS202" i="63"/>
  <c r="BT202" i="63"/>
  <c r="BU202" i="63"/>
  <c r="BV202" i="63"/>
  <c r="BX202" i="63"/>
  <c r="BY202" i="63"/>
  <c r="BZ202" i="63"/>
  <c r="CA202" i="63"/>
  <c r="CC202" i="63"/>
  <c r="CE202" i="63"/>
  <c r="A203" i="63"/>
  <c r="B203" i="63"/>
  <c r="D203" i="63"/>
  <c r="E203" i="63"/>
  <c r="F203" i="63"/>
  <c r="G203" i="63"/>
  <c r="H203" i="63"/>
  <c r="I203" i="63"/>
  <c r="J203" i="63"/>
  <c r="K203" i="63"/>
  <c r="L203" i="63"/>
  <c r="M203" i="63"/>
  <c r="N203" i="63"/>
  <c r="O203" i="63"/>
  <c r="Q203" i="63"/>
  <c r="R203" i="63"/>
  <c r="S203" i="63"/>
  <c r="T203" i="63"/>
  <c r="U203" i="63"/>
  <c r="V203" i="63"/>
  <c r="W203" i="63"/>
  <c r="X203" i="63"/>
  <c r="Y203" i="63"/>
  <c r="Z203" i="63"/>
  <c r="AA203" i="63"/>
  <c r="AB203" i="63"/>
  <c r="AD203" i="63"/>
  <c r="AE203" i="63"/>
  <c r="AF203" i="63"/>
  <c r="AG203" i="63"/>
  <c r="BI203" i="63"/>
  <c r="BJ203" i="63"/>
  <c r="BK203" i="63"/>
  <c r="BL203" i="63"/>
  <c r="BM203" i="63"/>
  <c r="BN203" i="63"/>
  <c r="BO203" i="63"/>
  <c r="BP203" i="63"/>
  <c r="BQ203" i="63"/>
  <c r="BS203" i="63"/>
  <c r="BT203" i="63"/>
  <c r="BU203" i="63"/>
  <c r="BV203" i="63"/>
  <c r="BX203" i="63"/>
  <c r="BY203" i="63"/>
  <c r="BZ203" i="63"/>
  <c r="CA203" i="63"/>
  <c r="CC203" i="63"/>
  <c r="CE203" i="63"/>
  <c r="A204" i="63"/>
  <c r="B204" i="63"/>
  <c r="D204" i="63"/>
  <c r="E204" i="63"/>
  <c r="F204" i="63"/>
  <c r="G204" i="63"/>
  <c r="H204" i="63"/>
  <c r="I204" i="63"/>
  <c r="J204" i="63"/>
  <c r="K204" i="63"/>
  <c r="L204" i="63"/>
  <c r="M204" i="63"/>
  <c r="N204" i="63"/>
  <c r="O204" i="63"/>
  <c r="Q204" i="63"/>
  <c r="R204" i="63"/>
  <c r="S204" i="63"/>
  <c r="T204" i="63"/>
  <c r="U204" i="63"/>
  <c r="V204" i="63"/>
  <c r="W204" i="63"/>
  <c r="X204" i="63"/>
  <c r="Y204" i="63"/>
  <c r="Z204" i="63"/>
  <c r="AA204" i="63"/>
  <c r="AB204" i="63"/>
  <c r="AD204" i="63"/>
  <c r="AE204" i="63"/>
  <c r="AF204" i="63"/>
  <c r="AG204" i="63"/>
  <c r="BI204" i="63"/>
  <c r="BJ204" i="63"/>
  <c r="BK204" i="63"/>
  <c r="BL204" i="63"/>
  <c r="BM204" i="63"/>
  <c r="BN204" i="63"/>
  <c r="BO204" i="63"/>
  <c r="BP204" i="63"/>
  <c r="BQ204" i="63"/>
  <c r="BS204" i="63"/>
  <c r="BT204" i="63"/>
  <c r="BU204" i="63"/>
  <c r="BV204" i="63"/>
  <c r="BX204" i="63"/>
  <c r="BY204" i="63"/>
  <c r="BZ204" i="63"/>
  <c r="CA204" i="63"/>
  <c r="CC204" i="63"/>
  <c r="CE204" i="63"/>
  <c r="A205" i="63"/>
  <c r="B205" i="63"/>
  <c r="D205" i="63"/>
  <c r="E205" i="63"/>
  <c r="F205" i="63"/>
  <c r="G205" i="63"/>
  <c r="H205" i="63"/>
  <c r="I205" i="63"/>
  <c r="J205" i="63"/>
  <c r="K205" i="63"/>
  <c r="L205" i="63"/>
  <c r="M205" i="63"/>
  <c r="N205" i="63"/>
  <c r="O205" i="63"/>
  <c r="Q205" i="63"/>
  <c r="R205" i="63"/>
  <c r="S205" i="63"/>
  <c r="T205" i="63"/>
  <c r="U205" i="63"/>
  <c r="V205" i="63"/>
  <c r="W205" i="63"/>
  <c r="X205" i="63"/>
  <c r="Y205" i="63"/>
  <c r="Z205" i="63"/>
  <c r="AA205" i="63"/>
  <c r="AB205" i="63"/>
  <c r="AD205" i="63"/>
  <c r="AE205" i="63"/>
  <c r="AF205" i="63"/>
  <c r="AG205" i="63"/>
  <c r="BI205" i="63"/>
  <c r="BJ205" i="63"/>
  <c r="BK205" i="63"/>
  <c r="BL205" i="63"/>
  <c r="BM205" i="63"/>
  <c r="BN205" i="63"/>
  <c r="BO205" i="63"/>
  <c r="BP205" i="63"/>
  <c r="BQ205" i="63"/>
  <c r="BS205" i="63"/>
  <c r="BT205" i="63"/>
  <c r="BU205" i="63"/>
  <c r="BV205" i="63"/>
  <c r="BX205" i="63"/>
  <c r="BY205" i="63"/>
  <c r="BZ205" i="63"/>
  <c r="CA205" i="63"/>
  <c r="CC205" i="63"/>
  <c r="CE205" i="63"/>
  <c r="A206" i="63"/>
  <c r="B206" i="63"/>
  <c r="D206" i="63"/>
  <c r="E206" i="63"/>
  <c r="F206" i="63"/>
  <c r="G206" i="63"/>
  <c r="H206" i="63"/>
  <c r="I206" i="63"/>
  <c r="J206" i="63"/>
  <c r="K206" i="63"/>
  <c r="L206" i="63"/>
  <c r="M206" i="63"/>
  <c r="N206" i="63"/>
  <c r="O206" i="63"/>
  <c r="Q206" i="63"/>
  <c r="R206" i="63"/>
  <c r="S206" i="63"/>
  <c r="T206" i="63"/>
  <c r="U206" i="63"/>
  <c r="V206" i="63"/>
  <c r="W206" i="63"/>
  <c r="X206" i="63"/>
  <c r="Y206" i="63"/>
  <c r="Z206" i="63"/>
  <c r="AA206" i="63"/>
  <c r="AB206" i="63"/>
  <c r="AD206" i="63"/>
  <c r="AE206" i="63"/>
  <c r="AF206" i="63"/>
  <c r="AG206" i="63"/>
  <c r="BI206" i="63"/>
  <c r="BJ206" i="63"/>
  <c r="BK206" i="63"/>
  <c r="BL206" i="63"/>
  <c r="BM206" i="63"/>
  <c r="BN206" i="63"/>
  <c r="BO206" i="63"/>
  <c r="BP206" i="63"/>
  <c r="BQ206" i="63"/>
  <c r="BS206" i="63"/>
  <c r="BT206" i="63"/>
  <c r="BU206" i="63"/>
  <c r="BV206" i="63"/>
  <c r="BX206" i="63"/>
  <c r="BY206" i="63"/>
  <c r="BZ206" i="63"/>
  <c r="CA206" i="63"/>
  <c r="CC206" i="63"/>
  <c r="CE206" i="63"/>
  <c r="A207" i="63"/>
  <c r="B207" i="63"/>
  <c r="D207" i="63"/>
  <c r="E207" i="63"/>
  <c r="F207" i="63"/>
  <c r="G207" i="63"/>
  <c r="H207" i="63"/>
  <c r="I207" i="63"/>
  <c r="J207" i="63"/>
  <c r="K207" i="63"/>
  <c r="L207" i="63"/>
  <c r="M207" i="63"/>
  <c r="N207" i="63"/>
  <c r="O207" i="63"/>
  <c r="Q207" i="63"/>
  <c r="R207" i="63"/>
  <c r="S207" i="63"/>
  <c r="T207" i="63"/>
  <c r="U207" i="63"/>
  <c r="V207" i="63"/>
  <c r="W207" i="63"/>
  <c r="X207" i="63"/>
  <c r="Y207" i="63"/>
  <c r="Z207" i="63"/>
  <c r="AA207" i="63"/>
  <c r="AB207" i="63"/>
  <c r="AD207" i="63"/>
  <c r="AE207" i="63"/>
  <c r="AF207" i="63"/>
  <c r="AG207" i="63"/>
  <c r="BI207" i="63"/>
  <c r="BJ207" i="63"/>
  <c r="BK207" i="63"/>
  <c r="BL207" i="63"/>
  <c r="BM207" i="63"/>
  <c r="BN207" i="63"/>
  <c r="BO207" i="63"/>
  <c r="BP207" i="63"/>
  <c r="BQ207" i="63"/>
  <c r="BS207" i="63"/>
  <c r="BT207" i="63"/>
  <c r="BU207" i="63"/>
  <c r="BV207" i="63"/>
  <c r="BX207" i="63"/>
  <c r="BY207" i="63"/>
  <c r="BZ207" i="63"/>
  <c r="CA207" i="63"/>
  <c r="CC207" i="63"/>
  <c r="CE207" i="63"/>
  <c r="A208" i="63"/>
  <c r="B208" i="63"/>
  <c r="D208" i="63"/>
  <c r="E208" i="63"/>
  <c r="F208" i="63"/>
  <c r="G208" i="63"/>
  <c r="H208" i="63"/>
  <c r="I208" i="63"/>
  <c r="J208" i="63"/>
  <c r="K208" i="63"/>
  <c r="L208" i="63"/>
  <c r="M208" i="63"/>
  <c r="N208" i="63"/>
  <c r="O208" i="63"/>
  <c r="Q208" i="63"/>
  <c r="R208" i="63"/>
  <c r="S208" i="63"/>
  <c r="T208" i="63"/>
  <c r="U208" i="63"/>
  <c r="V208" i="63"/>
  <c r="W208" i="63"/>
  <c r="X208" i="63"/>
  <c r="Y208" i="63"/>
  <c r="Z208" i="63"/>
  <c r="AA208" i="63"/>
  <c r="AB208" i="63"/>
  <c r="AD208" i="63"/>
  <c r="AE208" i="63"/>
  <c r="AF208" i="63"/>
  <c r="AG208" i="63"/>
  <c r="BI208" i="63"/>
  <c r="BJ208" i="63"/>
  <c r="BK208" i="63"/>
  <c r="BL208" i="63"/>
  <c r="BM208" i="63"/>
  <c r="BN208" i="63"/>
  <c r="BO208" i="63"/>
  <c r="BP208" i="63"/>
  <c r="BQ208" i="63"/>
  <c r="BS208" i="63"/>
  <c r="BT208" i="63"/>
  <c r="BU208" i="63"/>
  <c r="BV208" i="63"/>
  <c r="BX208" i="63"/>
  <c r="BY208" i="63"/>
  <c r="BZ208" i="63"/>
  <c r="CA208" i="63"/>
  <c r="CC208" i="63"/>
  <c r="CE208" i="63"/>
  <c r="A209" i="63"/>
  <c r="B209" i="63"/>
  <c r="D209" i="63"/>
  <c r="E209" i="63"/>
  <c r="F209" i="63"/>
  <c r="G209" i="63"/>
  <c r="H209" i="63"/>
  <c r="I209" i="63"/>
  <c r="J209" i="63"/>
  <c r="K209" i="63"/>
  <c r="L209" i="63"/>
  <c r="M209" i="63"/>
  <c r="N209" i="63"/>
  <c r="O209" i="63"/>
  <c r="Q209" i="63"/>
  <c r="R209" i="63"/>
  <c r="S209" i="63"/>
  <c r="T209" i="63"/>
  <c r="U209" i="63"/>
  <c r="V209" i="63"/>
  <c r="W209" i="63"/>
  <c r="X209" i="63"/>
  <c r="Y209" i="63"/>
  <c r="Z209" i="63"/>
  <c r="AA209" i="63"/>
  <c r="AB209" i="63"/>
  <c r="AD209" i="63"/>
  <c r="AE209" i="63"/>
  <c r="AF209" i="63"/>
  <c r="AG209" i="63"/>
  <c r="BI209" i="63"/>
  <c r="BJ209" i="63"/>
  <c r="BK209" i="63"/>
  <c r="BL209" i="63"/>
  <c r="BM209" i="63"/>
  <c r="BN209" i="63"/>
  <c r="BO209" i="63"/>
  <c r="BP209" i="63"/>
  <c r="BQ209" i="63"/>
  <c r="BS209" i="63"/>
  <c r="BT209" i="63"/>
  <c r="BU209" i="63"/>
  <c r="BV209" i="63"/>
  <c r="BX209" i="63"/>
  <c r="BY209" i="63"/>
  <c r="BZ209" i="63"/>
  <c r="CA209" i="63"/>
  <c r="CC209" i="63"/>
  <c r="CE209" i="63"/>
  <c r="A210" i="63"/>
  <c r="B210" i="63"/>
  <c r="D210" i="63"/>
  <c r="E210" i="63"/>
  <c r="F210" i="63"/>
  <c r="G210" i="63"/>
  <c r="H210" i="63"/>
  <c r="I210" i="63"/>
  <c r="J210" i="63"/>
  <c r="K210" i="63"/>
  <c r="L210" i="63"/>
  <c r="M210" i="63"/>
  <c r="N210" i="63"/>
  <c r="O210" i="63"/>
  <c r="Q210" i="63"/>
  <c r="R210" i="63"/>
  <c r="S210" i="63"/>
  <c r="T210" i="63"/>
  <c r="U210" i="63"/>
  <c r="V210" i="63"/>
  <c r="W210" i="63"/>
  <c r="X210" i="63"/>
  <c r="Y210" i="63"/>
  <c r="Z210" i="63"/>
  <c r="AA210" i="63"/>
  <c r="AB210" i="63"/>
  <c r="AD210" i="63"/>
  <c r="AE210" i="63"/>
  <c r="AF210" i="63"/>
  <c r="AG210" i="63"/>
  <c r="BI210" i="63"/>
  <c r="BJ210" i="63"/>
  <c r="BK210" i="63"/>
  <c r="BL210" i="63"/>
  <c r="BM210" i="63"/>
  <c r="BN210" i="63"/>
  <c r="BO210" i="63"/>
  <c r="BP210" i="63"/>
  <c r="BQ210" i="63"/>
  <c r="BS210" i="63"/>
  <c r="BT210" i="63"/>
  <c r="BU210" i="63"/>
  <c r="BV210" i="63"/>
  <c r="BX210" i="63"/>
  <c r="BY210" i="63"/>
  <c r="BZ210" i="63"/>
  <c r="CA210" i="63"/>
  <c r="CC210" i="63"/>
  <c r="CE210" i="63"/>
  <c r="A211" i="63"/>
  <c r="B211" i="63"/>
  <c r="D211" i="63"/>
  <c r="E211" i="63"/>
  <c r="F211" i="63"/>
  <c r="G211" i="63"/>
  <c r="H211" i="63"/>
  <c r="I211" i="63"/>
  <c r="J211" i="63"/>
  <c r="K211" i="63"/>
  <c r="L211" i="63"/>
  <c r="M211" i="63"/>
  <c r="N211" i="63"/>
  <c r="O211" i="63"/>
  <c r="Q211" i="63"/>
  <c r="R211" i="63"/>
  <c r="S211" i="63"/>
  <c r="T211" i="63"/>
  <c r="U211" i="63"/>
  <c r="V211" i="63"/>
  <c r="W211" i="63"/>
  <c r="X211" i="63"/>
  <c r="Y211" i="63"/>
  <c r="Z211" i="63"/>
  <c r="AA211" i="63"/>
  <c r="AB211" i="63"/>
  <c r="AD211" i="63"/>
  <c r="AE211" i="63"/>
  <c r="AF211" i="63"/>
  <c r="AG211" i="63"/>
  <c r="BI211" i="63"/>
  <c r="BJ211" i="63"/>
  <c r="BK211" i="63"/>
  <c r="BL211" i="63"/>
  <c r="BM211" i="63"/>
  <c r="BN211" i="63"/>
  <c r="BO211" i="63"/>
  <c r="BP211" i="63"/>
  <c r="BQ211" i="63"/>
  <c r="BS211" i="63"/>
  <c r="BT211" i="63"/>
  <c r="BU211" i="63"/>
  <c r="BV211" i="63"/>
  <c r="BX211" i="63"/>
  <c r="BY211" i="63"/>
  <c r="BZ211" i="63"/>
  <c r="CA211" i="63"/>
  <c r="CC211" i="63"/>
  <c r="CE211" i="63"/>
  <c r="A212" i="63"/>
  <c r="B212" i="63"/>
  <c r="D212" i="63"/>
  <c r="E212" i="63"/>
  <c r="F212" i="63"/>
  <c r="G212" i="63"/>
  <c r="H212" i="63"/>
  <c r="I212" i="63"/>
  <c r="J212" i="63"/>
  <c r="K212" i="63"/>
  <c r="L212" i="63"/>
  <c r="M212" i="63"/>
  <c r="N212" i="63"/>
  <c r="O212" i="63"/>
  <c r="Q212" i="63"/>
  <c r="R212" i="63"/>
  <c r="S212" i="63"/>
  <c r="T212" i="63"/>
  <c r="U212" i="63"/>
  <c r="V212" i="63"/>
  <c r="W212" i="63"/>
  <c r="X212" i="63"/>
  <c r="Y212" i="63"/>
  <c r="Z212" i="63"/>
  <c r="AA212" i="63"/>
  <c r="AB212" i="63"/>
  <c r="AD212" i="63"/>
  <c r="AE212" i="63"/>
  <c r="AF212" i="63"/>
  <c r="AG212" i="63"/>
  <c r="BI212" i="63"/>
  <c r="BJ212" i="63"/>
  <c r="BK212" i="63"/>
  <c r="BL212" i="63"/>
  <c r="BM212" i="63"/>
  <c r="BN212" i="63"/>
  <c r="BO212" i="63"/>
  <c r="BP212" i="63"/>
  <c r="BQ212" i="63"/>
  <c r="BS212" i="63"/>
  <c r="BT212" i="63"/>
  <c r="BU212" i="63"/>
  <c r="BV212" i="63"/>
  <c r="BX212" i="63"/>
  <c r="BY212" i="63"/>
  <c r="BZ212" i="63"/>
  <c r="CA212" i="63"/>
  <c r="CC212" i="63"/>
  <c r="CE212" i="63"/>
  <c r="A213" i="63"/>
  <c r="B213" i="63"/>
  <c r="D213" i="63"/>
  <c r="E213" i="63"/>
  <c r="F213" i="63"/>
  <c r="G213" i="63"/>
  <c r="H213" i="63"/>
  <c r="I213" i="63"/>
  <c r="J213" i="63"/>
  <c r="K213" i="63"/>
  <c r="L213" i="63"/>
  <c r="M213" i="63"/>
  <c r="N213" i="63"/>
  <c r="O213" i="63"/>
  <c r="Q213" i="63"/>
  <c r="R213" i="63"/>
  <c r="S213" i="63"/>
  <c r="T213" i="63"/>
  <c r="U213" i="63"/>
  <c r="V213" i="63"/>
  <c r="W213" i="63"/>
  <c r="X213" i="63"/>
  <c r="Y213" i="63"/>
  <c r="Z213" i="63"/>
  <c r="AA213" i="63"/>
  <c r="AB213" i="63"/>
  <c r="AD213" i="63"/>
  <c r="AE213" i="63"/>
  <c r="AF213" i="63"/>
  <c r="AG213" i="63"/>
  <c r="BI213" i="63"/>
  <c r="BJ213" i="63"/>
  <c r="BK213" i="63"/>
  <c r="BL213" i="63"/>
  <c r="BM213" i="63"/>
  <c r="BN213" i="63"/>
  <c r="BO213" i="63"/>
  <c r="BP213" i="63"/>
  <c r="BQ213" i="63"/>
  <c r="BS213" i="63"/>
  <c r="BT213" i="63"/>
  <c r="BU213" i="63"/>
  <c r="BV213" i="63"/>
  <c r="BX213" i="63"/>
  <c r="BY213" i="63"/>
  <c r="BZ213" i="63"/>
  <c r="CA213" i="63"/>
  <c r="CC213" i="63"/>
  <c r="CE213" i="63"/>
  <c r="A214" i="63"/>
  <c r="B214" i="63"/>
  <c r="D214" i="63"/>
  <c r="E214" i="63"/>
  <c r="F214" i="63"/>
  <c r="G214" i="63"/>
  <c r="H214" i="63"/>
  <c r="I214" i="63"/>
  <c r="J214" i="63"/>
  <c r="K214" i="63"/>
  <c r="L214" i="63"/>
  <c r="M214" i="63"/>
  <c r="N214" i="63"/>
  <c r="O214" i="63"/>
  <c r="Q214" i="63"/>
  <c r="R214" i="63"/>
  <c r="S214" i="63"/>
  <c r="T214" i="63"/>
  <c r="U214" i="63"/>
  <c r="V214" i="63"/>
  <c r="W214" i="63"/>
  <c r="X214" i="63"/>
  <c r="Y214" i="63"/>
  <c r="Z214" i="63"/>
  <c r="AA214" i="63"/>
  <c r="AB214" i="63"/>
  <c r="AD214" i="63"/>
  <c r="AE214" i="63"/>
  <c r="AF214" i="63"/>
  <c r="AG214" i="63"/>
  <c r="AJ214" i="63"/>
  <c r="AK214" i="63"/>
  <c r="AL214" i="63"/>
  <c r="AM214" i="63"/>
  <c r="AO214" i="63"/>
  <c r="AT214" i="63"/>
  <c r="AU214" i="63"/>
  <c r="AV214" i="63"/>
  <c r="AW214" i="63"/>
  <c r="AX214" i="63"/>
  <c r="AY214" i="63"/>
  <c r="BI214" i="63"/>
  <c r="BJ214" i="63"/>
  <c r="BK214" i="63"/>
  <c r="BL214" i="63"/>
  <c r="BM214" i="63"/>
  <c r="BN214" i="63"/>
  <c r="BO214" i="63"/>
  <c r="BP214" i="63"/>
  <c r="BQ214" i="63"/>
  <c r="BS214" i="63"/>
  <c r="BT214" i="63"/>
  <c r="BU214" i="63"/>
  <c r="BV214" i="63"/>
  <c r="BX214" i="63"/>
  <c r="BY214" i="63"/>
  <c r="BZ214" i="63"/>
  <c r="CA214" i="63"/>
  <c r="CC214" i="63"/>
  <c r="CE214" i="63"/>
  <c r="A215" i="63"/>
  <c r="B215" i="63"/>
  <c r="D215" i="63"/>
  <c r="E215" i="63"/>
  <c r="F215" i="63"/>
  <c r="G215" i="63"/>
  <c r="H215" i="63"/>
  <c r="I215" i="63"/>
  <c r="J215" i="63"/>
  <c r="K215" i="63"/>
  <c r="L215" i="63"/>
  <c r="M215" i="63"/>
  <c r="N215" i="63"/>
  <c r="O215" i="63"/>
  <c r="Q215" i="63"/>
  <c r="R215" i="63"/>
  <c r="S215" i="63"/>
  <c r="T215" i="63"/>
  <c r="U215" i="63"/>
  <c r="V215" i="63"/>
  <c r="W215" i="63"/>
  <c r="X215" i="63"/>
  <c r="Y215" i="63"/>
  <c r="Z215" i="63"/>
  <c r="AA215" i="63"/>
  <c r="AB215" i="63"/>
  <c r="AD215" i="63"/>
  <c r="AE215" i="63"/>
  <c r="AF215" i="63"/>
  <c r="AG215" i="63"/>
  <c r="BI215" i="63"/>
  <c r="BJ215" i="63"/>
  <c r="BK215" i="63"/>
  <c r="BL215" i="63"/>
  <c r="BM215" i="63"/>
  <c r="BN215" i="63"/>
  <c r="BO215" i="63"/>
  <c r="BP215" i="63"/>
  <c r="BQ215" i="63"/>
  <c r="BS215" i="63"/>
  <c r="BT215" i="63"/>
  <c r="BU215" i="63"/>
  <c r="BV215" i="63"/>
  <c r="BX215" i="63"/>
  <c r="BY215" i="63"/>
  <c r="BZ215" i="63"/>
  <c r="CA215" i="63"/>
  <c r="CC215" i="63"/>
  <c r="CE215" i="63"/>
  <c r="A216" i="63"/>
  <c r="B216" i="63"/>
  <c r="D216" i="63"/>
  <c r="E216" i="63"/>
  <c r="F216" i="63"/>
  <c r="G216" i="63"/>
  <c r="H216" i="63"/>
  <c r="I216" i="63"/>
  <c r="J216" i="63"/>
  <c r="K216" i="63"/>
  <c r="L216" i="63"/>
  <c r="M216" i="63"/>
  <c r="N216" i="63"/>
  <c r="O216" i="63"/>
  <c r="Q216" i="63"/>
  <c r="R216" i="63"/>
  <c r="S216" i="63"/>
  <c r="T216" i="63"/>
  <c r="U216" i="63"/>
  <c r="V216" i="63"/>
  <c r="W216" i="63"/>
  <c r="X216" i="63"/>
  <c r="Y216" i="63"/>
  <c r="Z216" i="63"/>
  <c r="AA216" i="63"/>
  <c r="AB216" i="63"/>
  <c r="AD216" i="63"/>
  <c r="AE216" i="63"/>
  <c r="AF216" i="63"/>
  <c r="AG216" i="63"/>
  <c r="BI216" i="63"/>
  <c r="BJ216" i="63"/>
  <c r="BK216" i="63"/>
  <c r="BL216" i="63"/>
  <c r="BM216" i="63"/>
  <c r="BN216" i="63"/>
  <c r="BO216" i="63"/>
  <c r="BP216" i="63"/>
  <c r="BQ216" i="63"/>
  <c r="BS216" i="63"/>
  <c r="BT216" i="63"/>
  <c r="BU216" i="63"/>
  <c r="BV216" i="63"/>
  <c r="BX216" i="63"/>
  <c r="BY216" i="63"/>
  <c r="BZ216" i="63"/>
  <c r="CA216" i="63"/>
  <c r="CC216" i="63"/>
  <c r="CE216" i="63"/>
  <c r="A217" i="63"/>
  <c r="B217" i="63"/>
  <c r="D217" i="63"/>
  <c r="E217" i="63"/>
  <c r="F217" i="63"/>
  <c r="G217" i="63"/>
  <c r="H217" i="63"/>
  <c r="I217" i="63"/>
  <c r="J217" i="63"/>
  <c r="K217" i="63"/>
  <c r="L217" i="63"/>
  <c r="M217" i="63"/>
  <c r="N217" i="63"/>
  <c r="O217" i="63"/>
  <c r="Q217" i="63"/>
  <c r="R217" i="63"/>
  <c r="S217" i="63"/>
  <c r="T217" i="63"/>
  <c r="U217" i="63"/>
  <c r="V217" i="63"/>
  <c r="W217" i="63"/>
  <c r="X217" i="63"/>
  <c r="Y217" i="63"/>
  <c r="Z217" i="63"/>
  <c r="AA217" i="63"/>
  <c r="AB217" i="63"/>
  <c r="AD217" i="63"/>
  <c r="AE217" i="63"/>
  <c r="AF217" i="63"/>
  <c r="AG217" i="63"/>
  <c r="BI217" i="63"/>
  <c r="BJ217" i="63"/>
  <c r="BK217" i="63"/>
  <c r="BL217" i="63"/>
  <c r="BM217" i="63"/>
  <c r="BN217" i="63"/>
  <c r="BO217" i="63"/>
  <c r="BP217" i="63"/>
  <c r="BQ217" i="63"/>
  <c r="BS217" i="63"/>
  <c r="BT217" i="63"/>
  <c r="BU217" i="63"/>
  <c r="BV217" i="63"/>
  <c r="BX217" i="63"/>
  <c r="BY217" i="63"/>
  <c r="BZ217" i="63"/>
  <c r="CA217" i="63"/>
  <c r="CC217" i="63"/>
  <c r="CE217" i="63"/>
  <c r="A218" i="63"/>
  <c r="B218" i="63"/>
  <c r="D218" i="63"/>
  <c r="E218" i="63"/>
  <c r="F218" i="63"/>
  <c r="G218" i="63"/>
  <c r="H218" i="63"/>
  <c r="I218" i="63"/>
  <c r="J218" i="63"/>
  <c r="K218" i="63"/>
  <c r="L218" i="63"/>
  <c r="M218" i="63"/>
  <c r="N218" i="63"/>
  <c r="O218" i="63"/>
  <c r="Q218" i="63"/>
  <c r="R218" i="63"/>
  <c r="S218" i="63"/>
  <c r="T218" i="63"/>
  <c r="U218" i="63"/>
  <c r="V218" i="63"/>
  <c r="W218" i="63"/>
  <c r="X218" i="63"/>
  <c r="Y218" i="63"/>
  <c r="Z218" i="63"/>
  <c r="AA218" i="63"/>
  <c r="AB218" i="63"/>
  <c r="AD218" i="63"/>
  <c r="AE218" i="63"/>
  <c r="AF218" i="63"/>
  <c r="AG218" i="63"/>
  <c r="BI218" i="63"/>
  <c r="BJ218" i="63"/>
  <c r="BK218" i="63"/>
  <c r="BL218" i="63"/>
  <c r="BM218" i="63"/>
  <c r="BN218" i="63"/>
  <c r="BO218" i="63"/>
  <c r="BP218" i="63"/>
  <c r="BQ218" i="63"/>
  <c r="BS218" i="63"/>
  <c r="BT218" i="63"/>
  <c r="BU218" i="63"/>
  <c r="BV218" i="63"/>
  <c r="BX218" i="63"/>
  <c r="BY218" i="63"/>
  <c r="BZ218" i="63"/>
  <c r="CA218" i="63"/>
  <c r="CC218" i="63"/>
  <c r="CE218" i="63"/>
  <c r="A219" i="63"/>
  <c r="B219" i="63"/>
  <c r="D219" i="63"/>
  <c r="E219" i="63"/>
  <c r="F219" i="63"/>
  <c r="G219" i="63"/>
  <c r="H219" i="63"/>
  <c r="I219" i="63"/>
  <c r="J219" i="63"/>
  <c r="K219" i="63"/>
  <c r="L219" i="63"/>
  <c r="M219" i="63"/>
  <c r="N219" i="63"/>
  <c r="O219" i="63"/>
  <c r="Q219" i="63"/>
  <c r="R219" i="63"/>
  <c r="S219" i="63"/>
  <c r="T219" i="63"/>
  <c r="U219" i="63"/>
  <c r="V219" i="63"/>
  <c r="W219" i="63"/>
  <c r="X219" i="63"/>
  <c r="Y219" i="63"/>
  <c r="Z219" i="63"/>
  <c r="AA219" i="63"/>
  <c r="AB219" i="63"/>
  <c r="AD219" i="63"/>
  <c r="AE219" i="63"/>
  <c r="AF219" i="63"/>
  <c r="AG219" i="63"/>
  <c r="BI219" i="63"/>
  <c r="BJ219" i="63"/>
  <c r="BK219" i="63"/>
  <c r="BL219" i="63"/>
  <c r="BM219" i="63"/>
  <c r="BN219" i="63"/>
  <c r="BO219" i="63"/>
  <c r="BP219" i="63"/>
  <c r="BQ219" i="63"/>
  <c r="BS219" i="63"/>
  <c r="BT219" i="63"/>
  <c r="BU219" i="63"/>
  <c r="BV219" i="63"/>
  <c r="BX219" i="63"/>
  <c r="BY219" i="63"/>
  <c r="BZ219" i="63"/>
  <c r="CA219" i="63"/>
  <c r="CC219" i="63"/>
  <c r="CE219" i="63"/>
  <c r="A220" i="63"/>
  <c r="B220" i="63"/>
  <c r="D220" i="63"/>
  <c r="E220" i="63"/>
  <c r="F220" i="63"/>
  <c r="G220" i="63"/>
  <c r="H220" i="63"/>
  <c r="I220" i="63"/>
  <c r="J220" i="63"/>
  <c r="K220" i="63"/>
  <c r="L220" i="63"/>
  <c r="M220" i="63"/>
  <c r="N220" i="63"/>
  <c r="O220" i="63"/>
  <c r="Q220" i="63"/>
  <c r="R220" i="63"/>
  <c r="S220" i="63"/>
  <c r="T220" i="63"/>
  <c r="U220" i="63"/>
  <c r="V220" i="63"/>
  <c r="W220" i="63"/>
  <c r="X220" i="63"/>
  <c r="Y220" i="63"/>
  <c r="Z220" i="63"/>
  <c r="AA220" i="63"/>
  <c r="AB220" i="63"/>
  <c r="AD220" i="63"/>
  <c r="AE220" i="63"/>
  <c r="AF220" i="63"/>
  <c r="AG220" i="63"/>
  <c r="BI220" i="63"/>
  <c r="BJ220" i="63"/>
  <c r="BK220" i="63"/>
  <c r="BL220" i="63"/>
  <c r="BM220" i="63"/>
  <c r="BN220" i="63"/>
  <c r="BO220" i="63"/>
  <c r="BP220" i="63"/>
  <c r="BQ220" i="63"/>
  <c r="BS220" i="63"/>
  <c r="BT220" i="63"/>
  <c r="BU220" i="63"/>
  <c r="BV220" i="63"/>
  <c r="BX220" i="63"/>
  <c r="BY220" i="63"/>
  <c r="BZ220" i="63"/>
  <c r="CA220" i="63"/>
  <c r="CC220" i="63"/>
  <c r="CE220" i="63"/>
  <c r="A221" i="63"/>
  <c r="B221" i="63"/>
  <c r="D221" i="63"/>
  <c r="E221" i="63"/>
  <c r="F221" i="63"/>
  <c r="G221" i="63"/>
  <c r="H221" i="63"/>
  <c r="I221" i="63"/>
  <c r="J221" i="63"/>
  <c r="K221" i="63"/>
  <c r="L221" i="63"/>
  <c r="M221" i="63"/>
  <c r="N221" i="63"/>
  <c r="O221" i="63"/>
  <c r="Q221" i="63"/>
  <c r="R221" i="63"/>
  <c r="S221" i="63"/>
  <c r="T221" i="63"/>
  <c r="U221" i="63"/>
  <c r="V221" i="63"/>
  <c r="W221" i="63"/>
  <c r="X221" i="63"/>
  <c r="Y221" i="63"/>
  <c r="Z221" i="63"/>
  <c r="AA221" i="63"/>
  <c r="AB221" i="63"/>
  <c r="AD221" i="63"/>
  <c r="AE221" i="63"/>
  <c r="AF221" i="63"/>
  <c r="AG221" i="63"/>
  <c r="BI221" i="63"/>
  <c r="BJ221" i="63"/>
  <c r="BK221" i="63"/>
  <c r="BL221" i="63"/>
  <c r="BM221" i="63"/>
  <c r="BN221" i="63"/>
  <c r="BO221" i="63"/>
  <c r="BP221" i="63"/>
  <c r="BQ221" i="63"/>
  <c r="BS221" i="63"/>
  <c r="BT221" i="63"/>
  <c r="BU221" i="63"/>
  <c r="BV221" i="63"/>
  <c r="BX221" i="63"/>
  <c r="BY221" i="63"/>
  <c r="BZ221" i="63"/>
  <c r="CA221" i="63"/>
  <c r="CC221" i="63"/>
  <c r="CE221" i="63"/>
  <c r="A222" i="63"/>
  <c r="B222" i="63"/>
  <c r="D222" i="63"/>
  <c r="E222" i="63"/>
  <c r="F222" i="63"/>
  <c r="G222" i="63"/>
  <c r="H222" i="63"/>
  <c r="I222" i="63"/>
  <c r="J222" i="63"/>
  <c r="K222" i="63"/>
  <c r="L222" i="63"/>
  <c r="M222" i="63"/>
  <c r="N222" i="63"/>
  <c r="O222" i="63"/>
  <c r="Q222" i="63"/>
  <c r="R222" i="63"/>
  <c r="S222" i="63"/>
  <c r="T222" i="63"/>
  <c r="U222" i="63"/>
  <c r="V222" i="63"/>
  <c r="W222" i="63"/>
  <c r="X222" i="63"/>
  <c r="Y222" i="63"/>
  <c r="Z222" i="63"/>
  <c r="AA222" i="63"/>
  <c r="AB222" i="63"/>
  <c r="AD222" i="63"/>
  <c r="AE222" i="63"/>
  <c r="AF222" i="63"/>
  <c r="AG222" i="63"/>
  <c r="BI222" i="63"/>
  <c r="BJ222" i="63"/>
  <c r="BK222" i="63"/>
  <c r="BL222" i="63"/>
  <c r="BM222" i="63"/>
  <c r="BN222" i="63"/>
  <c r="BO222" i="63"/>
  <c r="BP222" i="63"/>
  <c r="BQ222" i="63"/>
  <c r="BS222" i="63"/>
  <c r="BT222" i="63"/>
  <c r="BU222" i="63"/>
  <c r="BV222" i="63"/>
  <c r="BX222" i="63"/>
  <c r="BY222" i="63"/>
  <c r="BZ222" i="63"/>
  <c r="CA222" i="63"/>
  <c r="CC222" i="63"/>
  <c r="CE222" i="63"/>
  <c r="A223" i="63"/>
  <c r="B223" i="63"/>
  <c r="D223" i="63"/>
  <c r="E223" i="63"/>
  <c r="F223" i="63"/>
  <c r="G223" i="63"/>
  <c r="H223" i="63"/>
  <c r="I223" i="63"/>
  <c r="J223" i="63"/>
  <c r="K223" i="63"/>
  <c r="L223" i="63"/>
  <c r="M223" i="63"/>
  <c r="N223" i="63"/>
  <c r="O223" i="63"/>
  <c r="Q223" i="63"/>
  <c r="R223" i="63"/>
  <c r="S223" i="63"/>
  <c r="T223" i="63"/>
  <c r="U223" i="63"/>
  <c r="V223" i="63"/>
  <c r="W223" i="63"/>
  <c r="X223" i="63"/>
  <c r="Y223" i="63"/>
  <c r="Z223" i="63"/>
  <c r="AA223" i="63"/>
  <c r="AB223" i="63"/>
  <c r="AD223" i="63"/>
  <c r="AE223" i="63"/>
  <c r="AF223" i="63"/>
  <c r="AG223" i="63"/>
  <c r="BI223" i="63"/>
  <c r="BJ223" i="63"/>
  <c r="BK223" i="63"/>
  <c r="BL223" i="63"/>
  <c r="BM223" i="63"/>
  <c r="BN223" i="63"/>
  <c r="BO223" i="63"/>
  <c r="BP223" i="63"/>
  <c r="BQ223" i="63"/>
  <c r="BS223" i="63"/>
  <c r="BT223" i="63"/>
  <c r="BU223" i="63"/>
  <c r="BV223" i="63"/>
  <c r="BX223" i="63"/>
  <c r="BY223" i="63"/>
  <c r="BZ223" i="63"/>
  <c r="CA223" i="63"/>
  <c r="CC223" i="63"/>
  <c r="CE223" i="63"/>
  <c r="A224" i="63"/>
  <c r="B224" i="63"/>
  <c r="D224" i="63"/>
  <c r="E224" i="63"/>
  <c r="F224" i="63"/>
  <c r="G224" i="63"/>
  <c r="H224" i="63"/>
  <c r="I224" i="63"/>
  <c r="J224" i="63"/>
  <c r="K224" i="63"/>
  <c r="L224" i="63"/>
  <c r="M224" i="63"/>
  <c r="N224" i="63"/>
  <c r="O224" i="63"/>
  <c r="Q224" i="63"/>
  <c r="R224" i="63"/>
  <c r="S224" i="63"/>
  <c r="T224" i="63"/>
  <c r="U224" i="63"/>
  <c r="V224" i="63"/>
  <c r="W224" i="63"/>
  <c r="X224" i="63"/>
  <c r="Y224" i="63"/>
  <c r="Z224" i="63"/>
  <c r="AA224" i="63"/>
  <c r="AB224" i="63"/>
  <c r="AD224" i="63"/>
  <c r="AE224" i="63"/>
  <c r="AF224" i="63"/>
  <c r="AG224" i="63"/>
  <c r="BI224" i="63"/>
  <c r="BJ224" i="63"/>
  <c r="BK224" i="63"/>
  <c r="BL224" i="63"/>
  <c r="BM224" i="63"/>
  <c r="BN224" i="63"/>
  <c r="BO224" i="63"/>
  <c r="BP224" i="63"/>
  <c r="BQ224" i="63"/>
  <c r="BS224" i="63"/>
  <c r="BT224" i="63"/>
  <c r="BU224" i="63"/>
  <c r="BV224" i="63"/>
  <c r="BX224" i="63"/>
  <c r="BY224" i="63"/>
  <c r="BZ224" i="63"/>
  <c r="CA224" i="63"/>
  <c r="CC224" i="63"/>
  <c r="CE224" i="63"/>
  <c r="A225" i="63"/>
  <c r="B225" i="63"/>
  <c r="D225" i="63"/>
  <c r="E225" i="63"/>
  <c r="F225" i="63"/>
  <c r="G225" i="63"/>
  <c r="H225" i="63"/>
  <c r="I225" i="63"/>
  <c r="J225" i="63"/>
  <c r="K225" i="63"/>
  <c r="L225" i="63"/>
  <c r="M225" i="63"/>
  <c r="N225" i="63"/>
  <c r="O225" i="63"/>
  <c r="Q225" i="63"/>
  <c r="R225" i="63"/>
  <c r="S225" i="63"/>
  <c r="T225" i="63"/>
  <c r="U225" i="63"/>
  <c r="V225" i="63"/>
  <c r="W225" i="63"/>
  <c r="X225" i="63"/>
  <c r="Y225" i="63"/>
  <c r="Z225" i="63"/>
  <c r="AA225" i="63"/>
  <c r="AB225" i="63"/>
  <c r="AD225" i="63"/>
  <c r="AE225" i="63"/>
  <c r="AF225" i="63"/>
  <c r="AG225" i="63"/>
  <c r="BI225" i="63"/>
  <c r="BJ225" i="63"/>
  <c r="BK225" i="63"/>
  <c r="BL225" i="63"/>
  <c r="BM225" i="63"/>
  <c r="BN225" i="63"/>
  <c r="BO225" i="63"/>
  <c r="BP225" i="63"/>
  <c r="BQ225" i="63"/>
  <c r="BS225" i="63"/>
  <c r="BT225" i="63"/>
  <c r="BU225" i="63"/>
  <c r="BV225" i="63"/>
  <c r="BX225" i="63"/>
  <c r="BY225" i="63"/>
  <c r="BZ225" i="63"/>
  <c r="CA225" i="63"/>
  <c r="CC225" i="63"/>
  <c r="CE225" i="63"/>
  <c r="A226" i="63"/>
  <c r="B226" i="63"/>
  <c r="D226" i="63"/>
  <c r="E226" i="63"/>
  <c r="F226" i="63"/>
  <c r="G226" i="63"/>
  <c r="H226" i="63"/>
  <c r="I226" i="63"/>
  <c r="J226" i="63"/>
  <c r="K226" i="63"/>
  <c r="L226" i="63"/>
  <c r="M226" i="63"/>
  <c r="N226" i="63"/>
  <c r="O226" i="63"/>
  <c r="Q226" i="63"/>
  <c r="R226" i="63"/>
  <c r="S226" i="63"/>
  <c r="T226" i="63"/>
  <c r="U226" i="63"/>
  <c r="V226" i="63"/>
  <c r="W226" i="63"/>
  <c r="X226" i="63"/>
  <c r="Y226" i="63"/>
  <c r="Z226" i="63"/>
  <c r="AA226" i="63"/>
  <c r="AB226" i="63"/>
  <c r="AD226" i="63"/>
  <c r="AE226" i="63"/>
  <c r="AF226" i="63"/>
  <c r="AG226" i="63"/>
  <c r="AJ226" i="63"/>
  <c r="AK226" i="63"/>
  <c r="AL226" i="63"/>
  <c r="AM226" i="63"/>
  <c r="AO226" i="63"/>
  <c r="AT226" i="63"/>
  <c r="AU226" i="63"/>
  <c r="AV226" i="63"/>
  <c r="AW226" i="63"/>
  <c r="AX226" i="63"/>
  <c r="AY226" i="63"/>
  <c r="BI226" i="63"/>
  <c r="BJ226" i="63"/>
  <c r="BK226" i="63"/>
  <c r="BL226" i="63"/>
  <c r="BM226" i="63"/>
  <c r="BN226" i="63"/>
  <c r="BO226" i="63"/>
  <c r="BP226" i="63"/>
  <c r="BQ226" i="63"/>
  <c r="BS226" i="63"/>
  <c r="BT226" i="63"/>
  <c r="BU226" i="63"/>
  <c r="BV226" i="63"/>
  <c r="BX226" i="63"/>
  <c r="BY226" i="63"/>
  <c r="BZ226" i="63"/>
  <c r="CA226" i="63"/>
  <c r="CC226" i="63"/>
  <c r="CE226" i="63"/>
  <c r="A227" i="63"/>
  <c r="B227" i="63"/>
  <c r="D227" i="63"/>
  <c r="E227" i="63"/>
  <c r="F227" i="63"/>
  <c r="G227" i="63"/>
  <c r="H227" i="63"/>
  <c r="I227" i="63"/>
  <c r="J227" i="63"/>
  <c r="K227" i="63"/>
  <c r="L227" i="63"/>
  <c r="M227" i="63"/>
  <c r="N227" i="63"/>
  <c r="O227" i="63"/>
  <c r="Q227" i="63"/>
  <c r="R227" i="63"/>
  <c r="S227" i="63"/>
  <c r="T227" i="63"/>
  <c r="U227" i="63"/>
  <c r="V227" i="63"/>
  <c r="W227" i="63"/>
  <c r="X227" i="63"/>
  <c r="Y227" i="63"/>
  <c r="Z227" i="63"/>
  <c r="AA227" i="63"/>
  <c r="AB227" i="63"/>
  <c r="AD227" i="63"/>
  <c r="AE227" i="63"/>
  <c r="AF227" i="63"/>
  <c r="AG227" i="63"/>
  <c r="BI227" i="63"/>
  <c r="BJ227" i="63"/>
  <c r="BK227" i="63"/>
  <c r="BL227" i="63"/>
  <c r="BM227" i="63"/>
  <c r="BN227" i="63"/>
  <c r="BO227" i="63"/>
  <c r="BP227" i="63"/>
  <c r="BQ227" i="63"/>
  <c r="BS227" i="63"/>
  <c r="BT227" i="63"/>
  <c r="BU227" i="63"/>
  <c r="BV227" i="63"/>
  <c r="BX227" i="63"/>
  <c r="BY227" i="63"/>
  <c r="BZ227" i="63"/>
  <c r="CA227" i="63"/>
  <c r="CC227" i="63"/>
  <c r="CE227" i="63"/>
  <c r="A228" i="63"/>
  <c r="B228" i="63"/>
  <c r="D228" i="63"/>
  <c r="E228" i="63"/>
  <c r="F228" i="63"/>
  <c r="G228" i="63"/>
  <c r="H228" i="63"/>
  <c r="I228" i="63"/>
  <c r="J228" i="63"/>
  <c r="K228" i="63"/>
  <c r="L228" i="63"/>
  <c r="M228" i="63"/>
  <c r="N228" i="63"/>
  <c r="O228" i="63"/>
  <c r="Q228" i="63"/>
  <c r="R228" i="63"/>
  <c r="S228" i="63"/>
  <c r="T228" i="63"/>
  <c r="U228" i="63"/>
  <c r="V228" i="63"/>
  <c r="W228" i="63"/>
  <c r="X228" i="63"/>
  <c r="Y228" i="63"/>
  <c r="Z228" i="63"/>
  <c r="AA228" i="63"/>
  <c r="AB228" i="63"/>
  <c r="AD228" i="63"/>
  <c r="AE228" i="63"/>
  <c r="AF228" i="63"/>
  <c r="AG228" i="63"/>
  <c r="BI228" i="63"/>
  <c r="BJ228" i="63"/>
  <c r="BK228" i="63"/>
  <c r="BL228" i="63"/>
  <c r="BM228" i="63"/>
  <c r="BN228" i="63"/>
  <c r="BO228" i="63"/>
  <c r="BP228" i="63"/>
  <c r="BQ228" i="63"/>
  <c r="BS228" i="63"/>
  <c r="BT228" i="63"/>
  <c r="BU228" i="63"/>
  <c r="BV228" i="63"/>
  <c r="BX228" i="63"/>
  <c r="BY228" i="63"/>
  <c r="BZ228" i="63"/>
  <c r="CA228" i="63"/>
  <c r="CC228" i="63"/>
  <c r="CE228" i="63"/>
  <c r="A229" i="63"/>
  <c r="B229" i="63"/>
  <c r="D229" i="63"/>
  <c r="E229" i="63"/>
  <c r="F229" i="63"/>
  <c r="G229" i="63"/>
  <c r="H229" i="63"/>
  <c r="I229" i="63"/>
  <c r="J229" i="63"/>
  <c r="K229" i="63"/>
  <c r="L229" i="63"/>
  <c r="M229" i="63"/>
  <c r="N229" i="63"/>
  <c r="O229" i="63"/>
  <c r="Q229" i="63"/>
  <c r="R229" i="63"/>
  <c r="S229" i="63"/>
  <c r="T229" i="63"/>
  <c r="U229" i="63"/>
  <c r="V229" i="63"/>
  <c r="W229" i="63"/>
  <c r="X229" i="63"/>
  <c r="Y229" i="63"/>
  <c r="Z229" i="63"/>
  <c r="AA229" i="63"/>
  <c r="AB229" i="63"/>
  <c r="AD229" i="63"/>
  <c r="AE229" i="63"/>
  <c r="AF229" i="63"/>
  <c r="AG229" i="63"/>
  <c r="BI229" i="63"/>
  <c r="BJ229" i="63"/>
  <c r="BK229" i="63"/>
  <c r="BL229" i="63"/>
  <c r="BM229" i="63"/>
  <c r="BN229" i="63"/>
  <c r="BO229" i="63"/>
  <c r="BP229" i="63"/>
  <c r="BQ229" i="63"/>
  <c r="BS229" i="63"/>
  <c r="BT229" i="63"/>
  <c r="BU229" i="63"/>
  <c r="BV229" i="63"/>
  <c r="BX229" i="63"/>
  <c r="BY229" i="63"/>
  <c r="BZ229" i="63"/>
  <c r="CA229" i="63"/>
  <c r="CC229" i="63"/>
  <c r="CE229" i="63"/>
  <c r="A230" i="63"/>
  <c r="B230" i="63"/>
  <c r="D230" i="63"/>
  <c r="E230" i="63"/>
  <c r="F230" i="63"/>
  <c r="G230" i="63"/>
  <c r="H230" i="63"/>
  <c r="I230" i="63"/>
  <c r="J230" i="63"/>
  <c r="K230" i="63"/>
  <c r="L230" i="63"/>
  <c r="M230" i="63"/>
  <c r="N230" i="63"/>
  <c r="O230" i="63"/>
  <c r="Q230" i="63"/>
  <c r="R230" i="63"/>
  <c r="S230" i="63"/>
  <c r="T230" i="63"/>
  <c r="U230" i="63"/>
  <c r="V230" i="63"/>
  <c r="W230" i="63"/>
  <c r="X230" i="63"/>
  <c r="Y230" i="63"/>
  <c r="Z230" i="63"/>
  <c r="AA230" i="63"/>
  <c r="AB230" i="63"/>
  <c r="AD230" i="63"/>
  <c r="AE230" i="63"/>
  <c r="AF230" i="63"/>
  <c r="AG230" i="63"/>
  <c r="BI230" i="63"/>
  <c r="BJ230" i="63"/>
  <c r="BK230" i="63"/>
  <c r="BL230" i="63"/>
  <c r="BM230" i="63"/>
  <c r="BN230" i="63"/>
  <c r="BO230" i="63"/>
  <c r="BP230" i="63"/>
  <c r="BQ230" i="63"/>
  <c r="BS230" i="63"/>
  <c r="BT230" i="63"/>
  <c r="BU230" i="63"/>
  <c r="BV230" i="63"/>
  <c r="BX230" i="63"/>
  <c r="BY230" i="63"/>
  <c r="BZ230" i="63"/>
  <c r="CA230" i="63"/>
  <c r="CC230" i="63"/>
  <c r="CE230" i="63"/>
  <c r="A231" i="63"/>
  <c r="B231" i="63"/>
  <c r="D231" i="63"/>
  <c r="E231" i="63"/>
  <c r="F231" i="63"/>
  <c r="G231" i="63"/>
  <c r="H231" i="63"/>
  <c r="I231" i="63"/>
  <c r="J231" i="63"/>
  <c r="K231" i="63"/>
  <c r="L231" i="63"/>
  <c r="M231" i="63"/>
  <c r="N231" i="63"/>
  <c r="O231" i="63"/>
  <c r="Q231" i="63"/>
  <c r="R231" i="63"/>
  <c r="S231" i="63"/>
  <c r="T231" i="63"/>
  <c r="U231" i="63"/>
  <c r="V231" i="63"/>
  <c r="W231" i="63"/>
  <c r="X231" i="63"/>
  <c r="Y231" i="63"/>
  <c r="Z231" i="63"/>
  <c r="AA231" i="63"/>
  <c r="AB231" i="63"/>
  <c r="AD231" i="63"/>
  <c r="AE231" i="63"/>
  <c r="AF231" i="63"/>
  <c r="AG231" i="63"/>
  <c r="BI231" i="63"/>
  <c r="BJ231" i="63"/>
  <c r="BK231" i="63"/>
  <c r="BL231" i="63"/>
  <c r="BM231" i="63"/>
  <c r="BN231" i="63"/>
  <c r="BO231" i="63"/>
  <c r="BP231" i="63"/>
  <c r="BQ231" i="63"/>
  <c r="BS231" i="63"/>
  <c r="BT231" i="63"/>
  <c r="BU231" i="63"/>
  <c r="BV231" i="63"/>
  <c r="BX231" i="63"/>
  <c r="BY231" i="63"/>
  <c r="BZ231" i="63"/>
  <c r="CA231" i="63"/>
  <c r="CC231" i="63"/>
  <c r="CE231" i="63"/>
  <c r="A232" i="63"/>
  <c r="B232" i="63"/>
  <c r="D232" i="63"/>
  <c r="E232" i="63"/>
  <c r="F232" i="63"/>
  <c r="G232" i="63"/>
  <c r="H232" i="63"/>
  <c r="I232" i="63"/>
  <c r="J232" i="63"/>
  <c r="K232" i="63"/>
  <c r="L232" i="63"/>
  <c r="M232" i="63"/>
  <c r="N232" i="63"/>
  <c r="O232" i="63"/>
  <c r="Q232" i="63"/>
  <c r="R232" i="63"/>
  <c r="S232" i="63"/>
  <c r="T232" i="63"/>
  <c r="U232" i="63"/>
  <c r="V232" i="63"/>
  <c r="W232" i="63"/>
  <c r="X232" i="63"/>
  <c r="Y232" i="63"/>
  <c r="Z232" i="63"/>
  <c r="AA232" i="63"/>
  <c r="AB232" i="63"/>
  <c r="AD232" i="63"/>
  <c r="AE232" i="63"/>
  <c r="AF232" i="63"/>
  <c r="AG232" i="63"/>
  <c r="BI232" i="63"/>
  <c r="BJ232" i="63"/>
  <c r="BK232" i="63"/>
  <c r="BL232" i="63"/>
  <c r="BM232" i="63"/>
  <c r="BN232" i="63"/>
  <c r="BO232" i="63"/>
  <c r="BP232" i="63"/>
  <c r="BQ232" i="63"/>
  <c r="BS232" i="63"/>
  <c r="BT232" i="63"/>
  <c r="BU232" i="63"/>
  <c r="BV232" i="63"/>
  <c r="BX232" i="63"/>
  <c r="BY232" i="63"/>
  <c r="BZ232" i="63"/>
  <c r="CA232" i="63"/>
  <c r="CC232" i="63"/>
  <c r="CE232" i="63"/>
  <c r="A233" i="63"/>
  <c r="B233" i="63"/>
  <c r="D233" i="63"/>
  <c r="E233" i="63"/>
  <c r="F233" i="63"/>
  <c r="G233" i="63"/>
  <c r="H233" i="63"/>
  <c r="I233" i="63"/>
  <c r="J233" i="63"/>
  <c r="K233" i="63"/>
  <c r="L233" i="63"/>
  <c r="M233" i="63"/>
  <c r="N233" i="63"/>
  <c r="O233" i="63"/>
  <c r="Q233" i="63"/>
  <c r="R233" i="63"/>
  <c r="S233" i="63"/>
  <c r="T233" i="63"/>
  <c r="U233" i="63"/>
  <c r="V233" i="63"/>
  <c r="W233" i="63"/>
  <c r="X233" i="63"/>
  <c r="Y233" i="63"/>
  <c r="Z233" i="63"/>
  <c r="AA233" i="63"/>
  <c r="AB233" i="63"/>
  <c r="AD233" i="63"/>
  <c r="AE233" i="63"/>
  <c r="AF233" i="63"/>
  <c r="AG233" i="63"/>
  <c r="BI233" i="63"/>
  <c r="BJ233" i="63"/>
  <c r="BK233" i="63"/>
  <c r="BL233" i="63"/>
  <c r="BM233" i="63"/>
  <c r="BN233" i="63"/>
  <c r="BO233" i="63"/>
  <c r="BP233" i="63"/>
  <c r="BQ233" i="63"/>
  <c r="BS233" i="63"/>
  <c r="BT233" i="63"/>
  <c r="BU233" i="63"/>
  <c r="BV233" i="63"/>
  <c r="BX233" i="63"/>
  <c r="BY233" i="63"/>
  <c r="BZ233" i="63"/>
  <c r="CA233" i="63"/>
  <c r="CC233" i="63"/>
  <c r="CE233" i="63"/>
  <c r="A234" i="63"/>
  <c r="B234" i="63"/>
  <c r="D234" i="63"/>
  <c r="E234" i="63"/>
  <c r="F234" i="63"/>
  <c r="G234" i="63"/>
  <c r="H234" i="63"/>
  <c r="I234" i="63"/>
  <c r="J234" i="63"/>
  <c r="K234" i="63"/>
  <c r="L234" i="63"/>
  <c r="M234" i="63"/>
  <c r="N234" i="63"/>
  <c r="O234" i="63"/>
  <c r="Q234" i="63"/>
  <c r="R234" i="63"/>
  <c r="S234" i="63"/>
  <c r="T234" i="63"/>
  <c r="U234" i="63"/>
  <c r="V234" i="63"/>
  <c r="W234" i="63"/>
  <c r="X234" i="63"/>
  <c r="Y234" i="63"/>
  <c r="Z234" i="63"/>
  <c r="AA234" i="63"/>
  <c r="AB234" i="63"/>
  <c r="AD234" i="63"/>
  <c r="AE234" i="63"/>
  <c r="AF234" i="63"/>
  <c r="AG234" i="63"/>
  <c r="BI234" i="63"/>
  <c r="BJ234" i="63"/>
  <c r="BK234" i="63"/>
  <c r="BL234" i="63"/>
  <c r="BM234" i="63"/>
  <c r="BN234" i="63"/>
  <c r="BO234" i="63"/>
  <c r="BP234" i="63"/>
  <c r="BQ234" i="63"/>
  <c r="BS234" i="63"/>
  <c r="BT234" i="63"/>
  <c r="BU234" i="63"/>
  <c r="BV234" i="63"/>
  <c r="BX234" i="63"/>
  <c r="BY234" i="63"/>
  <c r="BZ234" i="63"/>
  <c r="CA234" i="63"/>
  <c r="CC234" i="63"/>
  <c r="CE234" i="63"/>
  <c r="A235" i="63"/>
  <c r="B235" i="63"/>
  <c r="D235" i="63"/>
  <c r="E235" i="63"/>
  <c r="F235" i="63"/>
  <c r="G235" i="63"/>
  <c r="H235" i="63"/>
  <c r="I235" i="63"/>
  <c r="J235" i="63"/>
  <c r="K235" i="63"/>
  <c r="L235" i="63"/>
  <c r="M235" i="63"/>
  <c r="N235" i="63"/>
  <c r="O235" i="63"/>
  <c r="Q235" i="63"/>
  <c r="R235" i="63"/>
  <c r="S235" i="63"/>
  <c r="T235" i="63"/>
  <c r="U235" i="63"/>
  <c r="V235" i="63"/>
  <c r="W235" i="63"/>
  <c r="X235" i="63"/>
  <c r="Y235" i="63"/>
  <c r="Z235" i="63"/>
  <c r="AA235" i="63"/>
  <c r="AB235" i="63"/>
  <c r="AD235" i="63"/>
  <c r="AE235" i="63"/>
  <c r="AF235" i="63"/>
  <c r="AG235" i="63"/>
  <c r="BI235" i="63"/>
  <c r="BJ235" i="63"/>
  <c r="BK235" i="63"/>
  <c r="BL235" i="63"/>
  <c r="BM235" i="63"/>
  <c r="BN235" i="63"/>
  <c r="BO235" i="63"/>
  <c r="BP235" i="63"/>
  <c r="BQ235" i="63"/>
  <c r="BS235" i="63"/>
  <c r="BT235" i="63"/>
  <c r="BU235" i="63"/>
  <c r="BV235" i="63"/>
  <c r="BX235" i="63"/>
  <c r="BY235" i="63"/>
  <c r="BZ235" i="63"/>
  <c r="CA235" i="63"/>
  <c r="CC235" i="63"/>
  <c r="CE235" i="63"/>
  <c r="A236" i="63"/>
  <c r="B236" i="63"/>
  <c r="D236" i="63"/>
  <c r="E236" i="63"/>
  <c r="F236" i="63"/>
  <c r="G236" i="63"/>
  <c r="H236" i="63"/>
  <c r="I236" i="63"/>
  <c r="J236" i="63"/>
  <c r="K236" i="63"/>
  <c r="L236" i="63"/>
  <c r="M236" i="63"/>
  <c r="N236" i="63"/>
  <c r="O236" i="63"/>
  <c r="Q236" i="63"/>
  <c r="R236" i="63"/>
  <c r="S236" i="63"/>
  <c r="T236" i="63"/>
  <c r="U236" i="63"/>
  <c r="V236" i="63"/>
  <c r="W236" i="63"/>
  <c r="X236" i="63"/>
  <c r="Y236" i="63"/>
  <c r="Z236" i="63"/>
  <c r="AA236" i="63"/>
  <c r="AB236" i="63"/>
  <c r="AD236" i="63"/>
  <c r="AE236" i="63"/>
  <c r="AF236" i="63"/>
  <c r="AG236" i="63"/>
  <c r="BI236" i="63"/>
  <c r="BJ236" i="63"/>
  <c r="BK236" i="63"/>
  <c r="BL236" i="63"/>
  <c r="BM236" i="63"/>
  <c r="BN236" i="63"/>
  <c r="BO236" i="63"/>
  <c r="BP236" i="63"/>
  <c r="BQ236" i="63"/>
  <c r="BS236" i="63"/>
  <c r="BT236" i="63"/>
  <c r="BU236" i="63"/>
  <c r="BV236" i="63"/>
  <c r="BX236" i="63"/>
  <c r="BY236" i="63"/>
  <c r="BZ236" i="63"/>
  <c r="CA236" i="63"/>
  <c r="CC236" i="63"/>
  <c r="CE236" i="63"/>
  <c r="A237" i="63"/>
  <c r="B237" i="63"/>
  <c r="D237" i="63"/>
  <c r="E237" i="63"/>
  <c r="F237" i="63"/>
  <c r="G237" i="63"/>
  <c r="H237" i="63"/>
  <c r="I237" i="63"/>
  <c r="J237" i="63"/>
  <c r="K237" i="63"/>
  <c r="L237" i="63"/>
  <c r="M237" i="63"/>
  <c r="N237" i="63"/>
  <c r="O237" i="63"/>
  <c r="Q237" i="63"/>
  <c r="R237" i="63"/>
  <c r="S237" i="63"/>
  <c r="T237" i="63"/>
  <c r="U237" i="63"/>
  <c r="V237" i="63"/>
  <c r="W237" i="63"/>
  <c r="X237" i="63"/>
  <c r="Y237" i="63"/>
  <c r="Z237" i="63"/>
  <c r="AA237" i="63"/>
  <c r="AB237" i="63"/>
  <c r="AD237" i="63"/>
  <c r="AE237" i="63"/>
  <c r="AF237" i="63"/>
  <c r="AG237" i="63"/>
  <c r="BI237" i="63"/>
  <c r="BJ237" i="63"/>
  <c r="BK237" i="63"/>
  <c r="BL237" i="63"/>
  <c r="BM237" i="63"/>
  <c r="BN237" i="63"/>
  <c r="BO237" i="63"/>
  <c r="BP237" i="63"/>
  <c r="BQ237" i="63"/>
  <c r="BS237" i="63"/>
  <c r="BT237" i="63"/>
  <c r="BU237" i="63"/>
  <c r="BV237" i="63"/>
  <c r="BX237" i="63"/>
  <c r="BY237" i="63"/>
  <c r="BZ237" i="63"/>
  <c r="CA237" i="63"/>
  <c r="CC237" i="63"/>
  <c r="CE237" i="63"/>
  <c r="A238" i="63"/>
  <c r="B238" i="63"/>
  <c r="D238" i="63"/>
  <c r="E238" i="63"/>
  <c r="F238" i="63"/>
  <c r="G238" i="63"/>
  <c r="H238" i="63"/>
  <c r="I238" i="63"/>
  <c r="J238" i="63"/>
  <c r="K238" i="63"/>
  <c r="L238" i="63"/>
  <c r="M238" i="63"/>
  <c r="N238" i="63"/>
  <c r="O238" i="63"/>
  <c r="Q238" i="63"/>
  <c r="R238" i="63"/>
  <c r="S238" i="63"/>
  <c r="T238" i="63"/>
  <c r="U238" i="63"/>
  <c r="V238" i="63"/>
  <c r="W238" i="63"/>
  <c r="X238" i="63"/>
  <c r="Y238" i="63"/>
  <c r="Z238" i="63"/>
  <c r="AA238" i="63"/>
  <c r="AB238" i="63"/>
  <c r="AD238" i="63"/>
  <c r="AE238" i="63"/>
  <c r="AF238" i="63"/>
  <c r="AG238" i="63"/>
  <c r="AJ238" i="63"/>
  <c r="AK238" i="63"/>
  <c r="AL238" i="63"/>
  <c r="AM238" i="63"/>
  <c r="AO238" i="63"/>
  <c r="AT238" i="63"/>
  <c r="AU238" i="63"/>
  <c r="AV238" i="63"/>
  <c r="AW238" i="63"/>
  <c r="AX238" i="63"/>
  <c r="AY238" i="63"/>
  <c r="BI238" i="63"/>
  <c r="BJ238" i="63"/>
  <c r="BK238" i="63"/>
  <c r="BL238" i="63"/>
  <c r="BM238" i="63"/>
  <c r="BN238" i="63"/>
  <c r="BO238" i="63"/>
  <c r="BP238" i="63"/>
  <c r="BQ238" i="63"/>
  <c r="BS238" i="63"/>
  <c r="BT238" i="63"/>
  <c r="BU238" i="63"/>
  <c r="BV238" i="63"/>
  <c r="BX238" i="63"/>
  <c r="BY238" i="63"/>
  <c r="BZ238" i="63"/>
  <c r="CA238" i="63"/>
  <c r="CC238" i="63"/>
  <c r="CE238" i="63"/>
  <c r="A239" i="63"/>
  <c r="B239" i="63"/>
  <c r="D239" i="63"/>
  <c r="E239" i="63"/>
  <c r="F239" i="63"/>
  <c r="G239" i="63"/>
  <c r="H239" i="63"/>
  <c r="I239" i="63"/>
  <c r="J239" i="63"/>
  <c r="K239" i="63"/>
  <c r="L239" i="63"/>
  <c r="M239" i="63"/>
  <c r="N239" i="63"/>
  <c r="O239" i="63"/>
  <c r="Q239" i="63"/>
  <c r="R239" i="63"/>
  <c r="S239" i="63"/>
  <c r="T239" i="63"/>
  <c r="U239" i="63"/>
  <c r="V239" i="63"/>
  <c r="W239" i="63"/>
  <c r="X239" i="63"/>
  <c r="Y239" i="63"/>
  <c r="Z239" i="63"/>
  <c r="AA239" i="63"/>
  <c r="AB239" i="63"/>
  <c r="AD239" i="63"/>
  <c r="AE239" i="63"/>
  <c r="AF239" i="63"/>
  <c r="AG239" i="63"/>
  <c r="BI239" i="63"/>
  <c r="BJ239" i="63"/>
  <c r="BK239" i="63"/>
  <c r="BL239" i="63"/>
  <c r="BM239" i="63"/>
  <c r="BN239" i="63"/>
  <c r="BO239" i="63"/>
  <c r="BP239" i="63"/>
  <c r="BQ239" i="63"/>
  <c r="BS239" i="63"/>
  <c r="BT239" i="63"/>
  <c r="BU239" i="63"/>
  <c r="BV239" i="63"/>
  <c r="BX239" i="63"/>
  <c r="BY239" i="63"/>
  <c r="BZ239" i="63"/>
  <c r="CA239" i="63"/>
  <c r="CC239" i="63"/>
  <c r="CE239" i="63"/>
  <c r="A240" i="63"/>
  <c r="B240" i="63"/>
  <c r="D240" i="63"/>
  <c r="E240" i="63"/>
  <c r="F240" i="63"/>
  <c r="G240" i="63"/>
  <c r="H240" i="63"/>
  <c r="I240" i="63"/>
  <c r="J240" i="63"/>
  <c r="K240" i="63"/>
  <c r="L240" i="63"/>
  <c r="M240" i="63"/>
  <c r="N240" i="63"/>
  <c r="O240" i="63"/>
  <c r="Q240" i="63"/>
  <c r="R240" i="63"/>
  <c r="S240" i="63"/>
  <c r="T240" i="63"/>
  <c r="U240" i="63"/>
  <c r="V240" i="63"/>
  <c r="W240" i="63"/>
  <c r="X240" i="63"/>
  <c r="Y240" i="63"/>
  <c r="Z240" i="63"/>
  <c r="AA240" i="63"/>
  <c r="AB240" i="63"/>
  <c r="AD240" i="63"/>
  <c r="AE240" i="63"/>
  <c r="AF240" i="63"/>
  <c r="AG240" i="63"/>
  <c r="BI240" i="63"/>
  <c r="BJ240" i="63"/>
  <c r="BK240" i="63"/>
  <c r="BL240" i="63"/>
  <c r="BM240" i="63"/>
  <c r="BN240" i="63"/>
  <c r="BO240" i="63"/>
  <c r="BP240" i="63"/>
  <c r="BQ240" i="63"/>
  <c r="BS240" i="63"/>
  <c r="BT240" i="63"/>
  <c r="BU240" i="63"/>
  <c r="BV240" i="63"/>
  <c r="BX240" i="63"/>
  <c r="BY240" i="63"/>
  <c r="BZ240" i="63"/>
  <c r="CA240" i="63"/>
  <c r="CC240" i="63"/>
  <c r="CE240" i="63"/>
  <c r="A241" i="63"/>
  <c r="B241" i="63"/>
  <c r="D241" i="63"/>
  <c r="E241" i="63"/>
  <c r="F241" i="63"/>
  <c r="G241" i="63"/>
  <c r="H241" i="63"/>
  <c r="I241" i="63"/>
  <c r="J241" i="63"/>
  <c r="K241" i="63"/>
  <c r="L241" i="63"/>
  <c r="M241" i="63"/>
  <c r="N241" i="63"/>
  <c r="O241" i="63"/>
  <c r="Q241" i="63"/>
  <c r="R241" i="63"/>
  <c r="S241" i="63"/>
  <c r="T241" i="63"/>
  <c r="U241" i="63"/>
  <c r="V241" i="63"/>
  <c r="W241" i="63"/>
  <c r="X241" i="63"/>
  <c r="Y241" i="63"/>
  <c r="Z241" i="63"/>
  <c r="AA241" i="63"/>
  <c r="AB241" i="63"/>
  <c r="AD241" i="63"/>
  <c r="AE241" i="63"/>
  <c r="AF241" i="63"/>
  <c r="AG241" i="63"/>
  <c r="BI241" i="63"/>
  <c r="BJ241" i="63"/>
  <c r="BK241" i="63"/>
  <c r="BL241" i="63"/>
  <c r="BM241" i="63"/>
  <c r="BN241" i="63"/>
  <c r="BO241" i="63"/>
  <c r="BP241" i="63"/>
  <c r="BQ241" i="63"/>
  <c r="BS241" i="63"/>
  <c r="BT241" i="63"/>
  <c r="BU241" i="63"/>
  <c r="BV241" i="63"/>
  <c r="BX241" i="63"/>
  <c r="BY241" i="63"/>
  <c r="BZ241" i="63"/>
  <c r="CA241" i="63"/>
  <c r="CC241" i="63"/>
  <c r="CE241" i="63"/>
  <c r="A242" i="63"/>
  <c r="B242" i="63"/>
  <c r="D242" i="63"/>
  <c r="E242" i="63"/>
  <c r="F242" i="63"/>
  <c r="G242" i="63"/>
  <c r="H242" i="63"/>
  <c r="I242" i="63"/>
  <c r="J242" i="63"/>
  <c r="K242" i="63"/>
  <c r="L242" i="63"/>
  <c r="M242" i="63"/>
  <c r="N242" i="63"/>
  <c r="O242" i="63"/>
  <c r="Q242" i="63"/>
  <c r="R242" i="63"/>
  <c r="S242" i="63"/>
  <c r="T242" i="63"/>
  <c r="U242" i="63"/>
  <c r="V242" i="63"/>
  <c r="W242" i="63"/>
  <c r="X242" i="63"/>
  <c r="Y242" i="63"/>
  <c r="Z242" i="63"/>
  <c r="AA242" i="63"/>
  <c r="AB242" i="63"/>
  <c r="AD242" i="63"/>
  <c r="AE242" i="63"/>
  <c r="AF242" i="63"/>
  <c r="AG242" i="63"/>
  <c r="BI242" i="63"/>
  <c r="BJ242" i="63"/>
  <c r="BK242" i="63"/>
  <c r="BL242" i="63"/>
  <c r="BM242" i="63"/>
  <c r="BN242" i="63"/>
  <c r="BO242" i="63"/>
  <c r="BP242" i="63"/>
  <c r="BQ242" i="63"/>
  <c r="BS242" i="63"/>
  <c r="BT242" i="63"/>
  <c r="BU242" i="63"/>
  <c r="BV242" i="63"/>
  <c r="BX242" i="63"/>
  <c r="BY242" i="63"/>
  <c r="BZ242" i="63"/>
  <c r="CA242" i="63"/>
  <c r="CC242" i="63"/>
  <c r="CE242" i="63"/>
  <c r="A243" i="63"/>
  <c r="B243" i="63"/>
  <c r="D243" i="63"/>
  <c r="E243" i="63"/>
  <c r="F243" i="63"/>
  <c r="G243" i="63"/>
  <c r="H243" i="63"/>
  <c r="I243" i="63"/>
  <c r="J243" i="63"/>
  <c r="K243" i="63"/>
  <c r="L243" i="63"/>
  <c r="M243" i="63"/>
  <c r="N243" i="63"/>
  <c r="O243" i="63"/>
  <c r="Q243" i="63"/>
  <c r="R243" i="63"/>
  <c r="S243" i="63"/>
  <c r="T243" i="63"/>
  <c r="U243" i="63"/>
  <c r="V243" i="63"/>
  <c r="W243" i="63"/>
  <c r="X243" i="63"/>
  <c r="Y243" i="63"/>
  <c r="Z243" i="63"/>
  <c r="AA243" i="63"/>
  <c r="AB243" i="63"/>
  <c r="AD243" i="63"/>
  <c r="AE243" i="63"/>
  <c r="AF243" i="63"/>
  <c r="AG243" i="63"/>
  <c r="BI243" i="63"/>
  <c r="BJ243" i="63"/>
  <c r="BK243" i="63"/>
  <c r="BL243" i="63"/>
  <c r="BM243" i="63"/>
  <c r="BN243" i="63"/>
  <c r="BO243" i="63"/>
  <c r="BP243" i="63"/>
  <c r="BQ243" i="63"/>
  <c r="BS243" i="63"/>
  <c r="BT243" i="63"/>
  <c r="BU243" i="63"/>
  <c r="BV243" i="63"/>
  <c r="BX243" i="63"/>
  <c r="BY243" i="63"/>
  <c r="BZ243" i="63"/>
  <c r="CA243" i="63"/>
  <c r="CC243" i="63"/>
  <c r="CE243" i="63"/>
  <c r="A244" i="63"/>
  <c r="B244" i="63"/>
  <c r="D244" i="63"/>
  <c r="E244" i="63"/>
  <c r="F244" i="63"/>
  <c r="G244" i="63"/>
  <c r="H244" i="63"/>
  <c r="I244" i="63"/>
  <c r="J244" i="63"/>
  <c r="K244" i="63"/>
  <c r="L244" i="63"/>
  <c r="M244" i="63"/>
  <c r="N244" i="63"/>
  <c r="O244" i="63"/>
  <c r="Q244" i="63"/>
  <c r="R244" i="63"/>
  <c r="S244" i="63"/>
  <c r="T244" i="63"/>
  <c r="U244" i="63"/>
  <c r="V244" i="63"/>
  <c r="W244" i="63"/>
  <c r="X244" i="63"/>
  <c r="Y244" i="63"/>
  <c r="Z244" i="63"/>
  <c r="AA244" i="63"/>
  <c r="AB244" i="63"/>
  <c r="AD244" i="63"/>
  <c r="AE244" i="63"/>
  <c r="AF244" i="63"/>
  <c r="AG244" i="63"/>
  <c r="BI244" i="63"/>
  <c r="BJ244" i="63"/>
  <c r="BK244" i="63"/>
  <c r="BL244" i="63"/>
  <c r="BM244" i="63"/>
  <c r="BN244" i="63"/>
  <c r="BO244" i="63"/>
  <c r="BP244" i="63"/>
  <c r="BQ244" i="63"/>
  <c r="BS244" i="63"/>
  <c r="BT244" i="63"/>
  <c r="BU244" i="63"/>
  <c r="BV244" i="63"/>
  <c r="BX244" i="63"/>
  <c r="BY244" i="63"/>
  <c r="BZ244" i="63"/>
  <c r="CA244" i="63"/>
  <c r="CC244" i="63"/>
  <c r="CE244" i="63"/>
  <c r="A245" i="63"/>
  <c r="B245" i="63"/>
  <c r="D245" i="63"/>
  <c r="E245" i="63"/>
  <c r="F245" i="63"/>
  <c r="G245" i="63"/>
  <c r="H245" i="63"/>
  <c r="I245" i="63"/>
  <c r="J245" i="63"/>
  <c r="K245" i="63"/>
  <c r="L245" i="63"/>
  <c r="M245" i="63"/>
  <c r="N245" i="63"/>
  <c r="O245" i="63"/>
  <c r="Q245" i="63"/>
  <c r="R245" i="63"/>
  <c r="S245" i="63"/>
  <c r="T245" i="63"/>
  <c r="U245" i="63"/>
  <c r="V245" i="63"/>
  <c r="W245" i="63"/>
  <c r="X245" i="63"/>
  <c r="Y245" i="63"/>
  <c r="Z245" i="63"/>
  <c r="AA245" i="63"/>
  <c r="AB245" i="63"/>
  <c r="AD245" i="63"/>
  <c r="AE245" i="63"/>
  <c r="AF245" i="63"/>
  <c r="AG245" i="63"/>
  <c r="BI245" i="63"/>
  <c r="BJ245" i="63"/>
  <c r="BK245" i="63"/>
  <c r="BL245" i="63"/>
  <c r="BM245" i="63"/>
  <c r="BN245" i="63"/>
  <c r="BO245" i="63"/>
  <c r="BP245" i="63"/>
  <c r="BQ245" i="63"/>
  <c r="BS245" i="63"/>
  <c r="BT245" i="63"/>
  <c r="BU245" i="63"/>
  <c r="BV245" i="63"/>
  <c r="BX245" i="63"/>
  <c r="BY245" i="63"/>
  <c r="BZ245" i="63"/>
  <c r="CA245" i="63"/>
  <c r="CC245" i="63"/>
  <c r="CE245" i="63"/>
  <c r="A246" i="63"/>
  <c r="B246" i="63"/>
  <c r="D246" i="63"/>
  <c r="E246" i="63"/>
  <c r="F246" i="63"/>
  <c r="G246" i="63"/>
  <c r="H246" i="63"/>
  <c r="I246" i="63"/>
  <c r="J246" i="63"/>
  <c r="K246" i="63"/>
  <c r="L246" i="63"/>
  <c r="M246" i="63"/>
  <c r="N246" i="63"/>
  <c r="O246" i="63"/>
  <c r="Q246" i="63"/>
  <c r="R246" i="63"/>
  <c r="S246" i="63"/>
  <c r="T246" i="63"/>
  <c r="U246" i="63"/>
  <c r="V246" i="63"/>
  <c r="W246" i="63"/>
  <c r="X246" i="63"/>
  <c r="Y246" i="63"/>
  <c r="Z246" i="63"/>
  <c r="AA246" i="63"/>
  <c r="AB246" i="63"/>
  <c r="AD246" i="63"/>
  <c r="AE246" i="63"/>
  <c r="AF246" i="63"/>
  <c r="AG246" i="63"/>
  <c r="BI246" i="63"/>
  <c r="BJ246" i="63"/>
  <c r="BK246" i="63"/>
  <c r="BL246" i="63"/>
  <c r="BM246" i="63"/>
  <c r="BN246" i="63"/>
  <c r="BO246" i="63"/>
  <c r="BP246" i="63"/>
  <c r="BQ246" i="63"/>
  <c r="BS246" i="63"/>
  <c r="BT246" i="63"/>
  <c r="BU246" i="63"/>
  <c r="BV246" i="63"/>
  <c r="BX246" i="63"/>
  <c r="BY246" i="63"/>
  <c r="BZ246" i="63"/>
  <c r="CA246" i="63"/>
  <c r="CC246" i="63"/>
  <c r="CE246" i="63"/>
  <c r="A247" i="63"/>
  <c r="B247" i="63"/>
  <c r="D247" i="63"/>
  <c r="E247" i="63"/>
  <c r="F247" i="63"/>
  <c r="G247" i="63"/>
  <c r="H247" i="63"/>
  <c r="I247" i="63"/>
  <c r="J247" i="63"/>
  <c r="K247" i="63"/>
  <c r="L247" i="63"/>
  <c r="M247" i="63"/>
  <c r="N247" i="63"/>
  <c r="O247" i="63"/>
  <c r="Q247" i="63"/>
  <c r="R247" i="63"/>
  <c r="S247" i="63"/>
  <c r="T247" i="63"/>
  <c r="U247" i="63"/>
  <c r="V247" i="63"/>
  <c r="W247" i="63"/>
  <c r="X247" i="63"/>
  <c r="Y247" i="63"/>
  <c r="Z247" i="63"/>
  <c r="AA247" i="63"/>
  <c r="AB247" i="63"/>
  <c r="AD247" i="63"/>
  <c r="AE247" i="63"/>
  <c r="AF247" i="63"/>
  <c r="AG247" i="63"/>
  <c r="BI247" i="63"/>
  <c r="BJ247" i="63"/>
  <c r="BK247" i="63"/>
  <c r="BL247" i="63"/>
  <c r="BM247" i="63"/>
  <c r="BN247" i="63"/>
  <c r="BO247" i="63"/>
  <c r="BP247" i="63"/>
  <c r="BQ247" i="63"/>
  <c r="BS247" i="63"/>
  <c r="BT247" i="63"/>
  <c r="BU247" i="63"/>
  <c r="BV247" i="63"/>
  <c r="BX247" i="63"/>
  <c r="BY247" i="63"/>
  <c r="BZ247" i="63"/>
  <c r="CA247" i="63"/>
  <c r="CC247" i="63"/>
  <c r="CE247" i="63"/>
  <c r="A248" i="63"/>
  <c r="B248" i="63"/>
  <c r="D248" i="63"/>
  <c r="E248" i="63"/>
  <c r="F248" i="63"/>
  <c r="G248" i="63"/>
  <c r="H248" i="63"/>
  <c r="I248" i="63"/>
  <c r="J248" i="63"/>
  <c r="K248" i="63"/>
  <c r="L248" i="63"/>
  <c r="M248" i="63"/>
  <c r="N248" i="63"/>
  <c r="O248" i="63"/>
  <c r="Q248" i="63"/>
  <c r="R248" i="63"/>
  <c r="S248" i="63"/>
  <c r="T248" i="63"/>
  <c r="U248" i="63"/>
  <c r="V248" i="63"/>
  <c r="W248" i="63"/>
  <c r="X248" i="63"/>
  <c r="Y248" i="63"/>
  <c r="Z248" i="63"/>
  <c r="AA248" i="63"/>
  <c r="AB248" i="63"/>
  <c r="AD248" i="63"/>
  <c r="AE248" i="63"/>
  <c r="AF248" i="63"/>
  <c r="AG248" i="63"/>
  <c r="BI248" i="63"/>
  <c r="BJ248" i="63"/>
  <c r="BK248" i="63"/>
  <c r="BL248" i="63"/>
  <c r="BM248" i="63"/>
  <c r="BN248" i="63"/>
  <c r="BO248" i="63"/>
  <c r="BP248" i="63"/>
  <c r="BQ248" i="63"/>
  <c r="BS248" i="63"/>
  <c r="BT248" i="63"/>
  <c r="BU248" i="63"/>
  <c r="BV248" i="63"/>
  <c r="BX248" i="63"/>
  <c r="BY248" i="63"/>
  <c r="BZ248" i="63"/>
  <c r="CA248" i="63"/>
  <c r="CC248" i="63"/>
  <c r="CE248" i="63"/>
  <c r="A249" i="63"/>
  <c r="B249" i="63"/>
  <c r="D249" i="63"/>
  <c r="E249" i="63"/>
  <c r="F249" i="63"/>
  <c r="G249" i="63"/>
  <c r="H249" i="63"/>
  <c r="I249" i="63"/>
  <c r="J249" i="63"/>
  <c r="K249" i="63"/>
  <c r="L249" i="63"/>
  <c r="M249" i="63"/>
  <c r="N249" i="63"/>
  <c r="O249" i="63"/>
  <c r="Q249" i="63"/>
  <c r="R249" i="63"/>
  <c r="S249" i="63"/>
  <c r="T249" i="63"/>
  <c r="U249" i="63"/>
  <c r="V249" i="63"/>
  <c r="W249" i="63"/>
  <c r="X249" i="63"/>
  <c r="Y249" i="63"/>
  <c r="Z249" i="63"/>
  <c r="AA249" i="63"/>
  <c r="AB249" i="63"/>
  <c r="AD249" i="63"/>
  <c r="AE249" i="63"/>
  <c r="AF249" i="63"/>
  <c r="AG249" i="63"/>
  <c r="BI249" i="63"/>
  <c r="BJ249" i="63"/>
  <c r="BK249" i="63"/>
  <c r="BL249" i="63"/>
  <c r="BM249" i="63"/>
  <c r="BN249" i="63"/>
  <c r="BO249" i="63"/>
  <c r="BP249" i="63"/>
  <c r="BQ249" i="63"/>
  <c r="BS249" i="63"/>
  <c r="BT249" i="63"/>
  <c r="BU249" i="63"/>
  <c r="BV249" i="63"/>
  <c r="BX249" i="63"/>
  <c r="BY249" i="63"/>
  <c r="BZ249" i="63"/>
  <c r="CA249" i="63"/>
  <c r="CC249" i="63"/>
  <c r="CE249" i="63"/>
  <c r="A250" i="63"/>
  <c r="B250" i="63"/>
  <c r="D250" i="63"/>
  <c r="E250" i="63"/>
  <c r="F250" i="63"/>
  <c r="G250" i="63"/>
  <c r="H250" i="63"/>
  <c r="I250" i="63"/>
  <c r="J250" i="63"/>
  <c r="K250" i="63"/>
  <c r="L250" i="63"/>
  <c r="M250" i="63"/>
  <c r="N250" i="63"/>
  <c r="O250" i="63"/>
  <c r="Q250" i="63"/>
  <c r="R250" i="63"/>
  <c r="S250" i="63"/>
  <c r="T250" i="63"/>
  <c r="U250" i="63"/>
  <c r="V250" i="63"/>
  <c r="W250" i="63"/>
  <c r="X250" i="63"/>
  <c r="Y250" i="63"/>
  <c r="Z250" i="63"/>
  <c r="AA250" i="63"/>
  <c r="AB250" i="63"/>
  <c r="AD250" i="63"/>
  <c r="AE250" i="63"/>
  <c r="AF250" i="63"/>
  <c r="AG250" i="63"/>
  <c r="AJ250" i="63"/>
  <c r="AK250" i="63"/>
  <c r="AL250" i="63"/>
  <c r="AM250" i="63"/>
  <c r="AO250" i="63"/>
  <c r="AT250" i="63"/>
  <c r="AU250" i="63"/>
  <c r="AV250" i="63"/>
  <c r="AW250" i="63"/>
  <c r="AX250" i="63"/>
  <c r="AY250" i="63"/>
  <c r="BI250" i="63"/>
  <c r="BJ250" i="63"/>
  <c r="BK250" i="63"/>
  <c r="BL250" i="63"/>
  <c r="BM250" i="63"/>
  <c r="BN250" i="63"/>
  <c r="BO250" i="63"/>
  <c r="BP250" i="63"/>
  <c r="BQ250" i="63"/>
  <c r="BS250" i="63"/>
  <c r="BT250" i="63"/>
  <c r="BU250" i="63"/>
  <c r="BV250" i="63"/>
  <c r="BX250" i="63"/>
  <c r="BY250" i="63"/>
  <c r="BZ250" i="63"/>
  <c r="CA250" i="63"/>
  <c r="CC250" i="63"/>
  <c r="CE250" i="63"/>
  <c r="A251" i="63"/>
  <c r="B251" i="63"/>
  <c r="D251" i="63"/>
  <c r="E251" i="63"/>
  <c r="F251" i="63"/>
  <c r="G251" i="63"/>
  <c r="H251" i="63"/>
  <c r="I251" i="63"/>
  <c r="J251" i="63"/>
  <c r="K251" i="63"/>
  <c r="L251" i="63"/>
  <c r="M251" i="63"/>
  <c r="N251" i="63"/>
  <c r="O251" i="63"/>
  <c r="Q251" i="63"/>
  <c r="R251" i="63"/>
  <c r="S251" i="63"/>
  <c r="T251" i="63"/>
  <c r="U251" i="63"/>
  <c r="V251" i="63"/>
  <c r="W251" i="63"/>
  <c r="X251" i="63"/>
  <c r="Y251" i="63"/>
  <c r="Z251" i="63"/>
  <c r="AA251" i="63"/>
  <c r="AB251" i="63"/>
  <c r="AD251" i="63"/>
  <c r="AE251" i="63"/>
  <c r="AF251" i="63"/>
  <c r="AG251" i="63"/>
  <c r="BI251" i="63"/>
  <c r="BJ251" i="63"/>
  <c r="BK251" i="63"/>
  <c r="BL251" i="63"/>
  <c r="BM251" i="63"/>
  <c r="BN251" i="63"/>
  <c r="BO251" i="63"/>
  <c r="BP251" i="63"/>
  <c r="BQ251" i="63"/>
  <c r="BS251" i="63"/>
  <c r="BT251" i="63"/>
  <c r="BU251" i="63"/>
  <c r="BV251" i="63"/>
  <c r="BX251" i="63"/>
  <c r="BY251" i="63"/>
  <c r="BZ251" i="63"/>
  <c r="CA251" i="63"/>
  <c r="CC251" i="63"/>
  <c r="CE251" i="63"/>
  <c r="A252" i="63"/>
  <c r="B252" i="63"/>
  <c r="D252" i="63"/>
  <c r="E252" i="63"/>
  <c r="F252" i="63"/>
  <c r="G252" i="63"/>
  <c r="H252" i="63"/>
  <c r="I252" i="63"/>
  <c r="J252" i="63"/>
  <c r="K252" i="63"/>
  <c r="L252" i="63"/>
  <c r="M252" i="63"/>
  <c r="N252" i="63"/>
  <c r="O252" i="63"/>
  <c r="Q252" i="63"/>
  <c r="R252" i="63"/>
  <c r="S252" i="63"/>
  <c r="T252" i="63"/>
  <c r="U252" i="63"/>
  <c r="V252" i="63"/>
  <c r="W252" i="63"/>
  <c r="X252" i="63"/>
  <c r="Y252" i="63"/>
  <c r="Z252" i="63"/>
  <c r="AA252" i="63"/>
  <c r="AB252" i="63"/>
  <c r="AD252" i="63"/>
  <c r="AE252" i="63"/>
  <c r="AF252" i="63"/>
  <c r="AG252" i="63"/>
  <c r="BI252" i="63"/>
  <c r="BJ252" i="63"/>
  <c r="BK252" i="63"/>
  <c r="BL252" i="63"/>
  <c r="BM252" i="63"/>
  <c r="BN252" i="63"/>
  <c r="BO252" i="63"/>
  <c r="BP252" i="63"/>
  <c r="BQ252" i="63"/>
  <c r="BS252" i="63"/>
  <c r="BT252" i="63"/>
  <c r="BU252" i="63"/>
  <c r="BV252" i="63"/>
  <c r="BX252" i="63"/>
  <c r="BY252" i="63"/>
  <c r="BZ252" i="63"/>
  <c r="CA252" i="63"/>
  <c r="CC252" i="63"/>
  <c r="CE252" i="63"/>
  <c r="A253" i="63"/>
  <c r="B253" i="63"/>
  <c r="D253" i="63"/>
  <c r="E253" i="63"/>
  <c r="F253" i="63"/>
  <c r="G253" i="63"/>
  <c r="H253" i="63"/>
  <c r="I253" i="63"/>
  <c r="J253" i="63"/>
  <c r="K253" i="63"/>
  <c r="L253" i="63"/>
  <c r="M253" i="63"/>
  <c r="N253" i="63"/>
  <c r="O253" i="63"/>
  <c r="Q253" i="63"/>
  <c r="R253" i="63"/>
  <c r="S253" i="63"/>
  <c r="T253" i="63"/>
  <c r="U253" i="63"/>
  <c r="V253" i="63"/>
  <c r="W253" i="63"/>
  <c r="X253" i="63"/>
  <c r="Y253" i="63"/>
  <c r="Z253" i="63"/>
  <c r="AA253" i="63"/>
  <c r="AB253" i="63"/>
  <c r="AD253" i="63"/>
  <c r="AE253" i="63"/>
  <c r="AF253" i="63"/>
  <c r="AG253" i="63"/>
  <c r="BI253" i="63"/>
  <c r="BJ253" i="63"/>
  <c r="BK253" i="63"/>
  <c r="BL253" i="63"/>
  <c r="BM253" i="63"/>
  <c r="BN253" i="63"/>
  <c r="BO253" i="63"/>
  <c r="BP253" i="63"/>
  <c r="BQ253" i="63"/>
  <c r="BS253" i="63"/>
  <c r="BT253" i="63"/>
  <c r="BU253" i="63"/>
  <c r="BV253" i="63"/>
  <c r="BX253" i="63"/>
  <c r="BY253" i="63"/>
  <c r="BZ253" i="63"/>
  <c r="CA253" i="63"/>
  <c r="CC253" i="63"/>
  <c r="CE253" i="63"/>
  <c r="A254" i="63"/>
  <c r="B254" i="63"/>
  <c r="D254" i="63"/>
  <c r="E254" i="63"/>
  <c r="F254" i="63"/>
  <c r="G254" i="63"/>
  <c r="H254" i="63"/>
  <c r="I254" i="63"/>
  <c r="J254" i="63"/>
  <c r="K254" i="63"/>
  <c r="L254" i="63"/>
  <c r="M254" i="63"/>
  <c r="N254" i="63"/>
  <c r="O254" i="63"/>
  <c r="Q254" i="63"/>
  <c r="R254" i="63"/>
  <c r="S254" i="63"/>
  <c r="T254" i="63"/>
  <c r="U254" i="63"/>
  <c r="V254" i="63"/>
  <c r="W254" i="63"/>
  <c r="X254" i="63"/>
  <c r="Y254" i="63"/>
  <c r="Z254" i="63"/>
  <c r="AA254" i="63"/>
  <c r="AB254" i="63"/>
  <c r="AD254" i="63"/>
  <c r="AE254" i="63"/>
  <c r="AF254" i="63"/>
  <c r="AG254" i="63"/>
  <c r="BI254" i="63"/>
  <c r="BJ254" i="63"/>
  <c r="BK254" i="63"/>
  <c r="BL254" i="63"/>
  <c r="BM254" i="63"/>
  <c r="BN254" i="63"/>
  <c r="BO254" i="63"/>
  <c r="BP254" i="63"/>
  <c r="BQ254" i="63"/>
  <c r="BS254" i="63"/>
  <c r="BT254" i="63"/>
  <c r="BU254" i="63"/>
  <c r="BV254" i="63"/>
  <c r="BX254" i="63"/>
  <c r="BY254" i="63"/>
  <c r="BZ254" i="63"/>
  <c r="CA254" i="63"/>
  <c r="CC254" i="63"/>
  <c r="CE254" i="63"/>
  <c r="A255" i="63"/>
  <c r="B255" i="63"/>
  <c r="D255" i="63"/>
  <c r="E255" i="63"/>
  <c r="F255" i="63"/>
  <c r="G255" i="63"/>
  <c r="H255" i="63"/>
  <c r="I255" i="63"/>
  <c r="J255" i="63"/>
  <c r="K255" i="63"/>
  <c r="L255" i="63"/>
  <c r="M255" i="63"/>
  <c r="N255" i="63"/>
  <c r="O255" i="63"/>
  <c r="Q255" i="63"/>
  <c r="R255" i="63"/>
  <c r="S255" i="63"/>
  <c r="T255" i="63"/>
  <c r="U255" i="63"/>
  <c r="V255" i="63"/>
  <c r="W255" i="63"/>
  <c r="X255" i="63"/>
  <c r="Y255" i="63"/>
  <c r="Z255" i="63"/>
  <c r="AA255" i="63"/>
  <c r="AB255" i="63"/>
  <c r="AD255" i="63"/>
  <c r="AE255" i="63"/>
  <c r="AF255" i="63"/>
  <c r="AG255" i="63"/>
  <c r="BI255" i="63"/>
  <c r="BJ255" i="63"/>
  <c r="BK255" i="63"/>
  <c r="BL255" i="63"/>
  <c r="BM255" i="63"/>
  <c r="BN255" i="63"/>
  <c r="BO255" i="63"/>
  <c r="BP255" i="63"/>
  <c r="BQ255" i="63"/>
  <c r="BS255" i="63"/>
  <c r="BT255" i="63"/>
  <c r="BU255" i="63"/>
  <c r="BV255" i="63"/>
  <c r="BX255" i="63"/>
  <c r="BY255" i="63"/>
  <c r="BZ255" i="63"/>
  <c r="CA255" i="63"/>
  <c r="CC255" i="63"/>
  <c r="CE255" i="63"/>
  <c r="A256" i="63"/>
  <c r="B256" i="63"/>
  <c r="D256" i="63"/>
  <c r="E256" i="63"/>
  <c r="F256" i="63"/>
  <c r="G256" i="63"/>
  <c r="H256" i="63"/>
  <c r="I256" i="63"/>
  <c r="J256" i="63"/>
  <c r="K256" i="63"/>
  <c r="L256" i="63"/>
  <c r="M256" i="63"/>
  <c r="N256" i="63"/>
  <c r="O256" i="63"/>
  <c r="Q256" i="63"/>
  <c r="R256" i="63"/>
  <c r="S256" i="63"/>
  <c r="T256" i="63"/>
  <c r="U256" i="63"/>
  <c r="V256" i="63"/>
  <c r="W256" i="63"/>
  <c r="X256" i="63"/>
  <c r="Y256" i="63"/>
  <c r="Z256" i="63"/>
  <c r="AA256" i="63"/>
  <c r="AB256" i="63"/>
  <c r="AD256" i="63"/>
  <c r="AE256" i="63"/>
  <c r="AF256" i="63"/>
  <c r="AG256" i="63"/>
  <c r="BI256" i="63"/>
  <c r="BJ256" i="63"/>
  <c r="BK256" i="63"/>
  <c r="BL256" i="63"/>
  <c r="BM256" i="63"/>
  <c r="BN256" i="63"/>
  <c r="BO256" i="63"/>
  <c r="BP256" i="63"/>
  <c r="BQ256" i="63"/>
  <c r="BS256" i="63"/>
  <c r="BT256" i="63"/>
  <c r="BU256" i="63"/>
  <c r="BV256" i="63"/>
  <c r="BX256" i="63"/>
  <c r="BY256" i="63"/>
  <c r="BZ256" i="63"/>
  <c r="CA256" i="63"/>
  <c r="CC256" i="63"/>
  <c r="CE256" i="63"/>
  <c r="A257" i="63"/>
  <c r="B257" i="63"/>
  <c r="D257" i="63"/>
  <c r="E257" i="63"/>
  <c r="F257" i="63"/>
  <c r="G257" i="63"/>
  <c r="H257" i="63"/>
  <c r="I257" i="63"/>
  <c r="J257" i="63"/>
  <c r="K257" i="63"/>
  <c r="L257" i="63"/>
  <c r="M257" i="63"/>
  <c r="N257" i="63"/>
  <c r="O257" i="63"/>
  <c r="Q257" i="63"/>
  <c r="R257" i="63"/>
  <c r="S257" i="63"/>
  <c r="T257" i="63"/>
  <c r="U257" i="63"/>
  <c r="V257" i="63"/>
  <c r="W257" i="63"/>
  <c r="X257" i="63"/>
  <c r="Y257" i="63"/>
  <c r="Z257" i="63"/>
  <c r="AA257" i="63"/>
  <c r="AB257" i="63"/>
  <c r="AD257" i="63"/>
  <c r="AE257" i="63"/>
  <c r="AF257" i="63"/>
  <c r="AG257" i="63"/>
  <c r="BI257" i="63"/>
  <c r="BJ257" i="63"/>
  <c r="BK257" i="63"/>
  <c r="BL257" i="63"/>
  <c r="BM257" i="63"/>
  <c r="BN257" i="63"/>
  <c r="BO257" i="63"/>
  <c r="BP257" i="63"/>
  <c r="BQ257" i="63"/>
  <c r="BS257" i="63"/>
  <c r="BT257" i="63"/>
  <c r="BU257" i="63"/>
  <c r="BV257" i="63"/>
  <c r="BX257" i="63"/>
  <c r="BY257" i="63"/>
  <c r="BZ257" i="63"/>
  <c r="CA257" i="63"/>
  <c r="CC257" i="63"/>
  <c r="CE257" i="63"/>
  <c r="A258" i="63"/>
  <c r="B258" i="63"/>
  <c r="D258" i="63"/>
  <c r="E258" i="63"/>
  <c r="F258" i="63"/>
  <c r="G258" i="63"/>
  <c r="H258" i="63"/>
  <c r="I258" i="63"/>
  <c r="J258" i="63"/>
  <c r="K258" i="63"/>
  <c r="L258" i="63"/>
  <c r="M258" i="63"/>
  <c r="N258" i="63"/>
  <c r="O258" i="63"/>
  <c r="Q258" i="63"/>
  <c r="R258" i="63"/>
  <c r="S258" i="63"/>
  <c r="T258" i="63"/>
  <c r="U258" i="63"/>
  <c r="V258" i="63"/>
  <c r="W258" i="63"/>
  <c r="X258" i="63"/>
  <c r="Y258" i="63"/>
  <c r="Z258" i="63"/>
  <c r="AA258" i="63"/>
  <c r="AB258" i="63"/>
  <c r="AD258" i="63"/>
  <c r="AE258" i="63"/>
  <c r="AF258" i="63"/>
  <c r="AG258" i="63"/>
  <c r="BI258" i="63"/>
  <c r="BJ258" i="63"/>
  <c r="BK258" i="63"/>
  <c r="BL258" i="63"/>
  <c r="BM258" i="63"/>
  <c r="BN258" i="63"/>
  <c r="BO258" i="63"/>
  <c r="BP258" i="63"/>
  <c r="BQ258" i="63"/>
  <c r="BS258" i="63"/>
  <c r="BT258" i="63"/>
  <c r="BU258" i="63"/>
  <c r="BV258" i="63"/>
  <c r="BX258" i="63"/>
  <c r="BY258" i="63"/>
  <c r="BZ258" i="63"/>
  <c r="CA258" i="63"/>
  <c r="CC258" i="63"/>
  <c r="CE258" i="63"/>
  <c r="A259" i="63"/>
  <c r="B259" i="63"/>
  <c r="D259" i="63"/>
  <c r="E259" i="63"/>
  <c r="F259" i="63"/>
  <c r="G259" i="63"/>
  <c r="H259" i="63"/>
  <c r="I259" i="63"/>
  <c r="J259" i="63"/>
  <c r="K259" i="63"/>
  <c r="L259" i="63"/>
  <c r="M259" i="63"/>
  <c r="N259" i="63"/>
  <c r="O259" i="63"/>
  <c r="Q259" i="63"/>
  <c r="R259" i="63"/>
  <c r="S259" i="63"/>
  <c r="T259" i="63"/>
  <c r="U259" i="63"/>
  <c r="V259" i="63"/>
  <c r="W259" i="63"/>
  <c r="X259" i="63"/>
  <c r="Y259" i="63"/>
  <c r="Z259" i="63"/>
  <c r="AA259" i="63"/>
  <c r="AB259" i="63"/>
  <c r="AD259" i="63"/>
  <c r="AE259" i="63"/>
  <c r="AF259" i="63"/>
  <c r="AG259" i="63"/>
  <c r="BI259" i="63"/>
  <c r="BJ259" i="63"/>
  <c r="BK259" i="63"/>
  <c r="BL259" i="63"/>
  <c r="BM259" i="63"/>
  <c r="BN259" i="63"/>
  <c r="BO259" i="63"/>
  <c r="BP259" i="63"/>
  <c r="BQ259" i="63"/>
  <c r="BS259" i="63"/>
  <c r="BT259" i="63"/>
  <c r="BU259" i="63"/>
  <c r="BV259" i="63"/>
  <c r="BX259" i="63"/>
  <c r="BY259" i="63"/>
  <c r="BZ259" i="63"/>
  <c r="CA259" i="63"/>
  <c r="CC259" i="63"/>
  <c r="CE259" i="63"/>
  <c r="A260" i="63"/>
  <c r="B260" i="63"/>
  <c r="D260" i="63"/>
  <c r="E260" i="63"/>
  <c r="F260" i="63"/>
  <c r="G260" i="63"/>
  <c r="H260" i="63"/>
  <c r="I260" i="63"/>
  <c r="J260" i="63"/>
  <c r="K260" i="63"/>
  <c r="L260" i="63"/>
  <c r="M260" i="63"/>
  <c r="N260" i="63"/>
  <c r="O260" i="63"/>
  <c r="Q260" i="63"/>
  <c r="R260" i="63"/>
  <c r="S260" i="63"/>
  <c r="T260" i="63"/>
  <c r="U260" i="63"/>
  <c r="V260" i="63"/>
  <c r="W260" i="63"/>
  <c r="X260" i="63"/>
  <c r="Y260" i="63"/>
  <c r="Z260" i="63"/>
  <c r="AA260" i="63"/>
  <c r="AB260" i="63"/>
  <c r="AD260" i="63"/>
  <c r="AE260" i="63"/>
  <c r="AF260" i="63"/>
  <c r="AG260" i="63"/>
  <c r="BI260" i="63"/>
  <c r="BJ260" i="63"/>
  <c r="BK260" i="63"/>
  <c r="BL260" i="63"/>
  <c r="BM260" i="63"/>
  <c r="BN260" i="63"/>
  <c r="BO260" i="63"/>
  <c r="BP260" i="63"/>
  <c r="BQ260" i="63"/>
  <c r="BS260" i="63"/>
  <c r="BT260" i="63"/>
  <c r="BU260" i="63"/>
  <c r="BV260" i="63"/>
  <c r="BX260" i="63"/>
  <c r="BY260" i="63"/>
  <c r="BZ260" i="63"/>
  <c r="CA260" i="63"/>
  <c r="CC260" i="63"/>
  <c r="CE260" i="63"/>
  <c r="A261" i="63"/>
  <c r="B261" i="63"/>
  <c r="D261" i="63"/>
  <c r="E261" i="63"/>
  <c r="F261" i="63"/>
  <c r="G261" i="63"/>
  <c r="H261" i="63"/>
  <c r="I261" i="63"/>
  <c r="J261" i="63"/>
  <c r="K261" i="63"/>
  <c r="L261" i="63"/>
  <c r="M261" i="63"/>
  <c r="N261" i="63"/>
  <c r="O261" i="63"/>
  <c r="Q261" i="63"/>
  <c r="R261" i="63"/>
  <c r="S261" i="63"/>
  <c r="T261" i="63"/>
  <c r="U261" i="63"/>
  <c r="V261" i="63"/>
  <c r="W261" i="63"/>
  <c r="X261" i="63"/>
  <c r="Y261" i="63"/>
  <c r="Z261" i="63"/>
  <c r="AA261" i="63"/>
  <c r="AB261" i="63"/>
  <c r="AD261" i="63"/>
  <c r="AE261" i="63"/>
  <c r="AF261" i="63"/>
  <c r="AG261" i="63"/>
  <c r="BI261" i="63"/>
  <c r="BJ261" i="63"/>
  <c r="BK261" i="63"/>
  <c r="BL261" i="63"/>
  <c r="BM261" i="63"/>
  <c r="BN261" i="63"/>
  <c r="BO261" i="63"/>
  <c r="BP261" i="63"/>
  <c r="BQ261" i="63"/>
  <c r="BS261" i="63"/>
  <c r="BT261" i="63"/>
  <c r="BU261" i="63"/>
  <c r="BV261" i="63"/>
  <c r="BX261" i="63"/>
  <c r="BY261" i="63"/>
  <c r="BZ261" i="63"/>
  <c r="CA261" i="63"/>
  <c r="CC261" i="63"/>
  <c r="CE261" i="63"/>
  <c r="A262" i="63"/>
  <c r="B262" i="63"/>
  <c r="D262" i="63"/>
  <c r="E262" i="63"/>
  <c r="F262" i="63"/>
  <c r="G262" i="63"/>
  <c r="H262" i="63"/>
  <c r="I262" i="63"/>
  <c r="J262" i="63"/>
  <c r="K262" i="63"/>
  <c r="L262" i="63"/>
  <c r="M262" i="63"/>
  <c r="N262" i="63"/>
  <c r="O262" i="63"/>
  <c r="Q262" i="63"/>
  <c r="R262" i="63"/>
  <c r="S262" i="63"/>
  <c r="T262" i="63"/>
  <c r="U262" i="63"/>
  <c r="V262" i="63"/>
  <c r="W262" i="63"/>
  <c r="X262" i="63"/>
  <c r="Y262" i="63"/>
  <c r="Z262" i="63"/>
  <c r="AA262" i="63"/>
  <c r="AB262" i="63"/>
  <c r="AD262" i="63"/>
  <c r="AE262" i="63"/>
  <c r="AF262" i="63"/>
  <c r="AG262" i="63"/>
  <c r="AJ262" i="63"/>
  <c r="AK262" i="63"/>
  <c r="AL262" i="63"/>
  <c r="AM262" i="63"/>
  <c r="AO262" i="63"/>
  <c r="AT262" i="63"/>
  <c r="AU262" i="63"/>
  <c r="AV262" i="63"/>
  <c r="AW262" i="63"/>
  <c r="AX262" i="63"/>
  <c r="AY262" i="63"/>
  <c r="BI262" i="63"/>
  <c r="BJ262" i="63"/>
  <c r="BK262" i="63"/>
  <c r="BL262" i="63"/>
  <c r="BM262" i="63"/>
  <c r="BN262" i="63"/>
  <c r="BO262" i="63"/>
  <c r="BP262" i="63"/>
  <c r="BQ262" i="63"/>
  <c r="BS262" i="63"/>
  <c r="BT262" i="63"/>
  <c r="BU262" i="63"/>
  <c r="BV262" i="63"/>
  <c r="BX262" i="63"/>
  <c r="BY262" i="63"/>
  <c r="BZ262" i="63"/>
  <c r="CA262" i="63"/>
  <c r="CC262" i="63"/>
  <c r="CE262" i="63"/>
  <c r="A263" i="63"/>
  <c r="B263" i="63"/>
  <c r="D263" i="63"/>
  <c r="E263" i="63"/>
  <c r="F263" i="63"/>
  <c r="G263" i="63"/>
  <c r="H263" i="63"/>
  <c r="I263" i="63"/>
  <c r="J263" i="63"/>
  <c r="K263" i="63"/>
  <c r="L263" i="63"/>
  <c r="M263" i="63"/>
  <c r="N263" i="63"/>
  <c r="O263" i="63"/>
  <c r="Q263" i="63"/>
  <c r="R263" i="63"/>
  <c r="S263" i="63"/>
  <c r="T263" i="63"/>
  <c r="U263" i="63"/>
  <c r="V263" i="63"/>
  <c r="W263" i="63"/>
  <c r="X263" i="63"/>
  <c r="Y263" i="63"/>
  <c r="Z263" i="63"/>
  <c r="AA263" i="63"/>
  <c r="AB263" i="63"/>
  <c r="AD263" i="63"/>
  <c r="AE263" i="63"/>
  <c r="AF263" i="63"/>
  <c r="AG263" i="63"/>
  <c r="BI263" i="63"/>
  <c r="BJ263" i="63"/>
  <c r="BK263" i="63"/>
  <c r="BL263" i="63"/>
  <c r="BM263" i="63"/>
  <c r="BN263" i="63"/>
  <c r="BO263" i="63"/>
  <c r="BP263" i="63"/>
  <c r="BQ263" i="63"/>
  <c r="BS263" i="63"/>
  <c r="BT263" i="63"/>
  <c r="BU263" i="63"/>
  <c r="BV263" i="63"/>
  <c r="BX263" i="63"/>
  <c r="BY263" i="63"/>
  <c r="BZ263" i="63"/>
  <c r="CA263" i="63"/>
  <c r="CC263" i="63"/>
  <c r="CE263" i="63"/>
  <c r="A264" i="63"/>
  <c r="B264" i="63"/>
  <c r="D264" i="63"/>
  <c r="E264" i="63"/>
  <c r="F264" i="63"/>
  <c r="G264" i="63"/>
  <c r="H264" i="63"/>
  <c r="I264" i="63"/>
  <c r="J264" i="63"/>
  <c r="K264" i="63"/>
  <c r="L264" i="63"/>
  <c r="M264" i="63"/>
  <c r="N264" i="63"/>
  <c r="O264" i="63"/>
  <c r="Q264" i="63"/>
  <c r="R264" i="63"/>
  <c r="S264" i="63"/>
  <c r="T264" i="63"/>
  <c r="U264" i="63"/>
  <c r="V264" i="63"/>
  <c r="W264" i="63"/>
  <c r="X264" i="63"/>
  <c r="Y264" i="63"/>
  <c r="Z264" i="63"/>
  <c r="AA264" i="63"/>
  <c r="AB264" i="63"/>
  <c r="AD264" i="63"/>
  <c r="AE264" i="63"/>
  <c r="AF264" i="63"/>
  <c r="AG264" i="63"/>
  <c r="BI264" i="63"/>
  <c r="BJ264" i="63"/>
  <c r="BK264" i="63"/>
  <c r="BL264" i="63"/>
  <c r="BM264" i="63"/>
  <c r="BN264" i="63"/>
  <c r="BO264" i="63"/>
  <c r="BP264" i="63"/>
  <c r="BQ264" i="63"/>
  <c r="BS264" i="63"/>
  <c r="BT264" i="63"/>
  <c r="BU264" i="63"/>
  <c r="BV264" i="63"/>
  <c r="BX264" i="63"/>
  <c r="BY264" i="63"/>
  <c r="BZ264" i="63"/>
  <c r="CA264" i="63"/>
  <c r="CC264" i="63"/>
  <c r="CE264" i="63"/>
  <c r="A265" i="63"/>
  <c r="B265" i="63"/>
  <c r="D265" i="63"/>
  <c r="E265" i="63"/>
  <c r="F265" i="63"/>
  <c r="G265" i="63"/>
  <c r="H265" i="63"/>
  <c r="I265" i="63"/>
  <c r="J265" i="63"/>
  <c r="K265" i="63"/>
  <c r="L265" i="63"/>
  <c r="M265" i="63"/>
  <c r="N265" i="63"/>
  <c r="O265" i="63"/>
  <c r="Q265" i="63"/>
  <c r="R265" i="63"/>
  <c r="S265" i="63"/>
  <c r="T265" i="63"/>
  <c r="U265" i="63"/>
  <c r="V265" i="63"/>
  <c r="W265" i="63"/>
  <c r="X265" i="63"/>
  <c r="Y265" i="63"/>
  <c r="Z265" i="63"/>
  <c r="AA265" i="63"/>
  <c r="AB265" i="63"/>
  <c r="AD265" i="63"/>
  <c r="AE265" i="63"/>
  <c r="AF265" i="63"/>
  <c r="AG265" i="63"/>
  <c r="BI265" i="63"/>
  <c r="BJ265" i="63"/>
  <c r="BK265" i="63"/>
  <c r="BL265" i="63"/>
  <c r="BM265" i="63"/>
  <c r="BN265" i="63"/>
  <c r="BO265" i="63"/>
  <c r="BP265" i="63"/>
  <c r="BQ265" i="63"/>
  <c r="BS265" i="63"/>
  <c r="BT265" i="63"/>
  <c r="BU265" i="63"/>
  <c r="BV265" i="63"/>
  <c r="BX265" i="63"/>
  <c r="BY265" i="63"/>
  <c r="BZ265" i="63"/>
  <c r="CA265" i="63"/>
  <c r="CC265" i="63"/>
  <c r="CE265" i="63"/>
  <c r="A266" i="63"/>
  <c r="B266" i="63"/>
  <c r="D266" i="63"/>
  <c r="E266" i="63"/>
  <c r="F266" i="63"/>
  <c r="G266" i="63"/>
  <c r="H266" i="63"/>
  <c r="I266" i="63"/>
  <c r="J266" i="63"/>
  <c r="K266" i="63"/>
  <c r="L266" i="63"/>
  <c r="M266" i="63"/>
  <c r="N266" i="63"/>
  <c r="O266" i="63"/>
  <c r="Q266" i="63"/>
  <c r="R266" i="63"/>
  <c r="S266" i="63"/>
  <c r="T266" i="63"/>
  <c r="U266" i="63"/>
  <c r="V266" i="63"/>
  <c r="W266" i="63"/>
  <c r="X266" i="63"/>
  <c r="Y266" i="63"/>
  <c r="Z266" i="63"/>
  <c r="AA266" i="63"/>
  <c r="AB266" i="63"/>
  <c r="AD266" i="63"/>
  <c r="AE266" i="63"/>
  <c r="AF266" i="63"/>
  <c r="AG266" i="63"/>
  <c r="BI266" i="63"/>
  <c r="BJ266" i="63"/>
  <c r="BK266" i="63"/>
  <c r="BL266" i="63"/>
  <c r="BM266" i="63"/>
  <c r="BN266" i="63"/>
  <c r="BO266" i="63"/>
  <c r="BP266" i="63"/>
  <c r="BQ266" i="63"/>
  <c r="BS266" i="63"/>
  <c r="BT266" i="63"/>
  <c r="BU266" i="63"/>
  <c r="BV266" i="63"/>
  <c r="BX266" i="63"/>
  <c r="BY266" i="63"/>
  <c r="BZ266" i="63"/>
  <c r="CA266" i="63"/>
  <c r="CC266" i="63"/>
  <c r="CE266" i="63"/>
  <c r="A267" i="63"/>
  <c r="B267" i="63"/>
  <c r="D267" i="63"/>
  <c r="E267" i="63"/>
  <c r="F267" i="63"/>
  <c r="G267" i="63"/>
  <c r="H267" i="63"/>
  <c r="I267" i="63"/>
  <c r="J267" i="63"/>
  <c r="K267" i="63"/>
  <c r="L267" i="63"/>
  <c r="M267" i="63"/>
  <c r="N267" i="63"/>
  <c r="O267" i="63"/>
  <c r="Q267" i="63"/>
  <c r="R267" i="63"/>
  <c r="S267" i="63"/>
  <c r="T267" i="63"/>
  <c r="U267" i="63"/>
  <c r="V267" i="63"/>
  <c r="W267" i="63"/>
  <c r="X267" i="63"/>
  <c r="Y267" i="63"/>
  <c r="Z267" i="63"/>
  <c r="AA267" i="63"/>
  <c r="AB267" i="63"/>
  <c r="AD267" i="63"/>
  <c r="AE267" i="63"/>
  <c r="AF267" i="63"/>
  <c r="AG267" i="63"/>
  <c r="BI267" i="63"/>
  <c r="BJ267" i="63"/>
  <c r="BK267" i="63"/>
  <c r="BL267" i="63"/>
  <c r="BM267" i="63"/>
  <c r="BN267" i="63"/>
  <c r="BO267" i="63"/>
  <c r="BP267" i="63"/>
  <c r="BQ267" i="63"/>
  <c r="BS267" i="63"/>
  <c r="BT267" i="63"/>
  <c r="BU267" i="63"/>
  <c r="BV267" i="63"/>
  <c r="BX267" i="63"/>
  <c r="BY267" i="63"/>
  <c r="BZ267" i="63"/>
  <c r="CA267" i="63"/>
  <c r="CC267" i="63"/>
  <c r="CE267" i="63"/>
  <c r="A268" i="63"/>
  <c r="B268" i="63"/>
  <c r="D268" i="63"/>
  <c r="E268" i="63"/>
  <c r="F268" i="63"/>
  <c r="G268" i="63"/>
  <c r="H268" i="63"/>
  <c r="I268" i="63"/>
  <c r="J268" i="63"/>
  <c r="K268" i="63"/>
  <c r="L268" i="63"/>
  <c r="M268" i="63"/>
  <c r="N268" i="63"/>
  <c r="O268" i="63"/>
  <c r="Q268" i="63"/>
  <c r="R268" i="63"/>
  <c r="S268" i="63"/>
  <c r="T268" i="63"/>
  <c r="U268" i="63"/>
  <c r="V268" i="63"/>
  <c r="W268" i="63"/>
  <c r="X268" i="63"/>
  <c r="Y268" i="63"/>
  <c r="Z268" i="63"/>
  <c r="AA268" i="63"/>
  <c r="AB268" i="63"/>
  <c r="AD268" i="63"/>
  <c r="AE268" i="63"/>
  <c r="AF268" i="63"/>
  <c r="AG268" i="63"/>
  <c r="BI268" i="63"/>
  <c r="BJ268" i="63"/>
  <c r="BK268" i="63"/>
  <c r="BL268" i="63"/>
  <c r="BM268" i="63"/>
  <c r="BN268" i="63"/>
  <c r="BO268" i="63"/>
  <c r="BP268" i="63"/>
  <c r="BQ268" i="63"/>
  <c r="BS268" i="63"/>
  <c r="BT268" i="63"/>
  <c r="BU268" i="63"/>
  <c r="BV268" i="63"/>
  <c r="BX268" i="63"/>
  <c r="BY268" i="63"/>
  <c r="BZ268" i="63"/>
  <c r="CA268" i="63"/>
  <c r="CC268" i="63"/>
  <c r="CE268" i="63"/>
  <c r="A269" i="63"/>
  <c r="B269" i="63"/>
  <c r="D269" i="63"/>
  <c r="E269" i="63"/>
  <c r="F269" i="63"/>
  <c r="G269" i="63"/>
  <c r="H269" i="63"/>
  <c r="I269" i="63"/>
  <c r="J269" i="63"/>
  <c r="K269" i="63"/>
  <c r="L269" i="63"/>
  <c r="M269" i="63"/>
  <c r="N269" i="63"/>
  <c r="O269" i="63"/>
  <c r="Q269" i="63"/>
  <c r="R269" i="63"/>
  <c r="S269" i="63"/>
  <c r="T269" i="63"/>
  <c r="U269" i="63"/>
  <c r="V269" i="63"/>
  <c r="W269" i="63"/>
  <c r="X269" i="63"/>
  <c r="Y269" i="63"/>
  <c r="Z269" i="63"/>
  <c r="AA269" i="63"/>
  <c r="AB269" i="63"/>
  <c r="AD269" i="63"/>
  <c r="AE269" i="63"/>
  <c r="AF269" i="63"/>
  <c r="AG269" i="63"/>
  <c r="BI269" i="63"/>
  <c r="BJ269" i="63"/>
  <c r="BK269" i="63"/>
  <c r="BL269" i="63"/>
  <c r="BM269" i="63"/>
  <c r="BN269" i="63"/>
  <c r="BO269" i="63"/>
  <c r="BP269" i="63"/>
  <c r="BQ269" i="63"/>
  <c r="BS269" i="63"/>
  <c r="BT269" i="63"/>
  <c r="BU269" i="63"/>
  <c r="BV269" i="63"/>
  <c r="BX269" i="63"/>
  <c r="BY269" i="63"/>
  <c r="BZ269" i="63"/>
  <c r="CA269" i="63"/>
  <c r="CC269" i="63"/>
  <c r="CE269" i="63"/>
  <c r="A270" i="63"/>
  <c r="B270" i="63"/>
  <c r="D270" i="63"/>
  <c r="E270" i="63"/>
  <c r="F270" i="63"/>
  <c r="G270" i="63"/>
  <c r="H270" i="63"/>
  <c r="I270" i="63"/>
  <c r="J270" i="63"/>
  <c r="K270" i="63"/>
  <c r="L270" i="63"/>
  <c r="M270" i="63"/>
  <c r="N270" i="63"/>
  <c r="O270" i="63"/>
  <c r="Q270" i="63"/>
  <c r="R270" i="63"/>
  <c r="S270" i="63"/>
  <c r="T270" i="63"/>
  <c r="U270" i="63"/>
  <c r="V270" i="63"/>
  <c r="W270" i="63"/>
  <c r="X270" i="63"/>
  <c r="Y270" i="63"/>
  <c r="Z270" i="63"/>
  <c r="AA270" i="63"/>
  <c r="AB270" i="63"/>
  <c r="AD270" i="63"/>
  <c r="AE270" i="63"/>
  <c r="AF270" i="63"/>
  <c r="AG270" i="63"/>
  <c r="BI270" i="63"/>
  <c r="BJ270" i="63"/>
  <c r="BK270" i="63"/>
  <c r="BL270" i="63"/>
  <c r="BM270" i="63"/>
  <c r="BN270" i="63"/>
  <c r="BO270" i="63"/>
  <c r="BP270" i="63"/>
  <c r="BQ270" i="63"/>
  <c r="BS270" i="63"/>
  <c r="BT270" i="63"/>
  <c r="BU270" i="63"/>
  <c r="BV270" i="63"/>
  <c r="BX270" i="63"/>
  <c r="BY270" i="63"/>
  <c r="BZ270" i="63"/>
  <c r="CA270" i="63"/>
  <c r="CC270" i="63"/>
  <c r="CE270" i="63"/>
  <c r="A271" i="63"/>
  <c r="B271" i="63"/>
  <c r="D271" i="63"/>
  <c r="E271" i="63"/>
  <c r="F271" i="63"/>
  <c r="G271" i="63"/>
  <c r="H271" i="63"/>
  <c r="I271" i="63"/>
  <c r="J271" i="63"/>
  <c r="K271" i="63"/>
  <c r="L271" i="63"/>
  <c r="M271" i="63"/>
  <c r="N271" i="63"/>
  <c r="O271" i="63"/>
  <c r="Q271" i="63"/>
  <c r="R271" i="63"/>
  <c r="S271" i="63"/>
  <c r="T271" i="63"/>
  <c r="U271" i="63"/>
  <c r="V271" i="63"/>
  <c r="W271" i="63"/>
  <c r="X271" i="63"/>
  <c r="Y271" i="63"/>
  <c r="Z271" i="63"/>
  <c r="AA271" i="63"/>
  <c r="AB271" i="63"/>
  <c r="AD271" i="63"/>
  <c r="AE271" i="63"/>
  <c r="AF271" i="63"/>
  <c r="AG271" i="63"/>
  <c r="BI271" i="63"/>
  <c r="BJ271" i="63"/>
  <c r="BK271" i="63"/>
  <c r="BL271" i="63"/>
  <c r="BM271" i="63"/>
  <c r="BN271" i="63"/>
  <c r="BO271" i="63"/>
  <c r="BP271" i="63"/>
  <c r="BQ271" i="63"/>
  <c r="BS271" i="63"/>
  <c r="BT271" i="63"/>
  <c r="BU271" i="63"/>
  <c r="BV271" i="63"/>
  <c r="BX271" i="63"/>
  <c r="BY271" i="63"/>
  <c r="BZ271" i="63"/>
  <c r="CA271" i="63"/>
  <c r="CC271" i="63"/>
  <c r="CE271" i="63"/>
  <c r="A272" i="63"/>
  <c r="B272" i="63"/>
  <c r="D272" i="63"/>
  <c r="E272" i="63"/>
  <c r="F272" i="63"/>
  <c r="G272" i="63"/>
  <c r="H272" i="63"/>
  <c r="I272" i="63"/>
  <c r="J272" i="63"/>
  <c r="K272" i="63"/>
  <c r="L272" i="63"/>
  <c r="M272" i="63"/>
  <c r="N272" i="63"/>
  <c r="O272" i="63"/>
  <c r="Q272" i="63"/>
  <c r="R272" i="63"/>
  <c r="S272" i="63"/>
  <c r="T272" i="63"/>
  <c r="U272" i="63"/>
  <c r="V272" i="63"/>
  <c r="W272" i="63"/>
  <c r="X272" i="63"/>
  <c r="Y272" i="63"/>
  <c r="Z272" i="63"/>
  <c r="AA272" i="63"/>
  <c r="AB272" i="63"/>
  <c r="AD272" i="63"/>
  <c r="AE272" i="63"/>
  <c r="AF272" i="63"/>
  <c r="AG272" i="63"/>
  <c r="BI272" i="63"/>
  <c r="BJ272" i="63"/>
  <c r="BK272" i="63"/>
  <c r="BL272" i="63"/>
  <c r="BM272" i="63"/>
  <c r="BN272" i="63"/>
  <c r="BO272" i="63"/>
  <c r="BP272" i="63"/>
  <c r="BQ272" i="63"/>
  <c r="BS272" i="63"/>
  <c r="BT272" i="63"/>
  <c r="BU272" i="63"/>
  <c r="BV272" i="63"/>
  <c r="BX272" i="63"/>
  <c r="BY272" i="63"/>
  <c r="BZ272" i="63"/>
  <c r="CA272" i="63"/>
  <c r="CC272" i="63"/>
  <c r="CE272" i="63"/>
  <c r="A273" i="63"/>
  <c r="B273" i="63"/>
  <c r="D273" i="63"/>
  <c r="E273" i="63"/>
  <c r="F273" i="63"/>
  <c r="G273" i="63"/>
  <c r="H273" i="63"/>
  <c r="I273" i="63"/>
  <c r="J273" i="63"/>
  <c r="K273" i="63"/>
  <c r="L273" i="63"/>
  <c r="M273" i="63"/>
  <c r="N273" i="63"/>
  <c r="O273" i="63"/>
  <c r="Q273" i="63"/>
  <c r="R273" i="63"/>
  <c r="S273" i="63"/>
  <c r="T273" i="63"/>
  <c r="U273" i="63"/>
  <c r="V273" i="63"/>
  <c r="W273" i="63"/>
  <c r="X273" i="63"/>
  <c r="Y273" i="63"/>
  <c r="Z273" i="63"/>
  <c r="AA273" i="63"/>
  <c r="AB273" i="63"/>
  <c r="AD273" i="63"/>
  <c r="AE273" i="63"/>
  <c r="AF273" i="63"/>
  <c r="AG273" i="63"/>
  <c r="BI273" i="63"/>
  <c r="BJ273" i="63"/>
  <c r="BK273" i="63"/>
  <c r="BL273" i="63"/>
  <c r="BM273" i="63"/>
  <c r="BN273" i="63"/>
  <c r="BO273" i="63"/>
  <c r="BP273" i="63"/>
  <c r="BQ273" i="63"/>
  <c r="BS273" i="63"/>
  <c r="BT273" i="63"/>
  <c r="BU273" i="63"/>
  <c r="BV273" i="63"/>
  <c r="BX273" i="63"/>
  <c r="BY273" i="63"/>
  <c r="BZ273" i="63"/>
  <c r="CA273" i="63"/>
  <c r="CC273" i="63"/>
  <c r="CE273" i="63"/>
  <c r="A274" i="63"/>
  <c r="B274" i="63"/>
  <c r="D274" i="63"/>
  <c r="E274" i="63"/>
  <c r="F274" i="63"/>
  <c r="G274" i="63"/>
  <c r="H274" i="63"/>
  <c r="I274" i="63"/>
  <c r="J274" i="63"/>
  <c r="K274" i="63"/>
  <c r="L274" i="63"/>
  <c r="M274" i="63"/>
  <c r="N274" i="63"/>
  <c r="O274" i="63"/>
  <c r="Q274" i="63"/>
  <c r="R274" i="63"/>
  <c r="S274" i="63"/>
  <c r="T274" i="63"/>
  <c r="U274" i="63"/>
  <c r="V274" i="63"/>
  <c r="W274" i="63"/>
  <c r="X274" i="63"/>
  <c r="Y274" i="63"/>
  <c r="Z274" i="63"/>
  <c r="AA274" i="63"/>
  <c r="AB274" i="63"/>
  <c r="AD274" i="63"/>
  <c r="AE274" i="63"/>
  <c r="AF274" i="63"/>
  <c r="AG274" i="63"/>
  <c r="AJ274" i="63"/>
  <c r="AK274" i="63"/>
  <c r="AL274" i="63"/>
  <c r="AM274" i="63"/>
  <c r="AO274" i="63"/>
  <c r="AT274" i="63"/>
  <c r="AU274" i="63"/>
  <c r="AV274" i="63"/>
  <c r="AW274" i="63"/>
  <c r="AX274" i="63"/>
  <c r="AY274" i="63"/>
  <c r="BI274" i="63"/>
  <c r="BJ274" i="63"/>
  <c r="BK274" i="63"/>
  <c r="BL274" i="63"/>
  <c r="BM274" i="63"/>
  <c r="BN274" i="63"/>
  <c r="BO274" i="63"/>
  <c r="BP274" i="63"/>
  <c r="BQ274" i="63"/>
  <c r="BS274" i="63"/>
  <c r="BT274" i="63"/>
  <c r="BU274" i="63"/>
  <c r="BV274" i="63"/>
  <c r="BX274" i="63"/>
  <c r="BY274" i="63"/>
  <c r="BZ274" i="63"/>
  <c r="CA274" i="63"/>
  <c r="CC274" i="63"/>
  <c r="CE274" i="63"/>
  <c r="A275" i="63"/>
  <c r="B275" i="63"/>
  <c r="D275" i="63"/>
  <c r="E275" i="63"/>
  <c r="F275" i="63"/>
  <c r="G275" i="63"/>
  <c r="H275" i="63"/>
  <c r="I275" i="63"/>
  <c r="J275" i="63"/>
  <c r="K275" i="63"/>
  <c r="L275" i="63"/>
  <c r="M275" i="63"/>
  <c r="N275" i="63"/>
  <c r="O275" i="63"/>
  <c r="Q275" i="63"/>
  <c r="R275" i="63"/>
  <c r="S275" i="63"/>
  <c r="T275" i="63"/>
  <c r="U275" i="63"/>
  <c r="V275" i="63"/>
  <c r="W275" i="63"/>
  <c r="X275" i="63"/>
  <c r="Y275" i="63"/>
  <c r="Z275" i="63"/>
  <c r="AA275" i="63"/>
  <c r="AB275" i="63"/>
  <c r="AD275" i="63"/>
  <c r="AE275" i="63"/>
  <c r="AF275" i="63"/>
  <c r="AG275" i="63"/>
  <c r="BI275" i="63"/>
  <c r="BJ275" i="63"/>
  <c r="BK275" i="63"/>
  <c r="BL275" i="63"/>
  <c r="BM275" i="63"/>
  <c r="BN275" i="63"/>
  <c r="BO275" i="63"/>
  <c r="BP275" i="63"/>
  <c r="BQ275" i="63"/>
  <c r="BS275" i="63"/>
  <c r="BT275" i="63"/>
  <c r="BU275" i="63"/>
  <c r="BV275" i="63"/>
  <c r="BX275" i="63"/>
  <c r="BY275" i="63"/>
  <c r="BZ275" i="63"/>
  <c r="CA275" i="63"/>
  <c r="CC275" i="63"/>
  <c r="CE275" i="63"/>
  <c r="A276" i="63"/>
  <c r="B276" i="63"/>
  <c r="D276" i="63"/>
  <c r="E276" i="63"/>
  <c r="F276" i="63"/>
  <c r="G276" i="63"/>
  <c r="H276" i="63"/>
  <c r="I276" i="63"/>
  <c r="J276" i="63"/>
  <c r="K276" i="63"/>
  <c r="L276" i="63"/>
  <c r="M276" i="63"/>
  <c r="N276" i="63"/>
  <c r="O276" i="63"/>
  <c r="Q276" i="63"/>
  <c r="R276" i="63"/>
  <c r="S276" i="63"/>
  <c r="T276" i="63"/>
  <c r="U276" i="63"/>
  <c r="V276" i="63"/>
  <c r="W276" i="63"/>
  <c r="X276" i="63"/>
  <c r="Y276" i="63"/>
  <c r="Z276" i="63"/>
  <c r="AA276" i="63"/>
  <c r="AB276" i="63"/>
  <c r="AD276" i="63"/>
  <c r="AE276" i="63"/>
  <c r="AF276" i="63"/>
  <c r="AG276" i="63"/>
  <c r="BI276" i="63"/>
  <c r="BJ276" i="63"/>
  <c r="BK276" i="63"/>
  <c r="BL276" i="63"/>
  <c r="BM276" i="63"/>
  <c r="BN276" i="63"/>
  <c r="BO276" i="63"/>
  <c r="BP276" i="63"/>
  <c r="BQ276" i="63"/>
  <c r="BS276" i="63"/>
  <c r="BT276" i="63"/>
  <c r="BU276" i="63"/>
  <c r="BV276" i="63"/>
  <c r="BX276" i="63"/>
  <c r="BY276" i="63"/>
  <c r="BZ276" i="63"/>
  <c r="CA276" i="63"/>
  <c r="CC276" i="63"/>
  <c r="CE276" i="63"/>
  <c r="A277" i="63"/>
  <c r="B277" i="63"/>
  <c r="D277" i="63"/>
  <c r="E277" i="63"/>
  <c r="F277" i="63"/>
  <c r="G277" i="63"/>
  <c r="H277" i="63"/>
  <c r="I277" i="63"/>
  <c r="J277" i="63"/>
  <c r="K277" i="63"/>
  <c r="L277" i="63"/>
  <c r="M277" i="63"/>
  <c r="N277" i="63"/>
  <c r="O277" i="63"/>
  <c r="Q277" i="63"/>
  <c r="R277" i="63"/>
  <c r="S277" i="63"/>
  <c r="T277" i="63"/>
  <c r="U277" i="63"/>
  <c r="V277" i="63"/>
  <c r="W277" i="63"/>
  <c r="X277" i="63"/>
  <c r="Y277" i="63"/>
  <c r="Z277" i="63"/>
  <c r="AA277" i="63"/>
  <c r="AB277" i="63"/>
  <c r="AD277" i="63"/>
  <c r="AE277" i="63"/>
  <c r="AF277" i="63"/>
  <c r="AG277" i="63"/>
  <c r="BI277" i="63"/>
  <c r="BJ277" i="63"/>
  <c r="BK277" i="63"/>
  <c r="BL277" i="63"/>
  <c r="BM277" i="63"/>
  <c r="BN277" i="63"/>
  <c r="BO277" i="63"/>
  <c r="BP277" i="63"/>
  <c r="BQ277" i="63"/>
  <c r="BS277" i="63"/>
  <c r="BT277" i="63"/>
  <c r="BU277" i="63"/>
  <c r="BV277" i="63"/>
  <c r="BX277" i="63"/>
  <c r="BY277" i="63"/>
  <c r="BZ277" i="63"/>
  <c r="CA277" i="63"/>
  <c r="CC277" i="63"/>
  <c r="CE277" i="63"/>
  <c r="A278" i="63"/>
  <c r="B278" i="63"/>
  <c r="D278" i="63"/>
  <c r="E278" i="63"/>
  <c r="F278" i="63"/>
  <c r="G278" i="63"/>
  <c r="H278" i="63"/>
  <c r="I278" i="63"/>
  <c r="J278" i="63"/>
  <c r="K278" i="63"/>
  <c r="L278" i="63"/>
  <c r="M278" i="63"/>
  <c r="N278" i="63"/>
  <c r="O278" i="63"/>
  <c r="Q278" i="63"/>
  <c r="R278" i="63"/>
  <c r="S278" i="63"/>
  <c r="T278" i="63"/>
  <c r="U278" i="63"/>
  <c r="V278" i="63"/>
  <c r="W278" i="63"/>
  <c r="X278" i="63"/>
  <c r="Y278" i="63"/>
  <c r="Z278" i="63"/>
  <c r="AA278" i="63"/>
  <c r="AB278" i="63"/>
  <c r="AD278" i="63"/>
  <c r="AE278" i="63"/>
  <c r="AF278" i="63"/>
  <c r="AG278" i="63"/>
  <c r="BI278" i="63"/>
  <c r="BJ278" i="63"/>
  <c r="BK278" i="63"/>
  <c r="BL278" i="63"/>
  <c r="BM278" i="63"/>
  <c r="BN278" i="63"/>
  <c r="BO278" i="63"/>
  <c r="BP278" i="63"/>
  <c r="BQ278" i="63"/>
  <c r="BS278" i="63"/>
  <c r="BT278" i="63"/>
  <c r="BU278" i="63"/>
  <c r="BV278" i="63"/>
  <c r="BX278" i="63"/>
  <c r="BY278" i="63"/>
  <c r="BZ278" i="63"/>
  <c r="CA278" i="63"/>
  <c r="CC278" i="63"/>
  <c r="CE278" i="63"/>
  <c r="A279" i="63"/>
  <c r="B279" i="63"/>
  <c r="D279" i="63"/>
  <c r="E279" i="63"/>
  <c r="F279" i="63"/>
  <c r="G279" i="63"/>
  <c r="H279" i="63"/>
  <c r="I279" i="63"/>
  <c r="J279" i="63"/>
  <c r="K279" i="63"/>
  <c r="L279" i="63"/>
  <c r="M279" i="63"/>
  <c r="N279" i="63"/>
  <c r="O279" i="63"/>
  <c r="Q279" i="63"/>
  <c r="R279" i="63"/>
  <c r="S279" i="63"/>
  <c r="T279" i="63"/>
  <c r="U279" i="63"/>
  <c r="V279" i="63"/>
  <c r="W279" i="63"/>
  <c r="X279" i="63"/>
  <c r="Y279" i="63"/>
  <c r="Z279" i="63"/>
  <c r="AA279" i="63"/>
  <c r="AB279" i="63"/>
  <c r="AD279" i="63"/>
  <c r="AE279" i="63"/>
  <c r="AF279" i="63"/>
  <c r="AG279" i="63"/>
  <c r="BI279" i="63"/>
  <c r="BJ279" i="63"/>
  <c r="BK279" i="63"/>
  <c r="BL279" i="63"/>
  <c r="BM279" i="63"/>
  <c r="BN279" i="63"/>
  <c r="BO279" i="63"/>
  <c r="BP279" i="63"/>
  <c r="BQ279" i="63"/>
  <c r="BS279" i="63"/>
  <c r="BT279" i="63"/>
  <c r="BU279" i="63"/>
  <c r="BV279" i="63"/>
  <c r="BX279" i="63"/>
  <c r="BY279" i="63"/>
  <c r="BZ279" i="63"/>
  <c r="CA279" i="63"/>
  <c r="CC279" i="63"/>
  <c r="CE279" i="63"/>
  <c r="A280" i="63"/>
  <c r="B280" i="63"/>
  <c r="D280" i="63"/>
  <c r="E280" i="63"/>
  <c r="F280" i="63"/>
  <c r="G280" i="63"/>
  <c r="H280" i="63"/>
  <c r="I280" i="63"/>
  <c r="J280" i="63"/>
  <c r="K280" i="63"/>
  <c r="L280" i="63"/>
  <c r="M280" i="63"/>
  <c r="N280" i="63"/>
  <c r="O280" i="63"/>
  <c r="Q280" i="63"/>
  <c r="R280" i="63"/>
  <c r="S280" i="63"/>
  <c r="T280" i="63"/>
  <c r="U280" i="63"/>
  <c r="V280" i="63"/>
  <c r="W280" i="63"/>
  <c r="X280" i="63"/>
  <c r="Y280" i="63"/>
  <c r="Z280" i="63"/>
  <c r="AA280" i="63"/>
  <c r="AB280" i="63"/>
  <c r="AD280" i="63"/>
  <c r="AE280" i="63"/>
  <c r="AF280" i="63"/>
  <c r="AG280" i="63"/>
  <c r="BI280" i="63"/>
  <c r="BJ280" i="63"/>
  <c r="BK280" i="63"/>
  <c r="BL280" i="63"/>
  <c r="BM280" i="63"/>
  <c r="BN280" i="63"/>
  <c r="BO280" i="63"/>
  <c r="BP280" i="63"/>
  <c r="BQ280" i="63"/>
  <c r="BS280" i="63"/>
  <c r="BT280" i="63"/>
  <c r="BU280" i="63"/>
  <c r="BV280" i="63"/>
  <c r="BX280" i="63"/>
  <c r="BY280" i="63"/>
  <c r="BZ280" i="63"/>
  <c r="CA280" i="63"/>
  <c r="CC280" i="63"/>
  <c r="CE280" i="63"/>
  <c r="A281" i="63"/>
  <c r="B281" i="63"/>
  <c r="D281" i="63"/>
  <c r="E281" i="63"/>
  <c r="F281" i="63"/>
  <c r="G281" i="63"/>
  <c r="H281" i="63"/>
  <c r="I281" i="63"/>
  <c r="J281" i="63"/>
  <c r="K281" i="63"/>
  <c r="L281" i="63"/>
  <c r="M281" i="63"/>
  <c r="N281" i="63"/>
  <c r="O281" i="63"/>
  <c r="Q281" i="63"/>
  <c r="R281" i="63"/>
  <c r="S281" i="63"/>
  <c r="T281" i="63"/>
  <c r="U281" i="63"/>
  <c r="V281" i="63"/>
  <c r="W281" i="63"/>
  <c r="X281" i="63"/>
  <c r="Y281" i="63"/>
  <c r="Z281" i="63"/>
  <c r="AA281" i="63"/>
  <c r="AB281" i="63"/>
  <c r="AD281" i="63"/>
  <c r="AE281" i="63"/>
  <c r="AF281" i="63"/>
  <c r="AG281" i="63"/>
  <c r="BI281" i="63"/>
  <c r="BJ281" i="63"/>
  <c r="BK281" i="63"/>
  <c r="BL281" i="63"/>
  <c r="BM281" i="63"/>
  <c r="BN281" i="63"/>
  <c r="BO281" i="63"/>
  <c r="BP281" i="63"/>
  <c r="BQ281" i="63"/>
  <c r="BS281" i="63"/>
  <c r="BT281" i="63"/>
  <c r="BU281" i="63"/>
  <c r="BV281" i="63"/>
  <c r="BX281" i="63"/>
  <c r="BY281" i="63"/>
  <c r="BZ281" i="63"/>
  <c r="CA281" i="63"/>
  <c r="CC281" i="63"/>
  <c r="CE281" i="63"/>
  <c r="A282" i="63"/>
  <c r="B282" i="63"/>
  <c r="D282" i="63"/>
  <c r="E282" i="63"/>
  <c r="F282" i="63"/>
  <c r="G282" i="63"/>
  <c r="H282" i="63"/>
  <c r="I282" i="63"/>
  <c r="J282" i="63"/>
  <c r="K282" i="63"/>
  <c r="L282" i="63"/>
  <c r="M282" i="63"/>
  <c r="N282" i="63"/>
  <c r="O282" i="63"/>
  <c r="Q282" i="63"/>
  <c r="R282" i="63"/>
  <c r="S282" i="63"/>
  <c r="T282" i="63"/>
  <c r="U282" i="63"/>
  <c r="V282" i="63"/>
  <c r="W282" i="63"/>
  <c r="X282" i="63"/>
  <c r="Y282" i="63"/>
  <c r="Z282" i="63"/>
  <c r="AA282" i="63"/>
  <c r="AB282" i="63"/>
  <c r="AD282" i="63"/>
  <c r="AE282" i="63"/>
  <c r="AF282" i="63"/>
  <c r="AG282" i="63"/>
  <c r="BI282" i="63"/>
  <c r="BJ282" i="63"/>
  <c r="BK282" i="63"/>
  <c r="BL282" i="63"/>
  <c r="BM282" i="63"/>
  <c r="BN282" i="63"/>
  <c r="BO282" i="63"/>
  <c r="BP282" i="63"/>
  <c r="BQ282" i="63"/>
  <c r="BS282" i="63"/>
  <c r="BT282" i="63"/>
  <c r="BU282" i="63"/>
  <c r="BV282" i="63"/>
  <c r="BX282" i="63"/>
  <c r="BY282" i="63"/>
  <c r="BZ282" i="63"/>
  <c r="CA282" i="63"/>
  <c r="CC282" i="63"/>
  <c r="CE282" i="63"/>
  <c r="A283" i="63"/>
  <c r="B283" i="63"/>
  <c r="D283" i="63"/>
  <c r="E283" i="63"/>
  <c r="F283" i="63"/>
  <c r="G283" i="63"/>
  <c r="H283" i="63"/>
  <c r="I283" i="63"/>
  <c r="J283" i="63"/>
  <c r="K283" i="63"/>
  <c r="L283" i="63"/>
  <c r="M283" i="63"/>
  <c r="N283" i="63"/>
  <c r="O283" i="63"/>
  <c r="Q283" i="63"/>
  <c r="R283" i="63"/>
  <c r="S283" i="63"/>
  <c r="T283" i="63"/>
  <c r="U283" i="63"/>
  <c r="V283" i="63"/>
  <c r="W283" i="63"/>
  <c r="X283" i="63"/>
  <c r="Y283" i="63"/>
  <c r="Z283" i="63"/>
  <c r="AA283" i="63"/>
  <c r="AB283" i="63"/>
  <c r="AD283" i="63"/>
  <c r="AE283" i="63"/>
  <c r="AF283" i="63"/>
  <c r="AG283" i="63"/>
  <c r="BI283" i="63"/>
  <c r="BJ283" i="63"/>
  <c r="BK283" i="63"/>
  <c r="BL283" i="63"/>
  <c r="BM283" i="63"/>
  <c r="BN283" i="63"/>
  <c r="BO283" i="63"/>
  <c r="BP283" i="63"/>
  <c r="BQ283" i="63"/>
  <c r="BS283" i="63"/>
  <c r="BT283" i="63"/>
  <c r="BU283" i="63"/>
  <c r="BV283" i="63"/>
  <c r="BX283" i="63"/>
  <c r="BY283" i="63"/>
  <c r="BZ283" i="63"/>
  <c r="CA283" i="63"/>
  <c r="CC283" i="63"/>
  <c r="CE283" i="63"/>
  <c r="A284" i="63"/>
  <c r="B284" i="63"/>
  <c r="D284" i="63"/>
  <c r="E284" i="63"/>
  <c r="F284" i="63"/>
  <c r="G284" i="63"/>
  <c r="H284" i="63"/>
  <c r="I284" i="63"/>
  <c r="J284" i="63"/>
  <c r="K284" i="63"/>
  <c r="L284" i="63"/>
  <c r="M284" i="63"/>
  <c r="N284" i="63"/>
  <c r="O284" i="63"/>
  <c r="Q284" i="63"/>
  <c r="R284" i="63"/>
  <c r="S284" i="63"/>
  <c r="T284" i="63"/>
  <c r="U284" i="63"/>
  <c r="V284" i="63"/>
  <c r="W284" i="63"/>
  <c r="X284" i="63"/>
  <c r="Y284" i="63"/>
  <c r="Z284" i="63"/>
  <c r="AA284" i="63"/>
  <c r="AB284" i="63"/>
  <c r="AD284" i="63"/>
  <c r="AE284" i="63"/>
  <c r="AF284" i="63"/>
  <c r="AG284" i="63"/>
  <c r="BI284" i="63"/>
  <c r="BJ284" i="63"/>
  <c r="BK284" i="63"/>
  <c r="BL284" i="63"/>
  <c r="BM284" i="63"/>
  <c r="BN284" i="63"/>
  <c r="BO284" i="63"/>
  <c r="BP284" i="63"/>
  <c r="BQ284" i="63"/>
  <c r="BS284" i="63"/>
  <c r="BT284" i="63"/>
  <c r="BU284" i="63"/>
  <c r="BV284" i="63"/>
  <c r="BX284" i="63"/>
  <c r="BY284" i="63"/>
  <c r="BZ284" i="63"/>
  <c r="CA284" i="63"/>
  <c r="CC284" i="63"/>
  <c r="CE284" i="63"/>
  <c r="A285" i="63"/>
  <c r="B285" i="63"/>
  <c r="D285" i="63"/>
  <c r="E285" i="63"/>
  <c r="F285" i="63"/>
  <c r="G285" i="63"/>
  <c r="H285" i="63"/>
  <c r="I285" i="63"/>
  <c r="J285" i="63"/>
  <c r="K285" i="63"/>
  <c r="L285" i="63"/>
  <c r="M285" i="63"/>
  <c r="N285" i="63"/>
  <c r="O285" i="63"/>
  <c r="Q285" i="63"/>
  <c r="R285" i="63"/>
  <c r="S285" i="63"/>
  <c r="T285" i="63"/>
  <c r="U285" i="63"/>
  <c r="V285" i="63"/>
  <c r="W285" i="63"/>
  <c r="X285" i="63"/>
  <c r="Y285" i="63"/>
  <c r="Z285" i="63"/>
  <c r="AA285" i="63"/>
  <c r="AB285" i="63"/>
  <c r="AD285" i="63"/>
  <c r="AE285" i="63"/>
  <c r="AF285" i="63"/>
  <c r="AG285" i="63"/>
  <c r="BI285" i="63"/>
  <c r="BJ285" i="63"/>
  <c r="BK285" i="63"/>
  <c r="BL285" i="63"/>
  <c r="BM285" i="63"/>
  <c r="BN285" i="63"/>
  <c r="BO285" i="63"/>
  <c r="BP285" i="63"/>
  <c r="BQ285" i="63"/>
  <c r="BS285" i="63"/>
  <c r="BT285" i="63"/>
  <c r="BU285" i="63"/>
  <c r="BV285" i="63"/>
  <c r="BX285" i="63"/>
  <c r="BY285" i="63"/>
  <c r="BZ285" i="63"/>
  <c r="CA285" i="63"/>
  <c r="CC285" i="63"/>
  <c r="CE285" i="63"/>
  <c r="A286" i="63"/>
  <c r="B286" i="63"/>
  <c r="D286" i="63"/>
  <c r="E286" i="63"/>
  <c r="F286" i="63"/>
  <c r="G286" i="63"/>
  <c r="H286" i="63"/>
  <c r="I286" i="63"/>
  <c r="J286" i="63"/>
  <c r="K286" i="63"/>
  <c r="L286" i="63"/>
  <c r="M286" i="63"/>
  <c r="N286" i="63"/>
  <c r="O286" i="63"/>
  <c r="Q286" i="63"/>
  <c r="R286" i="63"/>
  <c r="S286" i="63"/>
  <c r="T286" i="63"/>
  <c r="U286" i="63"/>
  <c r="V286" i="63"/>
  <c r="W286" i="63"/>
  <c r="X286" i="63"/>
  <c r="Y286" i="63"/>
  <c r="Z286" i="63"/>
  <c r="AA286" i="63"/>
  <c r="AB286" i="63"/>
  <c r="AD286" i="63"/>
  <c r="AE286" i="63"/>
  <c r="AF286" i="63"/>
  <c r="AG286" i="63"/>
  <c r="AJ286" i="63"/>
  <c r="AK286" i="63"/>
  <c r="AL286" i="63"/>
  <c r="AM286" i="63"/>
  <c r="AO286" i="63"/>
  <c r="AT286" i="63"/>
  <c r="AU286" i="63"/>
  <c r="AV286" i="63"/>
  <c r="AW286" i="63"/>
  <c r="AX286" i="63"/>
  <c r="AY286" i="63"/>
  <c r="BI286" i="63"/>
  <c r="BJ286" i="63"/>
  <c r="BK286" i="63"/>
  <c r="BL286" i="63"/>
  <c r="BM286" i="63"/>
  <c r="BN286" i="63"/>
  <c r="BO286" i="63"/>
  <c r="BP286" i="63"/>
  <c r="BQ286" i="63"/>
  <c r="BS286" i="63"/>
  <c r="BT286" i="63"/>
  <c r="BU286" i="63"/>
  <c r="BV286" i="63"/>
  <c r="BX286" i="63"/>
  <c r="BY286" i="63"/>
  <c r="BZ286" i="63"/>
  <c r="CA286" i="63"/>
  <c r="CC286" i="63"/>
  <c r="CE286" i="63"/>
  <c r="A287" i="63"/>
  <c r="B287" i="63"/>
  <c r="D287" i="63"/>
  <c r="E287" i="63"/>
  <c r="F287" i="63"/>
  <c r="G287" i="63"/>
  <c r="H287" i="63"/>
  <c r="I287" i="63"/>
  <c r="J287" i="63"/>
  <c r="K287" i="63"/>
  <c r="L287" i="63"/>
  <c r="M287" i="63"/>
  <c r="N287" i="63"/>
  <c r="O287" i="63"/>
  <c r="Q287" i="63"/>
  <c r="R287" i="63"/>
  <c r="S287" i="63"/>
  <c r="T287" i="63"/>
  <c r="U287" i="63"/>
  <c r="V287" i="63"/>
  <c r="W287" i="63"/>
  <c r="X287" i="63"/>
  <c r="Y287" i="63"/>
  <c r="Z287" i="63"/>
  <c r="AA287" i="63"/>
  <c r="AB287" i="63"/>
  <c r="AD287" i="63"/>
  <c r="AE287" i="63"/>
  <c r="AF287" i="63"/>
  <c r="AG287" i="63"/>
  <c r="BI287" i="63"/>
  <c r="BJ287" i="63"/>
  <c r="BK287" i="63"/>
  <c r="BL287" i="63"/>
  <c r="BM287" i="63"/>
  <c r="BN287" i="63"/>
  <c r="BO287" i="63"/>
  <c r="BP287" i="63"/>
  <c r="BQ287" i="63"/>
  <c r="BS287" i="63"/>
  <c r="BT287" i="63"/>
  <c r="BU287" i="63"/>
  <c r="BV287" i="63"/>
  <c r="BX287" i="63"/>
  <c r="BY287" i="63"/>
  <c r="BZ287" i="63"/>
  <c r="CA287" i="63"/>
  <c r="CC287" i="63"/>
  <c r="CE287" i="63"/>
  <c r="A288" i="63"/>
  <c r="B288" i="63"/>
  <c r="D288" i="63"/>
  <c r="E288" i="63"/>
  <c r="F288" i="63"/>
  <c r="G288" i="63"/>
  <c r="H288" i="63"/>
  <c r="I288" i="63"/>
  <c r="J288" i="63"/>
  <c r="K288" i="63"/>
  <c r="L288" i="63"/>
  <c r="M288" i="63"/>
  <c r="N288" i="63"/>
  <c r="O288" i="63"/>
  <c r="Q288" i="63"/>
  <c r="R288" i="63"/>
  <c r="S288" i="63"/>
  <c r="T288" i="63"/>
  <c r="U288" i="63"/>
  <c r="V288" i="63"/>
  <c r="W288" i="63"/>
  <c r="X288" i="63"/>
  <c r="Y288" i="63"/>
  <c r="Z288" i="63"/>
  <c r="AA288" i="63"/>
  <c r="AB288" i="63"/>
  <c r="AD288" i="63"/>
  <c r="AE288" i="63"/>
  <c r="AF288" i="63"/>
  <c r="AG288" i="63"/>
  <c r="BI288" i="63"/>
  <c r="BJ288" i="63"/>
  <c r="BK288" i="63"/>
  <c r="BL288" i="63"/>
  <c r="BM288" i="63"/>
  <c r="BN288" i="63"/>
  <c r="BO288" i="63"/>
  <c r="BP288" i="63"/>
  <c r="BQ288" i="63"/>
  <c r="BS288" i="63"/>
  <c r="BT288" i="63"/>
  <c r="BU288" i="63"/>
  <c r="BV288" i="63"/>
  <c r="BX288" i="63"/>
  <c r="BY288" i="63"/>
  <c r="BZ288" i="63"/>
  <c r="CA288" i="63"/>
  <c r="CC288" i="63"/>
  <c r="CE288" i="63"/>
  <c r="A289" i="63"/>
  <c r="B289" i="63"/>
  <c r="D289" i="63"/>
  <c r="E289" i="63"/>
  <c r="F289" i="63"/>
  <c r="G289" i="63"/>
  <c r="H289" i="63"/>
  <c r="I289" i="63"/>
  <c r="J289" i="63"/>
  <c r="K289" i="63"/>
  <c r="L289" i="63"/>
  <c r="M289" i="63"/>
  <c r="N289" i="63"/>
  <c r="O289" i="63"/>
  <c r="Q289" i="63"/>
  <c r="R289" i="63"/>
  <c r="S289" i="63"/>
  <c r="T289" i="63"/>
  <c r="U289" i="63"/>
  <c r="V289" i="63"/>
  <c r="W289" i="63"/>
  <c r="X289" i="63"/>
  <c r="Y289" i="63"/>
  <c r="Z289" i="63"/>
  <c r="AA289" i="63"/>
  <c r="AB289" i="63"/>
  <c r="AD289" i="63"/>
  <c r="AE289" i="63"/>
  <c r="AF289" i="63"/>
  <c r="AG289" i="63"/>
  <c r="BI289" i="63"/>
  <c r="BJ289" i="63"/>
  <c r="BK289" i="63"/>
  <c r="BL289" i="63"/>
  <c r="BM289" i="63"/>
  <c r="BN289" i="63"/>
  <c r="BO289" i="63"/>
  <c r="BP289" i="63"/>
  <c r="BQ289" i="63"/>
  <c r="BS289" i="63"/>
  <c r="BT289" i="63"/>
  <c r="BU289" i="63"/>
  <c r="BV289" i="63"/>
  <c r="BX289" i="63"/>
  <c r="BY289" i="63"/>
  <c r="BZ289" i="63"/>
  <c r="CA289" i="63"/>
  <c r="CC289" i="63"/>
  <c r="CE289" i="63"/>
  <c r="A290" i="63"/>
  <c r="B290" i="63"/>
  <c r="D290" i="63"/>
  <c r="E290" i="63"/>
  <c r="F290" i="63"/>
  <c r="G290" i="63"/>
  <c r="H290" i="63"/>
  <c r="I290" i="63"/>
  <c r="J290" i="63"/>
  <c r="K290" i="63"/>
  <c r="L290" i="63"/>
  <c r="M290" i="63"/>
  <c r="N290" i="63"/>
  <c r="O290" i="63"/>
  <c r="Q290" i="63"/>
  <c r="R290" i="63"/>
  <c r="S290" i="63"/>
  <c r="T290" i="63"/>
  <c r="U290" i="63"/>
  <c r="V290" i="63"/>
  <c r="W290" i="63"/>
  <c r="X290" i="63"/>
  <c r="Y290" i="63"/>
  <c r="Z290" i="63"/>
  <c r="AA290" i="63"/>
  <c r="AB290" i="63"/>
  <c r="AD290" i="63"/>
  <c r="AE290" i="63"/>
  <c r="AF290" i="63"/>
  <c r="AG290" i="63"/>
  <c r="BI290" i="63"/>
  <c r="BJ290" i="63"/>
  <c r="BK290" i="63"/>
  <c r="BL290" i="63"/>
  <c r="BM290" i="63"/>
  <c r="BN290" i="63"/>
  <c r="BO290" i="63"/>
  <c r="BP290" i="63"/>
  <c r="BQ290" i="63"/>
  <c r="BS290" i="63"/>
  <c r="BT290" i="63"/>
  <c r="BU290" i="63"/>
  <c r="BV290" i="63"/>
  <c r="BX290" i="63"/>
  <c r="BY290" i="63"/>
  <c r="BZ290" i="63"/>
  <c r="CA290" i="63"/>
  <c r="CC290" i="63"/>
  <c r="CE290" i="63"/>
  <c r="A291" i="63"/>
  <c r="B291" i="63"/>
  <c r="D291" i="63"/>
  <c r="E291" i="63"/>
  <c r="F291" i="63"/>
  <c r="G291" i="63"/>
  <c r="H291" i="63"/>
  <c r="I291" i="63"/>
  <c r="J291" i="63"/>
  <c r="K291" i="63"/>
  <c r="L291" i="63"/>
  <c r="M291" i="63"/>
  <c r="N291" i="63"/>
  <c r="O291" i="63"/>
  <c r="Q291" i="63"/>
  <c r="R291" i="63"/>
  <c r="S291" i="63"/>
  <c r="T291" i="63"/>
  <c r="U291" i="63"/>
  <c r="V291" i="63"/>
  <c r="W291" i="63"/>
  <c r="X291" i="63"/>
  <c r="Y291" i="63"/>
  <c r="Z291" i="63"/>
  <c r="AA291" i="63"/>
  <c r="AB291" i="63"/>
  <c r="AD291" i="63"/>
  <c r="AE291" i="63"/>
  <c r="AF291" i="63"/>
  <c r="AG291" i="63"/>
  <c r="BI291" i="63"/>
  <c r="BJ291" i="63"/>
  <c r="BK291" i="63"/>
  <c r="BL291" i="63"/>
  <c r="BM291" i="63"/>
  <c r="BN291" i="63"/>
  <c r="BO291" i="63"/>
  <c r="BP291" i="63"/>
  <c r="BQ291" i="63"/>
  <c r="BS291" i="63"/>
  <c r="BT291" i="63"/>
  <c r="BU291" i="63"/>
  <c r="BV291" i="63"/>
  <c r="BX291" i="63"/>
  <c r="BY291" i="63"/>
  <c r="BZ291" i="63"/>
  <c r="CA291" i="63"/>
  <c r="CC291" i="63"/>
  <c r="CE291" i="63"/>
  <c r="A292" i="63"/>
  <c r="B292" i="63"/>
  <c r="D292" i="63"/>
  <c r="E292" i="63"/>
  <c r="F292" i="63"/>
  <c r="G292" i="63"/>
  <c r="H292" i="63"/>
  <c r="I292" i="63"/>
  <c r="J292" i="63"/>
  <c r="K292" i="63"/>
  <c r="L292" i="63"/>
  <c r="M292" i="63"/>
  <c r="N292" i="63"/>
  <c r="O292" i="63"/>
  <c r="Q292" i="63"/>
  <c r="R292" i="63"/>
  <c r="S292" i="63"/>
  <c r="T292" i="63"/>
  <c r="U292" i="63"/>
  <c r="V292" i="63"/>
  <c r="W292" i="63"/>
  <c r="X292" i="63"/>
  <c r="Y292" i="63"/>
  <c r="Z292" i="63"/>
  <c r="AA292" i="63"/>
  <c r="AB292" i="63"/>
  <c r="AD292" i="63"/>
  <c r="AE292" i="63"/>
  <c r="AF292" i="63"/>
  <c r="AG292" i="63"/>
  <c r="BI292" i="63"/>
  <c r="BJ292" i="63"/>
  <c r="BK292" i="63"/>
  <c r="BL292" i="63"/>
  <c r="BM292" i="63"/>
  <c r="BN292" i="63"/>
  <c r="BO292" i="63"/>
  <c r="BP292" i="63"/>
  <c r="BQ292" i="63"/>
  <c r="BS292" i="63"/>
  <c r="BT292" i="63"/>
  <c r="BU292" i="63"/>
  <c r="BV292" i="63"/>
  <c r="BX292" i="63"/>
  <c r="BY292" i="63"/>
  <c r="BZ292" i="63"/>
  <c r="CA292" i="63"/>
  <c r="CC292" i="63"/>
  <c r="CE292" i="63"/>
  <c r="A293" i="63"/>
  <c r="B293" i="63"/>
  <c r="D293" i="63"/>
  <c r="E293" i="63"/>
  <c r="F293" i="63"/>
  <c r="G293" i="63"/>
  <c r="H293" i="63"/>
  <c r="I293" i="63"/>
  <c r="J293" i="63"/>
  <c r="K293" i="63"/>
  <c r="L293" i="63"/>
  <c r="M293" i="63"/>
  <c r="N293" i="63"/>
  <c r="O293" i="63"/>
  <c r="Q293" i="63"/>
  <c r="R293" i="63"/>
  <c r="S293" i="63"/>
  <c r="T293" i="63"/>
  <c r="U293" i="63"/>
  <c r="V293" i="63"/>
  <c r="W293" i="63"/>
  <c r="X293" i="63"/>
  <c r="Y293" i="63"/>
  <c r="Z293" i="63"/>
  <c r="AA293" i="63"/>
  <c r="AB293" i="63"/>
  <c r="AD293" i="63"/>
  <c r="AE293" i="63"/>
  <c r="AF293" i="63"/>
  <c r="AG293" i="63"/>
  <c r="BI293" i="63"/>
  <c r="BJ293" i="63"/>
  <c r="BK293" i="63"/>
  <c r="BL293" i="63"/>
  <c r="BM293" i="63"/>
  <c r="BN293" i="63"/>
  <c r="BO293" i="63"/>
  <c r="BP293" i="63"/>
  <c r="BQ293" i="63"/>
  <c r="BS293" i="63"/>
  <c r="BT293" i="63"/>
  <c r="BU293" i="63"/>
  <c r="BV293" i="63"/>
  <c r="BX293" i="63"/>
  <c r="BY293" i="63"/>
  <c r="BZ293" i="63"/>
  <c r="CA293" i="63"/>
  <c r="CC293" i="63"/>
  <c r="CE293" i="63"/>
  <c r="A294" i="63"/>
  <c r="B294" i="63"/>
  <c r="D294" i="63"/>
  <c r="E294" i="63"/>
  <c r="F294" i="63"/>
  <c r="G294" i="63"/>
  <c r="H294" i="63"/>
  <c r="I294" i="63"/>
  <c r="J294" i="63"/>
  <c r="K294" i="63"/>
  <c r="L294" i="63"/>
  <c r="M294" i="63"/>
  <c r="N294" i="63"/>
  <c r="O294" i="63"/>
  <c r="Q294" i="63"/>
  <c r="R294" i="63"/>
  <c r="S294" i="63"/>
  <c r="T294" i="63"/>
  <c r="U294" i="63"/>
  <c r="V294" i="63"/>
  <c r="W294" i="63"/>
  <c r="X294" i="63"/>
  <c r="Y294" i="63"/>
  <c r="Z294" i="63"/>
  <c r="AA294" i="63"/>
  <c r="AB294" i="63"/>
  <c r="AD294" i="63"/>
  <c r="AE294" i="63"/>
  <c r="AF294" i="63"/>
  <c r="AG294" i="63"/>
  <c r="BI294" i="63"/>
  <c r="BJ294" i="63"/>
  <c r="BK294" i="63"/>
  <c r="BL294" i="63"/>
  <c r="BM294" i="63"/>
  <c r="BN294" i="63"/>
  <c r="BO294" i="63"/>
  <c r="BP294" i="63"/>
  <c r="BQ294" i="63"/>
  <c r="BS294" i="63"/>
  <c r="BT294" i="63"/>
  <c r="BU294" i="63"/>
  <c r="BV294" i="63"/>
  <c r="BX294" i="63"/>
  <c r="BY294" i="63"/>
  <c r="BZ294" i="63"/>
  <c r="CA294" i="63"/>
  <c r="CC294" i="63"/>
  <c r="CE294" i="63"/>
  <c r="A295" i="63"/>
  <c r="B295" i="63"/>
  <c r="D295" i="63"/>
  <c r="E295" i="63"/>
  <c r="F295" i="63"/>
  <c r="G295" i="63"/>
  <c r="H295" i="63"/>
  <c r="I295" i="63"/>
  <c r="J295" i="63"/>
  <c r="K295" i="63"/>
  <c r="L295" i="63"/>
  <c r="M295" i="63"/>
  <c r="N295" i="63"/>
  <c r="O295" i="63"/>
  <c r="Q295" i="63"/>
  <c r="R295" i="63"/>
  <c r="S295" i="63"/>
  <c r="T295" i="63"/>
  <c r="U295" i="63"/>
  <c r="V295" i="63"/>
  <c r="W295" i="63"/>
  <c r="X295" i="63"/>
  <c r="Y295" i="63"/>
  <c r="Z295" i="63"/>
  <c r="AA295" i="63"/>
  <c r="AB295" i="63"/>
  <c r="AD295" i="63"/>
  <c r="AE295" i="63"/>
  <c r="AF295" i="63"/>
  <c r="AG295" i="63"/>
  <c r="BI295" i="63"/>
  <c r="BJ295" i="63"/>
  <c r="BK295" i="63"/>
  <c r="BL295" i="63"/>
  <c r="BM295" i="63"/>
  <c r="BN295" i="63"/>
  <c r="BO295" i="63"/>
  <c r="BP295" i="63"/>
  <c r="BQ295" i="63"/>
  <c r="BS295" i="63"/>
  <c r="BT295" i="63"/>
  <c r="BU295" i="63"/>
  <c r="BV295" i="63"/>
  <c r="BX295" i="63"/>
  <c r="BY295" i="63"/>
  <c r="BZ295" i="63"/>
  <c r="CA295" i="63"/>
  <c r="CC295" i="63"/>
  <c r="CE295" i="63"/>
  <c r="A296" i="63"/>
  <c r="B296" i="63"/>
  <c r="D296" i="63"/>
  <c r="E296" i="63"/>
  <c r="F296" i="63"/>
  <c r="G296" i="63"/>
  <c r="H296" i="63"/>
  <c r="I296" i="63"/>
  <c r="J296" i="63"/>
  <c r="K296" i="63"/>
  <c r="L296" i="63"/>
  <c r="M296" i="63"/>
  <c r="N296" i="63"/>
  <c r="O296" i="63"/>
  <c r="Q296" i="63"/>
  <c r="R296" i="63"/>
  <c r="S296" i="63"/>
  <c r="T296" i="63"/>
  <c r="U296" i="63"/>
  <c r="V296" i="63"/>
  <c r="W296" i="63"/>
  <c r="X296" i="63"/>
  <c r="Y296" i="63"/>
  <c r="Z296" i="63"/>
  <c r="AA296" i="63"/>
  <c r="AB296" i="63"/>
  <c r="AD296" i="63"/>
  <c r="AE296" i="63"/>
  <c r="AF296" i="63"/>
  <c r="AG296" i="63"/>
  <c r="BI296" i="63"/>
  <c r="BJ296" i="63"/>
  <c r="BK296" i="63"/>
  <c r="BL296" i="63"/>
  <c r="BM296" i="63"/>
  <c r="BN296" i="63"/>
  <c r="BO296" i="63"/>
  <c r="BP296" i="63"/>
  <c r="BQ296" i="63"/>
  <c r="BS296" i="63"/>
  <c r="BT296" i="63"/>
  <c r="BU296" i="63"/>
  <c r="BV296" i="63"/>
  <c r="BX296" i="63"/>
  <c r="BY296" i="63"/>
  <c r="BZ296" i="63"/>
  <c r="CA296" i="63"/>
  <c r="CC296" i="63"/>
  <c r="CE296" i="63"/>
  <c r="A297" i="63"/>
  <c r="B297" i="63"/>
  <c r="D297" i="63"/>
  <c r="E297" i="63"/>
  <c r="F297" i="63"/>
  <c r="G297" i="63"/>
  <c r="H297" i="63"/>
  <c r="I297" i="63"/>
  <c r="J297" i="63"/>
  <c r="K297" i="63"/>
  <c r="L297" i="63"/>
  <c r="M297" i="63"/>
  <c r="N297" i="63"/>
  <c r="O297" i="63"/>
  <c r="Q297" i="63"/>
  <c r="R297" i="63"/>
  <c r="S297" i="63"/>
  <c r="T297" i="63"/>
  <c r="U297" i="63"/>
  <c r="V297" i="63"/>
  <c r="W297" i="63"/>
  <c r="X297" i="63"/>
  <c r="Y297" i="63"/>
  <c r="Z297" i="63"/>
  <c r="AA297" i="63"/>
  <c r="AB297" i="63"/>
  <c r="AD297" i="63"/>
  <c r="AE297" i="63"/>
  <c r="AF297" i="63"/>
  <c r="AG297" i="63"/>
  <c r="BI297" i="63"/>
  <c r="BJ297" i="63"/>
  <c r="BK297" i="63"/>
  <c r="BL297" i="63"/>
  <c r="BM297" i="63"/>
  <c r="BN297" i="63"/>
  <c r="BO297" i="63"/>
  <c r="BP297" i="63"/>
  <c r="BQ297" i="63"/>
  <c r="BS297" i="63"/>
  <c r="BT297" i="63"/>
  <c r="BU297" i="63"/>
  <c r="BV297" i="63"/>
  <c r="BX297" i="63"/>
  <c r="BY297" i="63"/>
  <c r="BZ297" i="63"/>
  <c r="CA297" i="63"/>
  <c r="CC297" i="63"/>
  <c r="CE297" i="63"/>
  <c r="A298" i="63"/>
  <c r="B298" i="63"/>
  <c r="D298" i="63"/>
  <c r="E298" i="63"/>
  <c r="F298" i="63"/>
  <c r="G298" i="63"/>
  <c r="H298" i="63"/>
  <c r="I298" i="63"/>
  <c r="J298" i="63"/>
  <c r="K298" i="63"/>
  <c r="L298" i="63"/>
  <c r="M298" i="63"/>
  <c r="N298" i="63"/>
  <c r="O298" i="63"/>
  <c r="Q298" i="63"/>
  <c r="R298" i="63"/>
  <c r="S298" i="63"/>
  <c r="T298" i="63"/>
  <c r="U298" i="63"/>
  <c r="V298" i="63"/>
  <c r="W298" i="63"/>
  <c r="X298" i="63"/>
  <c r="Y298" i="63"/>
  <c r="Z298" i="63"/>
  <c r="AA298" i="63"/>
  <c r="AB298" i="63"/>
  <c r="AD298" i="63"/>
  <c r="AE298" i="63"/>
  <c r="AF298" i="63"/>
  <c r="AG298" i="63"/>
  <c r="AJ298" i="63"/>
  <c r="AK298" i="63"/>
  <c r="AL298" i="63"/>
  <c r="AM298" i="63"/>
  <c r="AO298" i="63"/>
  <c r="AT298" i="63"/>
  <c r="AU298" i="63"/>
  <c r="AV298" i="63"/>
  <c r="AW298" i="63"/>
  <c r="AX298" i="63"/>
  <c r="AY298" i="63"/>
  <c r="BI298" i="63"/>
  <c r="BJ298" i="63"/>
  <c r="BK298" i="63"/>
  <c r="BL298" i="63"/>
  <c r="BM298" i="63"/>
  <c r="BN298" i="63"/>
  <c r="BO298" i="63"/>
  <c r="BP298" i="63"/>
  <c r="BQ298" i="63"/>
  <c r="BS298" i="63"/>
  <c r="BT298" i="63"/>
  <c r="BU298" i="63"/>
  <c r="BV298" i="63"/>
  <c r="BX298" i="63"/>
  <c r="BY298" i="63"/>
  <c r="BZ298" i="63"/>
  <c r="CA298" i="63"/>
  <c r="CC298" i="63"/>
  <c r="CE298" i="63"/>
  <c r="A299" i="63"/>
  <c r="B299" i="63"/>
  <c r="D299" i="63"/>
  <c r="E299" i="63"/>
  <c r="F299" i="63"/>
  <c r="G299" i="63"/>
  <c r="H299" i="63"/>
  <c r="I299" i="63"/>
  <c r="J299" i="63"/>
  <c r="K299" i="63"/>
  <c r="L299" i="63"/>
  <c r="M299" i="63"/>
  <c r="N299" i="63"/>
  <c r="O299" i="63"/>
  <c r="Q299" i="63"/>
  <c r="R299" i="63"/>
  <c r="S299" i="63"/>
  <c r="T299" i="63"/>
  <c r="U299" i="63"/>
  <c r="V299" i="63"/>
  <c r="W299" i="63"/>
  <c r="X299" i="63"/>
  <c r="Y299" i="63"/>
  <c r="Z299" i="63"/>
  <c r="AA299" i="63"/>
  <c r="AB299" i="63"/>
  <c r="AD299" i="63"/>
  <c r="AE299" i="63"/>
  <c r="AF299" i="63"/>
  <c r="AG299" i="63"/>
  <c r="BI299" i="63"/>
  <c r="BJ299" i="63"/>
  <c r="BK299" i="63"/>
  <c r="BL299" i="63"/>
  <c r="BM299" i="63"/>
  <c r="BN299" i="63"/>
  <c r="BO299" i="63"/>
  <c r="BP299" i="63"/>
  <c r="BQ299" i="63"/>
  <c r="BS299" i="63"/>
  <c r="BT299" i="63"/>
  <c r="BU299" i="63"/>
  <c r="BV299" i="63"/>
  <c r="BX299" i="63"/>
  <c r="BY299" i="63"/>
  <c r="BZ299" i="63"/>
  <c r="CA299" i="63"/>
  <c r="CC299" i="63"/>
  <c r="CE299" i="63"/>
  <c r="A300" i="63"/>
  <c r="B300" i="63"/>
  <c r="D300" i="63"/>
  <c r="E300" i="63"/>
  <c r="F300" i="63"/>
  <c r="G300" i="63"/>
  <c r="H300" i="63"/>
  <c r="I300" i="63"/>
  <c r="J300" i="63"/>
  <c r="K300" i="63"/>
  <c r="L300" i="63"/>
  <c r="M300" i="63"/>
  <c r="N300" i="63"/>
  <c r="O300" i="63"/>
  <c r="Q300" i="63"/>
  <c r="R300" i="63"/>
  <c r="S300" i="63"/>
  <c r="T300" i="63"/>
  <c r="U300" i="63"/>
  <c r="V300" i="63"/>
  <c r="W300" i="63"/>
  <c r="X300" i="63"/>
  <c r="Y300" i="63"/>
  <c r="Z300" i="63"/>
  <c r="AA300" i="63"/>
  <c r="AB300" i="63"/>
  <c r="AD300" i="63"/>
  <c r="AE300" i="63"/>
  <c r="AF300" i="63"/>
  <c r="AG300" i="63"/>
  <c r="BI300" i="63"/>
  <c r="BJ300" i="63"/>
  <c r="BK300" i="63"/>
  <c r="BL300" i="63"/>
  <c r="BM300" i="63"/>
  <c r="BN300" i="63"/>
  <c r="BO300" i="63"/>
  <c r="BP300" i="63"/>
  <c r="BQ300" i="63"/>
  <c r="BS300" i="63"/>
  <c r="BT300" i="63"/>
  <c r="BU300" i="63"/>
  <c r="BV300" i="63"/>
  <c r="BX300" i="63"/>
  <c r="BY300" i="63"/>
  <c r="BZ300" i="63"/>
  <c r="CA300" i="63"/>
  <c r="CC300" i="63"/>
  <c r="CE300" i="63"/>
  <c r="A301" i="63"/>
  <c r="B301" i="63"/>
  <c r="D301" i="63"/>
  <c r="E301" i="63"/>
  <c r="F301" i="63"/>
  <c r="G301" i="63"/>
  <c r="H301" i="63"/>
  <c r="I301" i="63"/>
  <c r="J301" i="63"/>
  <c r="K301" i="63"/>
  <c r="L301" i="63"/>
  <c r="M301" i="63"/>
  <c r="N301" i="63"/>
  <c r="O301" i="63"/>
  <c r="Q301" i="63"/>
  <c r="R301" i="63"/>
  <c r="S301" i="63"/>
  <c r="T301" i="63"/>
  <c r="U301" i="63"/>
  <c r="V301" i="63"/>
  <c r="W301" i="63"/>
  <c r="X301" i="63"/>
  <c r="Y301" i="63"/>
  <c r="Z301" i="63"/>
  <c r="AA301" i="63"/>
  <c r="AB301" i="63"/>
  <c r="AD301" i="63"/>
  <c r="AE301" i="63"/>
  <c r="AF301" i="63"/>
  <c r="AG301" i="63"/>
  <c r="BI301" i="63"/>
  <c r="BJ301" i="63"/>
  <c r="BK301" i="63"/>
  <c r="BL301" i="63"/>
  <c r="BM301" i="63"/>
  <c r="BN301" i="63"/>
  <c r="BO301" i="63"/>
  <c r="BP301" i="63"/>
  <c r="BQ301" i="63"/>
  <c r="BS301" i="63"/>
  <c r="BT301" i="63"/>
  <c r="BU301" i="63"/>
  <c r="BV301" i="63"/>
  <c r="BX301" i="63"/>
  <c r="BY301" i="63"/>
  <c r="BZ301" i="63"/>
  <c r="CA301" i="63"/>
  <c r="CC301" i="63"/>
  <c r="CE301" i="63"/>
  <c r="A302" i="63"/>
  <c r="B302" i="63"/>
  <c r="D302" i="63"/>
  <c r="E302" i="63"/>
  <c r="F302" i="63"/>
  <c r="G302" i="63"/>
  <c r="H302" i="63"/>
  <c r="I302" i="63"/>
  <c r="J302" i="63"/>
  <c r="K302" i="63"/>
  <c r="L302" i="63"/>
  <c r="M302" i="63"/>
  <c r="N302" i="63"/>
  <c r="O302" i="63"/>
  <c r="Q302" i="63"/>
  <c r="R302" i="63"/>
  <c r="S302" i="63"/>
  <c r="T302" i="63"/>
  <c r="U302" i="63"/>
  <c r="V302" i="63"/>
  <c r="W302" i="63"/>
  <c r="X302" i="63"/>
  <c r="Y302" i="63"/>
  <c r="Z302" i="63"/>
  <c r="AA302" i="63"/>
  <c r="AB302" i="63"/>
  <c r="AD302" i="63"/>
  <c r="AE302" i="63"/>
  <c r="AF302" i="63"/>
  <c r="AG302" i="63"/>
  <c r="BI302" i="63"/>
  <c r="BJ302" i="63"/>
  <c r="BK302" i="63"/>
  <c r="BL302" i="63"/>
  <c r="BM302" i="63"/>
  <c r="BN302" i="63"/>
  <c r="BO302" i="63"/>
  <c r="BP302" i="63"/>
  <c r="BQ302" i="63"/>
  <c r="BS302" i="63"/>
  <c r="BT302" i="63"/>
  <c r="BU302" i="63"/>
  <c r="BV302" i="63"/>
  <c r="BX302" i="63"/>
  <c r="BY302" i="63"/>
  <c r="BZ302" i="63"/>
  <c r="CA302" i="63"/>
  <c r="CC302" i="63"/>
  <c r="CE302" i="63"/>
  <c r="A303" i="63"/>
  <c r="B303" i="63"/>
  <c r="D303" i="63"/>
  <c r="E303" i="63"/>
  <c r="F303" i="63"/>
  <c r="G303" i="63"/>
  <c r="H303" i="63"/>
  <c r="I303" i="63"/>
  <c r="J303" i="63"/>
  <c r="K303" i="63"/>
  <c r="L303" i="63"/>
  <c r="M303" i="63"/>
  <c r="N303" i="63"/>
  <c r="O303" i="63"/>
  <c r="Q303" i="63"/>
  <c r="R303" i="63"/>
  <c r="S303" i="63"/>
  <c r="T303" i="63"/>
  <c r="U303" i="63"/>
  <c r="V303" i="63"/>
  <c r="W303" i="63"/>
  <c r="X303" i="63"/>
  <c r="Y303" i="63"/>
  <c r="Z303" i="63"/>
  <c r="AA303" i="63"/>
  <c r="AB303" i="63"/>
  <c r="AD303" i="63"/>
  <c r="AE303" i="63"/>
  <c r="AF303" i="63"/>
  <c r="AG303" i="63"/>
  <c r="BI303" i="63"/>
  <c r="BJ303" i="63"/>
  <c r="BK303" i="63"/>
  <c r="BL303" i="63"/>
  <c r="BM303" i="63"/>
  <c r="BN303" i="63"/>
  <c r="BO303" i="63"/>
  <c r="BP303" i="63"/>
  <c r="BQ303" i="63"/>
  <c r="BS303" i="63"/>
  <c r="BT303" i="63"/>
  <c r="BU303" i="63"/>
  <c r="BV303" i="63"/>
  <c r="BX303" i="63"/>
  <c r="BY303" i="63"/>
  <c r="BZ303" i="63"/>
  <c r="CA303" i="63"/>
  <c r="CC303" i="63"/>
  <c r="CE303" i="63"/>
  <c r="A304" i="63"/>
  <c r="B304" i="63"/>
  <c r="D304" i="63"/>
  <c r="E304" i="63"/>
  <c r="F304" i="63"/>
  <c r="G304" i="63"/>
  <c r="H304" i="63"/>
  <c r="I304" i="63"/>
  <c r="J304" i="63"/>
  <c r="K304" i="63"/>
  <c r="L304" i="63"/>
  <c r="M304" i="63"/>
  <c r="N304" i="63"/>
  <c r="O304" i="63"/>
  <c r="Q304" i="63"/>
  <c r="R304" i="63"/>
  <c r="S304" i="63"/>
  <c r="T304" i="63"/>
  <c r="U304" i="63"/>
  <c r="V304" i="63"/>
  <c r="W304" i="63"/>
  <c r="X304" i="63"/>
  <c r="Y304" i="63"/>
  <c r="Z304" i="63"/>
  <c r="AA304" i="63"/>
  <c r="AB304" i="63"/>
  <c r="AD304" i="63"/>
  <c r="AE304" i="63"/>
  <c r="AF304" i="63"/>
  <c r="AG304" i="63"/>
  <c r="BI304" i="63"/>
  <c r="BJ304" i="63"/>
  <c r="BK304" i="63"/>
  <c r="BL304" i="63"/>
  <c r="BM304" i="63"/>
  <c r="BN304" i="63"/>
  <c r="BO304" i="63"/>
  <c r="BP304" i="63"/>
  <c r="BQ304" i="63"/>
  <c r="BS304" i="63"/>
  <c r="BT304" i="63"/>
  <c r="BU304" i="63"/>
  <c r="BV304" i="63"/>
  <c r="BX304" i="63"/>
  <c r="BY304" i="63"/>
  <c r="BZ304" i="63"/>
  <c r="CA304" i="63"/>
  <c r="CC304" i="63"/>
  <c r="CE304" i="63"/>
  <c r="A305" i="63"/>
  <c r="B305" i="63"/>
  <c r="D305" i="63"/>
  <c r="E305" i="63"/>
  <c r="F305" i="63"/>
  <c r="G305" i="63"/>
  <c r="H305" i="63"/>
  <c r="I305" i="63"/>
  <c r="J305" i="63"/>
  <c r="K305" i="63"/>
  <c r="L305" i="63"/>
  <c r="M305" i="63"/>
  <c r="N305" i="63"/>
  <c r="O305" i="63"/>
  <c r="Q305" i="63"/>
  <c r="R305" i="63"/>
  <c r="S305" i="63"/>
  <c r="T305" i="63"/>
  <c r="U305" i="63"/>
  <c r="V305" i="63"/>
  <c r="W305" i="63"/>
  <c r="X305" i="63"/>
  <c r="Y305" i="63"/>
  <c r="Z305" i="63"/>
  <c r="AA305" i="63"/>
  <c r="AB305" i="63"/>
  <c r="AD305" i="63"/>
  <c r="AE305" i="63"/>
  <c r="AF305" i="63"/>
  <c r="AG305" i="63"/>
  <c r="BI305" i="63"/>
  <c r="BJ305" i="63"/>
  <c r="BK305" i="63"/>
  <c r="BL305" i="63"/>
  <c r="BM305" i="63"/>
  <c r="BN305" i="63"/>
  <c r="BO305" i="63"/>
  <c r="BP305" i="63"/>
  <c r="BQ305" i="63"/>
  <c r="BS305" i="63"/>
  <c r="BT305" i="63"/>
  <c r="BU305" i="63"/>
  <c r="BV305" i="63"/>
  <c r="BX305" i="63"/>
  <c r="BY305" i="63"/>
  <c r="BZ305" i="63"/>
  <c r="CA305" i="63"/>
  <c r="CC305" i="63"/>
  <c r="CE305" i="63"/>
  <c r="A306" i="63"/>
  <c r="B306" i="63"/>
  <c r="D306" i="63"/>
  <c r="E306" i="63"/>
  <c r="F306" i="63"/>
  <c r="G306" i="63"/>
  <c r="H306" i="63"/>
  <c r="I306" i="63"/>
  <c r="J306" i="63"/>
  <c r="K306" i="63"/>
  <c r="L306" i="63"/>
  <c r="M306" i="63"/>
  <c r="N306" i="63"/>
  <c r="O306" i="63"/>
  <c r="Q306" i="63"/>
  <c r="R306" i="63"/>
  <c r="S306" i="63"/>
  <c r="T306" i="63"/>
  <c r="U306" i="63"/>
  <c r="V306" i="63"/>
  <c r="W306" i="63"/>
  <c r="X306" i="63"/>
  <c r="Y306" i="63"/>
  <c r="Z306" i="63"/>
  <c r="AA306" i="63"/>
  <c r="AB306" i="63"/>
  <c r="AD306" i="63"/>
  <c r="AE306" i="63"/>
  <c r="AF306" i="63"/>
  <c r="AG306" i="63"/>
  <c r="BI306" i="63"/>
  <c r="BJ306" i="63"/>
  <c r="BK306" i="63"/>
  <c r="BL306" i="63"/>
  <c r="BM306" i="63"/>
  <c r="BN306" i="63"/>
  <c r="BO306" i="63"/>
  <c r="BP306" i="63"/>
  <c r="BQ306" i="63"/>
  <c r="BS306" i="63"/>
  <c r="BT306" i="63"/>
  <c r="BU306" i="63"/>
  <c r="BV306" i="63"/>
  <c r="BX306" i="63"/>
  <c r="BY306" i="63"/>
  <c r="BZ306" i="63"/>
  <c r="CA306" i="63"/>
  <c r="CC306" i="63"/>
  <c r="CE306" i="63"/>
  <c r="A307" i="63"/>
  <c r="B307" i="63"/>
  <c r="D307" i="63"/>
  <c r="E307" i="63"/>
  <c r="F307" i="63"/>
  <c r="G307" i="63"/>
  <c r="H307" i="63"/>
  <c r="I307" i="63"/>
  <c r="J307" i="63"/>
  <c r="K307" i="63"/>
  <c r="L307" i="63"/>
  <c r="M307" i="63"/>
  <c r="N307" i="63"/>
  <c r="O307" i="63"/>
  <c r="Q307" i="63"/>
  <c r="R307" i="63"/>
  <c r="S307" i="63"/>
  <c r="T307" i="63"/>
  <c r="U307" i="63"/>
  <c r="V307" i="63"/>
  <c r="W307" i="63"/>
  <c r="X307" i="63"/>
  <c r="Y307" i="63"/>
  <c r="Z307" i="63"/>
  <c r="AA307" i="63"/>
  <c r="AB307" i="63"/>
  <c r="AD307" i="63"/>
  <c r="AE307" i="63"/>
  <c r="AF307" i="63"/>
  <c r="AG307" i="63"/>
  <c r="BI307" i="63"/>
  <c r="BJ307" i="63"/>
  <c r="BK307" i="63"/>
  <c r="BL307" i="63"/>
  <c r="BM307" i="63"/>
  <c r="BN307" i="63"/>
  <c r="BO307" i="63"/>
  <c r="BP307" i="63"/>
  <c r="BQ307" i="63"/>
  <c r="BS307" i="63"/>
  <c r="BT307" i="63"/>
  <c r="BU307" i="63"/>
  <c r="BV307" i="63"/>
  <c r="BX307" i="63"/>
  <c r="BY307" i="63"/>
  <c r="BZ307" i="63"/>
  <c r="CA307" i="63"/>
  <c r="CC307" i="63"/>
  <c r="CE307" i="63"/>
  <c r="A308" i="63"/>
  <c r="B308" i="63"/>
  <c r="D308" i="63"/>
  <c r="E308" i="63"/>
  <c r="F308" i="63"/>
  <c r="G308" i="63"/>
  <c r="H308" i="63"/>
  <c r="I308" i="63"/>
  <c r="J308" i="63"/>
  <c r="K308" i="63"/>
  <c r="L308" i="63"/>
  <c r="M308" i="63"/>
  <c r="N308" i="63"/>
  <c r="O308" i="63"/>
  <c r="Q308" i="63"/>
  <c r="R308" i="63"/>
  <c r="S308" i="63"/>
  <c r="T308" i="63"/>
  <c r="U308" i="63"/>
  <c r="V308" i="63"/>
  <c r="W308" i="63"/>
  <c r="X308" i="63"/>
  <c r="Y308" i="63"/>
  <c r="Z308" i="63"/>
  <c r="AA308" i="63"/>
  <c r="AB308" i="63"/>
  <c r="AD308" i="63"/>
  <c r="AE308" i="63"/>
  <c r="AF308" i="63"/>
  <c r="AG308" i="63"/>
  <c r="BI308" i="63"/>
  <c r="BJ308" i="63"/>
  <c r="BK308" i="63"/>
  <c r="BL308" i="63"/>
  <c r="BM308" i="63"/>
  <c r="BN308" i="63"/>
  <c r="BO308" i="63"/>
  <c r="BP308" i="63"/>
  <c r="BQ308" i="63"/>
  <c r="BS308" i="63"/>
  <c r="BT308" i="63"/>
  <c r="BU308" i="63"/>
  <c r="BV308" i="63"/>
  <c r="BX308" i="63"/>
  <c r="BY308" i="63"/>
  <c r="BZ308" i="63"/>
  <c r="CA308" i="63"/>
  <c r="CC308" i="63"/>
  <c r="CE308" i="63"/>
  <c r="A309" i="63"/>
  <c r="B309" i="63"/>
  <c r="D309" i="63"/>
  <c r="E309" i="63"/>
  <c r="F309" i="63"/>
  <c r="G309" i="63"/>
  <c r="H309" i="63"/>
  <c r="I309" i="63"/>
  <c r="J309" i="63"/>
  <c r="K309" i="63"/>
  <c r="L309" i="63"/>
  <c r="M309" i="63"/>
  <c r="N309" i="63"/>
  <c r="O309" i="63"/>
  <c r="Q309" i="63"/>
  <c r="R309" i="63"/>
  <c r="S309" i="63"/>
  <c r="T309" i="63"/>
  <c r="U309" i="63"/>
  <c r="V309" i="63"/>
  <c r="W309" i="63"/>
  <c r="X309" i="63"/>
  <c r="Y309" i="63"/>
  <c r="Z309" i="63"/>
  <c r="AA309" i="63"/>
  <c r="AB309" i="63"/>
  <c r="AD309" i="63"/>
  <c r="AE309" i="63"/>
  <c r="AF309" i="63"/>
  <c r="AG309" i="63"/>
  <c r="BI309" i="63"/>
  <c r="BJ309" i="63"/>
  <c r="BK309" i="63"/>
  <c r="BL309" i="63"/>
  <c r="BM309" i="63"/>
  <c r="BN309" i="63"/>
  <c r="BO309" i="63"/>
  <c r="BP309" i="63"/>
  <c r="BQ309" i="63"/>
  <c r="BS309" i="63"/>
  <c r="BT309" i="63"/>
  <c r="BU309" i="63"/>
  <c r="BV309" i="63"/>
  <c r="BX309" i="63"/>
  <c r="BY309" i="63"/>
  <c r="BZ309" i="63"/>
  <c r="CA309" i="63"/>
  <c r="CC309" i="63"/>
  <c r="CE309" i="63"/>
  <c r="A310" i="63"/>
  <c r="B310" i="63"/>
  <c r="D310" i="63"/>
  <c r="E310" i="63"/>
  <c r="F310" i="63"/>
  <c r="G310" i="63"/>
  <c r="H310" i="63"/>
  <c r="I310" i="63"/>
  <c r="J310" i="63"/>
  <c r="K310" i="63"/>
  <c r="L310" i="63"/>
  <c r="M310" i="63"/>
  <c r="N310" i="63"/>
  <c r="O310" i="63"/>
  <c r="Q310" i="63"/>
  <c r="R310" i="63"/>
  <c r="S310" i="63"/>
  <c r="T310" i="63"/>
  <c r="U310" i="63"/>
  <c r="V310" i="63"/>
  <c r="W310" i="63"/>
  <c r="X310" i="63"/>
  <c r="Y310" i="63"/>
  <c r="Z310" i="63"/>
  <c r="AA310" i="63"/>
  <c r="AB310" i="63"/>
  <c r="AD310" i="63"/>
  <c r="AE310" i="63"/>
  <c r="AF310" i="63"/>
  <c r="AG310" i="63"/>
  <c r="AJ310" i="63"/>
  <c r="AK310" i="63"/>
  <c r="AL310" i="63"/>
  <c r="AM310" i="63"/>
  <c r="AO310" i="63"/>
  <c r="AT310" i="63"/>
  <c r="AU310" i="63"/>
  <c r="AV310" i="63"/>
  <c r="AW310" i="63"/>
  <c r="AX310" i="63"/>
  <c r="AY310" i="63"/>
  <c r="BI310" i="63"/>
  <c r="BJ310" i="63"/>
  <c r="BK310" i="63"/>
  <c r="BL310" i="63"/>
  <c r="BM310" i="63"/>
  <c r="BN310" i="63"/>
  <c r="BO310" i="63"/>
  <c r="BP310" i="63"/>
  <c r="BQ310" i="63"/>
  <c r="BS310" i="63"/>
  <c r="BT310" i="63"/>
  <c r="BU310" i="63"/>
  <c r="BV310" i="63"/>
  <c r="BX310" i="63"/>
  <c r="BY310" i="63"/>
  <c r="BZ310" i="63"/>
  <c r="CA310" i="63"/>
  <c r="CC310" i="63"/>
  <c r="CE310" i="63"/>
  <c r="A311" i="63"/>
  <c r="B311" i="63"/>
  <c r="D311" i="63"/>
  <c r="E311" i="63"/>
  <c r="F311" i="63"/>
  <c r="G311" i="63"/>
  <c r="H311" i="63"/>
  <c r="I311" i="63"/>
  <c r="J311" i="63"/>
  <c r="K311" i="63"/>
  <c r="L311" i="63"/>
  <c r="M311" i="63"/>
  <c r="N311" i="63"/>
  <c r="O311" i="63"/>
  <c r="Q311" i="63"/>
  <c r="R311" i="63"/>
  <c r="S311" i="63"/>
  <c r="T311" i="63"/>
  <c r="U311" i="63"/>
  <c r="V311" i="63"/>
  <c r="W311" i="63"/>
  <c r="X311" i="63"/>
  <c r="Y311" i="63"/>
  <c r="Z311" i="63"/>
  <c r="AA311" i="63"/>
  <c r="AB311" i="63"/>
  <c r="AD311" i="63"/>
  <c r="AE311" i="63"/>
  <c r="AF311" i="63"/>
  <c r="AG311" i="63"/>
  <c r="BI311" i="63"/>
  <c r="BJ311" i="63"/>
  <c r="BK311" i="63"/>
  <c r="BL311" i="63"/>
  <c r="BM311" i="63"/>
  <c r="BN311" i="63"/>
  <c r="BO311" i="63"/>
  <c r="BP311" i="63"/>
  <c r="BQ311" i="63"/>
  <c r="BS311" i="63"/>
  <c r="BT311" i="63"/>
  <c r="BU311" i="63"/>
  <c r="BV311" i="63"/>
  <c r="BX311" i="63"/>
  <c r="BY311" i="63"/>
  <c r="BZ311" i="63"/>
  <c r="CA311" i="63"/>
  <c r="CC311" i="63"/>
  <c r="CE311" i="63"/>
  <c r="A312" i="63"/>
  <c r="B312" i="63"/>
  <c r="D312" i="63"/>
  <c r="E312" i="63"/>
  <c r="F312" i="63"/>
  <c r="G312" i="63"/>
  <c r="H312" i="63"/>
  <c r="I312" i="63"/>
  <c r="J312" i="63"/>
  <c r="K312" i="63"/>
  <c r="L312" i="63"/>
  <c r="M312" i="63"/>
  <c r="N312" i="63"/>
  <c r="O312" i="63"/>
  <c r="Q312" i="63"/>
  <c r="R312" i="63"/>
  <c r="S312" i="63"/>
  <c r="T312" i="63"/>
  <c r="U312" i="63"/>
  <c r="V312" i="63"/>
  <c r="W312" i="63"/>
  <c r="X312" i="63"/>
  <c r="Y312" i="63"/>
  <c r="Z312" i="63"/>
  <c r="AA312" i="63"/>
  <c r="AB312" i="63"/>
  <c r="AD312" i="63"/>
  <c r="AE312" i="63"/>
  <c r="AF312" i="63"/>
  <c r="AG312" i="63"/>
  <c r="BI312" i="63"/>
  <c r="BJ312" i="63"/>
  <c r="BK312" i="63"/>
  <c r="BL312" i="63"/>
  <c r="BM312" i="63"/>
  <c r="BN312" i="63"/>
  <c r="BO312" i="63"/>
  <c r="BP312" i="63"/>
  <c r="BQ312" i="63"/>
  <c r="BS312" i="63"/>
  <c r="BT312" i="63"/>
  <c r="BU312" i="63"/>
  <c r="BV312" i="63"/>
  <c r="BX312" i="63"/>
  <c r="BY312" i="63"/>
  <c r="BZ312" i="63"/>
  <c r="CA312" i="63"/>
  <c r="CC312" i="63"/>
  <c r="CE312" i="63"/>
  <c r="A313" i="63"/>
  <c r="B313" i="63"/>
  <c r="D313" i="63"/>
  <c r="E313" i="63"/>
  <c r="F313" i="63"/>
  <c r="G313" i="63"/>
  <c r="H313" i="63"/>
  <c r="I313" i="63"/>
  <c r="J313" i="63"/>
  <c r="K313" i="63"/>
  <c r="L313" i="63"/>
  <c r="M313" i="63"/>
  <c r="N313" i="63"/>
  <c r="O313" i="63"/>
  <c r="Q313" i="63"/>
  <c r="R313" i="63"/>
  <c r="S313" i="63"/>
  <c r="T313" i="63"/>
  <c r="U313" i="63"/>
  <c r="V313" i="63"/>
  <c r="W313" i="63"/>
  <c r="X313" i="63"/>
  <c r="Y313" i="63"/>
  <c r="Z313" i="63"/>
  <c r="AA313" i="63"/>
  <c r="AB313" i="63"/>
  <c r="AD313" i="63"/>
  <c r="AE313" i="63"/>
  <c r="AF313" i="63"/>
  <c r="AG313" i="63"/>
  <c r="BI313" i="63"/>
  <c r="BJ313" i="63"/>
  <c r="BK313" i="63"/>
  <c r="BL313" i="63"/>
  <c r="BM313" i="63"/>
  <c r="BN313" i="63"/>
  <c r="BO313" i="63"/>
  <c r="BP313" i="63"/>
  <c r="BQ313" i="63"/>
  <c r="BS313" i="63"/>
  <c r="BT313" i="63"/>
  <c r="BU313" i="63"/>
  <c r="BV313" i="63"/>
  <c r="BX313" i="63"/>
  <c r="BY313" i="63"/>
  <c r="BZ313" i="63"/>
  <c r="CA313" i="63"/>
  <c r="CC313" i="63"/>
  <c r="CE313" i="63"/>
  <c r="A314" i="63"/>
  <c r="B314" i="63"/>
  <c r="D314" i="63"/>
  <c r="E314" i="63"/>
  <c r="F314" i="63"/>
  <c r="G314" i="63"/>
  <c r="H314" i="63"/>
  <c r="I314" i="63"/>
  <c r="J314" i="63"/>
  <c r="K314" i="63"/>
  <c r="L314" i="63"/>
  <c r="M314" i="63"/>
  <c r="N314" i="63"/>
  <c r="O314" i="63"/>
  <c r="Q314" i="63"/>
  <c r="R314" i="63"/>
  <c r="S314" i="63"/>
  <c r="T314" i="63"/>
  <c r="U314" i="63"/>
  <c r="V314" i="63"/>
  <c r="W314" i="63"/>
  <c r="X314" i="63"/>
  <c r="Y314" i="63"/>
  <c r="Z314" i="63"/>
  <c r="AA314" i="63"/>
  <c r="AB314" i="63"/>
  <c r="AD314" i="63"/>
  <c r="AE314" i="63"/>
  <c r="AF314" i="63"/>
  <c r="AG314" i="63"/>
  <c r="BI314" i="63"/>
  <c r="BJ314" i="63"/>
  <c r="BK314" i="63"/>
  <c r="BL314" i="63"/>
  <c r="BM314" i="63"/>
  <c r="BN314" i="63"/>
  <c r="BO314" i="63"/>
  <c r="BP314" i="63"/>
  <c r="BQ314" i="63"/>
  <c r="BS314" i="63"/>
  <c r="BT314" i="63"/>
  <c r="BU314" i="63"/>
  <c r="BV314" i="63"/>
  <c r="BX314" i="63"/>
  <c r="BY314" i="63"/>
  <c r="BZ314" i="63"/>
  <c r="CA314" i="63"/>
  <c r="CC314" i="63"/>
  <c r="CE314" i="63"/>
  <c r="A315" i="63"/>
  <c r="B315" i="63"/>
  <c r="D315" i="63"/>
  <c r="E315" i="63"/>
  <c r="F315" i="63"/>
  <c r="G315" i="63"/>
  <c r="H315" i="63"/>
  <c r="I315" i="63"/>
  <c r="J315" i="63"/>
  <c r="K315" i="63"/>
  <c r="L315" i="63"/>
  <c r="M315" i="63"/>
  <c r="N315" i="63"/>
  <c r="O315" i="63"/>
  <c r="Q315" i="63"/>
  <c r="R315" i="63"/>
  <c r="S315" i="63"/>
  <c r="T315" i="63"/>
  <c r="U315" i="63"/>
  <c r="V315" i="63"/>
  <c r="W315" i="63"/>
  <c r="X315" i="63"/>
  <c r="Y315" i="63"/>
  <c r="Z315" i="63"/>
  <c r="AA315" i="63"/>
  <c r="AB315" i="63"/>
  <c r="AD315" i="63"/>
  <c r="AE315" i="63"/>
  <c r="AF315" i="63"/>
  <c r="AG315" i="63"/>
  <c r="BI315" i="63"/>
  <c r="BJ315" i="63"/>
  <c r="BK315" i="63"/>
  <c r="BL315" i="63"/>
  <c r="BM315" i="63"/>
  <c r="BN315" i="63"/>
  <c r="BO315" i="63"/>
  <c r="BP315" i="63"/>
  <c r="BQ315" i="63"/>
  <c r="BS315" i="63"/>
  <c r="BT315" i="63"/>
  <c r="BU315" i="63"/>
  <c r="BV315" i="63"/>
  <c r="BX315" i="63"/>
  <c r="BY315" i="63"/>
  <c r="BZ315" i="63"/>
  <c r="CA315" i="63"/>
  <c r="CC315" i="63"/>
  <c r="CE315" i="63"/>
  <c r="A316" i="63"/>
  <c r="B316" i="63"/>
  <c r="D316" i="63"/>
  <c r="E316" i="63"/>
  <c r="F316" i="63"/>
  <c r="G316" i="63"/>
  <c r="H316" i="63"/>
  <c r="I316" i="63"/>
  <c r="J316" i="63"/>
  <c r="K316" i="63"/>
  <c r="L316" i="63"/>
  <c r="M316" i="63"/>
  <c r="N316" i="63"/>
  <c r="O316" i="63"/>
  <c r="Q316" i="63"/>
  <c r="R316" i="63"/>
  <c r="S316" i="63"/>
  <c r="T316" i="63"/>
  <c r="U316" i="63"/>
  <c r="V316" i="63"/>
  <c r="W316" i="63"/>
  <c r="X316" i="63"/>
  <c r="Y316" i="63"/>
  <c r="Z316" i="63"/>
  <c r="AA316" i="63"/>
  <c r="AB316" i="63"/>
  <c r="AD316" i="63"/>
  <c r="AE316" i="63"/>
  <c r="AF316" i="63"/>
  <c r="AG316" i="63"/>
  <c r="BI316" i="63"/>
  <c r="BJ316" i="63"/>
  <c r="BK316" i="63"/>
  <c r="BL316" i="63"/>
  <c r="BM316" i="63"/>
  <c r="BN316" i="63"/>
  <c r="BO316" i="63"/>
  <c r="BP316" i="63"/>
  <c r="BQ316" i="63"/>
  <c r="BS316" i="63"/>
  <c r="BT316" i="63"/>
  <c r="BU316" i="63"/>
  <c r="BV316" i="63"/>
  <c r="BX316" i="63"/>
  <c r="BY316" i="63"/>
  <c r="BZ316" i="63"/>
  <c r="CA316" i="63"/>
  <c r="CC316" i="63"/>
  <c r="CE316" i="63"/>
  <c r="A317" i="63"/>
  <c r="B317" i="63"/>
  <c r="D317" i="63"/>
  <c r="E317" i="63"/>
  <c r="F317" i="63"/>
  <c r="G317" i="63"/>
  <c r="H317" i="63"/>
  <c r="I317" i="63"/>
  <c r="J317" i="63"/>
  <c r="K317" i="63"/>
  <c r="L317" i="63"/>
  <c r="M317" i="63"/>
  <c r="N317" i="63"/>
  <c r="O317" i="63"/>
  <c r="Q317" i="63"/>
  <c r="R317" i="63"/>
  <c r="S317" i="63"/>
  <c r="T317" i="63"/>
  <c r="U317" i="63"/>
  <c r="V317" i="63"/>
  <c r="W317" i="63"/>
  <c r="X317" i="63"/>
  <c r="Y317" i="63"/>
  <c r="Z317" i="63"/>
  <c r="AA317" i="63"/>
  <c r="AB317" i="63"/>
  <c r="AD317" i="63"/>
  <c r="AE317" i="63"/>
  <c r="AF317" i="63"/>
  <c r="AG317" i="63"/>
  <c r="BI317" i="63"/>
  <c r="BJ317" i="63"/>
  <c r="BK317" i="63"/>
  <c r="BL317" i="63"/>
  <c r="BM317" i="63"/>
  <c r="BN317" i="63"/>
  <c r="BO317" i="63"/>
  <c r="BP317" i="63"/>
  <c r="BQ317" i="63"/>
  <c r="BS317" i="63"/>
  <c r="BT317" i="63"/>
  <c r="BU317" i="63"/>
  <c r="BV317" i="63"/>
  <c r="BX317" i="63"/>
  <c r="BY317" i="63"/>
  <c r="BZ317" i="63"/>
  <c r="CA317" i="63"/>
  <c r="CC317" i="63"/>
  <c r="CE317" i="63"/>
  <c r="A318" i="63"/>
  <c r="B318" i="63"/>
  <c r="D318" i="63"/>
  <c r="E318" i="63"/>
  <c r="F318" i="63"/>
  <c r="G318" i="63"/>
  <c r="H318" i="63"/>
  <c r="I318" i="63"/>
  <c r="J318" i="63"/>
  <c r="K318" i="63"/>
  <c r="L318" i="63"/>
  <c r="M318" i="63"/>
  <c r="N318" i="63"/>
  <c r="O318" i="63"/>
  <c r="Q318" i="63"/>
  <c r="R318" i="63"/>
  <c r="S318" i="63"/>
  <c r="T318" i="63"/>
  <c r="U318" i="63"/>
  <c r="V318" i="63"/>
  <c r="W318" i="63"/>
  <c r="X318" i="63"/>
  <c r="Y318" i="63"/>
  <c r="Z318" i="63"/>
  <c r="AA318" i="63"/>
  <c r="AB318" i="63"/>
  <c r="AD318" i="63"/>
  <c r="AE318" i="63"/>
  <c r="AF318" i="63"/>
  <c r="AG318" i="63"/>
  <c r="BI318" i="63"/>
  <c r="BJ318" i="63"/>
  <c r="BK318" i="63"/>
  <c r="BL318" i="63"/>
  <c r="BM318" i="63"/>
  <c r="BN318" i="63"/>
  <c r="BO318" i="63"/>
  <c r="BP318" i="63"/>
  <c r="BQ318" i="63"/>
  <c r="BS318" i="63"/>
  <c r="BT318" i="63"/>
  <c r="BU318" i="63"/>
  <c r="BV318" i="63"/>
  <c r="BX318" i="63"/>
  <c r="BY318" i="63"/>
  <c r="BZ318" i="63"/>
  <c r="CA318" i="63"/>
  <c r="CC318" i="63"/>
  <c r="CE318" i="63"/>
  <c r="A319" i="63"/>
  <c r="B319" i="63"/>
  <c r="D319" i="63"/>
  <c r="E319" i="63"/>
  <c r="F319" i="63"/>
  <c r="G319" i="63"/>
  <c r="H319" i="63"/>
  <c r="I319" i="63"/>
  <c r="J319" i="63"/>
  <c r="K319" i="63"/>
  <c r="L319" i="63"/>
  <c r="M319" i="63"/>
  <c r="N319" i="63"/>
  <c r="O319" i="63"/>
  <c r="Q319" i="63"/>
  <c r="R319" i="63"/>
  <c r="S319" i="63"/>
  <c r="T319" i="63"/>
  <c r="U319" i="63"/>
  <c r="V319" i="63"/>
  <c r="W319" i="63"/>
  <c r="X319" i="63"/>
  <c r="Y319" i="63"/>
  <c r="Z319" i="63"/>
  <c r="AA319" i="63"/>
  <c r="AB319" i="63"/>
  <c r="AD319" i="63"/>
  <c r="AE319" i="63"/>
  <c r="AF319" i="63"/>
  <c r="AG319" i="63"/>
  <c r="BI319" i="63"/>
  <c r="BJ319" i="63"/>
  <c r="BK319" i="63"/>
  <c r="BL319" i="63"/>
  <c r="BM319" i="63"/>
  <c r="BN319" i="63"/>
  <c r="BO319" i="63"/>
  <c r="BP319" i="63"/>
  <c r="BQ319" i="63"/>
  <c r="BS319" i="63"/>
  <c r="BT319" i="63"/>
  <c r="BU319" i="63"/>
  <c r="BV319" i="63"/>
  <c r="BX319" i="63"/>
  <c r="BY319" i="63"/>
  <c r="BZ319" i="63"/>
  <c r="CA319" i="63"/>
  <c r="CC319" i="63"/>
  <c r="CE319" i="63"/>
  <c r="A320" i="63"/>
  <c r="B320" i="63"/>
  <c r="D320" i="63"/>
  <c r="E320" i="63"/>
  <c r="F320" i="63"/>
  <c r="G320" i="63"/>
  <c r="H320" i="63"/>
  <c r="I320" i="63"/>
  <c r="J320" i="63"/>
  <c r="K320" i="63"/>
  <c r="L320" i="63"/>
  <c r="M320" i="63"/>
  <c r="N320" i="63"/>
  <c r="O320" i="63"/>
  <c r="Q320" i="63"/>
  <c r="R320" i="63"/>
  <c r="S320" i="63"/>
  <c r="T320" i="63"/>
  <c r="U320" i="63"/>
  <c r="V320" i="63"/>
  <c r="W320" i="63"/>
  <c r="X320" i="63"/>
  <c r="Y320" i="63"/>
  <c r="Z320" i="63"/>
  <c r="AA320" i="63"/>
  <c r="AB320" i="63"/>
  <c r="AD320" i="63"/>
  <c r="AE320" i="63"/>
  <c r="AF320" i="63"/>
  <c r="AG320" i="63"/>
  <c r="BI320" i="63"/>
  <c r="BJ320" i="63"/>
  <c r="BK320" i="63"/>
  <c r="BL320" i="63"/>
  <c r="BM320" i="63"/>
  <c r="BN320" i="63"/>
  <c r="BO320" i="63"/>
  <c r="BP320" i="63"/>
  <c r="BQ320" i="63"/>
  <c r="BS320" i="63"/>
  <c r="BT320" i="63"/>
  <c r="BU320" i="63"/>
  <c r="BV320" i="63"/>
  <c r="BX320" i="63"/>
  <c r="BY320" i="63"/>
  <c r="BZ320" i="63"/>
  <c r="CA320" i="63"/>
  <c r="CC320" i="63"/>
  <c r="CE320" i="63"/>
  <c r="A321" i="63"/>
  <c r="B321" i="63"/>
  <c r="D321" i="63"/>
  <c r="E321" i="63"/>
  <c r="F321" i="63"/>
  <c r="G321" i="63"/>
  <c r="H321" i="63"/>
  <c r="I321" i="63"/>
  <c r="J321" i="63"/>
  <c r="K321" i="63"/>
  <c r="L321" i="63"/>
  <c r="M321" i="63"/>
  <c r="N321" i="63"/>
  <c r="O321" i="63"/>
  <c r="Q321" i="63"/>
  <c r="R321" i="63"/>
  <c r="S321" i="63"/>
  <c r="T321" i="63"/>
  <c r="U321" i="63"/>
  <c r="V321" i="63"/>
  <c r="W321" i="63"/>
  <c r="X321" i="63"/>
  <c r="Y321" i="63"/>
  <c r="Z321" i="63"/>
  <c r="AA321" i="63"/>
  <c r="AB321" i="63"/>
  <c r="AD321" i="63"/>
  <c r="AE321" i="63"/>
  <c r="AF321" i="63"/>
  <c r="AG321" i="63"/>
  <c r="BI321" i="63"/>
  <c r="BJ321" i="63"/>
  <c r="BK321" i="63"/>
  <c r="BL321" i="63"/>
  <c r="BM321" i="63"/>
  <c r="BN321" i="63"/>
  <c r="BO321" i="63"/>
  <c r="BP321" i="63"/>
  <c r="BQ321" i="63"/>
  <c r="BS321" i="63"/>
  <c r="BT321" i="63"/>
  <c r="BU321" i="63"/>
  <c r="BV321" i="63"/>
  <c r="BX321" i="63"/>
  <c r="BY321" i="63"/>
  <c r="BZ321" i="63"/>
  <c r="CA321" i="63"/>
  <c r="CC321" i="63"/>
  <c r="CE321" i="63"/>
  <c r="A322" i="63"/>
  <c r="B322" i="63"/>
  <c r="D322" i="63"/>
  <c r="E322" i="63"/>
  <c r="F322" i="63"/>
  <c r="G322" i="63"/>
  <c r="H322" i="63"/>
  <c r="I322" i="63"/>
  <c r="J322" i="63"/>
  <c r="K322" i="63"/>
  <c r="L322" i="63"/>
  <c r="M322" i="63"/>
  <c r="N322" i="63"/>
  <c r="O322" i="63"/>
  <c r="Q322" i="63"/>
  <c r="R322" i="63"/>
  <c r="S322" i="63"/>
  <c r="T322" i="63"/>
  <c r="U322" i="63"/>
  <c r="V322" i="63"/>
  <c r="W322" i="63"/>
  <c r="X322" i="63"/>
  <c r="Y322" i="63"/>
  <c r="Z322" i="63"/>
  <c r="AA322" i="63"/>
  <c r="AB322" i="63"/>
  <c r="AD322" i="63"/>
  <c r="AE322" i="63"/>
  <c r="AF322" i="63"/>
  <c r="AG322" i="63"/>
  <c r="AJ322" i="63"/>
  <c r="AK322" i="63"/>
  <c r="AL322" i="63"/>
  <c r="AM322" i="63"/>
  <c r="AO322" i="63"/>
  <c r="AT322" i="63"/>
  <c r="AU322" i="63"/>
  <c r="AV322" i="63"/>
  <c r="AW322" i="63"/>
  <c r="AX322" i="63"/>
  <c r="AY322" i="63"/>
  <c r="BI322" i="63"/>
  <c r="BJ322" i="63"/>
  <c r="BK322" i="63"/>
  <c r="BL322" i="63"/>
  <c r="BM322" i="63"/>
  <c r="BN322" i="63"/>
  <c r="BO322" i="63"/>
  <c r="BP322" i="63"/>
  <c r="BQ322" i="63"/>
  <c r="BS322" i="63"/>
  <c r="BT322" i="63"/>
  <c r="BU322" i="63"/>
  <c r="BV322" i="63"/>
  <c r="BX322" i="63"/>
  <c r="BY322" i="63"/>
  <c r="BZ322" i="63"/>
  <c r="CA322" i="63"/>
  <c r="CC322" i="63"/>
  <c r="CE322" i="63"/>
  <c r="A323" i="63"/>
  <c r="B323" i="63"/>
  <c r="D323" i="63"/>
  <c r="E323" i="63"/>
  <c r="F323" i="63"/>
  <c r="G323" i="63"/>
  <c r="H323" i="63"/>
  <c r="I323" i="63"/>
  <c r="J323" i="63"/>
  <c r="K323" i="63"/>
  <c r="L323" i="63"/>
  <c r="M323" i="63"/>
  <c r="N323" i="63"/>
  <c r="O323" i="63"/>
  <c r="Q323" i="63"/>
  <c r="R323" i="63"/>
  <c r="S323" i="63"/>
  <c r="T323" i="63"/>
  <c r="U323" i="63"/>
  <c r="V323" i="63"/>
  <c r="W323" i="63"/>
  <c r="X323" i="63"/>
  <c r="Y323" i="63"/>
  <c r="Z323" i="63"/>
  <c r="AA323" i="63"/>
  <c r="AB323" i="63"/>
  <c r="AD323" i="63"/>
  <c r="AE323" i="63"/>
  <c r="AF323" i="63"/>
  <c r="AG323" i="63"/>
  <c r="BI323" i="63"/>
  <c r="BJ323" i="63"/>
  <c r="BK323" i="63"/>
  <c r="BL323" i="63"/>
  <c r="BM323" i="63"/>
  <c r="BN323" i="63"/>
  <c r="BO323" i="63"/>
  <c r="BP323" i="63"/>
  <c r="BQ323" i="63"/>
  <c r="BS323" i="63"/>
  <c r="BT323" i="63"/>
  <c r="BU323" i="63"/>
  <c r="BV323" i="63"/>
  <c r="BX323" i="63"/>
  <c r="BY323" i="63"/>
  <c r="BZ323" i="63"/>
  <c r="CA323" i="63"/>
  <c r="CC323" i="63"/>
  <c r="CE323" i="63"/>
  <c r="A324" i="63"/>
  <c r="B324" i="63"/>
  <c r="D324" i="63"/>
  <c r="E324" i="63"/>
  <c r="F324" i="63"/>
  <c r="G324" i="63"/>
  <c r="H324" i="63"/>
  <c r="I324" i="63"/>
  <c r="J324" i="63"/>
  <c r="K324" i="63"/>
  <c r="L324" i="63"/>
  <c r="M324" i="63"/>
  <c r="N324" i="63"/>
  <c r="O324" i="63"/>
  <c r="Q324" i="63"/>
  <c r="R324" i="63"/>
  <c r="S324" i="63"/>
  <c r="T324" i="63"/>
  <c r="U324" i="63"/>
  <c r="V324" i="63"/>
  <c r="W324" i="63"/>
  <c r="X324" i="63"/>
  <c r="Y324" i="63"/>
  <c r="Z324" i="63"/>
  <c r="AA324" i="63"/>
  <c r="AB324" i="63"/>
  <c r="AD324" i="63"/>
  <c r="AE324" i="63"/>
  <c r="AF324" i="63"/>
  <c r="AG324" i="63"/>
  <c r="BI324" i="63"/>
  <c r="BJ324" i="63"/>
  <c r="BK324" i="63"/>
  <c r="BL324" i="63"/>
  <c r="BM324" i="63"/>
  <c r="BN324" i="63"/>
  <c r="BO324" i="63"/>
  <c r="BP324" i="63"/>
  <c r="BQ324" i="63"/>
  <c r="BS324" i="63"/>
  <c r="BT324" i="63"/>
  <c r="BU324" i="63"/>
  <c r="BV324" i="63"/>
  <c r="BX324" i="63"/>
  <c r="BY324" i="63"/>
  <c r="BZ324" i="63"/>
  <c r="CA324" i="63"/>
  <c r="CC324" i="63"/>
  <c r="CE324" i="63"/>
  <c r="A325" i="63"/>
  <c r="B325" i="63"/>
  <c r="D325" i="63"/>
  <c r="E325" i="63"/>
  <c r="F325" i="63"/>
  <c r="G325" i="63"/>
  <c r="H325" i="63"/>
  <c r="I325" i="63"/>
  <c r="J325" i="63"/>
  <c r="K325" i="63"/>
  <c r="L325" i="63"/>
  <c r="M325" i="63"/>
  <c r="N325" i="63"/>
  <c r="O325" i="63"/>
  <c r="Q325" i="63"/>
  <c r="R325" i="63"/>
  <c r="S325" i="63"/>
  <c r="T325" i="63"/>
  <c r="U325" i="63"/>
  <c r="V325" i="63"/>
  <c r="W325" i="63"/>
  <c r="X325" i="63"/>
  <c r="Y325" i="63"/>
  <c r="Z325" i="63"/>
  <c r="AA325" i="63"/>
  <c r="AB325" i="63"/>
  <c r="AD325" i="63"/>
  <c r="AE325" i="63"/>
  <c r="AF325" i="63"/>
  <c r="AG325" i="63"/>
  <c r="BI325" i="63"/>
  <c r="BJ325" i="63"/>
  <c r="BK325" i="63"/>
  <c r="BL325" i="63"/>
  <c r="BM325" i="63"/>
  <c r="BN325" i="63"/>
  <c r="BO325" i="63"/>
  <c r="BP325" i="63"/>
  <c r="BQ325" i="63"/>
  <c r="BS325" i="63"/>
  <c r="BT325" i="63"/>
  <c r="BU325" i="63"/>
  <c r="BV325" i="63"/>
  <c r="BX325" i="63"/>
  <c r="BY325" i="63"/>
  <c r="BZ325" i="63"/>
  <c r="CA325" i="63"/>
  <c r="CC325" i="63"/>
  <c r="CE325" i="63"/>
  <c r="A326" i="63"/>
  <c r="B326" i="63"/>
  <c r="D326" i="63"/>
  <c r="E326" i="63"/>
  <c r="F326" i="63"/>
  <c r="G326" i="63"/>
  <c r="H326" i="63"/>
  <c r="I326" i="63"/>
  <c r="J326" i="63"/>
  <c r="K326" i="63"/>
  <c r="L326" i="63"/>
  <c r="M326" i="63"/>
  <c r="N326" i="63"/>
  <c r="O326" i="63"/>
  <c r="Q326" i="63"/>
  <c r="R326" i="63"/>
  <c r="S326" i="63"/>
  <c r="T326" i="63"/>
  <c r="U326" i="63"/>
  <c r="V326" i="63"/>
  <c r="W326" i="63"/>
  <c r="X326" i="63"/>
  <c r="Y326" i="63"/>
  <c r="Z326" i="63"/>
  <c r="AA326" i="63"/>
  <c r="AB326" i="63"/>
  <c r="AD326" i="63"/>
  <c r="AE326" i="63"/>
  <c r="AF326" i="63"/>
  <c r="AG326" i="63"/>
  <c r="BI326" i="63"/>
  <c r="BJ326" i="63"/>
  <c r="BK326" i="63"/>
  <c r="BL326" i="63"/>
  <c r="BM326" i="63"/>
  <c r="BN326" i="63"/>
  <c r="BO326" i="63"/>
  <c r="BP326" i="63"/>
  <c r="BQ326" i="63"/>
  <c r="BS326" i="63"/>
  <c r="BT326" i="63"/>
  <c r="BU326" i="63"/>
  <c r="BV326" i="63"/>
  <c r="BX326" i="63"/>
  <c r="BY326" i="63"/>
  <c r="BZ326" i="63"/>
  <c r="CA326" i="63"/>
  <c r="CC326" i="63"/>
  <c r="CE326" i="63"/>
  <c r="A327" i="63"/>
  <c r="B327" i="63"/>
  <c r="D327" i="63"/>
  <c r="E327" i="63"/>
  <c r="F327" i="63"/>
  <c r="G327" i="63"/>
  <c r="H327" i="63"/>
  <c r="I327" i="63"/>
  <c r="J327" i="63"/>
  <c r="K327" i="63"/>
  <c r="L327" i="63"/>
  <c r="M327" i="63"/>
  <c r="N327" i="63"/>
  <c r="O327" i="63"/>
  <c r="Q327" i="63"/>
  <c r="R327" i="63"/>
  <c r="S327" i="63"/>
  <c r="T327" i="63"/>
  <c r="U327" i="63"/>
  <c r="V327" i="63"/>
  <c r="W327" i="63"/>
  <c r="X327" i="63"/>
  <c r="Y327" i="63"/>
  <c r="Z327" i="63"/>
  <c r="AA327" i="63"/>
  <c r="AB327" i="63"/>
  <c r="AD327" i="63"/>
  <c r="AE327" i="63"/>
  <c r="AF327" i="63"/>
  <c r="AG327" i="63"/>
  <c r="BI327" i="63"/>
  <c r="BJ327" i="63"/>
  <c r="BK327" i="63"/>
  <c r="BL327" i="63"/>
  <c r="BM327" i="63"/>
  <c r="BN327" i="63"/>
  <c r="BO327" i="63"/>
  <c r="BP327" i="63"/>
  <c r="BQ327" i="63"/>
  <c r="BS327" i="63"/>
  <c r="BT327" i="63"/>
  <c r="BU327" i="63"/>
  <c r="BV327" i="63"/>
  <c r="BX327" i="63"/>
  <c r="BY327" i="63"/>
  <c r="BZ327" i="63"/>
  <c r="CA327" i="63"/>
  <c r="CC327" i="63"/>
  <c r="CE327" i="63"/>
  <c r="A328" i="63"/>
  <c r="B328" i="63"/>
  <c r="D328" i="63"/>
  <c r="E328" i="63"/>
  <c r="F328" i="63"/>
  <c r="G328" i="63"/>
  <c r="H328" i="63"/>
  <c r="I328" i="63"/>
  <c r="J328" i="63"/>
  <c r="K328" i="63"/>
  <c r="L328" i="63"/>
  <c r="M328" i="63"/>
  <c r="N328" i="63"/>
  <c r="O328" i="63"/>
  <c r="Q328" i="63"/>
  <c r="R328" i="63"/>
  <c r="S328" i="63"/>
  <c r="T328" i="63"/>
  <c r="U328" i="63"/>
  <c r="V328" i="63"/>
  <c r="W328" i="63"/>
  <c r="X328" i="63"/>
  <c r="Y328" i="63"/>
  <c r="Z328" i="63"/>
  <c r="AA328" i="63"/>
  <c r="AB328" i="63"/>
  <c r="AD328" i="63"/>
  <c r="AE328" i="63"/>
  <c r="AF328" i="63"/>
  <c r="AG328" i="63"/>
  <c r="BI328" i="63"/>
  <c r="BJ328" i="63"/>
  <c r="BK328" i="63"/>
  <c r="BL328" i="63"/>
  <c r="BM328" i="63"/>
  <c r="BN328" i="63"/>
  <c r="BO328" i="63"/>
  <c r="BP328" i="63"/>
  <c r="BQ328" i="63"/>
  <c r="BS328" i="63"/>
  <c r="BT328" i="63"/>
  <c r="BU328" i="63"/>
  <c r="BV328" i="63"/>
  <c r="BX328" i="63"/>
  <c r="BY328" i="63"/>
  <c r="BZ328" i="63"/>
  <c r="CA328" i="63"/>
  <c r="CC328" i="63"/>
  <c r="CE328" i="63"/>
  <c r="A329" i="63"/>
  <c r="B329" i="63"/>
  <c r="D329" i="63"/>
  <c r="E329" i="63"/>
  <c r="F329" i="63"/>
  <c r="G329" i="63"/>
  <c r="H329" i="63"/>
  <c r="I329" i="63"/>
  <c r="J329" i="63"/>
  <c r="K329" i="63"/>
  <c r="L329" i="63"/>
  <c r="M329" i="63"/>
  <c r="N329" i="63"/>
  <c r="O329" i="63"/>
  <c r="Q329" i="63"/>
  <c r="R329" i="63"/>
  <c r="S329" i="63"/>
  <c r="T329" i="63"/>
  <c r="U329" i="63"/>
  <c r="V329" i="63"/>
  <c r="W329" i="63"/>
  <c r="X329" i="63"/>
  <c r="Y329" i="63"/>
  <c r="Z329" i="63"/>
  <c r="AA329" i="63"/>
  <c r="AB329" i="63"/>
  <c r="AD329" i="63"/>
  <c r="AE329" i="63"/>
  <c r="AF329" i="63"/>
  <c r="AG329" i="63"/>
  <c r="BI329" i="63"/>
  <c r="BJ329" i="63"/>
  <c r="BK329" i="63"/>
  <c r="BL329" i="63"/>
  <c r="BM329" i="63"/>
  <c r="BN329" i="63"/>
  <c r="BO329" i="63"/>
  <c r="BP329" i="63"/>
  <c r="BQ329" i="63"/>
  <c r="BS329" i="63"/>
  <c r="BT329" i="63"/>
  <c r="BU329" i="63"/>
  <c r="BV329" i="63"/>
  <c r="BX329" i="63"/>
  <c r="BY329" i="63"/>
  <c r="BZ329" i="63"/>
  <c r="CA329" i="63"/>
  <c r="CC329" i="63"/>
  <c r="CE329" i="63"/>
  <c r="A330" i="63"/>
  <c r="B330" i="63"/>
  <c r="D330" i="63"/>
  <c r="E330" i="63"/>
  <c r="F330" i="63"/>
  <c r="G330" i="63"/>
  <c r="H330" i="63"/>
  <c r="I330" i="63"/>
  <c r="J330" i="63"/>
  <c r="K330" i="63"/>
  <c r="L330" i="63"/>
  <c r="M330" i="63"/>
  <c r="N330" i="63"/>
  <c r="O330" i="63"/>
  <c r="Q330" i="63"/>
  <c r="R330" i="63"/>
  <c r="S330" i="63"/>
  <c r="T330" i="63"/>
  <c r="U330" i="63"/>
  <c r="V330" i="63"/>
  <c r="W330" i="63"/>
  <c r="X330" i="63"/>
  <c r="Y330" i="63"/>
  <c r="Z330" i="63"/>
  <c r="AA330" i="63"/>
  <c r="AB330" i="63"/>
  <c r="AD330" i="63"/>
  <c r="AE330" i="63"/>
  <c r="AF330" i="63"/>
  <c r="AG330" i="63"/>
  <c r="BI330" i="63"/>
  <c r="BJ330" i="63"/>
  <c r="BK330" i="63"/>
  <c r="BL330" i="63"/>
  <c r="BM330" i="63"/>
  <c r="BN330" i="63"/>
  <c r="BO330" i="63"/>
  <c r="BP330" i="63"/>
  <c r="BQ330" i="63"/>
  <c r="BS330" i="63"/>
  <c r="BT330" i="63"/>
  <c r="BU330" i="63"/>
  <c r="BV330" i="63"/>
  <c r="BX330" i="63"/>
  <c r="BY330" i="63"/>
  <c r="BZ330" i="63"/>
  <c r="CA330" i="63"/>
  <c r="CC330" i="63"/>
  <c r="CE330" i="63"/>
  <c r="A331" i="63"/>
  <c r="B331" i="63"/>
  <c r="D331" i="63"/>
  <c r="E331" i="63"/>
  <c r="F331" i="63"/>
  <c r="G331" i="63"/>
  <c r="H331" i="63"/>
  <c r="I331" i="63"/>
  <c r="J331" i="63"/>
  <c r="K331" i="63"/>
  <c r="L331" i="63"/>
  <c r="M331" i="63"/>
  <c r="N331" i="63"/>
  <c r="O331" i="63"/>
  <c r="Q331" i="63"/>
  <c r="R331" i="63"/>
  <c r="S331" i="63"/>
  <c r="T331" i="63"/>
  <c r="U331" i="63"/>
  <c r="V331" i="63"/>
  <c r="W331" i="63"/>
  <c r="X331" i="63"/>
  <c r="Y331" i="63"/>
  <c r="Z331" i="63"/>
  <c r="AA331" i="63"/>
  <c r="AB331" i="63"/>
  <c r="AD331" i="63"/>
  <c r="AE331" i="63"/>
  <c r="AF331" i="63"/>
  <c r="AG331" i="63"/>
  <c r="BI331" i="63"/>
  <c r="BJ331" i="63"/>
  <c r="BK331" i="63"/>
  <c r="BL331" i="63"/>
  <c r="BM331" i="63"/>
  <c r="BN331" i="63"/>
  <c r="BO331" i="63"/>
  <c r="BP331" i="63"/>
  <c r="BQ331" i="63"/>
  <c r="BS331" i="63"/>
  <c r="BT331" i="63"/>
  <c r="BU331" i="63"/>
  <c r="BV331" i="63"/>
  <c r="BX331" i="63"/>
  <c r="BY331" i="63"/>
  <c r="BZ331" i="63"/>
  <c r="CA331" i="63"/>
  <c r="CC331" i="63"/>
  <c r="CE331" i="63"/>
  <c r="A332" i="63"/>
  <c r="B332" i="63"/>
  <c r="D332" i="63"/>
  <c r="E332" i="63"/>
  <c r="F332" i="63"/>
  <c r="G332" i="63"/>
  <c r="H332" i="63"/>
  <c r="I332" i="63"/>
  <c r="J332" i="63"/>
  <c r="K332" i="63"/>
  <c r="L332" i="63"/>
  <c r="M332" i="63"/>
  <c r="N332" i="63"/>
  <c r="O332" i="63"/>
  <c r="Q332" i="63"/>
  <c r="R332" i="63"/>
  <c r="S332" i="63"/>
  <c r="T332" i="63"/>
  <c r="U332" i="63"/>
  <c r="V332" i="63"/>
  <c r="W332" i="63"/>
  <c r="X332" i="63"/>
  <c r="Y332" i="63"/>
  <c r="Z332" i="63"/>
  <c r="AA332" i="63"/>
  <c r="AB332" i="63"/>
  <c r="AD332" i="63"/>
  <c r="AE332" i="63"/>
  <c r="AF332" i="63"/>
  <c r="AG332" i="63"/>
  <c r="BI332" i="63"/>
  <c r="BJ332" i="63"/>
  <c r="BK332" i="63"/>
  <c r="BL332" i="63"/>
  <c r="BM332" i="63"/>
  <c r="BN332" i="63"/>
  <c r="BO332" i="63"/>
  <c r="BP332" i="63"/>
  <c r="BQ332" i="63"/>
  <c r="BS332" i="63"/>
  <c r="BT332" i="63"/>
  <c r="BU332" i="63"/>
  <c r="BV332" i="63"/>
  <c r="BX332" i="63"/>
  <c r="BY332" i="63"/>
  <c r="BZ332" i="63"/>
  <c r="CA332" i="63"/>
  <c r="CC332" i="63"/>
  <c r="CE332" i="63"/>
  <c r="A333" i="63"/>
  <c r="B333" i="63"/>
  <c r="D333" i="63"/>
  <c r="E333" i="63"/>
  <c r="F333" i="63"/>
  <c r="G333" i="63"/>
  <c r="H333" i="63"/>
  <c r="I333" i="63"/>
  <c r="J333" i="63"/>
  <c r="K333" i="63"/>
  <c r="L333" i="63"/>
  <c r="M333" i="63"/>
  <c r="N333" i="63"/>
  <c r="O333" i="63"/>
  <c r="Q333" i="63"/>
  <c r="R333" i="63"/>
  <c r="S333" i="63"/>
  <c r="T333" i="63"/>
  <c r="U333" i="63"/>
  <c r="V333" i="63"/>
  <c r="W333" i="63"/>
  <c r="X333" i="63"/>
  <c r="Y333" i="63"/>
  <c r="Z333" i="63"/>
  <c r="AA333" i="63"/>
  <c r="AB333" i="63"/>
  <c r="AD333" i="63"/>
  <c r="AE333" i="63"/>
  <c r="AF333" i="63"/>
  <c r="AG333" i="63"/>
  <c r="BI333" i="63"/>
  <c r="BJ333" i="63"/>
  <c r="BK333" i="63"/>
  <c r="BL333" i="63"/>
  <c r="BM333" i="63"/>
  <c r="BN333" i="63"/>
  <c r="BO333" i="63"/>
  <c r="BP333" i="63"/>
  <c r="BQ333" i="63"/>
  <c r="BS333" i="63"/>
  <c r="BT333" i="63"/>
  <c r="BU333" i="63"/>
  <c r="BV333" i="63"/>
  <c r="BX333" i="63"/>
  <c r="BY333" i="63"/>
  <c r="BZ333" i="63"/>
  <c r="CA333" i="63"/>
  <c r="CC333" i="63"/>
  <c r="CE333" i="63"/>
  <c r="A334" i="63"/>
  <c r="B334" i="63"/>
  <c r="D334" i="63"/>
  <c r="E334" i="63"/>
  <c r="F334" i="63"/>
  <c r="G334" i="63"/>
  <c r="H334" i="63"/>
  <c r="I334" i="63"/>
  <c r="J334" i="63"/>
  <c r="K334" i="63"/>
  <c r="L334" i="63"/>
  <c r="M334" i="63"/>
  <c r="N334" i="63"/>
  <c r="O334" i="63"/>
  <c r="Q334" i="63"/>
  <c r="R334" i="63"/>
  <c r="S334" i="63"/>
  <c r="T334" i="63"/>
  <c r="U334" i="63"/>
  <c r="V334" i="63"/>
  <c r="W334" i="63"/>
  <c r="X334" i="63"/>
  <c r="Y334" i="63"/>
  <c r="Z334" i="63"/>
  <c r="AA334" i="63"/>
  <c r="AB334" i="63"/>
  <c r="AD334" i="63"/>
  <c r="AE334" i="63"/>
  <c r="AF334" i="63"/>
  <c r="AG334" i="63"/>
  <c r="AJ334" i="63"/>
  <c r="AK334" i="63"/>
  <c r="AL334" i="63"/>
  <c r="AM334" i="63"/>
  <c r="AO334" i="63"/>
  <c r="AT334" i="63"/>
  <c r="AU334" i="63"/>
  <c r="AV334" i="63"/>
  <c r="AW334" i="63"/>
  <c r="AX334" i="63"/>
  <c r="AY334" i="63"/>
  <c r="BI334" i="63"/>
  <c r="BJ334" i="63"/>
  <c r="BK334" i="63"/>
  <c r="BL334" i="63"/>
  <c r="BM334" i="63"/>
  <c r="BN334" i="63"/>
  <c r="BO334" i="63"/>
  <c r="BP334" i="63"/>
  <c r="BQ334" i="63"/>
  <c r="BS334" i="63"/>
  <c r="BT334" i="63"/>
  <c r="BU334" i="63"/>
  <c r="BV334" i="63"/>
  <c r="BX334" i="63"/>
  <c r="BY334" i="63"/>
  <c r="BZ334" i="63"/>
  <c r="CA334" i="63"/>
  <c r="CC334" i="63"/>
  <c r="CE334" i="63"/>
  <c r="A335" i="63"/>
  <c r="B335" i="63"/>
  <c r="D335" i="63"/>
  <c r="E335" i="63"/>
  <c r="F335" i="63"/>
  <c r="G335" i="63"/>
  <c r="H335" i="63"/>
  <c r="I335" i="63"/>
  <c r="J335" i="63"/>
  <c r="K335" i="63"/>
  <c r="L335" i="63"/>
  <c r="M335" i="63"/>
  <c r="N335" i="63"/>
  <c r="O335" i="63"/>
  <c r="Q335" i="63"/>
  <c r="R335" i="63"/>
  <c r="S335" i="63"/>
  <c r="T335" i="63"/>
  <c r="U335" i="63"/>
  <c r="V335" i="63"/>
  <c r="W335" i="63"/>
  <c r="X335" i="63"/>
  <c r="Y335" i="63"/>
  <c r="Z335" i="63"/>
  <c r="AA335" i="63"/>
  <c r="AB335" i="63"/>
  <c r="AD335" i="63"/>
  <c r="AE335" i="63"/>
  <c r="AF335" i="63"/>
  <c r="AG335" i="63"/>
  <c r="BI335" i="63"/>
  <c r="BJ335" i="63"/>
  <c r="BK335" i="63"/>
  <c r="BL335" i="63"/>
  <c r="BM335" i="63"/>
  <c r="BN335" i="63"/>
  <c r="BO335" i="63"/>
  <c r="BP335" i="63"/>
  <c r="BQ335" i="63"/>
  <c r="BS335" i="63"/>
  <c r="BT335" i="63"/>
  <c r="BU335" i="63"/>
  <c r="BV335" i="63"/>
  <c r="BX335" i="63"/>
  <c r="BY335" i="63"/>
  <c r="BZ335" i="63"/>
  <c r="CA335" i="63"/>
  <c r="CC335" i="63"/>
  <c r="CE335" i="63"/>
  <c r="A336" i="63"/>
  <c r="B336" i="63"/>
  <c r="D336" i="63"/>
  <c r="E336" i="63"/>
  <c r="F336" i="63"/>
  <c r="G336" i="63"/>
  <c r="H336" i="63"/>
  <c r="I336" i="63"/>
  <c r="J336" i="63"/>
  <c r="K336" i="63"/>
  <c r="L336" i="63"/>
  <c r="M336" i="63"/>
  <c r="N336" i="63"/>
  <c r="O336" i="63"/>
  <c r="Q336" i="63"/>
  <c r="R336" i="63"/>
  <c r="S336" i="63"/>
  <c r="T336" i="63"/>
  <c r="U336" i="63"/>
  <c r="V336" i="63"/>
  <c r="W336" i="63"/>
  <c r="X336" i="63"/>
  <c r="Y336" i="63"/>
  <c r="Z336" i="63"/>
  <c r="AA336" i="63"/>
  <c r="AB336" i="63"/>
  <c r="AD336" i="63"/>
  <c r="AE336" i="63"/>
  <c r="AF336" i="63"/>
  <c r="AG336" i="63"/>
  <c r="BI336" i="63"/>
  <c r="BJ336" i="63"/>
  <c r="BK336" i="63"/>
  <c r="BL336" i="63"/>
  <c r="BM336" i="63"/>
  <c r="BN336" i="63"/>
  <c r="BO336" i="63"/>
  <c r="BP336" i="63"/>
  <c r="BQ336" i="63"/>
  <c r="BS336" i="63"/>
  <c r="BT336" i="63"/>
  <c r="BU336" i="63"/>
  <c r="BV336" i="63"/>
  <c r="BX336" i="63"/>
  <c r="BY336" i="63"/>
  <c r="BZ336" i="63"/>
  <c r="CA336" i="63"/>
  <c r="CC336" i="63"/>
  <c r="CE336" i="63"/>
  <c r="A337" i="63"/>
  <c r="B337" i="63"/>
  <c r="D337" i="63"/>
  <c r="E337" i="63"/>
  <c r="F337" i="63"/>
  <c r="G337" i="63"/>
  <c r="H337" i="63"/>
  <c r="I337" i="63"/>
  <c r="J337" i="63"/>
  <c r="K337" i="63"/>
  <c r="L337" i="63"/>
  <c r="M337" i="63"/>
  <c r="N337" i="63"/>
  <c r="O337" i="63"/>
  <c r="Q337" i="63"/>
  <c r="R337" i="63"/>
  <c r="S337" i="63"/>
  <c r="T337" i="63"/>
  <c r="U337" i="63"/>
  <c r="V337" i="63"/>
  <c r="W337" i="63"/>
  <c r="X337" i="63"/>
  <c r="Y337" i="63"/>
  <c r="Z337" i="63"/>
  <c r="AA337" i="63"/>
  <c r="AB337" i="63"/>
  <c r="AD337" i="63"/>
  <c r="AE337" i="63"/>
  <c r="AF337" i="63"/>
  <c r="AG337" i="63"/>
  <c r="BI337" i="63"/>
  <c r="BJ337" i="63"/>
  <c r="BK337" i="63"/>
  <c r="BL337" i="63"/>
  <c r="BM337" i="63"/>
  <c r="BN337" i="63"/>
  <c r="BO337" i="63"/>
  <c r="BP337" i="63"/>
  <c r="BQ337" i="63"/>
  <c r="BS337" i="63"/>
  <c r="BT337" i="63"/>
  <c r="BU337" i="63"/>
  <c r="BV337" i="63"/>
  <c r="BX337" i="63"/>
  <c r="BY337" i="63"/>
  <c r="BZ337" i="63"/>
  <c r="CA337" i="63"/>
  <c r="CC337" i="63"/>
  <c r="CE337" i="63"/>
  <c r="A338" i="63"/>
  <c r="B338" i="63"/>
  <c r="D338" i="63"/>
  <c r="E338" i="63"/>
  <c r="F338" i="63"/>
  <c r="G338" i="63"/>
  <c r="H338" i="63"/>
  <c r="I338" i="63"/>
  <c r="J338" i="63"/>
  <c r="K338" i="63"/>
  <c r="L338" i="63"/>
  <c r="M338" i="63"/>
  <c r="N338" i="63"/>
  <c r="O338" i="63"/>
  <c r="Q338" i="63"/>
  <c r="R338" i="63"/>
  <c r="S338" i="63"/>
  <c r="T338" i="63"/>
  <c r="U338" i="63"/>
  <c r="V338" i="63"/>
  <c r="W338" i="63"/>
  <c r="X338" i="63"/>
  <c r="Y338" i="63"/>
  <c r="Z338" i="63"/>
  <c r="AA338" i="63"/>
  <c r="AB338" i="63"/>
  <c r="AD338" i="63"/>
  <c r="AE338" i="63"/>
  <c r="AF338" i="63"/>
  <c r="AG338" i="63"/>
  <c r="BI338" i="63"/>
  <c r="BJ338" i="63"/>
  <c r="BK338" i="63"/>
  <c r="BL338" i="63"/>
  <c r="BM338" i="63"/>
  <c r="BN338" i="63"/>
  <c r="BO338" i="63"/>
  <c r="BP338" i="63"/>
  <c r="BQ338" i="63"/>
  <c r="BS338" i="63"/>
  <c r="BT338" i="63"/>
  <c r="BU338" i="63"/>
  <c r="BV338" i="63"/>
  <c r="BX338" i="63"/>
  <c r="BY338" i="63"/>
  <c r="BZ338" i="63"/>
  <c r="CA338" i="63"/>
  <c r="CC338" i="63"/>
  <c r="CE338" i="63"/>
  <c r="A339" i="63"/>
  <c r="B339" i="63"/>
  <c r="D339" i="63"/>
  <c r="E339" i="63"/>
  <c r="F339" i="63"/>
  <c r="G339" i="63"/>
  <c r="H339" i="63"/>
  <c r="I339" i="63"/>
  <c r="J339" i="63"/>
  <c r="K339" i="63"/>
  <c r="L339" i="63"/>
  <c r="M339" i="63"/>
  <c r="N339" i="63"/>
  <c r="O339" i="63"/>
  <c r="Q339" i="63"/>
  <c r="R339" i="63"/>
  <c r="S339" i="63"/>
  <c r="T339" i="63"/>
  <c r="U339" i="63"/>
  <c r="V339" i="63"/>
  <c r="W339" i="63"/>
  <c r="X339" i="63"/>
  <c r="Y339" i="63"/>
  <c r="Z339" i="63"/>
  <c r="AA339" i="63"/>
  <c r="AB339" i="63"/>
  <c r="AD339" i="63"/>
  <c r="AE339" i="63"/>
  <c r="AF339" i="63"/>
  <c r="AG339" i="63"/>
  <c r="BI339" i="63"/>
  <c r="BJ339" i="63"/>
  <c r="BK339" i="63"/>
  <c r="BL339" i="63"/>
  <c r="BM339" i="63"/>
  <c r="BN339" i="63"/>
  <c r="BO339" i="63"/>
  <c r="BP339" i="63"/>
  <c r="BQ339" i="63"/>
  <c r="BS339" i="63"/>
  <c r="BT339" i="63"/>
  <c r="BU339" i="63"/>
  <c r="BV339" i="63"/>
  <c r="BX339" i="63"/>
  <c r="BY339" i="63"/>
  <c r="BZ339" i="63"/>
  <c r="CA339" i="63"/>
  <c r="CC339" i="63"/>
  <c r="CE339" i="63"/>
  <c r="A340" i="63"/>
  <c r="B340" i="63"/>
  <c r="D340" i="63"/>
  <c r="E340" i="63"/>
  <c r="F340" i="63"/>
  <c r="G340" i="63"/>
  <c r="H340" i="63"/>
  <c r="I340" i="63"/>
  <c r="J340" i="63"/>
  <c r="K340" i="63"/>
  <c r="L340" i="63"/>
  <c r="M340" i="63"/>
  <c r="N340" i="63"/>
  <c r="O340" i="63"/>
  <c r="Q340" i="63"/>
  <c r="R340" i="63"/>
  <c r="S340" i="63"/>
  <c r="T340" i="63"/>
  <c r="U340" i="63"/>
  <c r="V340" i="63"/>
  <c r="W340" i="63"/>
  <c r="X340" i="63"/>
  <c r="Y340" i="63"/>
  <c r="Z340" i="63"/>
  <c r="AA340" i="63"/>
  <c r="AB340" i="63"/>
  <c r="AD340" i="63"/>
  <c r="AE340" i="63"/>
  <c r="AF340" i="63"/>
  <c r="AG340" i="63"/>
  <c r="BI340" i="63"/>
  <c r="BJ340" i="63"/>
  <c r="BK340" i="63"/>
  <c r="BL340" i="63"/>
  <c r="BM340" i="63"/>
  <c r="BN340" i="63"/>
  <c r="BO340" i="63"/>
  <c r="BP340" i="63"/>
  <c r="BQ340" i="63"/>
  <c r="BS340" i="63"/>
  <c r="BT340" i="63"/>
  <c r="BU340" i="63"/>
  <c r="BV340" i="63"/>
  <c r="BX340" i="63"/>
  <c r="BY340" i="63"/>
  <c r="BZ340" i="63"/>
  <c r="CA340" i="63"/>
  <c r="CC340" i="63"/>
  <c r="CE340" i="63"/>
  <c r="A341" i="63"/>
  <c r="B341" i="63"/>
  <c r="D341" i="63"/>
  <c r="E341" i="63"/>
  <c r="F341" i="63"/>
  <c r="G341" i="63"/>
  <c r="H341" i="63"/>
  <c r="I341" i="63"/>
  <c r="J341" i="63"/>
  <c r="K341" i="63"/>
  <c r="L341" i="63"/>
  <c r="M341" i="63"/>
  <c r="N341" i="63"/>
  <c r="O341" i="63"/>
  <c r="Q341" i="63"/>
  <c r="R341" i="63"/>
  <c r="S341" i="63"/>
  <c r="T341" i="63"/>
  <c r="U341" i="63"/>
  <c r="V341" i="63"/>
  <c r="W341" i="63"/>
  <c r="X341" i="63"/>
  <c r="Y341" i="63"/>
  <c r="Z341" i="63"/>
  <c r="AA341" i="63"/>
  <c r="AB341" i="63"/>
  <c r="AD341" i="63"/>
  <c r="AE341" i="63"/>
  <c r="AF341" i="63"/>
  <c r="AG341" i="63"/>
  <c r="BI341" i="63"/>
  <c r="BJ341" i="63"/>
  <c r="BK341" i="63"/>
  <c r="BL341" i="63"/>
  <c r="BM341" i="63"/>
  <c r="BN341" i="63"/>
  <c r="BO341" i="63"/>
  <c r="BP341" i="63"/>
  <c r="BQ341" i="63"/>
  <c r="BS341" i="63"/>
  <c r="BT341" i="63"/>
  <c r="BU341" i="63"/>
  <c r="BV341" i="63"/>
  <c r="BX341" i="63"/>
  <c r="BY341" i="63"/>
  <c r="BZ341" i="63"/>
  <c r="CA341" i="63"/>
  <c r="CC341" i="63"/>
  <c r="CE341" i="63"/>
  <c r="A342" i="63"/>
  <c r="B342" i="63"/>
  <c r="D342" i="63"/>
  <c r="E342" i="63"/>
  <c r="F342" i="63"/>
  <c r="G342" i="63"/>
  <c r="H342" i="63"/>
  <c r="I342" i="63"/>
  <c r="J342" i="63"/>
  <c r="K342" i="63"/>
  <c r="L342" i="63"/>
  <c r="M342" i="63"/>
  <c r="N342" i="63"/>
  <c r="O342" i="63"/>
  <c r="Q342" i="63"/>
  <c r="R342" i="63"/>
  <c r="S342" i="63"/>
  <c r="T342" i="63"/>
  <c r="U342" i="63"/>
  <c r="V342" i="63"/>
  <c r="W342" i="63"/>
  <c r="X342" i="63"/>
  <c r="Y342" i="63"/>
  <c r="Z342" i="63"/>
  <c r="AA342" i="63"/>
  <c r="AB342" i="63"/>
  <c r="AD342" i="63"/>
  <c r="AE342" i="63"/>
  <c r="AF342" i="63"/>
  <c r="AG342" i="63"/>
  <c r="BI342" i="63"/>
  <c r="BJ342" i="63"/>
  <c r="BK342" i="63"/>
  <c r="BL342" i="63"/>
  <c r="BM342" i="63"/>
  <c r="BN342" i="63"/>
  <c r="BO342" i="63"/>
  <c r="BP342" i="63"/>
  <c r="BQ342" i="63"/>
  <c r="BS342" i="63"/>
  <c r="BT342" i="63"/>
  <c r="BU342" i="63"/>
  <c r="BV342" i="63"/>
  <c r="BX342" i="63"/>
  <c r="BY342" i="63"/>
  <c r="BZ342" i="63"/>
  <c r="CA342" i="63"/>
  <c r="CC342" i="63"/>
  <c r="CE342" i="63"/>
  <c r="A343" i="63"/>
  <c r="B343" i="63"/>
  <c r="D343" i="63"/>
  <c r="E343" i="63"/>
  <c r="F343" i="63"/>
  <c r="G343" i="63"/>
  <c r="H343" i="63"/>
  <c r="I343" i="63"/>
  <c r="J343" i="63"/>
  <c r="K343" i="63"/>
  <c r="L343" i="63"/>
  <c r="M343" i="63"/>
  <c r="N343" i="63"/>
  <c r="O343" i="63"/>
  <c r="Q343" i="63"/>
  <c r="R343" i="63"/>
  <c r="S343" i="63"/>
  <c r="T343" i="63"/>
  <c r="U343" i="63"/>
  <c r="V343" i="63"/>
  <c r="W343" i="63"/>
  <c r="X343" i="63"/>
  <c r="Y343" i="63"/>
  <c r="Z343" i="63"/>
  <c r="AA343" i="63"/>
  <c r="AB343" i="63"/>
  <c r="AD343" i="63"/>
  <c r="AE343" i="63"/>
  <c r="AF343" i="63"/>
  <c r="AG343" i="63"/>
  <c r="BI343" i="63"/>
  <c r="BJ343" i="63"/>
  <c r="BK343" i="63"/>
  <c r="BL343" i="63"/>
  <c r="BM343" i="63"/>
  <c r="BN343" i="63"/>
  <c r="BO343" i="63"/>
  <c r="BP343" i="63"/>
  <c r="BQ343" i="63"/>
  <c r="BS343" i="63"/>
  <c r="BT343" i="63"/>
  <c r="BU343" i="63"/>
  <c r="BV343" i="63"/>
  <c r="BX343" i="63"/>
  <c r="BY343" i="63"/>
  <c r="BZ343" i="63"/>
  <c r="CA343" i="63"/>
  <c r="CC343" i="63"/>
  <c r="CE343" i="63"/>
  <c r="A344" i="63"/>
  <c r="B344" i="63"/>
  <c r="D344" i="63"/>
  <c r="E344" i="63"/>
  <c r="F344" i="63"/>
  <c r="G344" i="63"/>
  <c r="H344" i="63"/>
  <c r="I344" i="63"/>
  <c r="J344" i="63"/>
  <c r="K344" i="63"/>
  <c r="L344" i="63"/>
  <c r="M344" i="63"/>
  <c r="N344" i="63"/>
  <c r="O344" i="63"/>
  <c r="Q344" i="63"/>
  <c r="R344" i="63"/>
  <c r="S344" i="63"/>
  <c r="T344" i="63"/>
  <c r="U344" i="63"/>
  <c r="V344" i="63"/>
  <c r="W344" i="63"/>
  <c r="X344" i="63"/>
  <c r="Y344" i="63"/>
  <c r="Z344" i="63"/>
  <c r="AA344" i="63"/>
  <c r="AB344" i="63"/>
  <c r="AD344" i="63"/>
  <c r="AE344" i="63"/>
  <c r="AF344" i="63"/>
  <c r="AG344" i="63"/>
  <c r="BI344" i="63"/>
  <c r="BJ344" i="63"/>
  <c r="BK344" i="63"/>
  <c r="BL344" i="63"/>
  <c r="BM344" i="63"/>
  <c r="BN344" i="63"/>
  <c r="BO344" i="63"/>
  <c r="BP344" i="63"/>
  <c r="BQ344" i="63"/>
  <c r="BS344" i="63"/>
  <c r="BT344" i="63"/>
  <c r="BU344" i="63"/>
  <c r="BV344" i="63"/>
  <c r="BX344" i="63"/>
  <c r="BY344" i="63"/>
  <c r="BZ344" i="63"/>
  <c r="CA344" i="63"/>
  <c r="CC344" i="63"/>
  <c r="CE344" i="63"/>
  <c r="A345" i="63"/>
  <c r="B345" i="63"/>
  <c r="D345" i="63"/>
  <c r="E345" i="63"/>
  <c r="F345" i="63"/>
  <c r="G345" i="63"/>
  <c r="H345" i="63"/>
  <c r="I345" i="63"/>
  <c r="J345" i="63"/>
  <c r="K345" i="63"/>
  <c r="L345" i="63"/>
  <c r="M345" i="63"/>
  <c r="N345" i="63"/>
  <c r="O345" i="63"/>
  <c r="Q345" i="63"/>
  <c r="R345" i="63"/>
  <c r="S345" i="63"/>
  <c r="T345" i="63"/>
  <c r="U345" i="63"/>
  <c r="V345" i="63"/>
  <c r="W345" i="63"/>
  <c r="X345" i="63"/>
  <c r="Y345" i="63"/>
  <c r="Z345" i="63"/>
  <c r="AA345" i="63"/>
  <c r="AB345" i="63"/>
  <c r="AD345" i="63"/>
  <c r="AE345" i="63"/>
  <c r="AF345" i="63"/>
  <c r="AG345" i="63"/>
  <c r="BI345" i="63"/>
  <c r="BJ345" i="63"/>
  <c r="BK345" i="63"/>
  <c r="BL345" i="63"/>
  <c r="BM345" i="63"/>
  <c r="BN345" i="63"/>
  <c r="BO345" i="63"/>
  <c r="BP345" i="63"/>
  <c r="BQ345" i="63"/>
  <c r="BS345" i="63"/>
  <c r="BT345" i="63"/>
  <c r="BU345" i="63"/>
  <c r="BV345" i="63"/>
  <c r="BX345" i="63"/>
  <c r="BY345" i="63"/>
  <c r="BZ345" i="63"/>
  <c r="CA345" i="63"/>
  <c r="CC345" i="63"/>
  <c r="CE345" i="63"/>
  <c r="A346" i="63"/>
  <c r="B346" i="63"/>
  <c r="D346" i="63"/>
  <c r="E346" i="63"/>
  <c r="F346" i="63"/>
  <c r="G346" i="63"/>
  <c r="H346" i="63"/>
  <c r="I346" i="63"/>
  <c r="J346" i="63"/>
  <c r="K346" i="63"/>
  <c r="L346" i="63"/>
  <c r="M346" i="63"/>
  <c r="N346" i="63"/>
  <c r="O346" i="63"/>
  <c r="Q346" i="63"/>
  <c r="R346" i="63"/>
  <c r="S346" i="63"/>
  <c r="T346" i="63"/>
  <c r="U346" i="63"/>
  <c r="V346" i="63"/>
  <c r="W346" i="63"/>
  <c r="X346" i="63"/>
  <c r="Y346" i="63"/>
  <c r="Z346" i="63"/>
  <c r="AA346" i="63"/>
  <c r="AB346" i="63"/>
  <c r="AD346" i="63"/>
  <c r="AE346" i="63"/>
  <c r="AF346" i="63"/>
  <c r="AG346" i="63"/>
  <c r="AJ346" i="63"/>
  <c r="AK346" i="63"/>
  <c r="AL346" i="63"/>
  <c r="AM346" i="63"/>
  <c r="AO346" i="63"/>
  <c r="AT346" i="63"/>
  <c r="AU346" i="63"/>
  <c r="AV346" i="63"/>
  <c r="AW346" i="63"/>
  <c r="AX346" i="63"/>
  <c r="AY346" i="63"/>
  <c r="BI346" i="63"/>
  <c r="BJ346" i="63"/>
  <c r="BK346" i="63"/>
  <c r="BL346" i="63"/>
  <c r="BM346" i="63"/>
  <c r="BN346" i="63"/>
  <c r="BO346" i="63"/>
  <c r="BP346" i="63"/>
  <c r="BQ346" i="63"/>
  <c r="BS346" i="63"/>
  <c r="BT346" i="63"/>
  <c r="BU346" i="63"/>
  <c r="BV346" i="63"/>
  <c r="BX346" i="63"/>
  <c r="BY346" i="63"/>
  <c r="BZ346" i="63"/>
  <c r="CA346" i="63"/>
  <c r="CC346" i="63"/>
  <c r="CE346" i="63"/>
  <c r="A347" i="63"/>
  <c r="B347" i="63"/>
  <c r="D347" i="63"/>
  <c r="E347" i="63"/>
  <c r="F347" i="63"/>
  <c r="G347" i="63"/>
  <c r="H347" i="63"/>
  <c r="I347" i="63"/>
  <c r="J347" i="63"/>
  <c r="K347" i="63"/>
  <c r="L347" i="63"/>
  <c r="M347" i="63"/>
  <c r="N347" i="63"/>
  <c r="O347" i="63"/>
  <c r="Q347" i="63"/>
  <c r="R347" i="63"/>
  <c r="S347" i="63"/>
  <c r="T347" i="63"/>
  <c r="U347" i="63"/>
  <c r="V347" i="63"/>
  <c r="W347" i="63"/>
  <c r="X347" i="63"/>
  <c r="Y347" i="63"/>
  <c r="Z347" i="63"/>
  <c r="AA347" i="63"/>
  <c r="AB347" i="63"/>
  <c r="AD347" i="63"/>
  <c r="AE347" i="63"/>
  <c r="AF347" i="63"/>
  <c r="AG347" i="63"/>
  <c r="BI347" i="63"/>
  <c r="BJ347" i="63"/>
  <c r="BK347" i="63"/>
  <c r="BL347" i="63"/>
  <c r="BM347" i="63"/>
  <c r="BN347" i="63"/>
  <c r="BO347" i="63"/>
  <c r="BP347" i="63"/>
  <c r="BQ347" i="63"/>
  <c r="BS347" i="63"/>
  <c r="BT347" i="63"/>
  <c r="BU347" i="63"/>
  <c r="BV347" i="63"/>
  <c r="BX347" i="63"/>
  <c r="BY347" i="63"/>
  <c r="BZ347" i="63"/>
  <c r="CA347" i="63"/>
  <c r="CC347" i="63"/>
  <c r="CE347" i="63"/>
  <c r="A348" i="63"/>
  <c r="B348" i="63"/>
  <c r="D348" i="63"/>
  <c r="E348" i="63"/>
  <c r="F348" i="63"/>
  <c r="G348" i="63"/>
  <c r="H348" i="63"/>
  <c r="I348" i="63"/>
  <c r="J348" i="63"/>
  <c r="K348" i="63"/>
  <c r="L348" i="63"/>
  <c r="M348" i="63"/>
  <c r="N348" i="63"/>
  <c r="O348" i="63"/>
  <c r="Q348" i="63"/>
  <c r="R348" i="63"/>
  <c r="S348" i="63"/>
  <c r="T348" i="63"/>
  <c r="U348" i="63"/>
  <c r="V348" i="63"/>
  <c r="W348" i="63"/>
  <c r="X348" i="63"/>
  <c r="Y348" i="63"/>
  <c r="Z348" i="63"/>
  <c r="AA348" i="63"/>
  <c r="AB348" i="63"/>
  <c r="AD348" i="63"/>
  <c r="AE348" i="63"/>
  <c r="AF348" i="63"/>
  <c r="AG348" i="63"/>
  <c r="BI348" i="63"/>
  <c r="BJ348" i="63"/>
  <c r="BK348" i="63"/>
  <c r="BL348" i="63"/>
  <c r="BM348" i="63"/>
  <c r="BN348" i="63"/>
  <c r="BO348" i="63"/>
  <c r="BP348" i="63"/>
  <c r="BQ348" i="63"/>
  <c r="BS348" i="63"/>
  <c r="BT348" i="63"/>
  <c r="BU348" i="63"/>
  <c r="BV348" i="63"/>
  <c r="BX348" i="63"/>
  <c r="BY348" i="63"/>
  <c r="BZ348" i="63"/>
  <c r="CA348" i="63"/>
  <c r="CC348" i="63"/>
  <c r="CE348" i="63"/>
  <c r="A349" i="63"/>
  <c r="B349" i="63"/>
  <c r="D349" i="63"/>
  <c r="E349" i="63"/>
  <c r="F349" i="63"/>
  <c r="G349" i="63"/>
  <c r="H349" i="63"/>
  <c r="I349" i="63"/>
  <c r="J349" i="63"/>
  <c r="K349" i="63"/>
  <c r="L349" i="63"/>
  <c r="M349" i="63"/>
  <c r="N349" i="63"/>
  <c r="O349" i="63"/>
  <c r="Q349" i="63"/>
  <c r="R349" i="63"/>
  <c r="S349" i="63"/>
  <c r="T349" i="63"/>
  <c r="U349" i="63"/>
  <c r="V349" i="63"/>
  <c r="W349" i="63"/>
  <c r="X349" i="63"/>
  <c r="Y349" i="63"/>
  <c r="Z349" i="63"/>
  <c r="AA349" i="63"/>
  <c r="AB349" i="63"/>
  <c r="AD349" i="63"/>
  <c r="AE349" i="63"/>
  <c r="AF349" i="63"/>
  <c r="AG349" i="63"/>
  <c r="BI349" i="63"/>
  <c r="BJ349" i="63"/>
  <c r="BK349" i="63"/>
  <c r="BL349" i="63"/>
  <c r="BM349" i="63"/>
  <c r="BN349" i="63"/>
  <c r="BO349" i="63"/>
  <c r="BP349" i="63"/>
  <c r="BQ349" i="63"/>
  <c r="BS349" i="63"/>
  <c r="BT349" i="63"/>
  <c r="BU349" i="63"/>
  <c r="BV349" i="63"/>
  <c r="BX349" i="63"/>
  <c r="BY349" i="63"/>
  <c r="BZ349" i="63"/>
  <c r="CA349" i="63"/>
  <c r="CC349" i="63"/>
  <c r="CE349" i="63"/>
  <c r="A350" i="63"/>
  <c r="B350" i="63"/>
  <c r="D350" i="63"/>
  <c r="E350" i="63"/>
  <c r="F350" i="63"/>
  <c r="G350" i="63"/>
  <c r="H350" i="63"/>
  <c r="I350" i="63"/>
  <c r="J350" i="63"/>
  <c r="K350" i="63"/>
  <c r="L350" i="63"/>
  <c r="M350" i="63"/>
  <c r="N350" i="63"/>
  <c r="O350" i="63"/>
  <c r="Q350" i="63"/>
  <c r="R350" i="63"/>
  <c r="S350" i="63"/>
  <c r="T350" i="63"/>
  <c r="U350" i="63"/>
  <c r="V350" i="63"/>
  <c r="W350" i="63"/>
  <c r="X350" i="63"/>
  <c r="Y350" i="63"/>
  <c r="Z350" i="63"/>
  <c r="AA350" i="63"/>
  <c r="AB350" i="63"/>
  <c r="AD350" i="63"/>
  <c r="AE350" i="63"/>
  <c r="AF350" i="63"/>
  <c r="AG350" i="63"/>
  <c r="BI350" i="63"/>
  <c r="BJ350" i="63"/>
  <c r="BK350" i="63"/>
  <c r="BL350" i="63"/>
  <c r="BM350" i="63"/>
  <c r="BN350" i="63"/>
  <c r="BO350" i="63"/>
  <c r="BP350" i="63"/>
  <c r="BQ350" i="63"/>
  <c r="BS350" i="63"/>
  <c r="BT350" i="63"/>
  <c r="BU350" i="63"/>
  <c r="BV350" i="63"/>
  <c r="BX350" i="63"/>
  <c r="BY350" i="63"/>
  <c r="BZ350" i="63"/>
  <c r="CA350" i="63"/>
  <c r="CC350" i="63"/>
  <c r="CE350" i="63"/>
  <c r="A351" i="63"/>
  <c r="B351" i="63"/>
  <c r="D351" i="63"/>
  <c r="E351" i="63"/>
  <c r="F351" i="63"/>
  <c r="G351" i="63"/>
  <c r="H351" i="63"/>
  <c r="I351" i="63"/>
  <c r="J351" i="63"/>
  <c r="K351" i="63"/>
  <c r="L351" i="63"/>
  <c r="M351" i="63"/>
  <c r="N351" i="63"/>
  <c r="O351" i="63"/>
  <c r="Q351" i="63"/>
  <c r="R351" i="63"/>
  <c r="S351" i="63"/>
  <c r="T351" i="63"/>
  <c r="U351" i="63"/>
  <c r="V351" i="63"/>
  <c r="W351" i="63"/>
  <c r="X351" i="63"/>
  <c r="Y351" i="63"/>
  <c r="Z351" i="63"/>
  <c r="AA351" i="63"/>
  <c r="AB351" i="63"/>
  <c r="AD351" i="63"/>
  <c r="AE351" i="63"/>
  <c r="AF351" i="63"/>
  <c r="AG351" i="63"/>
  <c r="BI351" i="63"/>
  <c r="BJ351" i="63"/>
  <c r="BK351" i="63"/>
  <c r="BL351" i="63"/>
  <c r="BM351" i="63"/>
  <c r="BN351" i="63"/>
  <c r="BO351" i="63"/>
  <c r="BP351" i="63"/>
  <c r="BQ351" i="63"/>
  <c r="BS351" i="63"/>
  <c r="BT351" i="63"/>
  <c r="BU351" i="63"/>
  <c r="BV351" i="63"/>
  <c r="BX351" i="63"/>
  <c r="BY351" i="63"/>
  <c r="BZ351" i="63"/>
  <c r="CA351" i="63"/>
  <c r="CC351" i="63"/>
  <c r="CE351" i="63"/>
  <c r="A352" i="63"/>
  <c r="B352" i="63"/>
  <c r="D352" i="63"/>
  <c r="E352" i="63"/>
  <c r="F352" i="63"/>
  <c r="G352" i="63"/>
  <c r="H352" i="63"/>
  <c r="I352" i="63"/>
  <c r="J352" i="63"/>
  <c r="K352" i="63"/>
  <c r="L352" i="63"/>
  <c r="M352" i="63"/>
  <c r="N352" i="63"/>
  <c r="O352" i="63"/>
  <c r="Q352" i="63"/>
  <c r="R352" i="63"/>
  <c r="S352" i="63"/>
  <c r="T352" i="63"/>
  <c r="U352" i="63"/>
  <c r="V352" i="63"/>
  <c r="W352" i="63"/>
  <c r="X352" i="63"/>
  <c r="Y352" i="63"/>
  <c r="Z352" i="63"/>
  <c r="AA352" i="63"/>
  <c r="AB352" i="63"/>
  <c r="AD352" i="63"/>
  <c r="AE352" i="63"/>
  <c r="AF352" i="63"/>
  <c r="AG352" i="63"/>
  <c r="BI352" i="63"/>
  <c r="BJ352" i="63"/>
  <c r="BK352" i="63"/>
  <c r="BL352" i="63"/>
  <c r="BM352" i="63"/>
  <c r="BN352" i="63"/>
  <c r="BO352" i="63"/>
  <c r="BP352" i="63"/>
  <c r="BQ352" i="63"/>
  <c r="BS352" i="63"/>
  <c r="BT352" i="63"/>
  <c r="BU352" i="63"/>
  <c r="BV352" i="63"/>
  <c r="BX352" i="63"/>
  <c r="BY352" i="63"/>
  <c r="BZ352" i="63"/>
  <c r="CA352" i="63"/>
  <c r="CC352" i="63"/>
  <c r="CE352" i="63"/>
  <c r="A353" i="63"/>
  <c r="B353" i="63"/>
  <c r="D353" i="63"/>
  <c r="E353" i="63"/>
  <c r="F353" i="63"/>
  <c r="G353" i="63"/>
  <c r="H353" i="63"/>
  <c r="I353" i="63"/>
  <c r="J353" i="63"/>
  <c r="K353" i="63"/>
  <c r="L353" i="63"/>
  <c r="M353" i="63"/>
  <c r="N353" i="63"/>
  <c r="O353" i="63"/>
  <c r="Q353" i="63"/>
  <c r="R353" i="63"/>
  <c r="S353" i="63"/>
  <c r="T353" i="63"/>
  <c r="U353" i="63"/>
  <c r="V353" i="63"/>
  <c r="W353" i="63"/>
  <c r="X353" i="63"/>
  <c r="Y353" i="63"/>
  <c r="Z353" i="63"/>
  <c r="AA353" i="63"/>
  <c r="AB353" i="63"/>
  <c r="AD353" i="63"/>
  <c r="AE353" i="63"/>
  <c r="AF353" i="63"/>
  <c r="AG353" i="63"/>
  <c r="BI353" i="63"/>
  <c r="BJ353" i="63"/>
  <c r="BK353" i="63"/>
  <c r="BL353" i="63"/>
  <c r="BM353" i="63"/>
  <c r="BN353" i="63"/>
  <c r="BO353" i="63"/>
  <c r="BP353" i="63"/>
  <c r="BQ353" i="63"/>
  <c r="BS353" i="63"/>
  <c r="BT353" i="63"/>
  <c r="BU353" i="63"/>
  <c r="BV353" i="63"/>
  <c r="BX353" i="63"/>
  <c r="BY353" i="63"/>
  <c r="BZ353" i="63"/>
  <c r="CA353" i="63"/>
  <c r="CC353" i="63"/>
  <c r="CE353" i="63"/>
  <c r="A354" i="63"/>
  <c r="B354" i="63"/>
  <c r="D354" i="63"/>
  <c r="E354" i="63"/>
  <c r="F354" i="63"/>
  <c r="G354" i="63"/>
  <c r="H354" i="63"/>
  <c r="I354" i="63"/>
  <c r="J354" i="63"/>
  <c r="K354" i="63"/>
  <c r="L354" i="63"/>
  <c r="M354" i="63"/>
  <c r="N354" i="63"/>
  <c r="O354" i="63"/>
  <c r="Q354" i="63"/>
  <c r="R354" i="63"/>
  <c r="S354" i="63"/>
  <c r="T354" i="63"/>
  <c r="U354" i="63"/>
  <c r="V354" i="63"/>
  <c r="W354" i="63"/>
  <c r="X354" i="63"/>
  <c r="Y354" i="63"/>
  <c r="Z354" i="63"/>
  <c r="AA354" i="63"/>
  <c r="AB354" i="63"/>
  <c r="AD354" i="63"/>
  <c r="AE354" i="63"/>
  <c r="AF354" i="63"/>
  <c r="AG354" i="63"/>
  <c r="BI354" i="63"/>
  <c r="BJ354" i="63"/>
  <c r="BK354" i="63"/>
  <c r="BL354" i="63"/>
  <c r="BM354" i="63"/>
  <c r="BN354" i="63"/>
  <c r="BO354" i="63"/>
  <c r="BP354" i="63"/>
  <c r="BQ354" i="63"/>
  <c r="BS354" i="63"/>
  <c r="BT354" i="63"/>
  <c r="BU354" i="63"/>
  <c r="BV354" i="63"/>
  <c r="BX354" i="63"/>
  <c r="BY354" i="63"/>
  <c r="BZ354" i="63"/>
  <c r="CA354" i="63"/>
  <c r="CC354" i="63"/>
  <c r="CE354" i="63"/>
  <c r="A355" i="63"/>
  <c r="B355" i="63"/>
  <c r="D355" i="63"/>
  <c r="E355" i="63"/>
  <c r="F355" i="63"/>
  <c r="G355" i="63"/>
  <c r="H355" i="63"/>
  <c r="I355" i="63"/>
  <c r="J355" i="63"/>
  <c r="K355" i="63"/>
  <c r="L355" i="63"/>
  <c r="M355" i="63"/>
  <c r="N355" i="63"/>
  <c r="O355" i="63"/>
  <c r="Q355" i="63"/>
  <c r="R355" i="63"/>
  <c r="S355" i="63"/>
  <c r="T355" i="63"/>
  <c r="U355" i="63"/>
  <c r="V355" i="63"/>
  <c r="W355" i="63"/>
  <c r="X355" i="63"/>
  <c r="Y355" i="63"/>
  <c r="Z355" i="63"/>
  <c r="AA355" i="63"/>
  <c r="AB355" i="63"/>
  <c r="AD355" i="63"/>
  <c r="AE355" i="63"/>
  <c r="AF355" i="63"/>
  <c r="AG355" i="63"/>
  <c r="BI355" i="63"/>
  <c r="BJ355" i="63"/>
  <c r="BK355" i="63"/>
  <c r="BL355" i="63"/>
  <c r="BM355" i="63"/>
  <c r="BN355" i="63"/>
  <c r="BO355" i="63"/>
  <c r="BP355" i="63"/>
  <c r="BQ355" i="63"/>
  <c r="BS355" i="63"/>
  <c r="BT355" i="63"/>
  <c r="BU355" i="63"/>
  <c r="BV355" i="63"/>
  <c r="BX355" i="63"/>
  <c r="BY355" i="63"/>
  <c r="BZ355" i="63"/>
  <c r="CA355" i="63"/>
  <c r="CC355" i="63"/>
  <c r="CE355" i="63"/>
  <c r="A356" i="63"/>
  <c r="B356" i="63"/>
  <c r="D356" i="63"/>
  <c r="E356" i="63"/>
  <c r="F356" i="63"/>
  <c r="G356" i="63"/>
  <c r="H356" i="63"/>
  <c r="I356" i="63"/>
  <c r="J356" i="63"/>
  <c r="K356" i="63"/>
  <c r="L356" i="63"/>
  <c r="M356" i="63"/>
  <c r="N356" i="63"/>
  <c r="O356" i="63"/>
  <c r="Q356" i="63"/>
  <c r="R356" i="63"/>
  <c r="S356" i="63"/>
  <c r="T356" i="63"/>
  <c r="U356" i="63"/>
  <c r="V356" i="63"/>
  <c r="W356" i="63"/>
  <c r="X356" i="63"/>
  <c r="Y356" i="63"/>
  <c r="Z356" i="63"/>
  <c r="AA356" i="63"/>
  <c r="AB356" i="63"/>
  <c r="AD356" i="63"/>
  <c r="AE356" i="63"/>
  <c r="AF356" i="63"/>
  <c r="AG356" i="63"/>
  <c r="BI356" i="63"/>
  <c r="BJ356" i="63"/>
  <c r="BK356" i="63"/>
  <c r="BL356" i="63"/>
  <c r="BM356" i="63"/>
  <c r="BN356" i="63"/>
  <c r="BO356" i="63"/>
  <c r="BP356" i="63"/>
  <c r="BQ356" i="63"/>
  <c r="BS356" i="63"/>
  <c r="BT356" i="63"/>
  <c r="BU356" i="63"/>
  <c r="BV356" i="63"/>
  <c r="BX356" i="63"/>
  <c r="BY356" i="63"/>
  <c r="BZ356" i="63"/>
  <c r="CA356" i="63"/>
  <c r="CC356" i="63"/>
  <c r="CE356" i="63"/>
  <c r="A357" i="63"/>
  <c r="B357" i="63"/>
  <c r="D357" i="63"/>
  <c r="E357" i="63"/>
  <c r="F357" i="63"/>
  <c r="G357" i="63"/>
  <c r="H357" i="63"/>
  <c r="I357" i="63"/>
  <c r="J357" i="63"/>
  <c r="K357" i="63"/>
  <c r="L357" i="63"/>
  <c r="M357" i="63"/>
  <c r="N357" i="63"/>
  <c r="O357" i="63"/>
  <c r="Q357" i="63"/>
  <c r="R357" i="63"/>
  <c r="S357" i="63"/>
  <c r="T357" i="63"/>
  <c r="U357" i="63"/>
  <c r="V357" i="63"/>
  <c r="W357" i="63"/>
  <c r="X357" i="63"/>
  <c r="Y357" i="63"/>
  <c r="Z357" i="63"/>
  <c r="AA357" i="63"/>
  <c r="AB357" i="63"/>
  <c r="AD357" i="63"/>
  <c r="AE357" i="63"/>
  <c r="AF357" i="63"/>
  <c r="AG357" i="63"/>
  <c r="BI357" i="63"/>
  <c r="BJ357" i="63"/>
  <c r="BK357" i="63"/>
  <c r="BL357" i="63"/>
  <c r="BM357" i="63"/>
  <c r="BN357" i="63"/>
  <c r="BO357" i="63"/>
  <c r="BP357" i="63"/>
  <c r="BQ357" i="63"/>
  <c r="BS357" i="63"/>
  <c r="BT357" i="63"/>
  <c r="BU357" i="63"/>
  <c r="BV357" i="63"/>
  <c r="BX357" i="63"/>
  <c r="BY357" i="63"/>
  <c r="BZ357" i="63"/>
  <c r="CA357" i="63"/>
  <c r="CC357" i="63"/>
  <c r="CE357" i="63"/>
  <c r="A358" i="63"/>
  <c r="B358" i="63"/>
  <c r="D358" i="63"/>
  <c r="E358" i="63"/>
  <c r="F358" i="63"/>
  <c r="G358" i="63"/>
  <c r="H358" i="63"/>
  <c r="I358" i="63"/>
  <c r="J358" i="63"/>
  <c r="K358" i="63"/>
  <c r="L358" i="63"/>
  <c r="M358" i="63"/>
  <c r="N358" i="63"/>
  <c r="O358" i="63"/>
  <c r="Q358" i="63"/>
  <c r="R358" i="63"/>
  <c r="S358" i="63"/>
  <c r="T358" i="63"/>
  <c r="U358" i="63"/>
  <c r="V358" i="63"/>
  <c r="W358" i="63"/>
  <c r="X358" i="63"/>
  <c r="Y358" i="63"/>
  <c r="Z358" i="63"/>
  <c r="AA358" i="63"/>
  <c r="AB358" i="63"/>
  <c r="AD358" i="63"/>
  <c r="AE358" i="63"/>
  <c r="AF358" i="63"/>
  <c r="AG358" i="63"/>
  <c r="AJ358" i="63"/>
  <c r="AK358" i="63"/>
  <c r="AL358" i="63"/>
  <c r="AM358" i="63"/>
  <c r="AO358" i="63"/>
  <c r="AT358" i="63"/>
  <c r="AU358" i="63"/>
  <c r="AV358" i="63"/>
  <c r="AW358" i="63"/>
  <c r="AX358" i="63"/>
  <c r="AY358" i="63"/>
  <c r="BI358" i="63"/>
  <c r="BJ358" i="63"/>
  <c r="BK358" i="63"/>
  <c r="BL358" i="63"/>
  <c r="BM358" i="63"/>
  <c r="BN358" i="63"/>
  <c r="BO358" i="63"/>
  <c r="BP358" i="63"/>
  <c r="BQ358" i="63"/>
  <c r="BS358" i="63"/>
  <c r="BT358" i="63"/>
  <c r="BU358" i="63"/>
  <c r="BV358" i="63"/>
  <c r="BX358" i="63"/>
  <c r="BY358" i="63"/>
  <c r="BZ358" i="63"/>
  <c r="CA358" i="63"/>
  <c r="CC358" i="63"/>
  <c r="CE358" i="63"/>
  <c r="A359" i="63"/>
  <c r="B359" i="63"/>
  <c r="D359" i="63"/>
  <c r="E359" i="63"/>
  <c r="F359" i="63"/>
  <c r="G359" i="63"/>
  <c r="H359" i="63"/>
  <c r="I359" i="63"/>
  <c r="J359" i="63"/>
  <c r="K359" i="63"/>
  <c r="L359" i="63"/>
  <c r="M359" i="63"/>
  <c r="N359" i="63"/>
  <c r="O359" i="63"/>
  <c r="Q359" i="63"/>
  <c r="R359" i="63"/>
  <c r="S359" i="63"/>
  <c r="T359" i="63"/>
  <c r="U359" i="63"/>
  <c r="V359" i="63"/>
  <c r="W359" i="63"/>
  <c r="X359" i="63"/>
  <c r="Y359" i="63"/>
  <c r="Z359" i="63"/>
  <c r="AA359" i="63"/>
  <c r="AB359" i="63"/>
  <c r="AD359" i="63"/>
  <c r="AE359" i="63"/>
  <c r="AF359" i="63"/>
  <c r="AG359" i="63"/>
  <c r="BI359" i="63"/>
  <c r="BJ359" i="63"/>
  <c r="BK359" i="63"/>
  <c r="BL359" i="63"/>
  <c r="BM359" i="63"/>
  <c r="BN359" i="63"/>
  <c r="BO359" i="63"/>
  <c r="BP359" i="63"/>
  <c r="BQ359" i="63"/>
  <c r="BS359" i="63"/>
  <c r="BT359" i="63"/>
  <c r="BU359" i="63"/>
  <c r="BV359" i="63"/>
  <c r="BX359" i="63"/>
  <c r="BY359" i="63"/>
  <c r="BZ359" i="63"/>
  <c r="CA359" i="63"/>
  <c r="CC359" i="63"/>
  <c r="CE359" i="63"/>
  <c r="A360" i="63"/>
  <c r="B360" i="63"/>
  <c r="D360" i="63"/>
  <c r="E360" i="63"/>
  <c r="F360" i="63"/>
  <c r="G360" i="63"/>
  <c r="H360" i="63"/>
  <c r="I360" i="63"/>
  <c r="J360" i="63"/>
  <c r="K360" i="63"/>
  <c r="L360" i="63"/>
  <c r="M360" i="63"/>
  <c r="N360" i="63"/>
  <c r="O360" i="63"/>
  <c r="Q360" i="63"/>
  <c r="R360" i="63"/>
  <c r="S360" i="63"/>
  <c r="T360" i="63"/>
  <c r="U360" i="63"/>
  <c r="V360" i="63"/>
  <c r="W360" i="63"/>
  <c r="X360" i="63"/>
  <c r="Y360" i="63"/>
  <c r="Z360" i="63"/>
  <c r="AA360" i="63"/>
  <c r="AB360" i="63"/>
  <c r="AD360" i="63"/>
  <c r="AE360" i="63"/>
  <c r="AF360" i="63"/>
  <c r="AG360" i="63"/>
  <c r="BI360" i="63"/>
  <c r="BJ360" i="63"/>
  <c r="BK360" i="63"/>
  <c r="BL360" i="63"/>
  <c r="BM360" i="63"/>
  <c r="BN360" i="63"/>
  <c r="BO360" i="63"/>
  <c r="BP360" i="63"/>
  <c r="BQ360" i="63"/>
  <c r="BS360" i="63"/>
  <c r="BT360" i="63"/>
  <c r="BU360" i="63"/>
  <c r="BV360" i="63"/>
  <c r="BX360" i="63"/>
  <c r="BY360" i="63"/>
  <c r="BZ360" i="63"/>
  <c r="CA360" i="63"/>
  <c r="CC360" i="63"/>
  <c r="CE360" i="63"/>
  <c r="A361" i="63"/>
  <c r="B361" i="63"/>
  <c r="D361" i="63"/>
  <c r="E361" i="63"/>
  <c r="F361" i="63"/>
  <c r="G361" i="63"/>
  <c r="H361" i="63"/>
  <c r="I361" i="63"/>
  <c r="J361" i="63"/>
  <c r="K361" i="63"/>
  <c r="L361" i="63"/>
  <c r="M361" i="63"/>
  <c r="N361" i="63"/>
  <c r="O361" i="63"/>
  <c r="Q361" i="63"/>
  <c r="R361" i="63"/>
  <c r="S361" i="63"/>
  <c r="T361" i="63"/>
  <c r="U361" i="63"/>
  <c r="V361" i="63"/>
  <c r="W361" i="63"/>
  <c r="X361" i="63"/>
  <c r="Y361" i="63"/>
  <c r="Z361" i="63"/>
  <c r="AA361" i="63"/>
  <c r="AB361" i="63"/>
  <c r="AD361" i="63"/>
  <c r="AE361" i="63"/>
  <c r="AF361" i="63"/>
  <c r="AG361" i="63"/>
  <c r="BI361" i="63"/>
  <c r="BJ361" i="63"/>
  <c r="BK361" i="63"/>
  <c r="BL361" i="63"/>
  <c r="BM361" i="63"/>
  <c r="BN361" i="63"/>
  <c r="BO361" i="63"/>
  <c r="BP361" i="63"/>
  <c r="BQ361" i="63"/>
  <c r="BS361" i="63"/>
  <c r="BT361" i="63"/>
  <c r="BU361" i="63"/>
  <c r="BV361" i="63"/>
  <c r="BX361" i="63"/>
  <c r="BY361" i="63"/>
  <c r="BZ361" i="63"/>
  <c r="CA361" i="63"/>
  <c r="CC361" i="63"/>
  <c r="CE361" i="63"/>
  <c r="A362" i="63"/>
  <c r="B362" i="63"/>
  <c r="D362" i="63"/>
  <c r="E362" i="63"/>
  <c r="F362" i="63"/>
  <c r="G362" i="63"/>
  <c r="H362" i="63"/>
  <c r="I362" i="63"/>
  <c r="J362" i="63"/>
  <c r="K362" i="63"/>
  <c r="L362" i="63"/>
  <c r="M362" i="63"/>
  <c r="N362" i="63"/>
  <c r="O362" i="63"/>
  <c r="Q362" i="63"/>
  <c r="R362" i="63"/>
  <c r="S362" i="63"/>
  <c r="T362" i="63"/>
  <c r="U362" i="63"/>
  <c r="V362" i="63"/>
  <c r="W362" i="63"/>
  <c r="X362" i="63"/>
  <c r="Y362" i="63"/>
  <c r="Z362" i="63"/>
  <c r="AA362" i="63"/>
  <c r="AB362" i="63"/>
  <c r="AD362" i="63"/>
  <c r="AE362" i="63"/>
  <c r="AF362" i="63"/>
  <c r="AG362" i="63"/>
  <c r="BI362" i="63"/>
  <c r="BJ362" i="63"/>
  <c r="BK362" i="63"/>
  <c r="BL362" i="63"/>
  <c r="BM362" i="63"/>
  <c r="BN362" i="63"/>
  <c r="BO362" i="63"/>
  <c r="BP362" i="63"/>
  <c r="BQ362" i="63"/>
  <c r="BS362" i="63"/>
  <c r="BT362" i="63"/>
  <c r="BU362" i="63"/>
  <c r="BV362" i="63"/>
  <c r="BX362" i="63"/>
  <c r="BY362" i="63"/>
  <c r="BZ362" i="63"/>
  <c r="CA362" i="63"/>
  <c r="CC362" i="63"/>
  <c r="CE362" i="63"/>
  <c r="A363" i="63"/>
  <c r="B363" i="63"/>
  <c r="D363" i="63"/>
  <c r="E363" i="63"/>
  <c r="F363" i="63"/>
  <c r="G363" i="63"/>
  <c r="H363" i="63"/>
  <c r="I363" i="63"/>
  <c r="J363" i="63"/>
  <c r="K363" i="63"/>
  <c r="L363" i="63"/>
  <c r="M363" i="63"/>
  <c r="N363" i="63"/>
  <c r="O363" i="63"/>
  <c r="Q363" i="63"/>
  <c r="R363" i="63"/>
  <c r="S363" i="63"/>
  <c r="T363" i="63"/>
  <c r="U363" i="63"/>
  <c r="V363" i="63"/>
  <c r="W363" i="63"/>
  <c r="X363" i="63"/>
  <c r="Y363" i="63"/>
  <c r="Z363" i="63"/>
  <c r="AA363" i="63"/>
  <c r="AB363" i="63"/>
  <c r="AD363" i="63"/>
  <c r="AE363" i="63"/>
  <c r="AF363" i="63"/>
  <c r="AG363" i="63"/>
  <c r="BI363" i="63"/>
  <c r="BJ363" i="63"/>
  <c r="BK363" i="63"/>
  <c r="BL363" i="63"/>
  <c r="BM363" i="63"/>
  <c r="BN363" i="63"/>
  <c r="BO363" i="63"/>
  <c r="BP363" i="63"/>
  <c r="BQ363" i="63"/>
  <c r="BS363" i="63"/>
  <c r="BT363" i="63"/>
  <c r="BU363" i="63"/>
  <c r="BV363" i="63"/>
  <c r="BX363" i="63"/>
  <c r="BY363" i="63"/>
  <c r="BZ363" i="63"/>
  <c r="CA363" i="63"/>
  <c r="CC363" i="63"/>
  <c r="CE363" i="63"/>
  <c r="A364" i="63"/>
  <c r="B364" i="63"/>
  <c r="D364" i="63"/>
  <c r="E364" i="63"/>
  <c r="F364" i="63"/>
  <c r="G364" i="63"/>
  <c r="H364" i="63"/>
  <c r="I364" i="63"/>
  <c r="J364" i="63"/>
  <c r="K364" i="63"/>
  <c r="L364" i="63"/>
  <c r="M364" i="63"/>
  <c r="N364" i="63"/>
  <c r="O364" i="63"/>
  <c r="Q364" i="63"/>
  <c r="R364" i="63"/>
  <c r="S364" i="63"/>
  <c r="T364" i="63"/>
  <c r="U364" i="63"/>
  <c r="V364" i="63"/>
  <c r="W364" i="63"/>
  <c r="X364" i="63"/>
  <c r="Y364" i="63"/>
  <c r="Z364" i="63"/>
  <c r="AA364" i="63"/>
  <c r="AB364" i="63"/>
  <c r="AD364" i="63"/>
  <c r="AE364" i="63"/>
  <c r="AF364" i="63"/>
  <c r="AG364" i="63"/>
  <c r="BI364" i="63"/>
  <c r="BJ364" i="63"/>
  <c r="BK364" i="63"/>
  <c r="BL364" i="63"/>
  <c r="BM364" i="63"/>
  <c r="BN364" i="63"/>
  <c r="BO364" i="63"/>
  <c r="BP364" i="63"/>
  <c r="BQ364" i="63"/>
  <c r="BS364" i="63"/>
  <c r="BT364" i="63"/>
  <c r="BU364" i="63"/>
  <c r="BV364" i="63"/>
  <c r="BX364" i="63"/>
  <c r="BY364" i="63"/>
  <c r="BZ364" i="63"/>
  <c r="CA364" i="63"/>
  <c r="CC364" i="63"/>
  <c r="CE364" i="63"/>
  <c r="A365" i="63"/>
  <c r="B365" i="63"/>
  <c r="D365" i="63"/>
  <c r="E365" i="63"/>
  <c r="F365" i="63"/>
  <c r="G365" i="63"/>
  <c r="H365" i="63"/>
  <c r="I365" i="63"/>
  <c r="J365" i="63"/>
  <c r="K365" i="63"/>
  <c r="L365" i="63"/>
  <c r="M365" i="63"/>
  <c r="N365" i="63"/>
  <c r="O365" i="63"/>
  <c r="Q365" i="63"/>
  <c r="R365" i="63"/>
  <c r="S365" i="63"/>
  <c r="T365" i="63"/>
  <c r="U365" i="63"/>
  <c r="V365" i="63"/>
  <c r="W365" i="63"/>
  <c r="X365" i="63"/>
  <c r="Y365" i="63"/>
  <c r="Z365" i="63"/>
  <c r="AA365" i="63"/>
  <c r="AB365" i="63"/>
  <c r="AD365" i="63"/>
  <c r="AE365" i="63"/>
  <c r="AF365" i="63"/>
  <c r="AG365" i="63"/>
  <c r="BI365" i="63"/>
  <c r="BJ365" i="63"/>
  <c r="BK365" i="63"/>
  <c r="BL365" i="63"/>
  <c r="BM365" i="63"/>
  <c r="BN365" i="63"/>
  <c r="BO365" i="63"/>
  <c r="BP365" i="63"/>
  <c r="BQ365" i="63"/>
  <c r="BS365" i="63"/>
  <c r="BT365" i="63"/>
  <c r="BU365" i="63"/>
  <c r="BV365" i="63"/>
  <c r="BX365" i="63"/>
  <c r="BY365" i="63"/>
  <c r="BZ365" i="63"/>
  <c r="CA365" i="63"/>
  <c r="CC365" i="63"/>
  <c r="CE365" i="63"/>
  <c r="A366" i="63"/>
  <c r="B366" i="63"/>
  <c r="D366" i="63"/>
  <c r="E366" i="63"/>
  <c r="F366" i="63"/>
  <c r="G366" i="63"/>
  <c r="H366" i="63"/>
  <c r="I366" i="63"/>
  <c r="J366" i="63"/>
  <c r="K366" i="63"/>
  <c r="L366" i="63"/>
  <c r="M366" i="63"/>
  <c r="N366" i="63"/>
  <c r="O366" i="63"/>
  <c r="Q366" i="63"/>
  <c r="R366" i="63"/>
  <c r="S366" i="63"/>
  <c r="T366" i="63"/>
  <c r="U366" i="63"/>
  <c r="V366" i="63"/>
  <c r="W366" i="63"/>
  <c r="X366" i="63"/>
  <c r="Y366" i="63"/>
  <c r="Z366" i="63"/>
  <c r="AA366" i="63"/>
  <c r="AB366" i="63"/>
  <c r="AD366" i="63"/>
  <c r="AE366" i="63"/>
  <c r="AF366" i="63"/>
  <c r="AG366" i="63"/>
  <c r="BI366" i="63"/>
  <c r="BJ366" i="63"/>
  <c r="BK366" i="63"/>
  <c r="BL366" i="63"/>
  <c r="BM366" i="63"/>
  <c r="BN366" i="63"/>
  <c r="BO366" i="63"/>
  <c r="BP366" i="63"/>
  <c r="BQ366" i="63"/>
  <c r="BS366" i="63"/>
  <c r="BT366" i="63"/>
  <c r="BU366" i="63"/>
  <c r="BV366" i="63"/>
  <c r="BX366" i="63"/>
  <c r="BY366" i="63"/>
  <c r="BZ366" i="63"/>
  <c r="CA366" i="63"/>
  <c r="CC366" i="63"/>
  <c r="CE366" i="63"/>
  <c r="A367" i="63"/>
  <c r="B367" i="63"/>
  <c r="D367" i="63"/>
  <c r="E367" i="63"/>
  <c r="F367" i="63"/>
  <c r="G367" i="63"/>
  <c r="H367" i="63"/>
  <c r="I367" i="63"/>
  <c r="J367" i="63"/>
  <c r="K367" i="63"/>
  <c r="L367" i="63"/>
  <c r="M367" i="63"/>
  <c r="N367" i="63"/>
  <c r="O367" i="63"/>
  <c r="Q367" i="63"/>
  <c r="R367" i="63"/>
  <c r="S367" i="63"/>
  <c r="T367" i="63"/>
  <c r="U367" i="63"/>
  <c r="V367" i="63"/>
  <c r="W367" i="63"/>
  <c r="X367" i="63"/>
  <c r="Y367" i="63"/>
  <c r="Z367" i="63"/>
  <c r="AA367" i="63"/>
  <c r="AB367" i="63"/>
  <c r="AD367" i="63"/>
  <c r="AE367" i="63"/>
  <c r="AF367" i="63"/>
  <c r="AG367" i="63"/>
  <c r="BI367" i="63"/>
  <c r="BJ367" i="63"/>
  <c r="BK367" i="63"/>
  <c r="BL367" i="63"/>
  <c r="BM367" i="63"/>
  <c r="BN367" i="63"/>
  <c r="BO367" i="63"/>
  <c r="BP367" i="63"/>
  <c r="BQ367" i="63"/>
  <c r="BS367" i="63"/>
  <c r="BT367" i="63"/>
  <c r="BU367" i="63"/>
  <c r="BV367" i="63"/>
  <c r="BX367" i="63"/>
  <c r="BY367" i="63"/>
  <c r="BZ367" i="63"/>
  <c r="CA367" i="63"/>
  <c r="CC367" i="63"/>
  <c r="CE367" i="63"/>
  <c r="A368" i="63"/>
  <c r="B368" i="63"/>
  <c r="D368" i="63"/>
  <c r="E368" i="63"/>
  <c r="F368" i="63"/>
  <c r="G368" i="63"/>
  <c r="H368" i="63"/>
  <c r="I368" i="63"/>
  <c r="J368" i="63"/>
  <c r="K368" i="63"/>
  <c r="L368" i="63"/>
  <c r="M368" i="63"/>
  <c r="N368" i="63"/>
  <c r="O368" i="63"/>
  <c r="Q368" i="63"/>
  <c r="R368" i="63"/>
  <c r="S368" i="63"/>
  <c r="T368" i="63"/>
  <c r="U368" i="63"/>
  <c r="V368" i="63"/>
  <c r="W368" i="63"/>
  <c r="X368" i="63"/>
  <c r="Y368" i="63"/>
  <c r="Z368" i="63"/>
  <c r="AA368" i="63"/>
  <c r="AB368" i="63"/>
  <c r="AD368" i="63"/>
  <c r="AE368" i="63"/>
  <c r="AF368" i="63"/>
  <c r="AG368" i="63"/>
  <c r="BI368" i="63"/>
  <c r="BJ368" i="63"/>
  <c r="BK368" i="63"/>
  <c r="BL368" i="63"/>
  <c r="BM368" i="63"/>
  <c r="BN368" i="63"/>
  <c r="BO368" i="63"/>
  <c r="BP368" i="63"/>
  <c r="BQ368" i="63"/>
  <c r="BS368" i="63"/>
  <c r="BT368" i="63"/>
  <c r="BU368" i="63"/>
  <c r="BV368" i="63"/>
  <c r="BX368" i="63"/>
  <c r="BY368" i="63"/>
  <c r="BZ368" i="63"/>
  <c r="CA368" i="63"/>
  <c r="CC368" i="63"/>
  <c r="CE368" i="63"/>
  <c r="A369" i="63"/>
  <c r="B369" i="63"/>
  <c r="D369" i="63"/>
  <c r="E369" i="63"/>
  <c r="F369" i="63"/>
  <c r="G369" i="63"/>
  <c r="H369" i="63"/>
  <c r="I369" i="63"/>
  <c r="J369" i="63"/>
  <c r="K369" i="63"/>
  <c r="L369" i="63"/>
  <c r="M369" i="63"/>
  <c r="N369" i="63"/>
  <c r="O369" i="63"/>
  <c r="Q369" i="63"/>
  <c r="R369" i="63"/>
  <c r="S369" i="63"/>
  <c r="T369" i="63"/>
  <c r="U369" i="63"/>
  <c r="V369" i="63"/>
  <c r="W369" i="63"/>
  <c r="X369" i="63"/>
  <c r="Y369" i="63"/>
  <c r="Z369" i="63"/>
  <c r="AA369" i="63"/>
  <c r="AB369" i="63"/>
  <c r="AD369" i="63"/>
  <c r="AE369" i="63"/>
  <c r="AF369" i="63"/>
  <c r="AG369" i="63"/>
  <c r="AJ369" i="63"/>
  <c r="AK369" i="63"/>
  <c r="AL369" i="63"/>
  <c r="AM369" i="63"/>
  <c r="AO369" i="63"/>
  <c r="AT369" i="63"/>
  <c r="AU369" i="63"/>
  <c r="AV369" i="63"/>
  <c r="AW369" i="63"/>
  <c r="AX369" i="63"/>
  <c r="AY369" i="63"/>
  <c r="BI369" i="63"/>
  <c r="BJ369" i="63"/>
  <c r="BK369" i="63"/>
  <c r="BL369" i="63"/>
  <c r="BM369" i="63"/>
  <c r="BN369" i="63"/>
  <c r="BO369" i="63"/>
  <c r="BP369" i="63"/>
  <c r="BQ369" i="63"/>
  <c r="BS369" i="63"/>
  <c r="BT369" i="63"/>
  <c r="BU369" i="63"/>
  <c r="BV369" i="63"/>
  <c r="BX369" i="63"/>
  <c r="BY369" i="63"/>
  <c r="BZ369" i="63"/>
  <c r="CA369" i="63"/>
  <c r="CC369" i="63"/>
  <c r="CE369" i="63"/>
  <c r="A370" i="63"/>
  <c r="X370" i="63"/>
  <c r="AF65536" i="63"/>
  <c r="B2" i="53"/>
  <c r="A6" i="53"/>
  <c r="B6" i="53"/>
  <c r="C6" i="53"/>
  <c r="D6" i="53"/>
  <c r="E6" i="53"/>
  <c r="F6" i="53"/>
  <c r="G6" i="53"/>
  <c r="A7" i="53"/>
  <c r="B7" i="53"/>
  <c r="C7" i="53"/>
  <c r="D7" i="53"/>
  <c r="E7" i="53"/>
  <c r="F7" i="53"/>
  <c r="G7" i="53"/>
  <c r="A8" i="53"/>
  <c r="B8" i="53"/>
  <c r="C8" i="53"/>
  <c r="D8" i="53"/>
  <c r="E8" i="53"/>
  <c r="F8" i="53"/>
  <c r="G8" i="53"/>
  <c r="A9" i="53"/>
  <c r="B9" i="53"/>
  <c r="C9" i="53"/>
  <c r="D9" i="53"/>
  <c r="E9" i="53"/>
  <c r="F9" i="53"/>
  <c r="G9" i="53"/>
  <c r="A10" i="53"/>
  <c r="B10" i="53"/>
  <c r="C10" i="53"/>
  <c r="D10" i="53"/>
  <c r="E10" i="53"/>
  <c r="F10" i="53"/>
  <c r="G10" i="53"/>
  <c r="A11" i="53"/>
  <c r="B11" i="53"/>
  <c r="C11" i="53"/>
  <c r="D11" i="53"/>
  <c r="E11" i="53"/>
  <c r="F11" i="53"/>
  <c r="G11" i="53"/>
  <c r="A12" i="53"/>
  <c r="B12" i="53"/>
  <c r="C12" i="53"/>
  <c r="D12" i="53"/>
  <c r="E12" i="53"/>
  <c r="F12" i="53"/>
  <c r="G12" i="53"/>
  <c r="A13" i="53"/>
  <c r="B13" i="53"/>
  <c r="C13" i="53"/>
  <c r="D13" i="53"/>
  <c r="E13" i="53"/>
  <c r="F13" i="53"/>
  <c r="G13" i="53"/>
  <c r="A14" i="53"/>
  <c r="B14" i="53"/>
  <c r="C14" i="53"/>
  <c r="D14" i="53"/>
  <c r="E14" i="53"/>
  <c r="F14" i="53"/>
  <c r="G14" i="53"/>
  <c r="A15" i="53"/>
  <c r="B15" i="53"/>
  <c r="C15" i="53"/>
  <c r="D15" i="53"/>
  <c r="E15" i="53"/>
  <c r="F15" i="53"/>
  <c r="G15" i="53"/>
  <c r="A16" i="53"/>
  <c r="B16" i="53"/>
  <c r="C16" i="53"/>
  <c r="D16" i="53"/>
  <c r="E16" i="53"/>
  <c r="F16" i="53"/>
  <c r="G16" i="53"/>
  <c r="A17" i="53"/>
  <c r="B17" i="53"/>
  <c r="C17" i="53"/>
  <c r="D17" i="53"/>
  <c r="E17" i="53"/>
  <c r="F17" i="53"/>
  <c r="G17" i="53"/>
  <c r="A18" i="53"/>
  <c r="B18" i="53"/>
  <c r="C18" i="53"/>
  <c r="D18" i="53"/>
  <c r="E18" i="53"/>
  <c r="F18" i="53"/>
  <c r="G18" i="53"/>
  <c r="A19" i="53"/>
  <c r="B19" i="53"/>
  <c r="C19" i="53"/>
  <c r="D19" i="53"/>
  <c r="E19" i="53"/>
  <c r="F19" i="53"/>
  <c r="G19" i="53"/>
  <c r="A20" i="53"/>
  <c r="B20" i="53"/>
  <c r="C20" i="53"/>
  <c r="D20" i="53"/>
  <c r="E20" i="53"/>
  <c r="F20" i="53"/>
  <c r="G20" i="53"/>
  <c r="A21" i="53"/>
  <c r="B21" i="53"/>
  <c r="C21" i="53"/>
  <c r="D21" i="53"/>
  <c r="E21" i="53"/>
  <c r="F21" i="53"/>
  <c r="G21" i="53"/>
  <c r="A22" i="53"/>
  <c r="B22" i="53"/>
  <c r="C22" i="53"/>
  <c r="D22" i="53"/>
  <c r="E22" i="53"/>
  <c r="F22" i="53"/>
  <c r="G22" i="53"/>
  <c r="A23" i="53"/>
  <c r="B23" i="53"/>
  <c r="C23" i="53"/>
  <c r="D23" i="53"/>
  <c r="E23" i="53"/>
  <c r="F23" i="53"/>
  <c r="G23" i="53"/>
  <c r="A24" i="53"/>
  <c r="B24" i="53"/>
  <c r="C24" i="53"/>
  <c r="D24" i="53"/>
  <c r="E24" i="53"/>
  <c r="F24" i="53"/>
  <c r="G24" i="53"/>
  <c r="A25" i="53"/>
  <c r="B25" i="53"/>
  <c r="C25" i="53"/>
  <c r="D25" i="53"/>
  <c r="E25" i="53"/>
  <c r="F25" i="53"/>
  <c r="G25" i="53"/>
  <c r="A26" i="53"/>
  <c r="B26" i="53"/>
  <c r="C26" i="53"/>
  <c r="D26" i="53"/>
  <c r="E26" i="53"/>
  <c r="F26" i="53"/>
  <c r="G26" i="53"/>
  <c r="A27" i="53"/>
  <c r="B27" i="53"/>
  <c r="C27" i="53"/>
  <c r="D27" i="53"/>
  <c r="E27" i="53"/>
  <c r="F27" i="53"/>
  <c r="G27" i="53"/>
  <c r="A28" i="53"/>
  <c r="B28" i="53"/>
  <c r="C28" i="53"/>
  <c r="D28" i="53"/>
  <c r="E28" i="53"/>
  <c r="F28" i="53"/>
  <c r="G28" i="53"/>
  <c r="A29" i="53"/>
  <c r="B29" i="53"/>
  <c r="C29" i="53"/>
  <c r="D29" i="53"/>
  <c r="E29" i="53"/>
  <c r="F29" i="53"/>
  <c r="G29" i="53"/>
  <c r="A30" i="53"/>
  <c r="B30" i="53"/>
  <c r="C30" i="53"/>
  <c r="D30" i="53"/>
  <c r="E30" i="53"/>
  <c r="F30" i="53"/>
  <c r="G30" i="53"/>
  <c r="A31" i="53"/>
  <c r="B31" i="53"/>
  <c r="C31" i="53"/>
  <c r="D31" i="53"/>
  <c r="E31" i="53"/>
  <c r="F31" i="53"/>
  <c r="G31" i="53"/>
  <c r="A32" i="53"/>
  <c r="B32" i="53"/>
  <c r="C32" i="53"/>
  <c r="D32" i="53"/>
  <c r="E32" i="53"/>
  <c r="F32" i="53"/>
  <c r="G32" i="53"/>
  <c r="A33" i="53"/>
  <c r="B33" i="53"/>
  <c r="C33" i="53"/>
  <c r="D33" i="53"/>
  <c r="E33" i="53"/>
  <c r="F33" i="53"/>
  <c r="G33" i="53"/>
  <c r="A34" i="53"/>
  <c r="B34" i="53"/>
  <c r="C34" i="53"/>
  <c r="D34" i="53"/>
  <c r="E34" i="53"/>
  <c r="F34" i="53"/>
  <c r="G34" i="53"/>
  <c r="A35" i="53"/>
  <c r="B35" i="53"/>
  <c r="C35" i="53"/>
  <c r="D35" i="53"/>
  <c r="E35" i="53"/>
  <c r="F35" i="53"/>
  <c r="G35" i="53"/>
  <c r="A36" i="53"/>
  <c r="B36" i="53"/>
  <c r="C36" i="53"/>
  <c r="D36" i="53"/>
  <c r="E36" i="53"/>
  <c r="F36" i="53"/>
  <c r="G36" i="53"/>
  <c r="A37" i="53"/>
  <c r="B37" i="53"/>
  <c r="C37" i="53"/>
  <c r="D37" i="53"/>
  <c r="E37" i="53"/>
  <c r="F37" i="53"/>
  <c r="G37" i="53"/>
  <c r="A38" i="53"/>
  <c r="B38" i="53"/>
  <c r="C38" i="53"/>
  <c r="D38" i="53"/>
  <c r="E38" i="53"/>
  <c r="F38" i="53"/>
  <c r="G38" i="53"/>
  <c r="A39" i="53"/>
  <c r="B39" i="53"/>
  <c r="C39" i="53"/>
  <c r="D39" i="53"/>
  <c r="E39" i="53"/>
  <c r="F39" i="53"/>
  <c r="G39" i="53"/>
  <c r="A40" i="53"/>
  <c r="B40" i="53"/>
  <c r="C40" i="53"/>
  <c r="D40" i="53"/>
  <c r="E40" i="53"/>
  <c r="F40" i="53"/>
  <c r="G40" i="53"/>
  <c r="A41" i="53"/>
  <c r="B41" i="53"/>
  <c r="C41" i="53"/>
  <c r="D41" i="53"/>
  <c r="E41" i="53"/>
  <c r="F41" i="53"/>
  <c r="G41" i="53"/>
  <c r="A42" i="53"/>
  <c r="B42" i="53"/>
  <c r="C42" i="53"/>
  <c r="D42" i="53"/>
  <c r="E42" i="53"/>
  <c r="F42" i="53"/>
  <c r="G42" i="53"/>
  <c r="A43" i="53"/>
  <c r="B43" i="53"/>
  <c r="C43" i="53"/>
  <c r="D43" i="53"/>
  <c r="E43" i="53"/>
  <c r="F43" i="53"/>
  <c r="G43" i="53"/>
  <c r="A44" i="53"/>
  <c r="B44" i="53"/>
  <c r="C44" i="53"/>
  <c r="D44" i="53"/>
  <c r="E44" i="53"/>
  <c r="F44" i="53"/>
  <c r="G44" i="53"/>
  <c r="A45" i="53"/>
  <c r="B45" i="53"/>
  <c r="C45" i="53"/>
  <c r="D45" i="53"/>
  <c r="E45" i="53"/>
  <c r="F45" i="53"/>
  <c r="G45" i="53"/>
  <c r="A46" i="53"/>
  <c r="B46" i="53"/>
  <c r="C46" i="53"/>
  <c r="D46" i="53"/>
  <c r="E46" i="53"/>
  <c r="F46" i="53"/>
  <c r="G46" i="53"/>
  <c r="A47" i="53"/>
  <c r="B47" i="53"/>
  <c r="C47" i="53"/>
  <c r="D47" i="53"/>
  <c r="E47" i="53"/>
  <c r="F47" i="53"/>
  <c r="G47" i="53"/>
  <c r="A48" i="53"/>
  <c r="B48" i="53"/>
  <c r="C48" i="53"/>
  <c r="D48" i="53"/>
  <c r="E48" i="53"/>
  <c r="F48" i="53"/>
  <c r="G48" i="53"/>
  <c r="A49" i="53"/>
  <c r="B49" i="53"/>
  <c r="C49" i="53"/>
  <c r="D49" i="53"/>
  <c r="E49" i="53"/>
  <c r="F49" i="53"/>
  <c r="G49" i="53"/>
  <c r="A50" i="53"/>
  <c r="B50" i="53"/>
  <c r="C50" i="53"/>
  <c r="D50" i="53"/>
  <c r="E50" i="53"/>
  <c r="F50" i="53"/>
  <c r="G50" i="53"/>
  <c r="A51" i="53"/>
  <c r="B51" i="53"/>
  <c r="C51" i="53"/>
  <c r="D51" i="53"/>
  <c r="E51" i="53"/>
  <c r="F51" i="53"/>
  <c r="G51" i="53"/>
  <c r="A52" i="53"/>
  <c r="B52" i="53"/>
  <c r="C52" i="53"/>
  <c r="D52" i="53"/>
  <c r="E52" i="53"/>
  <c r="F52" i="53"/>
  <c r="G52" i="53"/>
  <c r="A53" i="53"/>
  <c r="B53" i="53"/>
  <c r="C53" i="53"/>
  <c r="D53" i="53"/>
  <c r="E53" i="53"/>
  <c r="F53" i="53"/>
  <c r="G53" i="53"/>
  <c r="A54" i="53"/>
  <c r="B54" i="53"/>
  <c r="C54" i="53"/>
  <c r="D54" i="53"/>
  <c r="E54" i="53"/>
  <c r="F54" i="53"/>
  <c r="G54" i="53"/>
  <c r="A55" i="53"/>
  <c r="B55" i="53"/>
  <c r="C55" i="53"/>
  <c r="D55" i="53"/>
  <c r="E55" i="53"/>
  <c r="F55" i="53"/>
  <c r="G55" i="53"/>
  <c r="A56" i="53"/>
  <c r="B56" i="53"/>
  <c r="C56" i="53"/>
  <c r="D56" i="53"/>
  <c r="E56" i="53"/>
  <c r="F56" i="53"/>
  <c r="G56" i="53"/>
  <c r="A57" i="53"/>
  <c r="B57" i="53"/>
  <c r="C57" i="53"/>
  <c r="D57" i="53"/>
  <c r="E57" i="53"/>
  <c r="F57" i="53"/>
  <c r="G57" i="53"/>
  <c r="A58" i="53"/>
  <c r="B58" i="53"/>
  <c r="C58" i="53"/>
  <c r="D58" i="53"/>
  <c r="E58" i="53"/>
  <c r="F58" i="53"/>
  <c r="G58" i="53"/>
  <c r="A59" i="53"/>
  <c r="B59" i="53"/>
  <c r="C59" i="53"/>
  <c r="D59" i="53"/>
  <c r="E59" i="53"/>
  <c r="F59" i="53"/>
  <c r="G59" i="53"/>
  <c r="A60" i="53"/>
  <c r="B60" i="53"/>
  <c r="C60" i="53"/>
  <c r="D60" i="53"/>
  <c r="E60" i="53"/>
  <c r="F60" i="53"/>
  <c r="G60" i="53"/>
  <c r="A61" i="53"/>
  <c r="B61" i="53"/>
  <c r="C61" i="53"/>
  <c r="D61" i="53"/>
  <c r="E61" i="53"/>
  <c r="F61" i="53"/>
  <c r="G61" i="53"/>
  <c r="A62" i="53"/>
  <c r="B62" i="53"/>
  <c r="C62" i="53"/>
  <c r="D62" i="53"/>
  <c r="E62" i="53"/>
  <c r="F62" i="53"/>
  <c r="G62" i="53"/>
  <c r="A63" i="53"/>
  <c r="B63" i="53"/>
  <c r="C63" i="53"/>
  <c r="D63" i="53"/>
  <c r="E63" i="53"/>
  <c r="F63" i="53"/>
  <c r="G63" i="53"/>
  <c r="A64" i="53"/>
  <c r="B64" i="53"/>
  <c r="C64" i="53"/>
  <c r="D64" i="53"/>
  <c r="E64" i="53"/>
  <c r="F64" i="53"/>
  <c r="G64" i="53"/>
  <c r="A65" i="53"/>
  <c r="B65" i="53"/>
  <c r="C65" i="53"/>
  <c r="D65" i="53"/>
  <c r="E65" i="53"/>
  <c r="F65" i="53"/>
  <c r="G65" i="53"/>
  <c r="A66" i="53"/>
  <c r="B66" i="53"/>
  <c r="C66" i="53"/>
  <c r="D66" i="53"/>
  <c r="E66" i="53"/>
  <c r="F66" i="53"/>
  <c r="G66" i="53"/>
  <c r="A67" i="53"/>
  <c r="B67" i="53"/>
  <c r="C67" i="53"/>
  <c r="D67" i="53"/>
  <c r="E67" i="53"/>
  <c r="F67" i="53"/>
  <c r="G67" i="53"/>
  <c r="A68" i="53"/>
  <c r="B68" i="53"/>
  <c r="C68" i="53"/>
  <c r="D68" i="53"/>
  <c r="E68" i="53"/>
  <c r="F68" i="53"/>
  <c r="G68" i="53"/>
  <c r="A69" i="53"/>
  <c r="B69" i="53"/>
  <c r="C69" i="53"/>
  <c r="D69" i="53"/>
  <c r="E69" i="53"/>
  <c r="F69" i="53"/>
  <c r="G69" i="53"/>
  <c r="A70" i="53"/>
  <c r="B70" i="53"/>
  <c r="C70" i="53"/>
  <c r="D70" i="53"/>
  <c r="E70" i="53"/>
  <c r="F70" i="53"/>
  <c r="G70" i="53"/>
  <c r="A71" i="53"/>
  <c r="B71" i="53"/>
  <c r="C71" i="53"/>
  <c r="D71" i="53"/>
  <c r="E71" i="53"/>
  <c r="F71" i="53"/>
  <c r="G71" i="53"/>
  <c r="A72" i="53"/>
  <c r="B72" i="53"/>
  <c r="C72" i="53"/>
  <c r="D72" i="53"/>
  <c r="E72" i="53"/>
  <c r="F72" i="53"/>
  <c r="G72" i="53"/>
  <c r="A73" i="53"/>
  <c r="B73" i="53"/>
  <c r="C73" i="53"/>
  <c r="D73" i="53"/>
  <c r="E73" i="53"/>
  <c r="F73" i="53"/>
  <c r="G73" i="53"/>
  <c r="A74" i="53"/>
  <c r="B74" i="53"/>
  <c r="C74" i="53"/>
  <c r="D74" i="53"/>
  <c r="E74" i="53"/>
  <c r="F74" i="53"/>
  <c r="G74" i="53"/>
  <c r="A75" i="53"/>
  <c r="B75" i="53"/>
  <c r="C75" i="53"/>
  <c r="D75" i="53"/>
  <c r="E75" i="53"/>
  <c r="F75" i="53"/>
  <c r="G75" i="53"/>
  <c r="A76" i="53"/>
  <c r="B76" i="53"/>
  <c r="C76" i="53"/>
  <c r="D76" i="53"/>
  <c r="E76" i="53"/>
  <c r="F76" i="53"/>
  <c r="G76" i="53"/>
  <c r="A77" i="53"/>
  <c r="B77" i="53"/>
  <c r="C77" i="53"/>
  <c r="D77" i="53"/>
  <c r="E77" i="53"/>
  <c r="F77" i="53"/>
  <c r="G77" i="53"/>
  <c r="A78" i="53"/>
  <c r="B78" i="53"/>
  <c r="C78" i="53"/>
  <c r="D78" i="53"/>
  <c r="E78" i="53"/>
  <c r="F78" i="53"/>
  <c r="G78" i="53"/>
  <c r="A79" i="53"/>
  <c r="B79" i="53"/>
  <c r="C79" i="53"/>
  <c r="D79" i="53"/>
  <c r="E79" i="53"/>
  <c r="F79" i="53"/>
  <c r="G79" i="53"/>
  <c r="A80" i="53"/>
  <c r="B80" i="53"/>
  <c r="C80" i="53"/>
  <c r="D80" i="53"/>
  <c r="E80" i="53"/>
  <c r="F80" i="53"/>
  <c r="G80" i="53"/>
  <c r="A81" i="53"/>
  <c r="B81" i="53"/>
  <c r="C81" i="53"/>
  <c r="D81" i="53"/>
  <c r="E81" i="53"/>
  <c r="F81" i="53"/>
  <c r="G81" i="53"/>
  <c r="A82" i="53"/>
  <c r="B82" i="53"/>
  <c r="C82" i="53"/>
  <c r="D82" i="53"/>
  <c r="E82" i="53"/>
  <c r="F82" i="53"/>
  <c r="G82" i="53"/>
  <c r="A83" i="53"/>
  <c r="B83" i="53"/>
  <c r="C83" i="53"/>
  <c r="D83" i="53"/>
  <c r="E83" i="53"/>
  <c r="F83" i="53"/>
  <c r="G83" i="53"/>
  <c r="A84" i="53"/>
  <c r="B84" i="53"/>
  <c r="C84" i="53"/>
  <c r="D84" i="53"/>
  <c r="E84" i="53"/>
  <c r="F84" i="53"/>
  <c r="G84" i="53"/>
  <c r="A85" i="53"/>
  <c r="B85" i="53"/>
  <c r="C85" i="53"/>
  <c r="D85" i="53"/>
  <c r="E85" i="53"/>
  <c r="F85" i="53"/>
  <c r="G85" i="53"/>
  <c r="A86" i="53"/>
  <c r="B86" i="53"/>
  <c r="C86" i="53"/>
  <c r="D86" i="53"/>
  <c r="E86" i="53"/>
  <c r="F86" i="53"/>
  <c r="G86" i="53"/>
  <c r="A87" i="53"/>
  <c r="B87" i="53"/>
  <c r="C87" i="53"/>
  <c r="D87" i="53"/>
  <c r="E87" i="53"/>
  <c r="F87" i="53"/>
  <c r="G87" i="53"/>
  <c r="A88" i="53"/>
  <c r="B88" i="53"/>
  <c r="C88" i="53"/>
  <c r="D88" i="53"/>
  <c r="E88" i="53"/>
  <c r="F88" i="53"/>
  <c r="G88" i="53"/>
  <c r="A89" i="53"/>
  <c r="B89" i="53"/>
  <c r="C89" i="53"/>
  <c r="D89" i="53"/>
  <c r="E89" i="53"/>
  <c r="F89" i="53"/>
  <c r="G89" i="53"/>
  <c r="A90" i="53"/>
  <c r="B90" i="53"/>
  <c r="C90" i="53"/>
  <c r="D90" i="53"/>
  <c r="E90" i="53"/>
  <c r="F90" i="53"/>
  <c r="G90" i="53"/>
  <c r="A91" i="53"/>
  <c r="B91" i="53"/>
  <c r="C91" i="53"/>
  <c r="D91" i="53"/>
  <c r="E91" i="53"/>
  <c r="F91" i="53"/>
  <c r="G91" i="53"/>
  <c r="A92" i="53"/>
  <c r="B92" i="53"/>
  <c r="C92" i="53"/>
  <c r="D92" i="53"/>
  <c r="E92" i="53"/>
  <c r="F92" i="53"/>
  <c r="G92" i="53"/>
  <c r="A93" i="53"/>
  <c r="B93" i="53"/>
  <c r="C93" i="53"/>
  <c r="D93" i="53"/>
  <c r="E93" i="53"/>
  <c r="F93" i="53"/>
  <c r="G93" i="53"/>
  <c r="A94" i="53"/>
  <c r="B94" i="53"/>
  <c r="C94" i="53"/>
  <c r="D94" i="53"/>
  <c r="E94" i="53"/>
  <c r="F94" i="53"/>
  <c r="G94" i="53"/>
  <c r="A95" i="53"/>
  <c r="B95" i="53"/>
  <c r="C95" i="53"/>
  <c r="D95" i="53"/>
  <c r="E95" i="53"/>
  <c r="F95" i="53"/>
  <c r="G95" i="53"/>
  <c r="A96" i="53"/>
  <c r="B96" i="53"/>
  <c r="C96" i="53"/>
  <c r="D96" i="53"/>
  <c r="E96" i="53"/>
  <c r="F96" i="53"/>
  <c r="G96" i="53"/>
  <c r="A97" i="53"/>
  <c r="B97" i="53"/>
  <c r="C97" i="53"/>
  <c r="D97" i="53"/>
  <c r="E97" i="53"/>
  <c r="F97" i="53"/>
  <c r="G97" i="53"/>
  <c r="A98" i="53"/>
  <c r="B98" i="53"/>
  <c r="C98" i="53"/>
  <c r="D98" i="53"/>
  <c r="E98" i="53"/>
  <c r="F98" i="53"/>
  <c r="G98" i="53"/>
  <c r="A99" i="53"/>
  <c r="B99" i="53"/>
  <c r="C99" i="53"/>
  <c r="D99" i="53"/>
  <c r="E99" i="53"/>
  <c r="F99" i="53"/>
  <c r="G99" i="53"/>
  <c r="A100" i="53"/>
  <c r="B100" i="53"/>
  <c r="C100" i="53"/>
  <c r="D100" i="53"/>
  <c r="E100" i="53"/>
  <c r="F100" i="53"/>
  <c r="G100" i="53"/>
  <c r="A101" i="53"/>
  <c r="B101" i="53"/>
  <c r="C101" i="53"/>
  <c r="D101" i="53"/>
  <c r="E101" i="53"/>
  <c r="F101" i="53"/>
  <c r="G101" i="53"/>
  <c r="A102" i="53"/>
  <c r="B102" i="53"/>
  <c r="C102" i="53"/>
  <c r="D102" i="53"/>
  <c r="E102" i="53"/>
  <c r="F102" i="53"/>
  <c r="G102" i="53"/>
  <c r="A103" i="53"/>
  <c r="B103" i="53"/>
  <c r="C103" i="53"/>
  <c r="D103" i="53"/>
  <c r="E103" i="53"/>
  <c r="F103" i="53"/>
  <c r="G103" i="53"/>
  <c r="A104" i="53"/>
  <c r="B104" i="53"/>
  <c r="C104" i="53"/>
  <c r="D104" i="53"/>
  <c r="E104" i="53"/>
  <c r="F104" i="53"/>
  <c r="G104" i="53"/>
  <c r="A105" i="53"/>
  <c r="B105" i="53"/>
  <c r="C105" i="53"/>
  <c r="D105" i="53"/>
  <c r="E105" i="53"/>
  <c r="F105" i="53"/>
  <c r="G105" i="53"/>
  <c r="A106" i="53"/>
  <c r="B106" i="53"/>
  <c r="C106" i="53"/>
  <c r="D106" i="53"/>
  <c r="E106" i="53"/>
  <c r="F106" i="53"/>
  <c r="G106" i="53"/>
  <c r="A107" i="53"/>
  <c r="B107" i="53"/>
  <c r="C107" i="53"/>
  <c r="D107" i="53"/>
  <c r="E107" i="53"/>
  <c r="F107" i="53"/>
  <c r="G107" i="53"/>
  <c r="A108" i="53"/>
  <c r="B108" i="53"/>
  <c r="C108" i="53"/>
  <c r="D108" i="53"/>
  <c r="E108" i="53"/>
  <c r="F108" i="53"/>
  <c r="G108" i="53"/>
  <c r="A109" i="53"/>
  <c r="B109" i="53"/>
  <c r="C109" i="53"/>
  <c r="D109" i="53"/>
  <c r="E109" i="53"/>
  <c r="F109" i="53"/>
  <c r="G109" i="53"/>
  <c r="A110" i="53"/>
  <c r="B110" i="53"/>
  <c r="C110" i="53"/>
  <c r="D110" i="53"/>
  <c r="E110" i="53"/>
  <c r="F110" i="53"/>
  <c r="G110" i="53"/>
  <c r="A111" i="53"/>
  <c r="B111" i="53"/>
  <c r="C111" i="53"/>
  <c r="D111" i="53"/>
  <c r="E111" i="53"/>
  <c r="F111" i="53"/>
  <c r="G111" i="53"/>
  <c r="A112" i="53"/>
  <c r="B112" i="53"/>
  <c r="C112" i="53"/>
  <c r="D112" i="53"/>
  <c r="E112" i="53"/>
  <c r="F112" i="53"/>
  <c r="G112" i="53"/>
  <c r="A113" i="53"/>
  <c r="B113" i="53"/>
  <c r="C113" i="53"/>
  <c r="D113" i="53"/>
  <c r="E113" i="53"/>
  <c r="F113" i="53"/>
  <c r="G113" i="53"/>
  <c r="A114" i="53"/>
  <c r="B114" i="53"/>
  <c r="C114" i="53"/>
  <c r="D114" i="53"/>
  <c r="E114" i="53"/>
  <c r="F114" i="53"/>
  <c r="G114" i="53"/>
  <c r="A115" i="53"/>
  <c r="B115" i="53"/>
  <c r="C115" i="53"/>
  <c r="D115" i="53"/>
  <c r="E115" i="53"/>
  <c r="F115" i="53"/>
  <c r="G115" i="53"/>
  <c r="A116" i="53"/>
  <c r="B116" i="53"/>
  <c r="C116" i="53"/>
  <c r="D116" i="53"/>
  <c r="E116" i="53"/>
  <c r="F116" i="53"/>
  <c r="G116" i="53"/>
  <c r="A117" i="53"/>
  <c r="B117" i="53"/>
  <c r="C117" i="53"/>
  <c r="D117" i="53"/>
  <c r="E117" i="53"/>
  <c r="F117" i="53"/>
  <c r="G117" i="53"/>
  <c r="A118" i="53"/>
  <c r="B118" i="53"/>
  <c r="C118" i="53"/>
  <c r="D118" i="53"/>
  <c r="E118" i="53"/>
  <c r="F118" i="53"/>
  <c r="G118" i="53"/>
  <c r="A119" i="53"/>
  <c r="B119" i="53"/>
  <c r="C119" i="53"/>
  <c r="D119" i="53"/>
  <c r="E119" i="53"/>
  <c r="F119" i="53"/>
  <c r="G119" i="53"/>
  <c r="A120" i="53"/>
  <c r="B120" i="53"/>
  <c r="C120" i="53"/>
  <c r="D120" i="53"/>
  <c r="E120" i="53"/>
  <c r="F120" i="53"/>
  <c r="G120" i="53"/>
  <c r="A121" i="53"/>
  <c r="B121" i="53"/>
  <c r="C121" i="53"/>
  <c r="D121" i="53"/>
  <c r="E121" i="53"/>
  <c r="F121" i="53"/>
  <c r="G121" i="53"/>
  <c r="A122" i="53"/>
  <c r="B122" i="53"/>
  <c r="C122" i="53"/>
  <c r="D122" i="53"/>
  <c r="E122" i="53"/>
  <c r="F122" i="53"/>
  <c r="G122" i="53"/>
  <c r="A123" i="53"/>
  <c r="B123" i="53"/>
  <c r="C123" i="53"/>
  <c r="D123" i="53"/>
  <c r="E123" i="53"/>
  <c r="F123" i="53"/>
  <c r="G123" i="53"/>
  <c r="A124" i="53"/>
  <c r="B124" i="53"/>
  <c r="C124" i="53"/>
  <c r="D124" i="53"/>
  <c r="E124" i="53"/>
  <c r="F124" i="53"/>
  <c r="G124" i="53"/>
  <c r="A125" i="53"/>
  <c r="B125" i="53"/>
  <c r="C125" i="53"/>
  <c r="D125" i="53"/>
  <c r="E125" i="53"/>
  <c r="F125" i="53"/>
  <c r="G125" i="53"/>
  <c r="A126" i="53"/>
  <c r="B126" i="53"/>
  <c r="C126" i="53"/>
  <c r="D126" i="53"/>
  <c r="E126" i="53"/>
  <c r="F126" i="53"/>
  <c r="G126" i="53"/>
  <c r="A127" i="53"/>
  <c r="B127" i="53"/>
  <c r="C127" i="53"/>
  <c r="D127" i="53"/>
  <c r="E127" i="53"/>
  <c r="F127" i="53"/>
  <c r="G127" i="53"/>
  <c r="A128" i="53"/>
  <c r="B128" i="53"/>
  <c r="C128" i="53"/>
  <c r="D128" i="53"/>
  <c r="E128" i="53"/>
  <c r="F128" i="53"/>
  <c r="G128" i="53"/>
  <c r="A129" i="53"/>
  <c r="B129" i="53"/>
  <c r="C129" i="53"/>
  <c r="D129" i="53"/>
  <c r="E129" i="53"/>
  <c r="F129" i="53"/>
  <c r="G129" i="53"/>
  <c r="A130" i="53"/>
  <c r="B130" i="53"/>
  <c r="C130" i="53"/>
  <c r="D130" i="53"/>
  <c r="E130" i="53"/>
  <c r="F130" i="53"/>
  <c r="G130" i="53"/>
  <c r="A131" i="53"/>
  <c r="B131" i="53"/>
  <c r="C131" i="53"/>
  <c r="D131" i="53"/>
  <c r="E131" i="53"/>
  <c r="F131" i="53"/>
  <c r="G131" i="53"/>
  <c r="A132" i="53"/>
  <c r="B132" i="53"/>
  <c r="C132" i="53"/>
  <c r="D132" i="53"/>
  <c r="E132" i="53"/>
  <c r="F132" i="53"/>
  <c r="G132" i="53"/>
  <c r="A133" i="53"/>
  <c r="B133" i="53"/>
  <c r="C133" i="53"/>
  <c r="D133" i="53"/>
  <c r="E133" i="53"/>
  <c r="F133" i="53"/>
  <c r="G133" i="53"/>
  <c r="A134" i="53"/>
  <c r="B134" i="53"/>
  <c r="C134" i="53"/>
  <c r="D134" i="53"/>
  <c r="E134" i="53"/>
  <c r="F134" i="53"/>
  <c r="G134" i="53"/>
  <c r="A135" i="53"/>
  <c r="B135" i="53"/>
  <c r="C135" i="53"/>
  <c r="D135" i="53"/>
  <c r="E135" i="53"/>
  <c r="F135" i="53"/>
  <c r="G135" i="53"/>
  <c r="A136" i="53"/>
  <c r="B136" i="53"/>
  <c r="C136" i="53"/>
  <c r="D136" i="53"/>
  <c r="E136" i="53"/>
  <c r="F136" i="53"/>
  <c r="G136" i="53"/>
  <c r="A137" i="53"/>
  <c r="B137" i="53"/>
  <c r="C137" i="53"/>
  <c r="D137" i="53"/>
  <c r="E137" i="53"/>
  <c r="F137" i="53"/>
  <c r="G137" i="53"/>
  <c r="A138" i="53"/>
  <c r="B138" i="53"/>
  <c r="C138" i="53"/>
  <c r="D138" i="53"/>
  <c r="E138" i="53"/>
  <c r="F138" i="53"/>
  <c r="G138" i="53"/>
  <c r="A139" i="53"/>
  <c r="B139" i="53"/>
  <c r="C139" i="53"/>
  <c r="D139" i="53"/>
  <c r="E139" i="53"/>
  <c r="F139" i="53"/>
  <c r="G139" i="53"/>
  <c r="A140" i="53"/>
  <c r="B140" i="53"/>
  <c r="C140" i="53"/>
  <c r="D140" i="53"/>
  <c r="E140" i="53"/>
  <c r="F140" i="53"/>
  <c r="G140" i="53"/>
  <c r="A141" i="53"/>
  <c r="B141" i="53"/>
  <c r="C141" i="53"/>
  <c r="D141" i="53"/>
  <c r="E141" i="53"/>
  <c r="F141" i="53"/>
  <c r="G141" i="53"/>
  <c r="A142" i="53"/>
  <c r="B142" i="53"/>
  <c r="C142" i="53"/>
  <c r="D142" i="53"/>
  <c r="E142" i="53"/>
  <c r="F142" i="53"/>
  <c r="G142" i="53"/>
  <c r="A143" i="53"/>
  <c r="B143" i="53"/>
  <c r="C143" i="53"/>
  <c r="D143" i="53"/>
  <c r="E143" i="53"/>
  <c r="F143" i="53"/>
  <c r="G143" i="53"/>
  <c r="A144" i="53"/>
  <c r="B144" i="53"/>
  <c r="C144" i="53"/>
  <c r="D144" i="53"/>
  <c r="E144" i="53"/>
  <c r="F144" i="53"/>
  <c r="G144" i="53"/>
  <c r="A145" i="53"/>
  <c r="B145" i="53"/>
  <c r="C145" i="53"/>
  <c r="D145" i="53"/>
  <c r="E145" i="53"/>
  <c r="F145" i="53"/>
  <c r="G145" i="53"/>
  <c r="A146" i="53"/>
  <c r="B146" i="53"/>
  <c r="C146" i="53"/>
  <c r="D146" i="53"/>
  <c r="E146" i="53"/>
  <c r="F146" i="53"/>
  <c r="G146" i="53"/>
  <c r="A147" i="53"/>
  <c r="B147" i="53"/>
  <c r="C147" i="53"/>
  <c r="D147" i="53"/>
  <c r="E147" i="53"/>
  <c r="F147" i="53"/>
  <c r="G147" i="53"/>
  <c r="A148" i="53"/>
  <c r="B148" i="53"/>
  <c r="C148" i="53"/>
  <c r="D148" i="53"/>
  <c r="E148" i="53"/>
  <c r="F148" i="53"/>
  <c r="G148" i="53"/>
  <c r="A149" i="53"/>
  <c r="B149" i="53"/>
  <c r="C149" i="53"/>
  <c r="D149" i="53"/>
  <c r="E149" i="53"/>
  <c r="F149" i="53"/>
  <c r="G149" i="53"/>
  <c r="A150" i="53"/>
  <c r="B150" i="53"/>
  <c r="C150" i="53"/>
  <c r="D150" i="53"/>
  <c r="E150" i="53"/>
  <c r="F150" i="53"/>
  <c r="G150" i="53"/>
  <c r="A151" i="53"/>
  <c r="B151" i="53"/>
  <c r="C151" i="53"/>
  <c r="D151" i="53"/>
  <c r="E151" i="53"/>
  <c r="F151" i="53"/>
  <c r="G151" i="53"/>
  <c r="A152" i="53"/>
  <c r="B152" i="53"/>
  <c r="C152" i="53"/>
  <c r="D152" i="53"/>
  <c r="E152" i="53"/>
  <c r="F152" i="53"/>
  <c r="G152" i="53"/>
  <c r="A153" i="53"/>
  <c r="B153" i="53"/>
  <c r="C153" i="53"/>
  <c r="D153" i="53"/>
  <c r="E153" i="53"/>
  <c r="F153" i="53"/>
  <c r="G153" i="53"/>
  <c r="A154" i="53"/>
  <c r="B154" i="53"/>
  <c r="C154" i="53"/>
  <c r="D154" i="53"/>
  <c r="E154" i="53"/>
  <c r="F154" i="53"/>
  <c r="G154" i="53"/>
  <c r="A155" i="53"/>
  <c r="B155" i="53"/>
  <c r="C155" i="53"/>
  <c r="D155" i="53"/>
  <c r="E155" i="53"/>
  <c r="F155" i="53"/>
  <c r="G155" i="53"/>
  <c r="A156" i="53"/>
  <c r="B156" i="53"/>
  <c r="C156" i="53"/>
  <c r="D156" i="53"/>
  <c r="E156" i="53"/>
  <c r="F156" i="53"/>
  <c r="G156" i="53"/>
  <c r="A157" i="53"/>
  <c r="B157" i="53"/>
  <c r="C157" i="53"/>
  <c r="D157" i="53"/>
  <c r="E157" i="53"/>
  <c r="F157" i="53"/>
  <c r="G157" i="53"/>
  <c r="A158" i="53"/>
  <c r="B158" i="53"/>
  <c r="C158" i="53"/>
  <c r="D158" i="53"/>
  <c r="E158" i="53"/>
  <c r="F158" i="53"/>
  <c r="G158" i="53"/>
  <c r="A159" i="53"/>
  <c r="B159" i="53"/>
  <c r="C159" i="53"/>
  <c r="D159" i="53"/>
  <c r="E159" i="53"/>
  <c r="F159" i="53"/>
  <c r="G159" i="53"/>
  <c r="A160" i="53"/>
  <c r="B160" i="53"/>
  <c r="C160" i="53"/>
  <c r="D160" i="53"/>
  <c r="E160" i="53"/>
  <c r="F160" i="53"/>
  <c r="G160" i="53"/>
  <c r="A161" i="53"/>
  <c r="B161" i="53"/>
  <c r="C161" i="53"/>
  <c r="D161" i="53"/>
  <c r="E161" i="53"/>
  <c r="F161" i="53"/>
  <c r="G161" i="53"/>
  <c r="A162" i="53"/>
  <c r="B162" i="53"/>
  <c r="C162" i="53"/>
  <c r="D162" i="53"/>
  <c r="E162" i="53"/>
  <c r="F162" i="53"/>
  <c r="G162" i="53"/>
  <c r="A163" i="53"/>
  <c r="B163" i="53"/>
  <c r="C163" i="53"/>
  <c r="D163" i="53"/>
  <c r="E163" i="53"/>
  <c r="F163" i="53"/>
  <c r="G163" i="53"/>
  <c r="A164" i="53"/>
  <c r="B164" i="53"/>
  <c r="C164" i="53"/>
  <c r="D164" i="53"/>
  <c r="E164" i="53"/>
  <c r="F164" i="53"/>
  <c r="G164" i="53"/>
  <c r="A165" i="53"/>
  <c r="B165" i="53"/>
  <c r="C165" i="53"/>
  <c r="D165" i="53"/>
  <c r="E165" i="53"/>
  <c r="F165" i="53"/>
  <c r="G165" i="53"/>
  <c r="A166" i="53"/>
  <c r="B166" i="53"/>
  <c r="C166" i="53"/>
  <c r="D166" i="53"/>
  <c r="E166" i="53"/>
  <c r="F166" i="53"/>
  <c r="G166" i="53"/>
  <c r="A167" i="53"/>
  <c r="B167" i="53"/>
  <c r="C167" i="53"/>
  <c r="D167" i="53"/>
  <c r="E167" i="53"/>
  <c r="F167" i="53"/>
  <c r="G167" i="53"/>
  <c r="A168" i="53"/>
  <c r="B168" i="53"/>
  <c r="C168" i="53"/>
  <c r="D168" i="53"/>
  <c r="E168" i="53"/>
  <c r="F168" i="53"/>
  <c r="G168" i="53"/>
  <c r="A169" i="53"/>
  <c r="B169" i="53"/>
  <c r="C169" i="53"/>
  <c r="D169" i="53"/>
  <c r="E169" i="53"/>
  <c r="F169" i="53"/>
  <c r="G169" i="53"/>
  <c r="A170" i="53"/>
  <c r="B170" i="53"/>
  <c r="C170" i="53"/>
  <c r="D170" i="53"/>
  <c r="E170" i="53"/>
  <c r="F170" i="53"/>
  <c r="G170" i="53"/>
  <c r="A171" i="53"/>
  <c r="B171" i="53"/>
  <c r="C171" i="53"/>
  <c r="D171" i="53"/>
  <c r="E171" i="53"/>
  <c r="F171" i="53"/>
  <c r="G171" i="53"/>
  <c r="A172" i="53"/>
  <c r="B172" i="53"/>
  <c r="C172" i="53"/>
  <c r="D172" i="53"/>
  <c r="E172" i="53"/>
  <c r="F172" i="53"/>
  <c r="G172" i="53"/>
  <c r="A173" i="53"/>
  <c r="B173" i="53"/>
  <c r="C173" i="53"/>
  <c r="D173" i="53"/>
  <c r="E173" i="53"/>
  <c r="F173" i="53"/>
  <c r="G173" i="53"/>
  <c r="A174" i="53"/>
  <c r="B174" i="53"/>
  <c r="C174" i="53"/>
  <c r="D174" i="53"/>
  <c r="E174" i="53"/>
  <c r="F174" i="53"/>
  <c r="G174" i="53"/>
  <c r="A175" i="53"/>
  <c r="B175" i="53"/>
  <c r="C175" i="53"/>
  <c r="D175" i="53"/>
  <c r="E175" i="53"/>
  <c r="F175" i="53"/>
  <c r="G175" i="53"/>
  <c r="A176" i="53"/>
  <c r="B176" i="53"/>
  <c r="C176" i="53"/>
  <c r="D176" i="53"/>
  <c r="E176" i="53"/>
  <c r="F176" i="53"/>
  <c r="G176" i="53"/>
  <c r="A177" i="53"/>
  <c r="B177" i="53"/>
  <c r="C177" i="53"/>
  <c r="D177" i="53"/>
  <c r="E177" i="53"/>
  <c r="F177" i="53"/>
  <c r="G177" i="53"/>
  <c r="A178" i="53"/>
  <c r="B178" i="53"/>
  <c r="C178" i="53"/>
  <c r="D178" i="53"/>
  <c r="E178" i="53"/>
  <c r="F178" i="53"/>
  <c r="G178" i="53"/>
  <c r="A179" i="53"/>
  <c r="B179" i="53"/>
  <c r="C179" i="53"/>
  <c r="D179" i="53"/>
  <c r="E179" i="53"/>
  <c r="F179" i="53"/>
  <c r="G179" i="53"/>
  <c r="A180" i="53"/>
  <c r="B180" i="53"/>
  <c r="C180" i="53"/>
  <c r="D180" i="53"/>
  <c r="E180" i="53"/>
  <c r="F180" i="53"/>
  <c r="G180" i="53"/>
  <c r="A181" i="53"/>
  <c r="B181" i="53"/>
  <c r="C181" i="53"/>
  <c r="D181" i="53"/>
  <c r="E181" i="53"/>
  <c r="F181" i="53"/>
  <c r="G181" i="53"/>
  <c r="A182" i="53"/>
  <c r="B182" i="53"/>
  <c r="C182" i="53"/>
  <c r="D182" i="53"/>
  <c r="E182" i="53"/>
  <c r="F182" i="53"/>
  <c r="G182" i="53"/>
  <c r="A183" i="53"/>
  <c r="B183" i="53"/>
  <c r="C183" i="53"/>
  <c r="D183" i="53"/>
  <c r="E183" i="53"/>
  <c r="F183" i="53"/>
  <c r="G183" i="53"/>
  <c r="A184" i="53"/>
  <c r="B184" i="53"/>
  <c r="C184" i="53"/>
  <c r="D184" i="53"/>
  <c r="E184" i="53"/>
  <c r="F184" i="53"/>
  <c r="G184" i="53"/>
  <c r="A185" i="53"/>
  <c r="B185" i="53"/>
  <c r="C185" i="53"/>
  <c r="D185" i="53"/>
  <c r="E185" i="53"/>
  <c r="F185" i="53"/>
  <c r="G185" i="53"/>
  <c r="A186" i="53"/>
  <c r="B186" i="53"/>
  <c r="C186" i="53"/>
  <c r="D186" i="53"/>
  <c r="E186" i="53"/>
  <c r="F186" i="53"/>
  <c r="G186" i="53"/>
  <c r="A187" i="53"/>
  <c r="B187" i="53"/>
  <c r="C187" i="53"/>
  <c r="D187" i="53"/>
  <c r="E187" i="53"/>
  <c r="F187" i="53"/>
  <c r="G187" i="53"/>
  <c r="A188" i="53"/>
  <c r="B188" i="53"/>
  <c r="C188" i="53"/>
  <c r="D188" i="53"/>
  <c r="E188" i="53"/>
  <c r="F188" i="53"/>
  <c r="G188" i="53"/>
  <c r="A189" i="53"/>
  <c r="B189" i="53"/>
  <c r="C189" i="53"/>
  <c r="D189" i="53"/>
  <c r="E189" i="53"/>
  <c r="F189" i="53"/>
  <c r="G189" i="53"/>
  <c r="A190" i="53"/>
  <c r="B190" i="53"/>
  <c r="C190" i="53"/>
  <c r="D190" i="53"/>
  <c r="E190" i="53"/>
  <c r="F190" i="53"/>
  <c r="G190" i="53"/>
  <c r="A191" i="53"/>
  <c r="B191" i="53"/>
  <c r="C191" i="53"/>
  <c r="D191" i="53"/>
  <c r="E191" i="53"/>
  <c r="F191" i="53"/>
  <c r="G191" i="53"/>
  <c r="A192" i="53"/>
  <c r="B192" i="53"/>
  <c r="C192" i="53"/>
  <c r="D192" i="53"/>
  <c r="E192" i="53"/>
  <c r="F192" i="53"/>
  <c r="G192" i="53"/>
  <c r="A193" i="53"/>
  <c r="B193" i="53"/>
  <c r="C193" i="53"/>
  <c r="D193" i="53"/>
  <c r="E193" i="53"/>
  <c r="F193" i="53"/>
  <c r="G193" i="53"/>
  <c r="A194" i="53"/>
  <c r="B194" i="53"/>
  <c r="C194" i="53"/>
  <c r="D194" i="53"/>
  <c r="E194" i="53"/>
  <c r="F194" i="53"/>
  <c r="G194" i="53"/>
  <c r="A195" i="53"/>
  <c r="B195" i="53"/>
  <c r="C195" i="53"/>
  <c r="D195" i="53"/>
  <c r="E195" i="53"/>
  <c r="F195" i="53"/>
  <c r="G195" i="53"/>
  <c r="A196" i="53"/>
  <c r="B196" i="53"/>
  <c r="C196" i="53"/>
  <c r="D196" i="53"/>
  <c r="E196" i="53"/>
  <c r="F196" i="53"/>
  <c r="G196" i="53"/>
  <c r="A197" i="53"/>
  <c r="B197" i="53"/>
  <c r="C197" i="53"/>
  <c r="D197" i="53"/>
  <c r="E197" i="53"/>
  <c r="F197" i="53"/>
  <c r="G197" i="53"/>
  <c r="A198" i="53"/>
  <c r="B198" i="53"/>
  <c r="C198" i="53"/>
  <c r="D198" i="53"/>
  <c r="E198" i="53"/>
  <c r="F198" i="53"/>
  <c r="G198" i="53"/>
  <c r="A199" i="53"/>
  <c r="B199" i="53"/>
  <c r="C199" i="53"/>
  <c r="D199" i="53"/>
  <c r="E199" i="53"/>
  <c r="F199" i="53"/>
  <c r="G199" i="53"/>
  <c r="A200" i="53"/>
  <c r="B200" i="53"/>
  <c r="C200" i="53"/>
  <c r="D200" i="53"/>
  <c r="E200" i="53"/>
  <c r="F200" i="53"/>
  <c r="G200" i="53"/>
  <c r="A201" i="53"/>
  <c r="B201" i="53"/>
  <c r="C201" i="53"/>
  <c r="D201" i="53"/>
  <c r="E201" i="53"/>
  <c r="F201" i="53"/>
  <c r="G201" i="53"/>
  <c r="A202" i="53"/>
  <c r="B202" i="53"/>
  <c r="C202" i="53"/>
  <c r="D202" i="53"/>
  <c r="E202" i="53"/>
  <c r="F202" i="53"/>
  <c r="G202" i="53"/>
  <c r="A203" i="53"/>
  <c r="B203" i="53"/>
  <c r="C203" i="53"/>
  <c r="D203" i="53"/>
  <c r="E203" i="53"/>
  <c r="F203" i="53"/>
  <c r="G203" i="53"/>
  <c r="A204" i="53"/>
  <c r="B204" i="53"/>
  <c r="C204" i="53"/>
  <c r="D204" i="53"/>
  <c r="E204" i="53"/>
  <c r="F204" i="53"/>
  <c r="G204" i="53"/>
  <c r="A205" i="53"/>
  <c r="B205" i="53"/>
  <c r="C205" i="53"/>
  <c r="D205" i="53"/>
  <c r="E205" i="53"/>
  <c r="F205" i="53"/>
  <c r="G205" i="53"/>
  <c r="A206" i="53"/>
  <c r="B206" i="53"/>
  <c r="C206" i="53"/>
  <c r="D206" i="53"/>
  <c r="E206" i="53"/>
  <c r="F206" i="53"/>
  <c r="G206" i="53"/>
  <c r="A207" i="53"/>
  <c r="B207" i="53"/>
  <c r="C207" i="53"/>
  <c r="D207" i="53"/>
  <c r="E207" i="53"/>
  <c r="F207" i="53"/>
  <c r="G207" i="53"/>
  <c r="A208" i="53"/>
  <c r="B208" i="53"/>
  <c r="C208" i="53"/>
  <c r="D208" i="53"/>
  <c r="E208" i="53"/>
  <c r="F208" i="53"/>
  <c r="G208" i="53"/>
  <c r="A209" i="53"/>
  <c r="B209" i="53"/>
  <c r="C209" i="53"/>
  <c r="D209" i="53"/>
  <c r="E209" i="53"/>
  <c r="F209" i="53"/>
  <c r="G209" i="53"/>
  <c r="A210" i="53"/>
  <c r="B210" i="53"/>
  <c r="C210" i="53"/>
  <c r="D210" i="53"/>
  <c r="E210" i="53"/>
  <c r="F210" i="53"/>
  <c r="G210" i="53"/>
  <c r="A211" i="53"/>
  <c r="B211" i="53"/>
  <c r="C211" i="53"/>
  <c r="D211" i="53"/>
  <c r="E211" i="53"/>
  <c r="F211" i="53"/>
  <c r="G211" i="53"/>
  <c r="A212" i="53"/>
  <c r="B212" i="53"/>
  <c r="C212" i="53"/>
  <c r="D212" i="53"/>
  <c r="E212" i="53"/>
  <c r="F212" i="53"/>
  <c r="G212" i="53"/>
  <c r="A213" i="53"/>
  <c r="B213" i="53"/>
  <c r="C213" i="53"/>
  <c r="D213" i="53"/>
  <c r="E213" i="53"/>
  <c r="F213" i="53"/>
  <c r="G213" i="53"/>
  <c r="A214" i="53"/>
  <c r="B214" i="53"/>
  <c r="C214" i="53"/>
  <c r="D214" i="53"/>
  <c r="E214" i="53"/>
  <c r="F214" i="53"/>
  <c r="G214" i="53"/>
  <c r="A215" i="53"/>
  <c r="B215" i="53"/>
  <c r="C215" i="53"/>
  <c r="D215" i="53"/>
  <c r="E215" i="53"/>
  <c r="F215" i="53"/>
  <c r="G215" i="53"/>
  <c r="A216" i="53"/>
  <c r="B216" i="53"/>
  <c r="C216" i="53"/>
  <c r="D216" i="53"/>
  <c r="E216" i="53"/>
  <c r="F216" i="53"/>
  <c r="G216" i="53"/>
  <c r="A217" i="53"/>
  <c r="B217" i="53"/>
  <c r="C217" i="53"/>
  <c r="D217" i="53"/>
  <c r="E217" i="53"/>
  <c r="F217" i="53"/>
  <c r="G217" i="53"/>
  <c r="A218" i="53"/>
  <c r="B218" i="53"/>
  <c r="C218" i="53"/>
  <c r="D218" i="53"/>
  <c r="E218" i="53"/>
  <c r="F218" i="53"/>
  <c r="G218" i="53"/>
  <c r="A219" i="53"/>
  <c r="B219" i="53"/>
  <c r="C219" i="53"/>
  <c r="D219" i="53"/>
  <c r="E219" i="53"/>
  <c r="F219" i="53"/>
  <c r="G219" i="53"/>
  <c r="A220" i="53"/>
  <c r="B220" i="53"/>
  <c r="C220" i="53"/>
  <c r="D220" i="53"/>
  <c r="E220" i="53"/>
  <c r="F220" i="53"/>
  <c r="G220" i="53"/>
  <c r="A221" i="53"/>
  <c r="B221" i="53"/>
  <c r="C221" i="53"/>
  <c r="D221" i="53"/>
  <c r="E221" i="53"/>
  <c r="F221" i="53"/>
  <c r="G221" i="53"/>
  <c r="A222" i="53"/>
  <c r="B222" i="53"/>
  <c r="C222" i="53"/>
  <c r="D222" i="53"/>
  <c r="E222" i="53"/>
  <c r="F222" i="53"/>
  <c r="G222" i="53"/>
  <c r="A223" i="53"/>
  <c r="B223" i="53"/>
  <c r="C223" i="53"/>
  <c r="D223" i="53"/>
  <c r="E223" i="53"/>
  <c r="F223" i="53"/>
  <c r="G223" i="53"/>
  <c r="A224" i="53"/>
  <c r="B224" i="53"/>
  <c r="C224" i="53"/>
  <c r="D224" i="53"/>
  <c r="E224" i="53"/>
  <c r="F224" i="53"/>
  <c r="G224" i="53"/>
  <c r="A225" i="53"/>
  <c r="B225" i="53"/>
  <c r="C225" i="53"/>
  <c r="D225" i="53"/>
  <c r="E225" i="53"/>
  <c r="F225" i="53"/>
  <c r="G225" i="53"/>
  <c r="A226" i="53"/>
  <c r="B226" i="53"/>
  <c r="C226" i="53"/>
  <c r="D226" i="53"/>
  <c r="E226" i="53"/>
  <c r="F226" i="53"/>
  <c r="G226" i="53"/>
  <c r="A227" i="53"/>
  <c r="B227" i="53"/>
  <c r="C227" i="53"/>
  <c r="D227" i="53"/>
  <c r="E227" i="53"/>
  <c r="F227" i="53"/>
  <c r="G227" i="53"/>
  <c r="A228" i="53"/>
  <c r="B228" i="53"/>
  <c r="C228" i="53"/>
  <c r="D228" i="53"/>
  <c r="E228" i="53"/>
  <c r="F228" i="53"/>
  <c r="G228" i="53"/>
  <c r="A229" i="53"/>
  <c r="B229" i="53"/>
  <c r="C229" i="53"/>
  <c r="D229" i="53"/>
  <c r="E229" i="53"/>
  <c r="F229" i="53"/>
  <c r="G229" i="53"/>
  <c r="A230" i="53"/>
  <c r="B230" i="53"/>
  <c r="C230" i="53"/>
  <c r="D230" i="53"/>
  <c r="E230" i="53"/>
  <c r="F230" i="53"/>
  <c r="G230" i="53"/>
  <c r="A231" i="53"/>
  <c r="B231" i="53"/>
  <c r="C231" i="53"/>
  <c r="D231" i="53"/>
  <c r="E231" i="53"/>
  <c r="F231" i="53"/>
  <c r="G231" i="53"/>
  <c r="A232" i="53"/>
  <c r="B232" i="53"/>
  <c r="C232" i="53"/>
  <c r="D232" i="53"/>
  <c r="E232" i="53"/>
  <c r="F232" i="53"/>
  <c r="G232" i="53"/>
  <c r="C12" i="56"/>
  <c r="C14" i="56"/>
  <c r="A3" i="62"/>
  <c r="B3" i="62"/>
  <c r="C3" i="62"/>
  <c r="D3" i="62"/>
  <c r="E3" i="62"/>
  <c r="J4" i="62"/>
  <c r="K4" i="62"/>
  <c r="L4" i="62"/>
  <c r="M4" i="62"/>
  <c r="N4" i="62"/>
  <c r="O4" i="62"/>
  <c r="Q4" i="62"/>
  <c r="R4" i="62"/>
  <c r="S4" i="62"/>
  <c r="AF4" i="62"/>
  <c r="AG4" i="62"/>
  <c r="AH4" i="62"/>
  <c r="AI4" i="62"/>
  <c r="AJ4" i="62"/>
  <c r="AK4" i="62"/>
  <c r="B5" i="62"/>
  <c r="D5" i="62"/>
  <c r="AC5" i="62"/>
  <c r="AD5" i="62"/>
  <c r="AE5" i="62"/>
  <c r="AF5" i="62"/>
  <c r="AG5" i="62"/>
  <c r="AH5" i="62"/>
  <c r="AI5" i="62"/>
  <c r="AJ5" i="62"/>
  <c r="AK5" i="62"/>
  <c r="AM5" i="62"/>
  <c r="AN5" i="62"/>
  <c r="AO5" i="62"/>
  <c r="AP5" i="62"/>
  <c r="AR5" i="62"/>
  <c r="AS5" i="62"/>
  <c r="AT5" i="62"/>
  <c r="AU5" i="62"/>
  <c r="H6" i="62"/>
  <c r="K6" i="62"/>
  <c r="N6" i="62"/>
  <c r="R6" i="62"/>
  <c r="AC6" i="62"/>
  <c r="AD6" i="62"/>
  <c r="AE6" i="62"/>
  <c r="AF6" i="62"/>
  <c r="AG6" i="62"/>
  <c r="AH6" i="62"/>
  <c r="AI6" i="62"/>
  <c r="AJ6" i="62"/>
  <c r="AK6" i="62"/>
  <c r="D8" i="62"/>
  <c r="E8" i="62"/>
  <c r="F8" i="62"/>
  <c r="G8" i="62"/>
  <c r="H8" i="62"/>
  <c r="I8" i="62"/>
  <c r="J8" i="62"/>
  <c r="K8" i="62"/>
  <c r="L8" i="62"/>
  <c r="M8" i="62"/>
  <c r="N8" i="62"/>
  <c r="O8" i="62"/>
  <c r="Q8" i="62"/>
  <c r="R8" i="62"/>
  <c r="S8" i="62"/>
  <c r="Z8" i="62"/>
  <c r="AA8" i="62"/>
  <c r="AC8" i="62"/>
  <c r="AD8" i="62"/>
  <c r="AE8" i="62"/>
  <c r="AF8" i="62"/>
  <c r="AG8" i="62"/>
  <c r="AH8" i="62"/>
  <c r="AI8" i="62"/>
  <c r="AJ8" i="62"/>
  <c r="AK8" i="62"/>
  <c r="AM8" i="62"/>
  <c r="AN8" i="62"/>
  <c r="AO8" i="62"/>
  <c r="AP8" i="62"/>
  <c r="AR8" i="62"/>
  <c r="AS8" i="62"/>
  <c r="AT8" i="62"/>
  <c r="AU8" i="62"/>
  <c r="AW8" i="62"/>
  <c r="AY8" i="62"/>
  <c r="BC8" i="62"/>
  <c r="Y9" i="62"/>
  <c r="BC9" i="62"/>
  <c r="A10" i="62"/>
  <c r="B10" i="62"/>
  <c r="D10" i="62"/>
  <c r="E10" i="62"/>
  <c r="F10" i="62"/>
  <c r="G10" i="62"/>
  <c r="H10" i="62"/>
  <c r="I10" i="62"/>
  <c r="J10" i="62"/>
  <c r="K10" i="62"/>
  <c r="L10" i="62"/>
  <c r="M10" i="62"/>
  <c r="N10" i="62"/>
  <c r="O10" i="62"/>
  <c r="Q10" i="62"/>
  <c r="R10" i="62"/>
  <c r="S10" i="62"/>
  <c r="U10" i="62"/>
  <c r="V10" i="62"/>
  <c r="W10" i="62"/>
  <c r="X10" i="62"/>
  <c r="Y10" i="62"/>
  <c r="Z10" i="62"/>
  <c r="AA10" i="62"/>
  <c r="AC10" i="62"/>
  <c r="AD10" i="62"/>
  <c r="AE10" i="62"/>
  <c r="AF10" i="62"/>
  <c r="AG10" i="62"/>
  <c r="AH10" i="62"/>
  <c r="AI10" i="62"/>
  <c r="AJ10" i="62"/>
  <c r="AK10" i="62"/>
  <c r="AM10" i="62"/>
  <c r="AN10" i="62"/>
  <c r="AO10" i="62"/>
  <c r="AP10" i="62"/>
  <c r="AR10" i="62"/>
  <c r="AS10" i="62"/>
  <c r="AT10" i="62"/>
  <c r="AU10" i="62"/>
  <c r="AW10" i="62"/>
  <c r="AY10" i="62"/>
  <c r="A11" i="62"/>
  <c r="B11" i="62"/>
  <c r="D11" i="62"/>
  <c r="E11" i="62"/>
  <c r="F11" i="62"/>
  <c r="G11" i="62"/>
  <c r="H11" i="62"/>
  <c r="I11" i="62"/>
  <c r="J11" i="62"/>
  <c r="K11" i="62"/>
  <c r="L11" i="62"/>
  <c r="M11" i="62"/>
  <c r="N11" i="62"/>
  <c r="O11" i="62"/>
  <c r="Q11" i="62"/>
  <c r="R11" i="62"/>
  <c r="S11" i="62"/>
  <c r="U11" i="62"/>
  <c r="V11" i="62"/>
  <c r="W11" i="62"/>
  <c r="X11" i="62"/>
  <c r="Y11" i="62"/>
  <c r="Z11" i="62"/>
  <c r="AA11" i="62"/>
  <c r="AC11" i="62"/>
  <c r="AD11" i="62"/>
  <c r="AE11" i="62"/>
  <c r="AF11" i="62"/>
  <c r="AG11" i="62"/>
  <c r="AH11" i="62"/>
  <c r="AI11" i="62"/>
  <c r="AJ11" i="62"/>
  <c r="AK11" i="62"/>
  <c r="AM11" i="62"/>
  <c r="AN11" i="62"/>
  <c r="AO11" i="62"/>
  <c r="AP11" i="62"/>
  <c r="AR11" i="62"/>
  <c r="AS11" i="62"/>
  <c r="AT11" i="62"/>
  <c r="AU11" i="62"/>
  <c r="AW11" i="62"/>
  <c r="AY11" i="62"/>
  <c r="A12" i="62"/>
  <c r="B12" i="62"/>
  <c r="D12" i="62"/>
  <c r="E12" i="62"/>
  <c r="F12" i="62"/>
  <c r="G12" i="62"/>
  <c r="H12" i="62"/>
  <c r="I12" i="62"/>
  <c r="J12" i="62"/>
  <c r="K12" i="62"/>
  <c r="L12" i="62"/>
  <c r="M12" i="62"/>
  <c r="N12" i="62"/>
  <c r="O12" i="62"/>
  <c r="Q12" i="62"/>
  <c r="R12" i="62"/>
  <c r="S12" i="62"/>
  <c r="U12" i="62"/>
  <c r="V12" i="62"/>
  <c r="W12" i="62"/>
  <c r="X12" i="62"/>
  <c r="Y12" i="62"/>
  <c r="Z12" i="62"/>
  <c r="AA12" i="62"/>
  <c r="AC12" i="62"/>
  <c r="AD12" i="62"/>
  <c r="AE12" i="62"/>
  <c r="AF12" i="62"/>
  <c r="AG12" i="62"/>
  <c r="AH12" i="62"/>
  <c r="AI12" i="62"/>
  <c r="AJ12" i="62"/>
  <c r="AK12" i="62"/>
  <c r="AM12" i="62"/>
  <c r="AN12" i="62"/>
  <c r="AO12" i="62"/>
  <c r="AP12" i="62"/>
  <c r="AR12" i="62"/>
  <c r="AS12" i="62"/>
  <c r="AT12" i="62"/>
  <c r="AU12" i="62"/>
  <c r="AW12" i="62"/>
  <c r="AY12" i="62"/>
  <c r="A13" i="62"/>
  <c r="B13" i="62"/>
  <c r="D13" i="62"/>
  <c r="E13" i="62"/>
  <c r="F13" i="62"/>
  <c r="G13" i="62"/>
  <c r="H13" i="62"/>
  <c r="I13" i="62"/>
  <c r="J13" i="62"/>
  <c r="K13" i="62"/>
  <c r="L13" i="62"/>
  <c r="M13" i="62"/>
  <c r="N13" i="62"/>
  <c r="O13" i="62"/>
  <c r="Q13" i="62"/>
  <c r="R13" i="62"/>
  <c r="S13" i="62"/>
  <c r="U13" i="62"/>
  <c r="V13" i="62"/>
  <c r="W13" i="62"/>
  <c r="X13" i="62"/>
  <c r="Y13" i="62"/>
  <c r="Z13" i="62"/>
  <c r="AA13" i="62"/>
  <c r="AC13" i="62"/>
  <c r="AD13" i="62"/>
  <c r="AE13" i="62"/>
  <c r="AF13" i="62"/>
  <c r="AG13" i="62"/>
  <c r="AH13" i="62"/>
  <c r="AI13" i="62"/>
  <c r="AJ13" i="62"/>
  <c r="AK13" i="62"/>
  <c r="AM13" i="62"/>
  <c r="AN13" i="62"/>
  <c r="AO13" i="62"/>
  <c r="AP13" i="62"/>
  <c r="AR13" i="62"/>
  <c r="AS13" i="62"/>
  <c r="AT13" i="62"/>
  <c r="AU13" i="62"/>
  <c r="AW13" i="62"/>
  <c r="AY13" i="62"/>
  <c r="A14" i="62"/>
  <c r="B14" i="62"/>
  <c r="D14" i="62"/>
  <c r="E14" i="62"/>
  <c r="F14" i="62"/>
  <c r="G14" i="62"/>
  <c r="H14" i="62"/>
  <c r="I14" i="62"/>
  <c r="J14" i="62"/>
  <c r="K14" i="62"/>
  <c r="L14" i="62"/>
  <c r="M14" i="62"/>
  <c r="N14" i="62"/>
  <c r="O14" i="62"/>
  <c r="Q14" i="62"/>
  <c r="R14" i="62"/>
  <c r="S14" i="62"/>
  <c r="U14" i="62"/>
  <c r="V14" i="62"/>
  <c r="W14" i="62"/>
  <c r="X14" i="62"/>
  <c r="Y14" i="62"/>
  <c r="Z14" i="62"/>
  <c r="AA14" i="62"/>
  <c r="AC14" i="62"/>
  <c r="AD14" i="62"/>
  <c r="AE14" i="62"/>
  <c r="AF14" i="62"/>
  <c r="AG14" i="62"/>
  <c r="AH14" i="62"/>
  <c r="AI14" i="62"/>
  <c r="AJ14" i="62"/>
  <c r="AK14" i="62"/>
  <c r="AM14" i="62"/>
  <c r="AN14" i="62"/>
  <c r="AO14" i="62"/>
  <c r="AP14" i="62"/>
  <c r="AR14" i="62"/>
  <c r="AS14" i="62"/>
  <c r="AT14" i="62"/>
  <c r="AU14" i="62"/>
  <c r="AW14" i="62"/>
  <c r="AY14" i="62"/>
  <c r="A15" i="62"/>
  <c r="B15" i="62"/>
  <c r="D15" i="62"/>
  <c r="E15" i="62"/>
  <c r="F15" i="62"/>
  <c r="G15" i="62"/>
  <c r="H15" i="62"/>
  <c r="I15" i="62"/>
  <c r="J15" i="62"/>
  <c r="K15" i="62"/>
  <c r="L15" i="62"/>
  <c r="M15" i="62"/>
  <c r="N15" i="62"/>
  <c r="O15" i="62"/>
  <c r="Q15" i="62"/>
  <c r="R15" i="62"/>
  <c r="S15" i="62"/>
  <c r="U15" i="62"/>
  <c r="V15" i="62"/>
  <c r="W15" i="62"/>
  <c r="X15" i="62"/>
  <c r="Y15" i="62"/>
  <c r="Z15" i="62"/>
  <c r="AA15" i="62"/>
  <c r="AC15" i="62"/>
  <c r="AD15" i="62"/>
  <c r="AE15" i="62"/>
  <c r="AF15" i="62"/>
  <c r="AG15" i="62"/>
  <c r="AH15" i="62"/>
  <c r="AI15" i="62"/>
  <c r="AJ15" i="62"/>
  <c r="AK15" i="62"/>
  <c r="AM15" i="62"/>
  <c r="AN15" i="62"/>
  <c r="AO15" i="62"/>
  <c r="AP15" i="62"/>
  <c r="AR15" i="62"/>
  <c r="AS15" i="62"/>
  <c r="AT15" i="62"/>
  <c r="AU15" i="62"/>
  <c r="AW15" i="62"/>
  <c r="AY15" i="62"/>
  <c r="A16" i="62"/>
  <c r="B16" i="62"/>
  <c r="D16" i="62"/>
  <c r="E16" i="62"/>
  <c r="F16" i="62"/>
  <c r="G16" i="62"/>
  <c r="H16" i="62"/>
  <c r="I16" i="62"/>
  <c r="J16" i="62"/>
  <c r="K16" i="62"/>
  <c r="L16" i="62"/>
  <c r="M16" i="62"/>
  <c r="N16" i="62"/>
  <c r="O16" i="62"/>
  <c r="Q16" i="62"/>
  <c r="R16" i="62"/>
  <c r="S16" i="62"/>
  <c r="U16" i="62"/>
  <c r="V16" i="62"/>
  <c r="W16" i="62"/>
  <c r="X16" i="62"/>
  <c r="Y16" i="62"/>
  <c r="Z16" i="62"/>
  <c r="AA16" i="62"/>
  <c r="AC16" i="62"/>
  <c r="AD16" i="62"/>
  <c r="AE16" i="62"/>
  <c r="AF16" i="62"/>
  <c r="AG16" i="62"/>
  <c r="AH16" i="62"/>
  <c r="AI16" i="62"/>
  <c r="AJ16" i="62"/>
  <c r="AK16" i="62"/>
  <c r="AM16" i="62"/>
  <c r="AN16" i="62"/>
  <c r="AO16" i="62"/>
  <c r="AP16" i="62"/>
  <c r="AR16" i="62"/>
  <c r="AS16" i="62"/>
  <c r="AT16" i="62"/>
  <c r="AU16" i="62"/>
  <c r="AW16" i="62"/>
  <c r="AY16" i="62"/>
  <c r="A17" i="62"/>
  <c r="B17" i="62"/>
  <c r="D17" i="62"/>
  <c r="E17" i="62"/>
  <c r="F17" i="62"/>
  <c r="G17" i="62"/>
  <c r="H17" i="62"/>
  <c r="I17" i="62"/>
  <c r="J17" i="62"/>
  <c r="K17" i="62"/>
  <c r="L17" i="62"/>
  <c r="M17" i="62"/>
  <c r="N17" i="62"/>
  <c r="O17" i="62"/>
  <c r="Q17" i="62"/>
  <c r="R17" i="62"/>
  <c r="S17" i="62"/>
  <c r="U17" i="62"/>
  <c r="V17" i="62"/>
  <c r="W17" i="62"/>
  <c r="X17" i="62"/>
  <c r="Y17" i="62"/>
  <c r="Z17" i="62"/>
  <c r="AA17" i="62"/>
  <c r="AC17" i="62"/>
  <c r="AD17" i="62"/>
  <c r="AE17" i="62"/>
  <c r="AF17" i="62"/>
  <c r="AG17" i="62"/>
  <c r="AH17" i="62"/>
  <c r="AI17" i="62"/>
  <c r="AJ17" i="62"/>
  <c r="AK17" i="62"/>
  <c r="AM17" i="62"/>
  <c r="AN17" i="62"/>
  <c r="AO17" i="62"/>
  <c r="AP17" i="62"/>
  <c r="AR17" i="62"/>
  <c r="AS17" i="62"/>
  <c r="AT17" i="62"/>
  <c r="AU17" i="62"/>
  <c r="AW17" i="62"/>
  <c r="AY17" i="62"/>
  <c r="A18" i="62"/>
  <c r="B18" i="62"/>
  <c r="D18" i="62"/>
  <c r="E18" i="62"/>
  <c r="F18" i="62"/>
  <c r="G18" i="62"/>
  <c r="H18" i="62"/>
  <c r="I18" i="62"/>
  <c r="J18" i="62"/>
  <c r="K18" i="62"/>
  <c r="L18" i="62"/>
  <c r="M18" i="62"/>
  <c r="N18" i="62"/>
  <c r="O18" i="62"/>
  <c r="Q18" i="62"/>
  <c r="R18" i="62"/>
  <c r="S18" i="62"/>
  <c r="U18" i="62"/>
  <c r="V18" i="62"/>
  <c r="W18" i="62"/>
  <c r="X18" i="62"/>
  <c r="Y18" i="62"/>
  <c r="Z18" i="62"/>
  <c r="AA18" i="62"/>
  <c r="AC18" i="62"/>
  <c r="AD18" i="62"/>
  <c r="AE18" i="62"/>
  <c r="AF18" i="62"/>
  <c r="AG18" i="62"/>
  <c r="AH18" i="62"/>
  <c r="AI18" i="62"/>
  <c r="AJ18" i="62"/>
  <c r="AK18" i="62"/>
  <c r="AM18" i="62"/>
  <c r="AN18" i="62"/>
  <c r="AO18" i="62"/>
  <c r="AP18" i="62"/>
  <c r="AR18" i="62"/>
  <c r="AS18" i="62"/>
  <c r="AT18" i="62"/>
  <c r="AU18" i="62"/>
  <c r="AW18" i="62"/>
  <c r="AY18" i="62"/>
  <c r="A19" i="62"/>
  <c r="B19" i="62"/>
  <c r="D19" i="62"/>
  <c r="E19" i="62"/>
  <c r="F19" i="62"/>
  <c r="G19" i="62"/>
  <c r="H19" i="62"/>
  <c r="I19" i="62"/>
  <c r="J19" i="62"/>
  <c r="K19" i="62"/>
  <c r="L19" i="62"/>
  <c r="M19" i="62"/>
  <c r="N19" i="62"/>
  <c r="O19" i="62"/>
  <c r="Q19" i="62"/>
  <c r="R19" i="62"/>
  <c r="S19" i="62"/>
  <c r="U19" i="62"/>
  <c r="V19" i="62"/>
  <c r="W19" i="62"/>
  <c r="X19" i="62"/>
  <c r="Y19" i="62"/>
  <c r="Z19" i="62"/>
  <c r="AA19" i="62"/>
  <c r="AC19" i="62"/>
  <c r="AD19" i="62"/>
  <c r="AE19" i="62"/>
  <c r="AF19" i="62"/>
  <c r="AG19" i="62"/>
  <c r="AH19" i="62"/>
  <c r="AI19" i="62"/>
  <c r="AJ19" i="62"/>
  <c r="AK19" i="62"/>
  <c r="AM19" i="62"/>
  <c r="AN19" i="62"/>
  <c r="AO19" i="62"/>
  <c r="AP19" i="62"/>
  <c r="AR19" i="62"/>
  <c r="AS19" i="62"/>
  <c r="AT19" i="62"/>
  <c r="AU19" i="62"/>
  <c r="AW19" i="62"/>
  <c r="AY19" i="62"/>
  <c r="A20" i="62"/>
  <c r="B20" i="62"/>
  <c r="D20" i="62"/>
  <c r="E20" i="62"/>
  <c r="F20" i="62"/>
  <c r="G20" i="62"/>
  <c r="H20" i="62"/>
  <c r="I20" i="62"/>
  <c r="J20" i="62"/>
  <c r="K20" i="62"/>
  <c r="L20" i="62"/>
  <c r="M20" i="62"/>
  <c r="N20" i="62"/>
  <c r="O20" i="62"/>
  <c r="Q20" i="62"/>
  <c r="R20" i="62"/>
  <c r="S20" i="62"/>
  <c r="U20" i="62"/>
  <c r="V20" i="62"/>
  <c r="W20" i="62"/>
  <c r="X20" i="62"/>
  <c r="Y20" i="62"/>
  <c r="Z20" i="62"/>
  <c r="AA20" i="62"/>
  <c r="AC20" i="62"/>
  <c r="AD20" i="62"/>
  <c r="AE20" i="62"/>
  <c r="AF20" i="62"/>
  <c r="AG20" i="62"/>
  <c r="AH20" i="62"/>
  <c r="AI20" i="62"/>
  <c r="AJ20" i="62"/>
  <c r="AK20" i="62"/>
  <c r="AM20" i="62"/>
  <c r="AN20" i="62"/>
  <c r="AO20" i="62"/>
  <c r="AP20" i="62"/>
  <c r="AR20" i="62"/>
  <c r="AS20" i="62"/>
  <c r="AT20" i="62"/>
  <c r="AU20" i="62"/>
  <c r="AW20" i="62"/>
  <c r="AY20" i="62"/>
  <c r="A21" i="62"/>
  <c r="B21" i="62"/>
  <c r="D21" i="62"/>
  <c r="E21" i="62"/>
  <c r="F21" i="62"/>
  <c r="G21" i="62"/>
  <c r="H21" i="62"/>
  <c r="I21" i="62"/>
  <c r="J21" i="62"/>
  <c r="K21" i="62"/>
  <c r="L21" i="62"/>
  <c r="M21" i="62"/>
  <c r="N21" i="62"/>
  <c r="O21" i="62"/>
  <c r="Q21" i="62"/>
  <c r="R21" i="62"/>
  <c r="S21" i="62"/>
  <c r="U21" i="62"/>
  <c r="V21" i="62"/>
  <c r="W21" i="62"/>
  <c r="X21" i="62"/>
  <c r="Y21" i="62"/>
  <c r="Z21" i="62"/>
  <c r="AA21" i="62"/>
  <c r="AC21" i="62"/>
  <c r="AD21" i="62"/>
  <c r="AE21" i="62"/>
  <c r="AF21" i="62"/>
  <c r="AG21" i="62"/>
  <c r="AH21" i="62"/>
  <c r="AI21" i="62"/>
  <c r="AJ21" i="62"/>
  <c r="AK21" i="62"/>
  <c r="AM21" i="62"/>
  <c r="AN21" i="62"/>
  <c r="AO21" i="62"/>
  <c r="AP21" i="62"/>
  <c r="AR21" i="62"/>
  <c r="AS21" i="62"/>
  <c r="AT21" i="62"/>
  <c r="AU21" i="62"/>
  <c r="AW21" i="62"/>
  <c r="AY21" i="62"/>
  <c r="A22" i="62"/>
  <c r="B22" i="62"/>
  <c r="D22" i="62"/>
  <c r="E22" i="62"/>
  <c r="F22" i="62"/>
  <c r="G22" i="62"/>
  <c r="H22" i="62"/>
  <c r="I22" i="62"/>
  <c r="J22" i="62"/>
  <c r="K22" i="62"/>
  <c r="L22" i="62"/>
  <c r="M22" i="62"/>
  <c r="N22" i="62"/>
  <c r="O22" i="62"/>
  <c r="Q22" i="62"/>
  <c r="R22" i="62"/>
  <c r="S22" i="62"/>
  <c r="U22" i="62"/>
  <c r="V22" i="62"/>
  <c r="W22" i="62"/>
  <c r="X22" i="62"/>
  <c r="Y22" i="62"/>
  <c r="Z22" i="62"/>
  <c r="AA22" i="62"/>
  <c r="AC22" i="62"/>
  <c r="AD22" i="62"/>
  <c r="AE22" i="62"/>
  <c r="AF22" i="62"/>
  <c r="AG22" i="62"/>
  <c r="AH22" i="62"/>
  <c r="AI22" i="62"/>
  <c r="AJ22" i="62"/>
  <c r="AK22" i="62"/>
  <c r="AM22" i="62"/>
  <c r="AN22" i="62"/>
  <c r="AO22" i="62"/>
  <c r="AP22" i="62"/>
  <c r="AR22" i="62"/>
  <c r="AS22" i="62"/>
  <c r="AT22" i="62"/>
  <c r="AU22" i="62"/>
  <c r="AW22" i="62"/>
  <c r="AY22" i="62"/>
  <c r="A23" i="62"/>
  <c r="B23" i="62"/>
  <c r="D23" i="62"/>
  <c r="E23" i="62"/>
  <c r="F23" i="62"/>
  <c r="G23" i="62"/>
  <c r="H23" i="62"/>
  <c r="I23" i="62"/>
  <c r="J23" i="62"/>
  <c r="K23" i="62"/>
  <c r="L23" i="62"/>
  <c r="M23" i="62"/>
  <c r="N23" i="62"/>
  <c r="O23" i="62"/>
  <c r="Q23" i="62"/>
  <c r="R23" i="62"/>
  <c r="S23" i="62"/>
  <c r="U23" i="62"/>
  <c r="V23" i="62"/>
  <c r="W23" i="62"/>
  <c r="X23" i="62"/>
  <c r="Y23" i="62"/>
  <c r="Z23" i="62"/>
  <c r="AA23" i="62"/>
  <c r="AC23" i="62"/>
  <c r="AD23" i="62"/>
  <c r="AE23" i="62"/>
  <c r="AF23" i="62"/>
  <c r="AG23" i="62"/>
  <c r="AH23" i="62"/>
  <c r="AI23" i="62"/>
  <c r="AJ23" i="62"/>
  <c r="AK23" i="62"/>
  <c r="AM23" i="62"/>
  <c r="AN23" i="62"/>
  <c r="AO23" i="62"/>
  <c r="AP23" i="62"/>
  <c r="AR23" i="62"/>
  <c r="AS23" i="62"/>
  <c r="AT23" i="62"/>
  <c r="AU23" i="62"/>
  <c r="AW23" i="62"/>
  <c r="AY23" i="62"/>
  <c r="A24" i="62"/>
  <c r="B24" i="62"/>
  <c r="D24" i="62"/>
  <c r="E24" i="62"/>
  <c r="F24" i="62"/>
  <c r="G24" i="62"/>
  <c r="H24" i="62"/>
  <c r="I24" i="62"/>
  <c r="J24" i="62"/>
  <c r="K24" i="62"/>
  <c r="L24" i="62"/>
  <c r="M24" i="62"/>
  <c r="N24" i="62"/>
  <c r="O24" i="62"/>
  <c r="Q24" i="62"/>
  <c r="R24" i="62"/>
  <c r="S24" i="62"/>
  <c r="U24" i="62"/>
  <c r="V24" i="62"/>
  <c r="W24" i="62"/>
  <c r="X24" i="62"/>
  <c r="Y24" i="62"/>
  <c r="Z24" i="62"/>
  <c r="AA24" i="62"/>
  <c r="AC24" i="62"/>
  <c r="AD24" i="62"/>
  <c r="AE24" i="62"/>
  <c r="AF24" i="62"/>
  <c r="AG24" i="62"/>
  <c r="AH24" i="62"/>
  <c r="AI24" i="62"/>
  <c r="AJ24" i="62"/>
  <c r="AK24" i="62"/>
  <c r="AM24" i="62"/>
  <c r="AN24" i="62"/>
  <c r="AO24" i="62"/>
  <c r="AP24" i="62"/>
  <c r="AR24" i="62"/>
  <c r="AS24" i="62"/>
  <c r="AT24" i="62"/>
  <c r="AU24" i="62"/>
  <c r="AW24" i="62"/>
  <c r="AY24" i="62"/>
  <c r="A25" i="62"/>
  <c r="B25" i="62"/>
  <c r="D25" i="62"/>
  <c r="E25" i="62"/>
  <c r="F25" i="62"/>
  <c r="G25" i="62"/>
  <c r="H25" i="62"/>
  <c r="I25" i="62"/>
  <c r="J25" i="62"/>
  <c r="K25" i="62"/>
  <c r="L25" i="62"/>
  <c r="M25" i="62"/>
  <c r="N25" i="62"/>
  <c r="O25" i="62"/>
  <c r="Q25" i="62"/>
  <c r="R25" i="62"/>
  <c r="S25" i="62"/>
  <c r="U25" i="62"/>
  <c r="V25" i="62"/>
  <c r="W25" i="62"/>
  <c r="X25" i="62"/>
  <c r="Y25" i="62"/>
  <c r="Z25" i="62"/>
  <c r="AA25" i="62"/>
  <c r="AC25" i="62"/>
  <c r="AD25" i="62"/>
  <c r="AE25" i="62"/>
  <c r="AF25" i="62"/>
  <c r="AG25" i="62"/>
  <c r="AH25" i="62"/>
  <c r="AI25" i="62"/>
  <c r="AJ25" i="62"/>
  <c r="AK25" i="62"/>
  <c r="AM25" i="62"/>
  <c r="AN25" i="62"/>
  <c r="AO25" i="62"/>
  <c r="AP25" i="62"/>
  <c r="AR25" i="62"/>
  <c r="AS25" i="62"/>
  <c r="AT25" i="62"/>
  <c r="AU25" i="62"/>
  <c r="AW25" i="62"/>
  <c r="AY25" i="62"/>
  <c r="A26" i="62"/>
  <c r="B26" i="62"/>
  <c r="D26" i="62"/>
  <c r="E26" i="62"/>
  <c r="F26" i="62"/>
  <c r="G26" i="62"/>
  <c r="H26" i="62"/>
  <c r="I26" i="62"/>
  <c r="J26" i="62"/>
  <c r="K26" i="62"/>
  <c r="L26" i="62"/>
  <c r="M26" i="62"/>
  <c r="N26" i="62"/>
  <c r="O26" i="62"/>
  <c r="Q26" i="62"/>
  <c r="R26" i="62"/>
  <c r="S26" i="62"/>
  <c r="U26" i="62"/>
  <c r="V26" i="62"/>
  <c r="W26" i="62"/>
  <c r="X26" i="62"/>
  <c r="Y26" i="62"/>
  <c r="Z26" i="62"/>
  <c r="AA26" i="62"/>
  <c r="AC26" i="62"/>
  <c r="AD26" i="62"/>
  <c r="AE26" i="62"/>
  <c r="AF26" i="62"/>
  <c r="AG26" i="62"/>
  <c r="AH26" i="62"/>
  <c r="AI26" i="62"/>
  <c r="AJ26" i="62"/>
  <c r="AK26" i="62"/>
  <c r="AM26" i="62"/>
  <c r="AN26" i="62"/>
  <c r="AO26" i="62"/>
  <c r="AP26" i="62"/>
  <c r="AR26" i="62"/>
  <c r="AS26" i="62"/>
  <c r="AT26" i="62"/>
  <c r="AU26" i="62"/>
  <c r="AW26" i="62"/>
  <c r="AY26" i="62"/>
  <c r="A27" i="62"/>
  <c r="B27" i="62"/>
  <c r="D27" i="62"/>
  <c r="E27" i="62"/>
  <c r="F27" i="62"/>
  <c r="G27" i="62"/>
  <c r="H27" i="62"/>
  <c r="I27" i="62"/>
  <c r="J27" i="62"/>
  <c r="K27" i="62"/>
  <c r="L27" i="62"/>
  <c r="M27" i="62"/>
  <c r="N27" i="62"/>
  <c r="O27" i="62"/>
  <c r="Q27" i="62"/>
  <c r="R27" i="62"/>
  <c r="S27" i="62"/>
  <c r="U27" i="62"/>
  <c r="V27" i="62"/>
  <c r="W27" i="62"/>
  <c r="X27" i="62"/>
  <c r="Y27" i="62"/>
  <c r="Z27" i="62"/>
  <c r="AA27" i="62"/>
  <c r="AC27" i="62"/>
  <c r="AD27" i="62"/>
  <c r="AE27" i="62"/>
  <c r="AF27" i="62"/>
  <c r="AG27" i="62"/>
  <c r="AH27" i="62"/>
  <c r="AI27" i="62"/>
  <c r="AJ27" i="62"/>
  <c r="AK27" i="62"/>
  <c r="AM27" i="62"/>
  <c r="AN27" i="62"/>
  <c r="AO27" i="62"/>
  <c r="AP27" i="62"/>
  <c r="AR27" i="62"/>
  <c r="AS27" i="62"/>
  <c r="AT27" i="62"/>
  <c r="AU27" i="62"/>
  <c r="AW27" i="62"/>
  <c r="AY27" i="62"/>
  <c r="A28" i="62"/>
  <c r="B28" i="62"/>
  <c r="D28" i="62"/>
  <c r="E28" i="62"/>
  <c r="F28" i="62"/>
  <c r="G28" i="62"/>
  <c r="H28" i="62"/>
  <c r="I28" i="62"/>
  <c r="J28" i="62"/>
  <c r="K28" i="62"/>
  <c r="L28" i="62"/>
  <c r="M28" i="62"/>
  <c r="N28" i="62"/>
  <c r="O28" i="62"/>
  <c r="Q28" i="62"/>
  <c r="R28" i="62"/>
  <c r="S28" i="62"/>
  <c r="U28" i="62"/>
  <c r="V28" i="62"/>
  <c r="W28" i="62"/>
  <c r="X28" i="62"/>
  <c r="Y28" i="62"/>
  <c r="Z28" i="62"/>
  <c r="AA28" i="62"/>
  <c r="AC28" i="62"/>
  <c r="AD28" i="62"/>
  <c r="AE28" i="62"/>
  <c r="AF28" i="62"/>
  <c r="AG28" i="62"/>
  <c r="AH28" i="62"/>
  <c r="AI28" i="62"/>
  <c r="AJ28" i="62"/>
  <c r="AK28" i="62"/>
  <c r="AM28" i="62"/>
  <c r="AN28" i="62"/>
  <c r="AO28" i="62"/>
  <c r="AP28" i="62"/>
  <c r="AR28" i="62"/>
  <c r="AS28" i="62"/>
  <c r="AT28" i="62"/>
  <c r="AU28" i="62"/>
  <c r="AW28" i="62"/>
  <c r="AY28" i="62"/>
  <c r="A29" i="62"/>
  <c r="B29" i="62"/>
  <c r="D29" i="62"/>
  <c r="E29" i="62"/>
  <c r="F29" i="62"/>
  <c r="G29" i="62"/>
  <c r="H29" i="62"/>
  <c r="I29" i="62"/>
  <c r="J29" i="62"/>
  <c r="K29" i="62"/>
  <c r="L29" i="62"/>
  <c r="M29" i="62"/>
  <c r="N29" i="62"/>
  <c r="O29" i="62"/>
  <c r="Q29" i="62"/>
  <c r="R29" i="62"/>
  <c r="S29" i="62"/>
  <c r="U29" i="62"/>
  <c r="V29" i="62"/>
  <c r="W29" i="62"/>
  <c r="X29" i="62"/>
  <c r="Y29" i="62"/>
  <c r="Z29" i="62"/>
  <c r="AA29" i="62"/>
  <c r="AC29" i="62"/>
  <c r="AD29" i="62"/>
  <c r="AE29" i="62"/>
  <c r="AF29" i="62"/>
  <c r="AG29" i="62"/>
  <c r="AH29" i="62"/>
  <c r="AI29" i="62"/>
  <c r="AJ29" i="62"/>
  <c r="AK29" i="62"/>
  <c r="AM29" i="62"/>
  <c r="AN29" i="62"/>
  <c r="AO29" i="62"/>
  <c r="AP29" i="62"/>
  <c r="AR29" i="62"/>
  <c r="AS29" i="62"/>
  <c r="AT29" i="62"/>
  <c r="AU29" i="62"/>
  <c r="AW29" i="62"/>
  <c r="AY29" i="62"/>
  <c r="A30" i="62"/>
  <c r="B30" i="62"/>
  <c r="D30" i="62"/>
  <c r="E30" i="62"/>
  <c r="F30" i="62"/>
  <c r="G30" i="62"/>
  <c r="H30" i="62"/>
  <c r="I30" i="62"/>
  <c r="J30" i="62"/>
  <c r="K30" i="62"/>
  <c r="L30" i="62"/>
  <c r="M30" i="62"/>
  <c r="N30" i="62"/>
  <c r="O30" i="62"/>
  <c r="Q30" i="62"/>
  <c r="R30" i="62"/>
  <c r="S30" i="62"/>
  <c r="U30" i="62"/>
  <c r="V30" i="62"/>
  <c r="W30" i="62"/>
  <c r="X30" i="62"/>
  <c r="Y30" i="62"/>
  <c r="Z30" i="62"/>
  <c r="AA30" i="62"/>
  <c r="AC30" i="62"/>
  <c r="AD30" i="62"/>
  <c r="AE30" i="62"/>
  <c r="AF30" i="62"/>
  <c r="AG30" i="62"/>
  <c r="AH30" i="62"/>
  <c r="AI30" i="62"/>
  <c r="AJ30" i="62"/>
  <c r="AK30" i="62"/>
  <c r="AM30" i="62"/>
  <c r="AN30" i="62"/>
  <c r="AO30" i="62"/>
  <c r="AP30" i="62"/>
  <c r="AR30" i="62"/>
  <c r="AS30" i="62"/>
  <c r="AT30" i="62"/>
  <c r="AU30" i="62"/>
  <c r="AW30" i="62"/>
  <c r="AY30" i="62"/>
  <c r="A31" i="62"/>
  <c r="B31" i="62"/>
  <c r="D31" i="62"/>
  <c r="E31" i="62"/>
  <c r="F31" i="62"/>
  <c r="G31" i="62"/>
  <c r="H31" i="62"/>
  <c r="I31" i="62"/>
  <c r="J31" i="62"/>
  <c r="K31" i="62"/>
  <c r="L31" i="62"/>
  <c r="M31" i="62"/>
  <c r="N31" i="62"/>
  <c r="O31" i="62"/>
  <c r="Q31" i="62"/>
  <c r="R31" i="62"/>
  <c r="S31" i="62"/>
  <c r="U31" i="62"/>
  <c r="V31" i="62"/>
  <c r="W31" i="62"/>
  <c r="X31" i="62"/>
  <c r="Y31" i="62"/>
  <c r="Z31" i="62"/>
  <c r="AA31" i="62"/>
  <c r="AC31" i="62"/>
  <c r="AD31" i="62"/>
  <c r="AE31" i="62"/>
  <c r="AF31" i="62"/>
  <c r="AG31" i="62"/>
  <c r="AH31" i="62"/>
  <c r="AI31" i="62"/>
  <c r="AJ31" i="62"/>
  <c r="AK31" i="62"/>
  <c r="AM31" i="62"/>
  <c r="AN31" i="62"/>
  <c r="AO31" i="62"/>
  <c r="AP31" i="62"/>
  <c r="AR31" i="62"/>
  <c r="AS31" i="62"/>
  <c r="AT31" i="62"/>
  <c r="AU31" i="62"/>
  <c r="AW31" i="62"/>
  <c r="AY31" i="62"/>
  <c r="A32" i="62"/>
  <c r="B32" i="62"/>
  <c r="D32" i="62"/>
  <c r="E32" i="62"/>
  <c r="F32" i="62"/>
  <c r="G32" i="62"/>
  <c r="H32" i="62"/>
  <c r="I32" i="62"/>
  <c r="J32" i="62"/>
  <c r="K32" i="62"/>
  <c r="L32" i="62"/>
  <c r="M32" i="62"/>
  <c r="N32" i="62"/>
  <c r="O32" i="62"/>
  <c r="Q32" i="62"/>
  <c r="R32" i="62"/>
  <c r="S32" i="62"/>
  <c r="U32" i="62"/>
  <c r="V32" i="62"/>
  <c r="W32" i="62"/>
  <c r="X32" i="62"/>
  <c r="Y32" i="62"/>
  <c r="Z32" i="62"/>
  <c r="AA32" i="62"/>
  <c r="AC32" i="62"/>
  <c r="AD32" i="62"/>
  <c r="AE32" i="62"/>
  <c r="AF32" i="62"/>
  <c r="AG32" i="62"/>
  <c r="AH32" i="62"/>
  <c r="AI32" i="62"/>
  <c r="AJ32" i="62"/>
  <c r="AK32" i="62"/>
  <c r="AM32" i="62"/>
  <c r="AN32" i="62"/>
  <c r="AO32" i="62"/>
  <c r="AP32" i="62"/>
  <c r="AR32" i="62"/>
  <c r="AS32" i="62"/>
  <c r="AT32" i="62"/>
  <c r="AU32" i="62"/>
  <c r="AW32" i="62"/>
  <c r="AY32" i="62"/>
  <c r="A33" i="62"/>
  <c r="B33" i="62"/>
  <c r="D33" i="62"/>
  <c r="E33" i="62"/>
  <c r="F33" i="62"/>
  <c r="G33" i="62"/>
  <c r="H33" i="62"/>
  <c r="I33" i="62"/>
  <c r="J33" i="62"/>
  <c r="K33" i="62"/>
  <c r="L33" i="62"/>
  <c r="M33" i="62"/>
  <c r="N33" i="62"/>
  <c r="O33" i="62"/>
  <c r="Q33" i="62"/>
  <c r="R33" i="62"/>
  <c r="S33" i="62"/>
  <c r="U33" i="62"/>
  <c r="V33" i="62"/>
  <c r="W33" i="62"/>
  <c r="X33" i="62"/>
  <c r="Y33" i="62"/>
  <c r="Z33" i="62"/>
  <c r="AA33" i="62"/>
  <c r="AC33" i="62"/>
  <c r="AD33" i="62"/>
  <c r="AE33" i="62"/>
  <c r="AF33" i="62"/>
  <c r="AG33" i="62"/>
  <c r="AH33" i="62"/>
  <c r="AI33" i="62"/>
  <c r="AJ33" i="62"/>
  <c r="AK33" i="62"/>
  <c r="AM33" i="62"/>
  <c r="AN33" i="62"/>
  <c r="AO33" i="62"/>
  <c r="AP33" i="62"/>
  <c r="AR33" i="62"/>
  <c r="AS33" i="62"/>
  <c r="AT33" i="62"/>
  <c r="AU33" i="62"/>
  <c r="AW33" i="62"/>
  <c r="AY33" i="62"/>
  <c r="A34" i="62"/>
  <c r="B34" i="62"/>
  <c r="D34" i="62"/>
  <c r="E34" i="62"/>
  <c r="F34" i="62"/>
  <c r="G34" i="62"/>
  <c r="H34" i="62"/>
  <c r="I34" i="62"/>
  <c r="J34" i="62"/>
  <c r="K34" i="62"/>
  <c r="L34" i="62"/>
  <c r="M34" i="62"/>
  <c r="N34" i="62"/>
  <c r="O34" i="62"/>
  <c r="Q34" i="62"/>
  <c r="R34" i="62"/>
  <c r="S34" i="62"/>
  <c r="U34" i="62"/>
  <c r="V34" i="62"/>
  <c r="W34" i="62"/>
  <c r="X34" i="62"/>
  <c r="Y34" i="62"/>
  <c r="Z34" i="62"/>
  <c r="AA34" i="62"/>
  <c r="AC34" i="62"/>
  <c r="AD34" i="62"/>
  <c r="AE34" i="62"/>
  <c r="AF34" i="62"/>
  <c r="AG34" i="62"/>
  <c r="AH34" i="62"/>
  <c r="AI34" i="62"/>
  <c r="AJ34" i="62"/>
  <c r="AK34" i="62"/>
  <c r="AM34" i="62"/>
  <c r="AN34" i="62"/>
  <c r="AO34" i="62"/>
  <c r="AP34" i="62"/>
  <c r="AR34" i="62"/>
  <c r="AS34" i="62"/>
  <c r="AT34" i="62"/>
  <c r="AU34" i="62"/>
  <c r="AW34" i="62"/>
  <c r="AY34" i="62"/>
  <c r="A35" i="62"/>
  <c r="B35" i="62"/>
  <c r="D35" i="62"/>
  <c r="E35" i="62"/>
  <c r="F35" i="62"/>
  <c r="G35" i="62"/>
  <c r="H35" i="62"/>
  <c r="I35" i="62"/>
  <c r="J35" i="62"/>
  <c r="K35" i="62"/>
  <c r="L35" i="62"/>
  <c r="M35" i="62"/>
  <c r="N35" i="62"/>
  <c r="O35" i="62"/>
  <c r="Q35" i="62"/>
  <c r="R35" i="62"/>
  <c r="S35" i="62"/>
  <c r="U35" i="62"/>
  <c r="V35" i="62"/>
  <c r="W35" i="62"/>
  <c r="X35" i="62"/>
  <c r="Y35" i="62"/>
  <c r="Z35" i="62"/>
  <c r="AA35" i="62"/>
  <c r="AC35" i="62"/>
  <c r="AD35" i="62"/>
  <c r="AE35" i="62"/>
  <c r="AF35" i="62"/>
  <c r="AG35" i="62"/>
  <c r="AH35" i="62"/>
  <c r="AI35" i="62"/>
  <c r="AJ35" i="62"/>
  <c r="AK35" i="62"/>
  <c r="AM35" i="62"/>
  <c r="AN35" i="62"/>
  <c r="AO35" i="62"/>
  <c r="AP35" i="62"/>
  <c r="AR35" i="62"/>
  <c r="AS35" i="62"/>
  <c r="AT35" i="62"/>
  <c r="AU35" i="62"/>
  <c r="AW35" i="62"/>
  <c r="AY35" i="62"/>
  <c r="A36" i="62"/>
  <c r="B36" i="62"/>
  <c r="D36" i="62"/>
  <c r="E36" i="62"/>
  <c r="F36" i="62"/>
  <c r="G36" i="62"/>
  <c r="H36" i="62"/>
  <c r="I36" i="62"/>
  <c r="J36" i="62"/>
  <c r="K36" i="62"/>
  <c r="L36" i="62"/>
  <c r="M36" i="62"/>
  <c r="N36" i="62"/>
  <c r="O36" i="62"/>
  <c r="Q36" i="62"/>
  <c r="R36" i="62"/>
  <c r="S36" i="62"/>
  <c r="U36" i="62"/>
  <c r="V36" i="62"/>
  <c r="W36" i="62"/>
  <c r="X36" i="62"/>
  <c r="Y36" i="62"/>
  <c r="Z36" i="62"/>
  <c r="AA36" i="62"/>
  <c r="AC36" i="62"/>
  <c r="AD36" i="62"/>
  <c r="AE36" i="62"/>
  <c r="AF36" i="62"/>
  <c r="AG36" i="62"/>
  <c r="AH36" i="62"/>
  <c r="AI36" i="62"/>
  <c r="AJ36" i="62"/>
  <c r="AK36" i="62"/>
  <c r="AM36" i="62"/>
  <c r="AN36" i="62"/>
  <c r="AO36" i="62"/>
  <c r="AP36" i="62"/>
  <c r="AR36" i="62"/>
  <c r="AS36" i="62"/>
  <c r="AT36" i="62"/>
  <c r="AU36" i="62"/>
  <c r="AW36" i="62"/>
  <c r="AY36" i="62"/>
  <c r="A37" i="62"/>
  <c r="B37" i="62"/>
  <c r="D37" i="62"/>
  <c r="E37" i="62"/>
  <c r="F37" i="62"/>
  <c r="G37" i="62"/>
  <c r="H37" i="62"/>
  <c r="I37" i="62"/>
  <c r="J37" i="62"/>
  <c r="K37" i="62"/>
  <c r="L37" i="62"/>
  <c r="M37" i="62"/>
  <c r="N37" i="62"/>
  <c r="O37" i="62"/>
  <c r="Q37" i="62"/>
  <c r="R37" i="62"/>
  <c r="S37" i="62"/>
  <c r="U37" i="62"/>
  <c r="V37" i="62"/>
  <c r="W37" i="62"/>
  <c r="X37" i="62"/>
  <c r="Y37" i="62"/>
  <c r="Z37" i="62"/>
  <c r="AA37" i="62"/>
  <c r="AC37" i="62"/>
  <c r="AD37" i="62"/>
  <c r="AE37" i="62"/>
  <c r="AF37" i="62"/>
  <c r="AG37" i="62"/>
  <c r="AH37" i="62"/>
  <c r="AI37" i="62"/>
  <c r="AJ37" i="62"/>
  <c r="AK37" i="62"/>
  <c r="AM37" i="62"/>
  <c r="AN37" i="62"/>
  <c r="AO37" i="62"/>
  <c r="AP37" i="62"/>
  <c r="AR37" i="62"/>
  <c r="AS37" i="62"/>
  <c r="AT37" i="62"/>
  <c r="AU37" i="62"/>
  <c r="AW37" i="62"/>
  <c r="AY37" i="62"/>
  <c r="A38" i="62"/>
  <c r="B38" i="62"/>
  <c r="D38" i="62"/>
  <c r="E38" i="62"/>
  <c r="F38" i="62"/>
  <c r="G38" i="62"/>
  <c r="H38" i="62"/>
  <c r="I38" i="62"/>
  <c r="J38" i="62"/>
  <c r="K38" i="62"/>
  <c r="L38" i="62"/>
  <c r="M38" i="62"/>
  <c r="N38" i="62"/>
  <c r="O38" i="62"/>
  <c r="Q38" i="62"/>
  <c r="R38" i="62"/>
  <c r="S38" i="62"/>
  <c r="U38" i="62"/>
  <c r="V38" i="62"/>
  <c r="W38" i="62"/>
  <c r="X38" i="62"/>
  <c r="Y38" i="62"/>
  <c r="Z38" i="62"/>
  <c r="AA38" i="62"/>
  <c r="AC38" i="62"/>
  <c r="AD38" i="62"/>
  <c r="AE38" i="62"/>
  <c r="AF38" i="62"/>
  <c r="AG38" i="62"/>
  <c r="AH38" i="62"/>
  <c r="AI38" i="62"/>
  <c r="AJ38" i="62"/>
  <c r="AK38" i="62"/>
  <c r="AM38" i="62"/>
  <c r="AN38" i="62"/>
  <c r="AO38" i="62"/>
  <c r="AP38" i="62"/>
  <c r="AR38" i="62"/>
  <c r="AS38" i="62"/>
  <c r="AT38" i="62"/>
  <c r="AU38" i="62"/>
  <c r="AW38" i="62"/>
  <c r="AY38" i="62"/>
  <c r="A39" i="62"/>
  <c r="B39" i="62"/>
  <c r="D39" i="62"/>
  <c r="E39" i="62"/>
  <c r="F39" i="62"/>
  <c r="G39" i="62"/>
  <c r="H39" i="62"/>
  <c r="I39" i="62"/>
  <c r="J39" i="62"/>
  <c r="K39" i="62"/>
  <c r="L39" i="62"/>
  <c r="M39" i="62"/>
  <c r="N39" i="62"/>
  <c r="O39" i="62"/>
  <c r="Q39" i="62"/>
  <c r="R39" i="62"/>
  <c r="S39" i="62"/>
  <c r="U39" i="62"/>
  <c r="V39" i="62"/>
  <c r="W39" i="62"/>
  <c r="X39" i="62"/>
  <c r="Y39" i="62"/>
  <c r="Z39" i="62"/>
  <c r="AA39" i="62"/>
  <c r="AC39" i="62"/>
  <c r="AD39" i="62"/>
  <c r="AE39" i="62"/>
  <c r="AF39" i="62"/>
  <c r="AG39" i="62"/>
  <c r="AH39" i="62"/>
  <c r="AI39" i="62"/>
  <c r="AJ39" i="62"/>
  <c r="AK39" i="62"/>
  <c r="AM39" i="62"/>
  <c r="AN39" i="62"/>
  <c r="AO39" i="62"/>
  <c r="AP39" i="62"/>
  <c r="AR39" i="62"/>
  <c r="AS39" i="62"/>
  <c r="AT39" i="62"/>
  <c r="AU39" i="62"/>
  <c r="AW39" i="62"/>
  <c r="AY39" i="62"/>
  <c r="A40" i="62"/>
  <c r="B40" i="62"/>
  <c r="D40" i="62"/>
  <c r="E40" i="62"/>
  <c r="F40" i="62"/>
  <c r="G40" i="62"/>
  <c r="H40" i="62"/>
  <c r="I40" i="62"/>
  <c r="J40" i="62"/>
  <c r="K40" i="62"/>
  <c r="L40" i="62"/>
  <c r="M40" i="62"/>
  <c r="N40" i="62"/>
  <c r="O40" i="62"/>
  <c r="Q40" i="62"/>
  <c r="R40" i="62"/>
  <c r="S40" i="62"/>
  <c r="U40" i="62"/>
  <c r="V40" i="62"/>
  <c r="W40" i="62"/>
  <c r="X40" i="62"/>
  <c r="Y40" i="62"/>
  <c r="Z40" i="62"/>
  <c r="AA40" i="62"/>
  <c r="AC40" i="62"/>
  <c r="AD40" i="62"/>
  <c r="AE40" i="62"/>
  <c r="AF40" i="62"/>
  <c r="AG40" i="62"/>
  <c r="AH40" i="62"/>
  <c r="AI40" i="62"/>
  <c r="AJ40" i="62"/>
  <c r="AK40" i="62"/>
  <c r="AM40" i="62"/>
  <c r="AN40" i="62"/>
  <c r="AO40" i="62"/>
  <c r="AP40" i="62"/>
  <c r="AR40" i="62"/>
  <c r="AS40" i="62"/>
  <c r="AT40" i="62"/>
  <c r="AU40" i="62"/>
  <c r="AW40" i="62"/>
  <c r="AY40" i="62"/>
  <c r="A41" i="62"/>
  <c r="B41" i="62"/>
  <c r="D41" i="62"/>
  <c r="E41" i="62"/>
  <c r="F41" i="62"/>
  <c r="G41" i="62"/>
  <c r="H41" i="62"/>
  <c r="I41" i="62"/>
  <c r="J41" i="62"/>
  <c r="K41" i="62"/>
  <c r="L41" i="62"/>
  <c r="M41" i="62"/>
  <c r="N41" i="62"/>
  <c r="O41" i="62"/>
  <c r="Q41" i="62"/>
  <c r="R41" i="62"/>
  <c r="S41" i="62"/>
  <c r="U41" i="62"/>
  <c r="V41" i="62"/>
  <c r="W41" i="62"/>
  <c r="X41" i="62"/>
  <c r="Y41" i="62"/>
  <c r="Z41" i="62"/>
  <c r="AA41" i="62"/>
  <c r="AC41" i="62"/>
  <c r="AD41" i="62"/>
  <c r="AE41" i="62"/>
  <c r="AF41" i="62"/>
  <c r="AG41" i="62"/>
  <c r="AH41" i="62"/>
  <c r="AI41" i="62"/>
  <c r="AJ41" i="62"/>
  <c r="AK41" i="62"/>
  <c r="AM41" i="62"/>
  <c r="AN41" i="62"/>
  <c r="AO41" i="62"/>
  <c r="AP41" i="62"/>
  <c r="AR41" i="62"/>
  <c r="AS41" i="62"/>
  <c r="AT41" i="62"/>
  <c r="AU41" i="62"/>
  <c r="AW41" i="62"/>
  <c r="AY41" i="62"/>
  <c r="A42" i="62"/>
  <c r="B42" i="62"/>
  <c r="D42" i="62"/>
  <c r="E42" i="62"/>
  <c r="F42" i="62"/>
  <c r="G42" i="62"/>
  <c r="H42" i="62"/>
  <c r="I42" i="62"/>
  <c r="J42" i="62"/>
  <c r="K42" i="62"/>
  <c r="L42" i="62"/>
  <c r="M42" i="62"/>
  <c r="N42" i="62"/>
  <c r="O42" i="62"/>
  <c r="Q42" i="62"/>
  <c r="R42" i="62"/>
  <c r="S42" i="62"/>
  <c r="U42" i="62"/>
  <c r="V42" i="62"/>
  <c r="W42" i="62"/>
  <c r="X42" i="62"/>
  <c r="Y42" i="62"/>
  <c r="Z42" i="62"/>
  <c r="AA42" i="62"/>
  <c r="AC42" i="62"/>
  <c r="AD42" i="62"/>
  <c r="AE42" i="62"/>
  <c r="AF42" i="62"/>
  <c r="AG42" i="62"/>
  <c r="AH42" i="62"/>
  <c r="AI42" i="62"/>
  <c r="AJ42" i="62"/>
  <c r="AK42" i="62"/>
  <c r="AM42" i="62"/>
  <c r="AN42" i="62"/>
  <c r="AO42" i="62"/>
  <c r="AP42" i="62"/>
  <c r="AR42" i="62"/>
  <c r="AS42" i="62"/>
  <c r="AT42" i="62"/>
  <c r="AU42" i="62"/>
  <c r="AW42" i="62"/>
  <c r="AY42" i="62"/>
  <c r="A43" i="62"/>
  <c r="B43" i="62"/>
  <c r="D43" i="62"/>
  <c r="E43" i="62"/>
  <c r="F43" i="62"/>
  <c r="G43" i="62"/>
  <c r="H43" i="62"/>
  <c r="I43" i="62"/>
  <c r="J43" i="62"/>
  <c r="K43" i="62"/>
  <c r="L43" i="62"/>
  <c r="M43" i="62"/>
  <c r="N43" i="62"/>
  <c r="O43" i="62"/>
  <c r="Q43" i="62"/>
  <c r="R43" i="62"/>
  <c r="S43" i="62"/>
  <c r="U43" i="62"/>
  <c r="V43" i="62"/>
  <c r="W43" i="62"/>
  <c r="X43" i="62"/>
  <c r="Y43" i="62"/>
  <c r="Z43" i="62"/>
  <c r="AA43" i="62"/>
  <c r="AC43" i="62"/>
  <c r="AD43" i="62"/>
  <c r="AE43" i="62"/>
  <c r="AF43" i="62"/>
  <c r="AG43" i="62"/>
  <c r="AH43" i="62"/>
  <c r="AI43" i="62"/>
  <c r="AJ43" i="62"/>
  <c r="AK43" i="62"/>
  <c r="AM43" i="62"/>
  <c r="AN43" i="62"/>
  <c r="AO43" i="62"/>
  <c r="AP43" i="62"/>
  <c r="AR43" i="62"/>
  <c r="AS43" i="62"/>
  <c r="AT43" i="62"/>
  <c r="AU43" i="62"/>
  <c r="AW43" i="62"/>
  <c r="AY43" i="62"/>
  <c r="A44" i="62"/>
  <c r="B44" i="62"/>
  <c r="D44" i="62"/>
  <c r="E44" i="62"/>
  <c r="F44" i="62"/>
  <c r="G44" i="62"/>
  <c r="H44" i="62"/>
  <c r="I44" i="62"/>
  <c r="J44" i="62"/>
  <c r="K44" i="62"/>
  <c r="L44" i="62"/>
  <c r="M44" i="62"/>
  <c r="N44" i="62"/>
  <c r="O44" i="62"/>
  <c r="Q44" i="62"/>
  <c r="R44" i="62"/>
  <c r="S44" i="62"/>
  <c r="U44" i="62"/>
  <c r="V44" i="62"/>
  <c r="W44" i="62"/>
  <c r="X44" i="62"/>
  <c r="Y44" i="62"/>
  <c r="Z44" i="62"/>
  <c r="AA44" i="62"/>
  <c r="AC44" i="62"/>
  <c r="AD44" i="62"/>
  <c r="AE44" i="62"/>
  <c r="AF44" i="62"/>
  <c r="AG44" i="62"/>
  <c r="AH44" i="62"/>
  <c r="AI44" i="62"/>
  <c r="AJ44" i="62"/>
  <c r="AK44" i="62"/>
  <c r="AM44" i="62"/>
  <c r="AN44" i="62"/>
  <c r="AO44" i="62"/>
  <c r="AP44" i="62"/>
  <c r="AR44" i="62"/>
  <c r="AS44" i="62"/>
  <c r="AT44" i="62"/>
  <c r="AU44" i="62"/>
  <c r="AW44" i="62"/>
  <c r="AY44" i="62"/>
  <c r="A45" i="62"/>
  <c r="B45" i="62"/>
  <c r="D45" i="62"/>
  <c r="E45" i="62"/>
  <c r="F45" i="62"/>
  <c r="G45" i="62"/>
  <c r="H45" i="62"/>
  <c r="I45" i="62"/>
  <c r="J45" i="62"/>
  <c r="K45" i="62"/>
  <c r="L45" i="62"/>
  <c r="M45" i="62"/>
  <c r="N45" i="62"/>
  <c r="O45" i="62"/>
  <c r="Q45" i="62"/>
  <c r="R45" i="62"/>
  <c r="S45" i="62"/>
  <c r="U45" i="62"/>
  <c r="V45" i="62"/>
  <c r="W45" i="62"/>
  <c r="X45" i="62"/>
  <c r="Y45" i="62"/>
  <c r="Z45" i="62"/>
  <c r="AA45" i="62"/>
  <c r="AC45" i="62"/>
  <c r="AD45" i="62"/>
  <c r="AE45" i="62"/>
  <c r="AF45" i="62"/>
  <c r="AG45" i="62"/>
  <c r="AH45" i="62"/>
  <c r="AI45" i="62"/>
  <c r="AJ45" i="62"/>
  <c r="AK45" i="62"/>
  <c r="AM45" i="62"/>
  <c r="AN45" i="62"/>
  <c r="AO45" i="62"/>
  <c r="AP45" i="62"/>
  <c r="AR45" i="62"/>
  <c r="AS45" i="62"/>
  <c r="AT45" i="62"/>
  <c r="AU45" i="62"/>
  <c r="AW45" i="62"/>
  <c r="AY45" i="62"/>
  <c r="A46" i="62"/>
  <c r="B46" i="62"/>
  <c r="D46" i="62"/>
  <c r="E46" i="62"/>
  <c r="F46" i="62"/>
  <c r="G46" i="62"/>
  <c r="H46" i="62"/>
  <c r="I46" i="62"/>
  <c r="J46" i="62"/>
  <c r="K46" i="62"/>
  <c r="L46" i="62"/>
  <c r="M46" i="62"/>
  <c r="N46" i="62"/>
  <c r="O46" i="62"/>
  <c r="Q46" i="62"/>
  <c r="R46" i="62"/>
  <c r="S46" i="62"/>
  <c r="U46" i="62"/>
  <c r="V46" i="62"/>
  <c r="W46" i="62"/>
  <c r="X46" i="62"/>
  <c r="Y46" i="62"/>
  <c r="Z46" i="62"/>
  <c r="AA46" i="62"/>
  <c r="AC46" i="62"/>
  <c r="AD46" i="62"/>
  <c r="AE46" i="62"/>
  <c r="AF46" i="62"/>
  <c r="AG46" i="62"/>
  <c r="AH46" i="62"/>
  <c r="AI46" i="62"/>
  <c r="AJ46" i="62"/>
  <c r="AK46" i="62"/>
  <c r="AM46" i="62"/>
  <c r="AN46" i="62"/>
  <c r="AO46" i="62"/>
  <c r="AP46" i="62"/>
  <c r="AR46" i="62"/>
  <c r="AS46" i="62"/>
  <c r="AT46" i="62"/>
  <c r="AU46" i="62"/>
  <c r="AW46" i="62"/>
  <c r="AY46" i="62"/>
  <c r="A47" i="62"/>
  <c r="B47" i="62"/>
  <c r="D47" i="62"/>
  <c r="E47" i="62"/>
  <c r="F47" i="62"/>
  <c r="G47" i="62"/>
  <c r="H47" i="62"/>
  <c r="I47" i="62"/>
  <c r="J47" i="62"/>
  <c r="K47" i="62"/>
  <c r="L47" i="62"/>
  <c r="M47" i="62"/>
  <c r="N47" i="62"/>
  <c r="O47" i="62"/>
  <c r="Q47" i="62"/>
  <c r="R47" i="62"/>
  <c r="S47" i="62"/>
  <c r="U47" i="62"/>
  <c r="V47" i="62"/>
  <c r="W47" i="62"/>
  <c r="X47" i="62"/>
  <c r="Y47" i="62"/>
  <c r="Z47" i="62"/>
  <c r="AA47" i="62"/>
  <c r="AC47" i="62"/>
  <c r="AD47" i="62"/>
  <c r="AE47" i="62"/>
  <c r="AF47" i="62"/>
  <c r="AG47" i="62"/>
  <c r="AH47" i="62"/>
  <c r="AI47" i="62"/>
  <c r="AJ47" i="62"/>
  <c r="AK47" i="62"/>
  <c r="AM47" i="62"/>
  <c r="AN47" i="62"/>
  <c r="AO47" i="62"/>
  <c r="AP47" i="62"/>
  <c r="AR47" i="62"/>
  <c r="AS47" i="62"/>
  <c r="AT47" i="62"/>
  <c r="AU47" i="62"/>
  <c r="AW47" i="62"/>
  <c r="AY47" i="62"/>
  <c r="A48" i="62"/>
  <c r="B48" i="62"/>
  <c r="D48" i="62"/>
  <c r="E48" i="62"/>
  <c r="F48" i="62"/>
  <c r="G48" i="62"/>
  <c r="H48" i="62"/>
  <c r="I48" i="62"/>
  <c r="J48" i="62"/>
  <c r="K48" i="62"/>
  <c r="L48" i="62"/>
  <c r="M48" i="62"/>
  <c r="N48" i="62"/>
  <c r="O48" i="62"/>
  <c r="Q48" i="62"/>
  <c r="R48" i="62"/>
  <c r="S48" i="62"/>
  <c r="U48" i="62"/>
  <c r="V48" i="62"/>
  <c r="W48" i="62"/>
  <c r="X48" i="62"/>
  <c r="Y48" i="62"/>
  <c r="Z48" i="62"/>
  <c r="AA48" i="62"/>
  <c r="AC48" i="62"/>
  <c r="AD48" i="62"/>
  <c r="AE48" i="62"/>
  <c r="AF48" i="62"/>
  <c r="AG48" i="62"/>
  <c r="AH48" i="62"/>
  <c r="AI48" i="62"/>
  <c r="AJ48" i="62"/>
  <c r="AK48" i="62"/>
  <c r="AM48" i="62"/>
  <c r="AN48" i="62"/>
  <c r="AO48" i="62"/>
  <c r="AP48" i="62"/>
  <c r="AR48" i="62"/>
  <c r="AS48" i="62"/>
  <c r="AT48" i="62"/>
  <c r="AU48" i="62"/>
  <c r="AW48" i="62"/>
  <c r="AY48" i="62"/>
  <c r="A49" i="62"/>
  <c r="B49" i="62"/>
  <c r="D49" i="62"/>
  <c r="E49" i="62"/>
  <c r="F49" i="62"/>
  <c r="G49" i="62"/>
  <c r="H49" i="62"/>
  <c r="I49" i="62"/>
  <c r="J49" i="62"/>
  <c r="K49" i="62"/>
  <c r="L49" i="62"/>
  <c r="M49" i="62"/>
  <c r="N49" i="62"/>
  <c r="O49" i="62"/>
  <c r="Q49" i="62"/>
  <c r="R49" i="62"/>
  <c r="S49" i="62"/>
  <c r="U49" i="62"/>
  <c r="V49" i="62"/>
  <c r="W49" i="62"/>
  <c r="X49" i="62"/>
  <c r="Y49" i="62"/>
  <c r="Z49" i="62"/>
  <c r="AA49" i="62"/>
  <c r="AC49" i="62"/>
  <c r="AD49" i="62"/>
  <c r="AE49" i="62"/>
  <c r="AF49" i="62"/>
  <c r="AG49" i="62"/>
  <c r="AH49" i="62"/>
  <c r="AI49" i="62"/>
  <c r="AJ49" i="62"/>
  <c r="AK49" i="62"/>
  <c r="AM49" i="62"/>
  <c r="AN49" i="62"/>
  <c r="AO49" i="62"/>
  <c r="AP49" i="62"/>
  <c r="AR49" i="62"/>
  <c r="AS49" i="62"/>
  <c r="AT49" i="62"/>
  <c r="AU49" i="62"/>
  <c r="AW49" i="62"/>
  <c r="AY49" i="62"/>
  <c r="A50" i="62"/>
  <c r="B50" i="62"/>
  <c r="D50" i="62"/>
  <c r="E50" i="62"/>
  <c r="F50" i="62"/>
  <c r="G50" i="62"/>
  <c r="H50" i="62"/>
  <c r="I50" i="62"/>
  <c r="J50" i="62"/>
  <c r="K50" i="62"/>
  <c r="L50" i="62"/>
  <c r="M50" i="62"/>
  <c r="N50" i="62"/>
  <c r="O50" i="62"/>
  <c r="Q50" i="62"/>
  <c r="R50" i="62"/>
  <c r="S50" i="62"/>
  <c r="U50" i="62"/>
  <c r="V50" i="62"/>
  <c r="W50" i="62"/>
  <c r="X50" i="62"/>
  <c r="Y50" i="62"/>
  <c r="Z50" i="62"/>
  <c r="AA50" i="62"/>
  <c r="AC50" i="62"/>
  <c r="AD50" i="62"/>
  <c r="AE50" i="62"/>
  <c r="AF50" i="62"/>
  <c r="AG50" i="62"/>
  <c r="AH50" i="62"/>
  <c r="AI50" i="62"/>
  <c r="AJ50" i="62"/>
  <c r="AK50" i="62"/>
  <c r="AM50" i="62"/>
  <c r="AN50" i="62"/>
  <c r="AO50" i="62"/>
  <c r="AP50" i="62"/>
  <c r="AR50" i="62"/>
  <c r="AS50" i="62"/>
  <c r="AT50" i="62"/>
  <c r="AU50" i="62"/>
  <c r="AW50" i="62"/>
  <c r="AY50" i="62"/>
  <c r="A51" i="62"/>
  <c r="B51" i="62"/>
  <c r="D51" i="62"/>
  <c r="E51" i="62"/>
  <c r="F51" i="62"/>
  <c r="G51" i="62"/>
  <c r="H51" i="62"/>
  <c r="I51" i="62"/>
  <c r="J51" i="62"/>
  <c r="K51" i="62"/>
  <c r="L51" i="62"/>
  <c r="M51" i="62"/>
  <c r="N51" i="62"/>
  <c r="O51" i="62"/>
  <c r="Q51" i="62"/>
  <c r="R51" i="62"/>
  <c r="S51" i="62"/>
  <c r="U51" i="62"/>
  <c r="V51" i="62"/>
  <c r="W51" i="62"/>
  <c r="X51" i="62"/>
  <c r="Y51" i="62"/>
  <c r="Z51" i="62"/>
  <c r="AA51" i="62"/>
  <c r="AC51" i="62"/>
  <c r="AD51" i="62"/>
  <c r="AE51" i="62"/>
  <c r="AF51" i="62"/>
  <c r="AG51" i="62"/>
  <c r="AH51" i="62"/>
  <c r="AI51" i="62"/>
  <c r="AJ51" i="62"/>
  <c r="AK51" i="62"/>
  <c r="AM51" i="62"/>
  <c r="AN51" i="62"/>
  <c r="AO51" i="62"/>
  <c r="AP51" i="62"/>
  <c r="AR51" i="62"/>
  <c r="AS51" i="62"/>
  <c r="AT51" i="62"/>
  <c r="AU51" i="62"/>
  <c r="AW51" i="62"/>
  <c r="AY51" i="62"/>
  <c r="A52" i="62"/>
  <c r="B52" i="62"/>
  <c r="D52" i="62"/>
  <c r="E52" i="62"/>
  <c r="F52" i="62"/>
  <c r="G52" i="62"/>
  <c r="H52" i="62"/>
  <c r="I52" i="62"/>
  <c r="J52" i="62"/>
  <c r="K52" i="62"/>
  <c r="L52" i="62"/>
  <c r="M52" i="62"/>
  <c r="N52" i="62"/>
  <c r="O52" i="62"/>
  <c r="Q52" i="62"/>
  <c r="R52" i="62"/>
  <c r="S52" i="62"/>
  <c r="U52" i="62"/>
  <c r="V52" i="62"/>
  <c r="W52" i="62"/>
  <c r="X52" i="62"/>
  <c r="Y52" i="62"/>
  <c r="Z52" i="62"/>
  <c r="AA52" i="62"/>
  <c r="AC52" i="62"/>
  <c r="AD52" i="62"/>
  <c r="AE52" i="62"/>
  <c r="AF52" i="62"/>
  <c r="AG52" i="62"/>
  <c r="AH52" i="62"/>
  <c r="AI52" i="62"/>
  <c r="AJ52" i="62"/>
  <c r="AK52" i="62"/>
  <c r="AM52" i="62"/>
  <c r="AN52" i="62"/>
  <c r="AO52" i="62"/>
  <c r="AP52" i="62"/>
  <c r="AR52" i="62"/>
  <c r="AS52" i="62"/>
  <c r="AT52" i="62"/>
  <c r="AU52" i="62"/>
  <c r="AW52" i="62"/>
  <c r="AY52" i="62"/>
  <c r="A53" i="62"/>
  <c r="B53" i="62"/>
  <c r="D53" i="62"/>
  <c r="E53" i="62"/>
  <c r="F53" i="62"/>
  <c r="G53" i="62"/>
  <c r="H53" i="62"/>
  <c r="I53" i="62"/>
  <c r="J53" i="62"/>
  <c r="K53" i="62"/>
  <c r="L53" i="62"/>
  <c r="M53" i="62"/>
  <c r="N53" i="62"/>
  <c r="O53" i="62"/>
  <c r="Q53" i="62"/>
  <c r="R53" i="62"/>
  <c r="S53" i="62"/>
  <c r="U53" i="62"/>
  <c r="V53" i="62"/>
  <c r="W53" i="62"/>
  <c r="X53" i="62"/>
  <c r="Y53" i="62"/>
  <c r="Z53" i="62"/>
  <c r="AA53" i="62"/>
  <c r="AC53" i="62"/>
  <c r="AD53" i="62"/>
  <c r="AE53" i="62"/>
  <c r="AF53" i="62"/>
  <c r="AG53" i="62"/>
  <c r="AH53" i="62"/>
  <c r="AI53" i="62"/>
  <c r="AJ53" i="62"/>
  <c r="AK53" i="62"/>
  <c r="AM53" i="62"/>
  <c r="AN53" i="62"/>
  <c r="AO53" i="62"/>
  <c r="AP53" i="62"/>
  <c r="AR53" i="62"/>
  <c r="AS53" i="62"/>
  <c r="AT53" i="62"/>
  <c r="AU53" i="62"/>
  <c r="AW53" i="62"/>
  <c r="AY53" i="62"/>
  <c r="A54" i="62"/>
  <c r="B54" i="62"/>
  <c r="D54" i="62"/>
  <c r="E54" i="62"/>
  <c r="F54" i="62"/>
  <c r="G54" i="62"/>
  <c r="H54" i="62"/>
  <c r="I54" i="62"/>
  <c r="J54" i="62"/>
  <c r="K54" i="62"/>
  <c r="L54" i="62"/>
  <c r="M54" i="62"/>
  <c r="N54" i="62"/>
  <c r="O54" i="62"/>
  <c r="Q54" i="62"/>
  <c r="R54" i="62"/>
  <c r="S54" i="62"/>
  <c r="U54" i="62"/>
  <c r="V54" i="62"/>
  <c r="W54" i="62"/>
  <c r="X54" i="62"/>
  <c r="Y54" i="62"/>
  <c r="Z54" i="62"/>
  <c r="AA54" i="62"/>
  <c r="AC54" i="62"/>
  <c r="AD54" i="62"/>
  <c r="AE54" i="62"/>
  <c r="AF54" i="62"/>
  <c r="AG54" i="62"/>
  <c r="AH54" i="62"/>
  <c r="AI54" i="62"/>
  <c r="AJ54" i="62"/>
  <c r="AK54" i="62"/>
  <c r="AM54" i="62"/>
  <c r="AN54" i="62"/>
  <c r="AO54" i="62"/>
  <c r="AP54" i="62"/>
  <c r="AR54" i="62"/>
  <c r="AS54" i="62"/>
  <c r="AT54" i="62"/>
  <c r="AU54" i="62"/>
  <c r="AW54" i="62"/>
  <c r="AY54" i="62"/>
  <c r="A55" i="62"/>
  <c r="B55" i="62"/>
  <c r="D55" i="62"/>
  <c r="E55" i="62"/>
  <c r="F55" i="62"/>
  <c r="G55" i="62"/>
  <c r="H55" i="62"/>
  <c r="I55" i="62"/>
  <c r="J55" i="62"/>
  <c r="K55" i="62"/>
  <c r="L55" i="62"/>
  <c r="M55" i="62"/>
  <c r="N55" i="62"/>
  <c r="O55" i="62"/>
  <c r="Q55" i="62"/>
  <c r="R55" i="62"/>
  <c r="S55" i="62"/>
  <c r="U55" i="62"/>
  <c r="V55" i="62"/>
  <c r="W55" i="62"/>
  <c r="X55" i="62"/>
  <c r="Y55" i="62"/>
  <c r="Z55" i="62"/>
  <c r="AA55" i="62"/>
  <c r="AC55" i="62"/>
  <c r="AD55" i="62"/>
  <c r="AE55" i="62"/>
  <c r="AF55" i="62"/>
  <c r="AG55" i="62"/>
  <c r="AH55" i="62"/>
  <c r="AI55" i="62"/>
  <c r="AJ55" i="62"/>
  <c r="AK55" i="62"/>
  <c r="AM55" i="62"/>
  <c r="AN55" i="62"/>
  <c r="AO55" i="62"/>
  <c r="AP55" i="62"/>
  <c r="AR55" i="62"/>
  <c r="AS55" i="62"/>
  <c r="AT55" i="62"/>
  <c r="AU55" i="62"/>
  <c r="AW55" i="62"/>
  <c r="AY55" i="62"/>
  <c r="A56" i="62"/>
  <c r="B56" i="62"/>
  <c r="D56" i="62"/>
  <c r="E56" i="62"/>
  <c r="F56" i="62"/>
  <c r="G56" i="62"/>
  <c r="H56" i="62"/>
  <c r="I56" i="62"/>
  <c r="J56" i="62"/>
  <c r="K56" i="62"/>
  <c r="L56" i="62"/>
  <c r="M56" i="62"/>
  <c r="N56" i="62"/>
  <c r="O56" i="62"/>
  <c r="Q56" i="62"/>
  <c r="R56" i="62"/>
  <c r="S56" i="62"/>
  <c r="U56" i="62"/>
  <c r="V56" i="62"/>
  <c r="W56" i="62"/>
  <c r="X56" i="62"/>
  <c r="Y56" i="62"/>
  <c r="Z56" i="62"/>
  <c r="AA56" i="62"/>
  <c r="AC56" i="62"/>
  <c r="AD56" i="62"/>
  <c r="AE56" i="62"/>
  <c r="AF56" i="62"/>
  <c r="AG56" i="62"/>
  <c r="AH56" i="62"/>
  <c r="AI56" i="62"/>
  <c r="AJ56" i="62"/>
  <c r="AK56" i="62"/>
  <c r="AM56" i="62"/>
  <c r="AN56" i="62"/>
  <c r="AO56" i="62"/>
  <c r="AP56" i="62"/>
  <c r="AR56" i="62"/>
  <c r="AS56" i="62"/>
  <c r="AT56" i="62"/>
  <c r="AU56" i="62"/>
  <c r="AW56" i="62"/>
  <c r="AY56" i="62"/>
  <c r="A57" i="62"/>
  <c r="B57" i="62"/>
  <c r="D57" i="62"/>
  <c r="E57" i="62"/>
  <c r="F57" i="62"/>
  <c r="G57" i="62"/>
  <c r="H57" i="62"/>
  <c r="I57" i="62"/>
  <c r="J57" i="62"/>
  <c r="K57" i="62"/>
  <c r="L57" i="62"/>
  <c r="M57" i="62"/>
  <c r="N57" i="62"/>
  <c r="O57" i="62"/>
  <c r="Q57" i="62"/>
  <c r="R57" i="62"/>
  <c r="S57" i="62"/>
  <c r="U57" i="62"/>
  <c r="V57" i="62"/>
  <c r="W57" i="62"/>
  <c r="X57" i="62"/>
  <c r="Y57" i="62"/>
  <c r="Z57" i="62"/>
  <c r="AA57" i="62"/>
  <c r="AC57" i="62"/>
  <c r="AD57" i="62"/>
  <c r="AE57" i="62"/>
  <c r="AF57" i="62"/>
  <c r="AG57" i="62"/>
  <c r="AH57" i="62"/>
  <c r="AI57" i="62"/>
  <c r="AJ57" i="62"/>
  <c r="AK57" i="62"/>
  <c r="AM57" i="62"/>
  <c r="AN57" i="62"/>
  <c r="AO57" i="62"/>
  <c r="AP57" i="62"/>
  <c r="AR57" i="62"/>
  <c r="AS57" i="62"/>
  <c r="AT57" i="62"/>
  <c r="AU57" i="62"/>
  <c r="AW57" i="62"/>
  <c r="AY57" i="62"/>
  <c r="A58" i="62"/>
  <c r="B58" i="62"/>
  <c r="D58" i="62"/>
  <c r="E58" i="62"/>
  <c r="F58" i="62"/>
  <c r="G58" i="62"/>
  <c r="H58" i="62"/>
  <c r="I58" i="62"/>
  <c r="J58" i="62"/>
  <c r="K58" i="62"/>
  <c r="L58" i="62"/>
  <c r="M58" i="62"/>
  <c r="N58" i="62"/>
  <c r="O58" i="62"/>
  <c r="Q58" i="62"/>
  <c r="R58" i="62"/>
  <c r="S58" i="62"/>
  <c r="U58" i="62"/>
  <c r="V58" i="62"/>
  <c r="W58" i="62"/>
  <c r="X58" i="62"/>
  <c r="Y58" i="62"/>
  <c r="Z58" i="62"/>
  <c r="AA58" i="62"/>
  <c r="AC58" i="62"/>
  <c r="AD58" i="62"/>
  <c r="AE58" i="62"/>
  <c r="AF58" i="62"/>
  <c r="AG58" i="62"/>
  <c r="AH58" i="62"/>
  <c r="AI58" i="62"/>
  <c r="AJ58" i="62"/>
  <c r="AK58" i="62"/>
  <c r="AM58" i="62"/>
  <c r="AN58" i="62"/>
  <c r="AO58" i="62"/>
  <c r="AP58" i="62"/>
  <c r="AR58" i="62"/>
  <c r="AS58" i="62"/>
  <c r="AT58" i="62"/>
  <c r="AU58" i="62"/>
  <c r="AW58" i="62"/>
  <c r="AY58" i="62"/>
  <c r="A59" i="62"/>
  <c r="B59" i="62"/>
  <c r="D59" i="62"/>
  <c r="E59" i="62"/>
  <c r="F59" i="62"/>
  <c r="G59" i="62"/>
  <c r="H59" i="62"/>
  <c r="I59" i="62"/>
  <c r="J59" i="62"/>
  <c r="K59" i="62"/>
  <c r="L59" i="62"/>
  <c r="M59" i="62"/>
  <c r="N59" i="62"/>
  <c r="O59" i="62"/>
  <c r="Q59" i="62"/>
  <c r="R59" i="62"/>
  <c r="S59" i="62"/>
  <c r="U59" i="62"/>
  <c r="V59" i="62"/>
  <c r="W59" i="62"/>
  <c r="X59" i="62"/>
  <c r="Y59" i="62"/>
  <c r="Z59" i="62"/>
  <c r="AA59" i="62"/>
  <c r="AC59" i="62"/>
  <c r="AD59" i="62"/>
  <c r="AE59" i="62"/>
  <c r="AF59" i="62"/>
  <c r="AG59" i="62"/>
  <c r="AH59" i="62"/>
  <c r="AI59" i="62"/>
  <c r="AJ59" i="62"/>
  <c r="AK59" i="62"/>
  <c r="AM59" i="62"/>
  <c r="AN59" i="62"/>
  <c r="AO59" i="62"/>
  <c r="AP59" i="62"/>
  <c r="AR59" i="62"/>
  <c r="AS59" i="62"/>
  <c r="AT59" i="62"/>
  <c r="AU59" i="62"/>
  <c r="AW59" i="62"/>
  <c r="AY59" i="62"/>
  <c r="A60" i="62"/>
  <c r="B60" i="62"/>
  <c r="D60" i="62"/>
  <c r="E60" i="62"/>
  <c r="F60" i="62"/>
  <c r="G60" i="62"/>
  <c r="H60" i="62"/>
  <c r="I60" i="62"/>
  <c r="J60" i="62"/>
  <c r="K60" i="62"/>
  <c r="L60" i="62"/>
  <c r="M60" i="62"/>
  <c r="N60" i="62"/>
  <c r="O60" i="62"/>
  <c r="Q60" i="62"/>
  <c r="R60" i="62"/>
  <c r="S60" i="62"/>
  <c r="U60" i="62"/>
  <c r="V60" i="62"/>
  <c r="W60" i="62"/>
  <c r="X60" i="62"/>
  <c r="Y60" i="62"/>
  <c r="Z60" i="62"/>
  <c r="AA60" i="62"/>
  <c r="AC60" i="62"/>
  <c r="AD60" i="62"/>
  <c r="AE60" i="62"/>
  <c r="AF60" i="62"/>
  <c r="AG60" i="62"/>
  <c r="AH60" i="62"/>
  <c r="AI60" i="62"/>
  <c r="AJ60" i="62"/>
  <c r="AK60" i="62"/>
  <c r="AM60" i="62"/>
  <c r="AN60" i="62"/>
  <c r="AO60" i="62"/>
  <c r="AP60" i="62"/>
  <c r="AR60" i="62"/>
  <c r="AS60" i="62"/>
  <c r="AT60" i="62"/>
  <c r="AU60" i="62"/>
  <c r="AW60" i="62"/>
  <c r="AY60" i="62"/>
  <c r="A61" i="62"/>
  <c r="B61" i="62"/>
  <c r="D61" i="62"/>
  <c r="E61" i="62"/>
  <c r="F61" i="62"/>
  <c r="G61" i="62"/>
  <c r="H61" i="62"/>
  <c r="I61" i="62"/>
  <c r="J61" i="62"/>
  <c r="K61" i="62"/>
  <c r="L61" i="62"/>
  <c r="M61" i="62"/>
  <c r="N61" i="62"/>
  <c r="O61" i="62"/>
  <c r="Q61" i="62"/>
  <c r="R61" i="62"/>
  <c r="S61" i="62"/>
  <c r="U61" i="62"/>
  <c r="V61" i="62"/>
  <c r="W61" i="62"/>
  <c r="X61" i="62"/>
  <c r="Y61" i="62"/>
  <c r="Z61" i="62"/>
  <c r="AA61" i="62"/>
  <c r="AC61" i="62"/>
  <c r="AD61" i="62"/>
  <c r="AE61" i="62"/>
  <c r="AF61" i="62"/>
  <c r="AG61" i="62"/>
  <c r="AH61" i="62"/>
  <c r="AI61" i="62"/>
  <c r="AJ61" i="62"/>
  <c r="AK61" i="62"/>
  <c r="AM61" i="62"/>
  <c r="AN61" i="62"/>
  <c r="AO61" i="62"/>
  <c r="AP61" i="62"/>
  <c r="AR61" i="62"/>
  <c r="AS61" i="62"/>
  <c r="AT61" i="62"/>
  <c r="AU61" i="62"/>
  <c r="AW61" i="62"/>
  <c r="AY61" i="62"/>
  <c r="A62" i="62"/>
  <c r="B62" i="62"/>
  <c r="D62" i="62"/>
  <c r="E62" i="62"/>
  <c r="F62" i="62"/>
  <c r="G62" i="62"/>
  <c r="H62" i="62"/>
  <c r="I62" i="62"/>
  <c r="J62" i="62"/>
  <c r="K62" i="62"/>
  <c r="L62" i="62"/>
  <c r="M62" i="62"/>
  <c r="N62" i="62"/>
  <c r="O62" i="62"/>
  <c r="Q62" i="62"/>
  <c r="R62" i="62"/>
  <c r="S62" i="62"/>
  <c r="U62" i="62"/>
  <c r="V62" i="62"/>
  <c r="W62" i="62"/>
  <c r="X62" i="62"/>
  <c r="Y62" i="62"/>
  <c r="Z62" i="62"/>
  <c r="AA62" i="62"/>
  <c r="AC62" i="62"/>
  <c r="AD62" i="62"/>
  <c r="AE62" i="62"/>
  <c r="AF62" i="62"/>
  <c r="AG62" i="62"/>
  <c r="AH62" i="62"/>
  <c r="AI62" i="62"/>
  <c r="AJ62" i="62"/>
  <c r="AK62" i="62"/>
  <c r="AM62" i="62"/>
  <c r="AN62" i="62"/>
  <c r="AO62" i="62"/>
  <c r="AP62" i="62"/>
  <c r="AR62" i="62"/>
  <c r="AS62" i="62"/>
  <c r="AT62" i="62"/>
  <c r="AU62" i="62"/>
  <c r="AW62" i="62"/>
  <c r="AY62" i="62"/>
  <c r="A63" i="62"/>
  <c r="B63" i="62"/>
  <c r="D63" i="62"/>
  <c r="E63" i="62"/>
  <c r="F63" i="62"/>
  <c r="G63" i="62"/>
  <c r="H63" i="62"/>
  <c r="I63" i="62"/>
  <c r="J63" i="62"/>
  <c r="K63" i="62"/>
  <c r="L63" i="62"/>
  <c r="M63" i="62"/>
  <c r="N63" i="62"/>
  <c r="O63" i="62"/>
  <c r="Q63" i="62"/>
  <c r="R63" i="62"/>
  <c r="S63" i="62"/>
  <c r="U63" i="62"/>
  <c r="V63" i="62"/>
  <c r="W63" i="62"/>
  <c r="X63" i="62"/>
  <c r="Y63" i="62"/>
  <c r="Z63" i="62"/>
  <c r="AA63" i="62"/>
  <c r="AC63" i="62"/>
  <c r="AD63" i="62"/>
  <c r="AE63" i="62"/>
  <c r="AF63" i="62"/>
  <c r="AG63" i="62"/>
  <c r="AH63" i="62"/>
  <c r="AI63" i="62"/>
  <c r="AJ63" i="62"/>
  <c r="AK63" i="62"/>
  <c r="AM63" i="62"/>
  <c r="AN63" i="62"/>
  <c r="AO63" i="62"/>
  <c r="AP63" i="62"/>
  <c r="AR63" i="62"/>
  <c r="AS63" i="62"/>
  <c r="AT63" i="62"/>
  <c r="AU63" i="62"/>
  <c r="AW63" i="62"/>
  <c r="AY63" i="62"/>
  <c r="A64" i="62"/>
  <c r="B64" i="62"/>
  <c r="D64" i="62"/>
  <c r="E64" i="62"/>
  <c r="F64" i="62"/>
  <c r="G64" i="62"/>
  <c r="H64" i="62"/>
  <c r="I64" i="62"/>
  <c r="J64" i="62"/>
  <c r="K64" i="62"/>
  <c r="L64" i="62"/>
  <c r="M64" i="62"/>
  <c r="N64" i="62"/>
  <c r="O64" i="62"/>
  <c r="Q64" i="62"/>
  <c r="R64" i="62"/>
  <c r="S64" i="62"/>
  <c r="U64" i="62"/>
  <c r="V64" i="62"/>
  <c r="W64" i="62"/>
  <c r="X64" i="62"/>
  <c r="Y64" i="62"/>
  <c r="Z64" i="62"/>
  <c r="AA64" i="62"/>
  <c r="AC64" i="62"/>
  <c r="AD64" i="62"/>
  <c r="AE64" i="62"/>
  <c r="AF64" i="62"/>
  <c r="AG64" i="62"/>
  <c r="AH64" i="62"/>
  <c r="AI64" i="62"/>
  <c r="AJ64" i="62"/>
  <c r="AK64" i="62"/>
  <c r="AM64" i="62"/>
  <c r="AN64" i="62"/>
  <c r="AO64" i="62"/>
  <c r="AP64" i="62"/>
  <c r="AR64" i="62"/>
  <c r="AS64" i="62"/>
  <c r="AT64" i="62"/>
  <c r="AU64" i="62"/>
  <c r="AW64" i="62"/>
  <c r="AY64" i="62"/>
  <c r="A65" i="62"/>
  <c r="B65" i="62"/>
  <c r="D65" i="62"/>
  <c r="E65" i="62"/>
  <c r="F65" i="62"/>
  <c r="G65" i="62"/>
  <c r="H65" i="62"/>
  <c r="I65" i="62"/>
  <c r="J65" i="62"/>
  <c r="K65" i="62"/>
  <c r="L65" i="62"/>
  <c r="M65" i="62"/>
  <c r="N65" i="62"/>
  <c r="O65" i="62"/>
  <c r="Q65" i="62"/>
  <c r="R65" i="62"/>
  <c r="S65" i="62"/>
  <c r="U65" i="62"/>
  <c r="V65" i="62"/>
  <c r="W65" i="62"/>
  <c r="X65" i="62"/>
  <c r="Y65" i="62"/>
  <c r="Z65" i="62"/>
  <c r="AA65" i="62"/>
  <c r="AC65" i="62"/>
  <c r="AD65" i="62"/>
  <c r="AE65" i="62"/>
  <c r="AF65" i="62"/>
  <c r="AG65" i="62"/>
  <c r="AH65" i="62"/>
  <c r="AI65" i="62"/>
  <c r="AJ65" i="62"/>
  <c r="AK65" i="62"/>
  <c r="AM65" i="62"/>
  <c r="AN65" i="62"/>
  <c r="AO65" i="62"/>
  <c r="AP65" i="62"/>
  <c r="AR65" i="62"/>
  <c r="AS65" i="62"/>
  <c r="AT65" i="62"/>
  <c r="AU65" i="62"/>
  <c r="AW65" i="62"/>
  <c r="AY65" i="62"/>
  <c r="A66" i="62"/>
  <c r="B66" i="62"/>
  <c r="D66" i="62"/>
  <c r="E66" i="62"/>
  <c r="F66" i="62"/>
  <c r="G66" i="62"/>
  <c r="H66" i="62"/>
  <c r="I66" i="62"/>
  <c r="J66" i="62"/>
  <c r="K66" i="62"/>
  <c r="L66" i="62"/>
  <c r="M66" i="62"/>
  <c r="N66" i="62"/>
  <c r="O66" i="62"/>
  <c r="Q66" i="62"/>
  <c r="R66" i="62"/>
  <c r="S66" i="62"/>
  <c r="U66" i="62"/>
  <c r="V66" i="62"/>
  <c r="W66" i="62"/>
  <c r="X66" i="62"/>
  <c r="Y66" i="62"/>
  <c r="Z66" i="62"/>
  <c r="AA66" i="62"/>
  <c r="AC66" i="62"/>
  <c r="AD66" i="62"/>
  <c r="AE66" i="62"/>
  <c r="AF66" i="62"/>
  <c r="AG66" i="62"/>
  <c r="AH66" i="62"/>
  <c r="AI66" i="62"/>
  <c r="AJ66" i="62"/>
  <c r="AK66" i="62"/>
  <c r="AM66" i="62"/>
  <c r="AN66" i="62"/>
  <c r="AO66" i="62"/>
  <c r="AP66" i="62"/>
  <c r="AR66" i="62"/>
  <c r="AS66" i="62"/>
  <c r="AT66" i="62"/>
  <c r="AU66" i="62"/>
  <c r="AW66" i="62"/>
  <c r="AY66" i="62"/>
  <c r="A67" i="62"/>
  <c r="B67" i="62"/>
  <c r="D67" i="62"/>
  <c r="E67" i="62"/>
  <c r="F67" i="62"/>
  <c r="G67" i="62"/>
  <c r="H67" i="62"/>
  <c r="I67" i="62"/>
  <c r="J67" i="62"/>
  <c r="K67" i="62"/>
  <c r="L67" i="62"/>
  <c r="M67" i="62"/>
  <c r="N67" i="62"/>
  <c r="O67" i="62"/>
  <c r="Q67" i="62"/>
  <c r="R67" i="62"/>
  <c r="S67" i="62"/>
  <c r="U67" i="62"/>
  <c r="V67" i="62"/>
  <c r="W67" i="62"/>
  <c r="X67" i="62"/>
  <c r="Y67" i="62"/>
  <c r="Z67" i="62"/>
  <c r="AA67" i="62"/>
  <c r="AC67" i="62"/>
  <c r="AD67" i="62"/>
  <c r="AE67" i="62"/>
  <c r="AF67" i="62"/>
  <c r="AG67" i="62"/>
  <c r="AH67" i="62"/>
  <c r="AI67" i="62"/>
  <c r="AJ67" i="62"/>
  <c r="AK67" i="62"/>
  <c r="AM67" i="62"/>
  <c r="AN67" i="62"/>
  <c r="AO67" i="62"/>
  <c r="AP67" i="62"/>
  <c r="AR67" i="62"/>
  <c r="AS67" i="62"/>
  <c r="AT67" i="62"/>
  <c r="AU67" i="62"/>
  <c r="AW67" i="62"/>
  <c r="AY67" i="62"/>
  <c r="A68" i="62"/>
  <c r="B68" i="62"/>
  <c r="D68" i="62"/>
  <c r="E68" i="62"/>
  <c r="F68" i="62"/>
  <c r="G68" i="62"/>
  <c r="H68" i="62"/>
  <c r="I68" i="62"/>
  <c r="J68" i="62"/>
  <c r="K68" i="62"/>
  <c r="L68" i="62"/>
  <c r="M68" i="62"/>
  <c r="N68" i="62"/>
  <c r="O68" i="62"/>
  <c r="Q68" i="62"/>
  <c r="R68" i="62"/>
  <c r="S68" i="62"/>
  <c r="U68" i="62"/>
  <c r="V68" i="62"/>
  <c r="W68" i="62"/>
  <c r="X68" i="62"/>
  <c r="Y68" i="62"/>
  <c r="Z68" i="62"/>
  <c r="AA68" i="62"/>
  <c r="AC68" i="62"/>
  <c r="AD68" i="62"/>
  <c r="AE68" i="62"/>
  <c r="AF68" i="62"/>
  <c r="AG68" i="62"/>
  <c r="AH68" i="62"/>
  <c r="AI68" i="62"/>
  <c r="AJ68" i="62"/>
  <c r="AK68" i="62"/>
  <c r="AM68" i="62"/>
  <c r="AN68" i="62"/>
  <c r="AO68" i="62"/>
  <c r="AP68" i="62"/>
  <c r="AR68" i="62"/>
  <c r="AS68" i="62"/>
  <c r="AT68" i="62"/>
  <c r="AU68" i="62"/>
  <c r="AW68" i="62"/>
  <c r="AY68" i="62"/>
  <c r="A69" i="62"/>
  <c r="B69" i="62"/>
  <c r="D69" i="62"/>
  <c r="E69" i="62"/>
  <c r="F69" i="62"/>
  <c r="G69" i="62"/>
  <c r="H69" i="62"/>
  <c r="I69" i="62"/>
  <c r="J69" i="62"/>
  <c r="K69" i="62"/>
  <c r="L69" i="62"/>
  <c r="M69" i="62"/>
  <c r="N69" i="62"/>
  <c r="O69" i="62"/>
  <c r="Q69" i="62"/>
  <c r="R69" i="62"/>
  <c r="S69" i="62"/>
  <c r="U69" i="62"/>
  <c r="V69" i="62"/>
  <c r="W69" i="62"/>
  <c r="X69" i="62"/>
  <c r="Y69" i="62"/>
  <c r="Z69" i="62"/>
  <c r="AA69" i="62"/>
  <c r="AC69" i="62"/>
  <c r="AD69" i="62"/>
  <c r="AE69" i="62"/>
  <c r="AF69" i="62"/>
  <c r="AG69" i="62"/>
  <c r="AH69" i="62"/>
  <c r="AI69" i="62"/>
  <c r="AJ69" i="62"/>
  <c r="AK69" i="62"/>
  <c r="AM69" i="62"/>
  <c r="AN69" i="62"/>
  <c r="AO69" i="62"/>
  <c r="AP69" i="62"/>
  <c r="AR69" i="62"/>
  <c r="AS69" i="62"/>
  <c r="AT69" i="62"/>
  <c r="AU69" i="62"/>
  <c r="AW69" i="62"/>
  <c r="AY69" i="62"/>
  <c r="A70" i="62"/>
  <c r="B70" i="62"/>
  <c r="D70" i="62"/>
  <c r="E70" i="62"/>
  <c r="F70" i="62"/>
  <c r="G70" i="62"/>
  <c r="H70" i="62"/>
  <c r="I70" i="62"/>
  <c r="J70" i="62"/>
  <c r="K70" i="62"/>
  <c r="L70" i="62"/>
  <c r="M70" i="62"/>
  <c r="N70" i="62"/>
  <c r="O70" i="62"/>
  <c r="Q70" i="62"/>
  <c r="R70" i="62"/>
  <c r="S70" i="62"/>
  <c r="U70" i="62"/>
  <c r="V70" i="62"/>
  <c r="W70" i="62"/>
  <c r="X70" i="62"/>
  <c r="Y70" i="62"/>
  <c r="Z70" i="62"/>
  <c r="AA70" i="62"/>
  <c r="AC70" i="62"/>
  <c r="AD70" i="62"/>
  <c r="AE70" i="62"/>
  <c r="AF70" i="62"/>
  <c r="AG70" i="62"/>
  <c r="AH70" i="62"/>
  <c r="AI70" i="62"/>
  <c r="AJ70" i="62"/>
  <c r="AK70" i="62"/>
  <c r="AM70" i="62"/>
  <c r="AN70" i="62"/>
  <c r="AO70" i="62"/>
  <c r="AP70" i="62"/>
  <c r="AR70" i="62"/>
  <c r="AS70" i="62"/>
  <c r="AT70" i="62"/>
  <c r="AU70" i="62"/>
  <c r="AW70" i="62"/>
  <c r="AY70" i="62"/>
  <c r="A71" i="62"/>
  <c r="B71" i="62"/>
  <c r="D71" i="62"/>
  <c r="E71" i="62"/>
  <c r="F71" i="62"/>
  <c r="G71" i="62"/>
  <c r="H71" i="62"/>
  <c r="I71" i="62"/>
  <c r="J71" i="62"/>
  <c r="K71" i="62"/>
  <c r="L71" i="62"/>
  <c r="M71" i="62"/>
  <c r="N71" i="62"/>
  <c r="O71" i="62"/>
  <c r="Q71" i="62"/>
  <c r="R71" i="62"/>
  <c r="S71" i="62"/>
  <c r="U71" i="62"/>
  <c r="V71" i="62"/>
  <c r="W71" i="62"/>
  <c r="X71" i="62"/>
  <c r="Y71" i="62"/>
  <c r="Z71" i="62"/>
  <c r="AA71" i="62"/>
  <c r="AC71" i="62"/>
  <c r="AD71" i="62"/>
  <c r="AE71" i="62"/>
  <c r="AF71" i="62"/>
  <c r="AG71" i="62"/>
  <c r="AH71" i="62"/>
  <c r="AI71" i="62"/>
  <c r="AJ71" i="62"/>
  <c r="AK71" i="62"/>
  <c r="AM71" i="62"/>
  <c r="AN71" i="62"/>
  <c r="AO71" i="62"/>
  <c r="AP71" i="62"/>
  <c r="AR71" i="62"/>
  <c r="AS71" i="62"/>
  <c r="AT71" i="62"/>
  <c r="AU71" i="62"/>
  <c r="AW71" i="62"/>
  <c r="AY71" i="62"/>
  <c r="A72" i="62"/>
  <c r="B72" i="62"/>
  <c r="D72" i="62"/>
  <c r="E72" i="62"/>
  <c r="F72" i="62"/>
  <c r="G72" i="62"/>
  <c r="H72" i="62"/>
  <c r="I72" i="62"/>
  <c r="J72" i="62"/>
  <c r="K72" i="62"/>
  <c r="L72" i="62"/>
  <c r="M72" i="62"/>
  <c r="N72" i="62"/>
  <c r="O72" i="62"/>
  <c r="Q72" i="62"/>
  <c r="R72" i="62"/>
  <c r="S72" i="62"/>
  <c r="U72" i="62"/>
  <c r="V72" i="62"/>
  <c r="W72" i="62"/>
  <c r="X72" i="62"/>
  <c r="Y72" i="62"/>
  <c r="Z72" i="62"/>
  <c r="AA72" i="62"/>
  <c r="AC72" i="62"/>
  <c r="AD72" i="62"/>
  <c r="AE72" i="62"/>
  <c r="AF72" i="62"/>
  <c r="AG72" i="62"/>
  <c r="AH72" i="62"/>
  <c r="AI72" i="62"/>
  <c r="AJ72" i="62"/>
  <c r="AK72" i="62"/>
  <c r="AM72" i="62"/>
  <c r="AN72" i="62"/>
  <c r="AO72" i="62"/>
  <c r="AP72" i="62"/>
  <c r="AR72" i="62"/>
  <c r="AS72" i="62"/>
  <c r="AT72" i="62"/>
  <c r="AU72" i="62"/>
  <c r="AW72" i="62"/>
  <c r="AY72" i="62"/>
  <c r="A73" i="62"/>
  <c r="B73" i="62"/>
  <c r="D73" i="62"/>
  <c r="E73" i="62"/>
  <c r="F73" i="62"/>
  <c r="G73" i="62"/>
  <c r="H73" i="62"/>
  <c r="I73" i="62"/>
  <c r="J73" i="62"/>
  <c r="K73" i="62"/>
  <c r="L73" i="62"/>
  <c r="M73" i="62"/>
  <c r="N73" i="62"/>
  <c r="O73" i="62"/>
  <c r="Q73" i="62"/>
  <c r="R73" i="62"/>
  <c r="S73" i="62"/>
  <c r="U73" i="62"/>
  <c r="V73" i="62"/>
  <c r="W73" i="62"/>
  <c r="X73" i="62"/>
  <c r="Y73" i="62"/>
  <c r="Z73" i="62"/>
  <c r="AA73" i="62"/>
  <c r="AC73" i="62"/>
  <c r="AD73" i="62"/>
  <c r="AE73" i="62"/>
  <c r="AF73" i="62"/>
  <c r="AG73" i="62"/>
  <c r="AH73" i="62"/>
  <c r="AI73" i="62"/>
  <c r="AJ73" i="62"/>
  <c r="AK73" i="62"/>
  <c r="AM73" i="62"/>
  <c r="AN73" i="62"/>
  <c r="AO73" i="62"/>
  <c r="AP73" i="62"/>
  <c r="AR73" i="62"/>
  <c r="AS73" i="62"/>
  <c r="AT73" i="62"/>
  <c r="AU73" i="62"/>
  <c r="AW73" i="62"/>
  <c r="AY73" i="62"/>
  <c r="A74" i="62"/>
  <c r="B74" i="62"/>
  <c r="D74" i="62"/>
  <c r="E74" i="62"/>
  <c r="F74" i="62"/>
  <c r="G74" i="62"/>
  <c r="H74" i="62"/>
  <c r="I74" i="62"/>
  <c r="J74" i="62"/>
  <c r="K74" i="62"/>
  <c r="L74" i="62"/>
  <c r="M74" i="62"/>
  <c r="N74" i="62"/>
  <c r="O74" i="62"/>
  <c r="Q74" i="62"/>
  <c r="R74" i="62"/>
  <c r="S74" i="62"/>
  <c r="U74" i="62"/>
  <c r="V74" i="62"/>
  <c r="W74" i="62"/>
  <c r="X74" i="62"/>
  <c r="Y74" i="62"/>
  <c r="Z74" i="62"/>
  <c r="AA74" i="62"/>
  <c r="AC74" i="62"/>
  <c r="AD74" i="62"/>
  <c r="AE74" i="62"/>
  <c r="AF74" i="62"/>
  <c r="AG74" i="62"/>
  <c r="AH74" i="62"/>
  <c r="AI74" i="62"/>
  <c r="AJ74" i="62"/>
  <c r="AK74" i="62"/>
  <c r="AM74" i="62"/>
  <c r="AN74" i="62"/>
  <c r="AO74" i="62"/>
  <c r="AP74" i="62"/>
  <c r="AR74" i="62"/>
  <c r="AS74" i="62"/>
  <c r="AT74" i="62"/>
  <c r="AU74" i="62"/>
  <c r="AW74" i="62"/>
  <c r="AY74" i="62"/>
  <c r="A75" i="62"/>
  <c r="B75" i="62"/>
  <c r="D75" i="62"/>
  <c r="E75" i="62"/>
  <c r="F75" i="62"/>
  <c r="G75" i="62"/>
  <c r="H75" i="62"/>
  <c r="I75" i="62"/>
  <c r="J75" i="62"/>
  <c r="K75" i="62"/>
  <c r="L75" i="62"/>
  <c r="M75" i="62"/>
  <c r="N75" i="62"/>
  <c r="O75" i="62"/>
  <c r="Q75" i="62"/>
  <c r="R75" i="62"/>
  <c r="S75" i="62"/>
  <c r="U75" i="62"/>
  <c r="V75" i="62"/>
  <c r="W75" i="62"/>
  <c r="X75" i="62"/>
  <c r="Y75" i="62"/>
  <c r="Z75" i="62"/>
  <c r="AA75" i="62"/>
  <c r="AC75" i="62"/>
  <c r="AD75" i="62"/>
  <c r="AE75" i="62"/>
  <c r="AF75" i="62"/>
  <c r="AG75" i="62"/>
  <c r="AH75" i="62"/>
  <c r="AI75" i="62"/>
  <c r="AJ75" i="62"/>
  <c r="AK75" i="62"/>
  <c r="AM75" i="62"/>
  <c r="AN75" i="62"/>
  <c r="AO75" i="62"/>
  <c r="AP75" i="62"/>
  <c r="AR75" i="62"/>
  <c r="AS75" i="62"/>
  <c r="AT75" i="62"/>
  <c r="AU75" i="62"/>
  <c r="AW75" i="62"/>
  <c r="AY75" i="62"/>
  <c r="A76" i="62"/>
  <c r="B76" i="62"/>
  <c r="D76" i="62"/>
  <c r="E76" i="62"/>
  <c r="F76" i="62"/>
  <c r="G76" i="62"/>
  <c r="H76" i="62"/>
  <c r="I76" i="62"/>
  <c r="J76" i="62"/>
  <c r="K76" i="62"/>
  <c r="L76" i="62"/>
  <c r="M76" i="62"/>
  <c r="N76" i="62"/>
  <c r="O76" i="62"/>
  <c r="Q76" i="62"/>
  <c r="R76" i="62"/>
  <c r="S76" i="62"/>
  <c r="U76" i="62"/>
  <c r="V76" i="62"/>
  <c r="W76" i="62"/>
  <c r="X76" i="62"/>
  <c r="Y76" i="62"/>
  <c r="Z76" i="62"/>
  <c r="AA76" i="62"/>
  <c r="AC76" i="62"/>
  <c r="AD76" i="62"/>
  <c r="AE76" i="62"/>
  <c r="AF76" i="62"/>
  <c r="AG76" i="62"/>
  <c r="AH76" i="62"/>
  <c r="AI76" i="62"/>
  <c r="AJ76" i="62"/>
  <c r="AK76" i="62"/>
  <c r="AM76" i="62"/>
  <c r="AN76" i="62"/>
  <c r="AO76" i="62"/>
  <c r="AP76" i="62"/>
  <c r="AR76" i="62"/>
  <c r="AS76" i="62"/>
  <c r="AT76" i="62"/>
  <c r="AU76" i="62"/>
  <c r="AW76" i="62"/>
  <c r="AY76" i="62"/>
  <c r="A77" i="62"/>
  <c r="B77" i="62"/>
  <c r="D77" i="62"/>
  <c r="E77" i="62"/>
  <c r="F77" i="62"/>
  <c r="G77" i="62"/>
  <c r="H77" i="62"/>
  <c r="I77" i="62"/>
  <c r="J77" i="62"/>
  <c r="K77" i="62"/>
  <c r="L77" i="62"/>
  <c r="M77" i="62"/>
  <c r="N77" i="62"/>
  <c r="O77" i="62"/>
  <c r="Q77" i="62"/>
  <c r="R77" i="62"/>
  <c r="S77" i="62"/>
  <c r="U77" i="62"/>
  <c r="V77" i="62"/>
  <c r="W77" i="62"/>
  <c r="X77" i="62"/>
  <c r="Y77" i="62"/>
  <c r="Z77" i="62"/>
  <c r="AA77" i="62"/>
  <c r="AC77" i="62"/>
  <c r="AD77" i="62"/>
  <c r="AE77" i="62"/>
  <c r="AF77" i="62"/>
  <c r="AG77" i="62"/>
  <c r="AH77" i="62"/>
  <c r="AI77" i="62"/>
  <c r="AJ77" i="62"/>
  <c r="AK77" i="62"/>
  <c r="AM77" i="62"/>
  <c r="AN77" i="62"/>
  <c r="AO77" i="62"/>
  <c r="AP77" i="62"/>
  <c r="AR77" i="62"/>
  <c r="AS77" i="62"/>
  <c r="AT77" i="62"/>
  <c r="AU77" i="62"/>
  <c r="AW77" i="62"/>
  <c r="AY77" i="62"/>
  <c r="A78" i="62"/>
  <c r="B78" i="62"/>
  <c r="D78" i="62"/>
  <c r="E78" i="62"/>
  <c r="F78" i="62"/>
  <c r="G78" i="62"/>
  <c r="H78" i="62"/>
  <c r="I78" i="62"/>
  <c r="J78" i="62"/>
  <c r="K78" i="62"/>
  <c r="L78" i="62"/>
  <c r="M78" i="62"/>
  <c r="N78" i="62"/>
  <c r="O78" i="62"/>
  <c r="Q78" i="62"/>
  <c r="R78" i="62"/>
  <c r="S78" i="62"/>
  <c r="U78" i="62"/>
  <c r="V78" i="62"/>
  <c r="W78" i="62"/>
  <c r="X78" i="62"/>
  <c r="Y78" i="62"/>
  <c r="Z78" i="62"/>
  <c r="AA78" i="62"/>
  <c r="AC78" i="62"/>
  <c r="AD78" i="62"/>
  <c r="AE78" i="62"/>
  <c r="AF78" i="62"/>
  <c r="AG78" i="62"/>
  <c r="AH78" i="62"/>
  <c r="AI78" i="62"/>
  <c r="AJ78" i="62"/>
  <c r="AK78" i="62"/>
  <c r="AM78" i="62"/>
  <c r="AN78" i="62"/>
  <c r="AO78" i="62"/>
  <c r="AP78" i="62"/>
  <c r="AR78" i="62"/>
  <c r="AS78" i="62"/>
  <c r="AT78" i="62"/>
  <c r="AU78" i="62"/>
  <c r="AW78" i="62"/>
  <c r="AY78" i="62"/>
  <c r="A79" i="62"/>
  <c r="B79" i="62"/>
  <c r="D79" i="62"/>
  <c r="E79" i="62"/>
  <c r="F79" i="62"/>
  <c r="G79" i="62"/>
  <c r="H79" i="62"/>
  <c r="I79" i="62"/>
  <c r="J79" i="62"/>
  <c r="K79" i="62"/>
  <c r="L79" i="62"/>
  <c r="M79" i="62"/>
  <c r="N79" i="62"/>
  <c r="O79" i="62"/>
  <c r="Q79" i="62"/>
  <c r="R79" i="62"/>
  <c r="S79" i="62"/>
  <c r="U79" i="62"/>
  <c r="V79" i="62"/>
  <c r="W79" i="62"/>
  <c r="X79" i="62"/>
  <c r="Y79" i="62"/>
  <c r="Z79" i="62"/>
  <c r="AA79" i="62"/>
  <c r="AC79" i="62"/>
  <c r="AD79" i="62"/>
  <c r="AE79" i="62"/>
  <c r="AF79" i="62"/>
  <c r="AG79" i="62"/>
  <c r="AH79" i="62"/>
  <c r="AI79" i="62"/>
  <c r="AJ79" i="62"/>
  <c r="AK79" i="62"/>
  <c r="AM79" i="62"/>
  <c r="AN79" i="62"/>
  <c r="AO79" i="62"/>
  <c r="AP79" i="62"/>
  <c r="AR79" i="62"/>
  <c r="AS79" i="62"/>
  <c r="AT79" i="62"/>
  <c r="AU79" i="62"/>
  <c r="AW79" i="62"/>
  <c r="AY79" i="62"/>
  <c r="A80" i="62"/>
  <c r="B80" i="62"/>
  <c r="D80" i="62"/>
  <c r="E80" i="62"/>
  <c r="F80" i="62"/>
  <c r="G80" i="62"/>
  <c r="H80" i="62"/>
  <c r="I80" i="62"/>
  <c r="J80" i="62"/>
  <c r="K80" i="62"/>
  <c r="L80" i="62"/>
  <c r="M80" i="62"/>
  <c r="N80" i="62"/>
  <c r="O80" i="62"/>
  <c r="Q80" i="62"/>
  <c r="R80" i="62"/>
  <c r="S80" i="62"/>
  <c r="U80" i="62"/>
  <c r="V80" i="62"/>
  <c r="W80" i="62"/>
  <c r="X80" i="62"/>
  <c r="Y80" i="62"/>
  <c r="Z80" i="62"/>
  <c r="AA80" i="62"/>
  <c r="AC80" i="62"/>
  <c r="AD80" i="62"/>
  <c r="AE80" i="62"/>
  <c r="AF80" i="62"/>
  <c r="AG80" i="62"/>
  <c r="AH80" i="62"/>
  <c r="AI80" i="62"/>
  <c r="AJ80" i="62"/>
  <c r="AK80" i="62"/>
  <c r="AM80" i="62"/>
  <c r="AN80" i="62"/>
  <c r="AO80" i="62"/>
  <c r="AP80" i="62"/>
  <c r="AR80" i="62"/>
  <c r="AS80" i="62"/>
  <c r="AT80" i="62"/>
  <c r="AU80" i="62"/>
  <c r="AW80" i="62"/>
  <c r="AY80" i="62"/>
  <c r="A81" i="62"/>
  <c r="B81" i="62"/>
  <c r="D81" i="62"/>
  <c r="E81" i="62"/>
  <c r="F81" i="62"/>
  <c r="G81" i="62"/>
  <c r="H81" i="62"/>
  <c r="I81" i="62"/>
  <c r="J81" i="62"/>
  <c r="K81" i="62"/>
  <c r="L81" i="62"/>
  <c r="M81" i="62"/>
  <c r="N81" i="62"/>
  <c r="O81" i="62"/>
  <c r="Q81" i="62"/>
  <c r="R81" i="62"/>
  <c r="S81" i="62"/>
  <c r="U81" i="62"/>
  <c r="V81" i="62"/>
  <c r="W81" i="62"/>
  <c r="X81" i="62"/>
  <c r="Y81" i="62"/>
  <c r="Z81" i="62"/>
  <c r="AA81" i="62"/>
  <c r="AC81" i="62"/>
  <c r="AD81" i="62"/>
  <c r="AE81" i="62"/>
  <c r="AF81" i="62"/>
  <c r="AG81" i="62"/>
  <c r="AH81" i="62"/>
  <c r="AI81" i="62"/>
  <c r="AJ81" i="62"/>
  <c r="AK81" i="62"/>
  <c r="AM81" i="62"/>
  <c r="AN81" i="62"/>
  <c r="AO81" i="62"/>
  <c r="AP81" i="62"/>
  <c r="AR81" i="62"/>
  <c r="AS81" i="62"/>
  <c r="AT81" i="62"/>
  <c r="AU81" i="62"/>
  <c r="AW81" i="62"/>
  <c r="AY81" i="62"/>
  <c r="A82" i="62"/>
  <c r="B82" i="62"/>
  <c r="D82" i="62"/>
  <c r="E82" i="62"/>
  <c r="F82" i="62"/>
  <c r="G82" i="62"/>
  <c r="H82" i="62"/>
  <c r="I82" i="62"/>
  <c r="J82" i="62"/>
  <c r="K82" i="62"/>
  <c r="L82" i="62"/>
  <c r="M82" i="62"/>
  <c r="N82" i="62"/>
  <c r="O82" i="62"/>
  <c r="Q82" i="62"/>
  <c r="R82" i="62"/>
  <c r="S82" i="62"/>
  <c r="U82" i="62"/>
  <c r="V82" i="62"/>
  <c r="W82" i="62"/>
  <c r="X82" i="62"/>
  <c r="Y82" i="62"/>
  <c r="Z82" i="62"/>
  <c r="AA82" i="62"/>
  <c r="AC82" i="62"/>
  <c r="AD82" i="62"/>
  <c r="AE82" i="62"/>
  <c r="AF82" i="62"/>
  <c r="AG82" i="62"/>
  <c r="AH82" i="62"/>
  <c r="AI82" i="62"/>
  <c r="AJ82" i="62"/>
  <c r="AK82" i="62"/>
  <c r="AM82" i="62"/>
  <c r="AN82" i="62"/>
  <c r="AO82" i="62"/>
  <c r="AP82" i="62"/>
  <c r="AR82" i="62"/>
  <c r="AS82" i="62"/>
  <c r="AT82" i="62"/>
  <c r="AU82" i="62"/>
  <c r="AW82" i="62"/>
  <c r="AY82" i="62"/>
  <c r="A83" i="62"/>
  <c r="B83" i="62"/>
  <c r="D83" i="62"/>
  <c r="E83" i="62"/>
  <c r="F83" i="62"/>
  <c r="G83" i="62"/>
  <c r="H83" i="62"/>
  <c r="I83" i="62"/>
  <c r="J83" i="62"/>
  <c r="K83" i="62"/>
  <c r="L83" i="62"/>
  <c r="M83" i="62"/>
  <c r="N83" i="62"/>
  <c r="O83" i="62"/>
  <c r="Q83" i="62"/>
  <c r="R83" i="62"/>
  <c r="S83" i="62"/>
  <c r="U83" i="62"/>
  <c r="V83" i="62"/>
  <c r="W83" i="62"/>
  <c r="X83" i="62"/>
  <c r="Y83" i="62"/>
  <c r="Z83" i="62"/>
  <c r="AA83" i="62"/>
  <c r="AC83" i="62"/>
  <c r="AD83" i="62"/>
  <c r="AE83" i="62"/>
  <c r="AF83" i="62"/>
  <c r="AG83" i="62"/>
  <c r="AH83" i="62"/>
  <c r="AI83" i="62"/>
  <c r="AJ83" i="62"/>
  <c r="AK83" i="62"/>
  <c r="AM83" i="62"/>
  <c r="AN83" i="62"/>
  <c r="AO83" i="62"/>
  <c r="AP83" i="62"/>
  <c r="AR83" i="62"/>
  <c r="AS83" i="62"/>
  <c r="AT83" i="62"/>
  <c r="AU83" i="62"/>
  <c r="AW83" i="62"/>
  <c r="AY83" i="62"/>
  <c r="A84" i="62"/>
  <c r="B84" i="62"/>
  <c r="D84" i="62"/>
  <c r="E84" i="62"/>
  <c r="F84" i="62"/>
  <c r="G84" i="62"/>
  <c r="H84" i="62"/>
  <c r="I84" i="62"/>
  <c r="J84" i="62"/>
  <c r="K84" i="62"/>
  <c r="L84" i="62"/>
  <c r="M84" i="62"/>
  <c r="N84" i="62"/>
  <c r="O84" i="62"/>
  <c r="Q84" i="62"/>
  <c r="R84" i="62"/>
  <c r="S84" i="62"/>
  <c r="U84" i="62"/>
  <c r="V84" i="62"/>
  <c r="W84" i="62"/>
  <c r="X84" i="62"/>
  <c r="Y84" i="62"/>
  <c r="Z84" i="62"/>
  <c r="AA84" i="62"/>
  <c r="AC84" i="62"/>
  <c r="AD84" i="62"/>
  <c r="AE84" i="62"/>
  <c r="AF84" i="62"/>
  <c r="AG84" i="62"/>
  <c r="AH84" i="62"/>
  <c r="AI84" i="62"/>
  <c r="AJ84" i="62"/>
  <c r="AK84" i="62"/>
  <c r="AM84" i="62"/>
  <c r="AN84" i="62"/>
  <c r="AO84" i="62"/>
  <c r="AP84" i="62"/>
  <c r="AR84" i="62"/>
  <c r="AS84" i="62"/>
  <c r="AT84" i="62"/>
  <c r="AU84" i="62"/>
  <c r="AW84" i="62"/>
  <c r="AY84" i="62"/>
  <c r="A85" i="62"/>
  <c r="B85" i="62"/>
  <c r="D85" i="62"/>
  <c r="E85" i="62"/>
  <c r="F85" i="62"/>
  <c r="G85" i="62"/>
  <c r="H85" i="62"/>
  <c r="I85" i="62"/>
  <c r="J85" i="62"/>
  <c r="K85" i="62"/>
  <c r="L85" i="62"/>
  <c r="M85" i="62"/>
  <c r="N85" i="62"/>
  <c r="O85" i="62"/>
  <c r="Q85" i="62"/>
  <c r="R85" i="62"/>
  <c r="S85" i="62"/>
  <c r="U85" i="62"/>
  <c r="V85" i="62"/>
  <c r="W85" i="62"/>
  <c r="X85" i="62"/>
  <c r="Y85" i="62"/>
  <c r="Z85" i="62"/>
  <c r="AA85" i="62"/>
  <c r="AC85" i="62"/>
  <c r="AD85" i="62"/>
  <c r="AE85" i="62"/>
  <c r="AF85" i="62"/>
  <c r="AG85" i="62"/>
  <c r="AH85" i="62"/>
  <c r="AI85" i="62"/>
  <c r="AJ85" i="62"/>
  <c r="AK85" i="62"/>
  <c r="AM85" i="62"/>
  <c r="AN85" i="62"/>
  <c r="AO85" i="62"/>
  <c r="AP85" i="62"/>
  <c r="AR85" i="62"/>
  <c r="AS85" i="62"/>
  <c r="AT85" i="62"/>
  <c r="AU85" i="62"/>
  <c r="AW85" i="62"/>
  <c r="AY85" i="62"/>
  <c r="A86" i="62"/>
  <c r="B86" i="62"/>
  <c r="D86" i="62"/>
  <c r="E86" i="62"/>
  <c r="F86" i="62"/>
  <c r="G86" i="62"/>
  <c r="H86" i="62"/>
  <c r="I86" i="62"/>
  <c r="J86" i="62"/>
  <c r="K86" i="62"/>
  <c r="L86" i="62"/>
  <c r="M86" i="62"/>
  <c r="N86" i="62"/>
  <c r="O86" i="62"/>
  <c r="Q86" i="62"/>
  <c r="R86" i="62"/>
  <c r="S86" i="62"/>
  <c r="U86" i="62"/>
  <c r="V86" i="62"/>
  <c r="W86" i="62"/>
  <c r="X86" i="62"/>
  <c r="Y86" i="62"/>
  <c r="Z86" i="62"/>
  <c r="AA86" i="62"/>
  <c r="AC86" i="62"/>
  <c r="AD86" i="62"/>
  <c r="AE86" i="62"/>
  <c r="AF86" i="62"/>
  <c r="AG86" i="62"/>
  <c r="AH86" i="62"/>
  <c r="AI86" i="62"/>
  <c r="AJ86" i="62"/>
  <c r="AK86" i="62"/>
  <c r="AM86" i="62"/>
  <c r="AN86" i="62"/>
  <c r="AO86" i="62"/>
  <c r="AP86" i="62"/>
  <c r="AR86" i="62"/>
  <c r="AS86" i="62"/>
  <c r="AT86" i="62"/>
  <c r="AU86" i="62"/>
  <c r="AW86" i="62"/>
  <c r="AY86" i="62"/>
  <c r="A87" i="62"/>
  <c r="B87" i="62"/>
  <c r="D87" i="62"/>
  <c r="E87" i="62"/>
  <c r="F87" i="62"/>
  <c r="G87" i="62"/>
  <c r="H87" i="62"/>
  <c r="I87" i="62"/>
  <c r="J87" i="62"/>
  <c r="K87" i="62"/>
  <c r="L87" i="62"/>
  <c r="M87" i="62"/>
  <c r="N87" i="62"/>
  <c r="O87" i="62"/>
  <c r="Q87" i="62"/>
  <c r="R87" i="62"/>
  <c r="S87" i="62"/>
  <c r="U87" i="62"/>
  <c r="V87" i="62"/>
  <c r="W87" i="62"/>
  <c r="X87" i="62"/>
  <c r="Y87" i="62"/>
  <c r="Z87" i="62"/>
  <c r="AA87" i="62"/>
  <c r="AC87" i="62"/>
  <c r="AD87" i="62"/>
  <c r="AE87" i="62"/>
  <c r="AF87" i="62"/>
  <c r="AG87" i="62"/>
  <c r="AH87" i="62"/>
  <c r="AI87" i="62"/>
  <c r="AJ87" i="62"/>
  <c r="AK87" i="62"/>
  <c r="AM87" i="62"/>
  <c r="AN87" i="62"/>
  <c r="AO87" i="62"/>
  <c r="AP87" i="62"/>
  <c r="AR87" i="62"/>
  <c r="AS87" i="62"/>
  <c r="AT87" i="62"/>
  <c r="AU87" i="62"/>
  <c r="AW87" i="62"/>
  <c r="AY87" i="62"/>
  <c r="A88" i="62"/>
  <c r="B88" i="62"/>
  <c r="D88" i="62"/>
  <c r="E88" i="62"/>
  <c r="F88" i="62"/>
  <c r="G88" i="62"/>
  <c r="H88" i="62"/>
  <c r="I88" i="62"/>
  <c r="J88" i="62"/>
  <c r="K88" i="62"/>
  <c r="L88" i="62"/>
  <c r="M88" i="62"/>
  <c r="N88" i="62"/>
  <c r="O88" i="62"/>
  <c r="Q88" i="62"/>
  <c r="R88" i="62"/>
  <c r="S88" i="62"/>
  <c r="U88" i="62"/>
  <c r="V88" i="62"/>
  <c r="W88" i="62"/>
  <c r="X88" i="62"/>
  <c r="Y88" i="62"/>
  <c r="Z88" i="62"/>
  <c r="AA88" i="62"/>
  <c r="AC88" i="62"/>
  <c r="AD88" i="62"/>
  <c r="AE88" i="62"/>
  <c r="AF88" i="62"/>
  <c r="AG88" i="62"/>
  <c r="AH88" i="62"/>
  <c r="AI88" i="62"/>
  <c r="AJ88" i="62"/>
  <c r="AK88" i="62"/>
  <c r="AM88" i="62"/>
  <c r="AN88" i="62"/>
  <c r="AO88" i="62"/>
  <c r="AP88" i="62"/>
  <c r="AR88" i="62"/>
  <c r="AS88" i="62"/>
  <c r="AT88" i="62"/>
  <c r="AU88" i="62"/>
  <c r="AW88" i="62"/>
  <c r="AY88" i="62"/>
  <c r="A89" i="62"/>
  <c r="B89" i="62"/>
  <c r="D89" i="62"/>
  <c r="E89" i="62"/>
  <c r="F89" i="62"/>
  <c r="G89" i="62"/>
  <c r="H89" i="62"/>
  <c r="I89" i="62"/>
  <c r="J89" i="62"/>
  <c r="K89" i="62"/>
  <c r="L89" i="62"/>
  <c r="M89" i="62"/>
  <c r="N89" i="62"/>
  <c r="O89" i="62"/>
  <c r="Q89" i="62"/>
  <c r="R89" i="62"/>
  <c r="S89" i="62"/>
  <c r="U89" i="62"/>
  <c r="V89" i="62"/>
  <c r="W89" i="62"/>
  <c r="X89" i="62"/>
  <c r="Y89" i="62"/>
  <c r="Z89" i="62"/>
  <c r="AA89" i="62"/>
  <c r="AC89" i="62"/>
  <c r="AD89" i="62"/>
  <c r="AE89" i="62"/>
  <c r="AF89" i="62"/>
  <c r="AG89" i="62"/>
  <c r="AH89" i="62"/>
  <c r="AI89" i="62"/>
  <c r="AJ89" i="62"/>
  <c r="AK89" i="62"/>
  <c r="AM89" i="62"/>
  <c r="AN89" i="62"/>
  <c r="AO89" i="62"/>
  <c r="AP89" i="62"/>
  <c r="AR89" i="62"/>
  <c r="AS89" i="62"/>
  <c r="AT89" i="62"/>
  <c r="AU89" i="62"/>
  <c r="AW89" i="62"/>
  <c r="AY89" i="62"/>
  <c r="A90" i="62"/>
  <c r="B90" i="62"/>
  <c r="D90" i="62"/>
  <c r="E90" i="62"/>
  <c r="F90" i="62"/>
  <c r="G90" i="62"/>
  <c r="H90" i="62"/>
  <c r="I90" i="62"/>
  <c r="J90" i="62"/>
  <c r="K90" i="62"/>
  <c r="L90" i="62"/>
  <c r="M90" i="62"/>
  <c r="N90" i="62"/>
  <c r="O90" i="62"/>
  <c r="Q90" i="62"/>
  <c r="R90" i="62"/>
  <c r="S90" i="62"/>
  <c r="U90" i="62"/>
  <c r="V90" i="62"/>
  <c r="W90" i="62"/>
  <c r="X90" i="62"/>
  <c r="Y90" i="62"/>
  <c r="Z90" i="62"/>
  <c r="AA90" i="62"/>
  <c r="AC90" i="62"/>
  <c r="AD90" i="62"/>
  <c r="AE90" i="62"/>
  <c r="AF90" i="62"/>
  <c r="AG90" i="62"/>
  <c r="AH90" i="62"/>
  <c r="AI90" i="62"/>
  <c r="AJ90" i="62"/>
  <c r="AK90" i="62"/>
  <c r="AM90" i="62"/>
  <c r="AN90" i="62"/>
  <c r="AO90" i="62"/>
  <c r="AP90" i="62"/>
  <c r="AR90" i="62"/>
  <c r="AS90" i="62"/>
  <c r="AT90" i="62"/>
  <c r="AU90" i="62"/>
  <c r="AW90" i="62"/>
  <c r="AY90" i="62"/>
  <c r="A91" i="62"/>
  <c r="B91" i="62"/>
  <c r="D91" i="62"/>
  <c r="E91" i="62"/>
  <c r="F91" i="62"/>
  <c r="G91" i="62"/>
  <c r="H91" i="62"/>
  <c r="I91" i="62"/>
  <c r="J91" i="62"/>
  <c r="K91" i="62"/>
  <c r="L91" i="62"/>
  <c r="M91" i="62"/>
  <c r="N91" i="62"/>
  <c r="O91" i="62"/>
  <c r="Q91" i="62"/>
  <c r="R91" i="62"/>
  <c r="S91" i="62"/>
  <c r="U91" i="62"/>
  <c r="V91" i="62"/>
  <c r="W91" i="62"/>
  <c r="X91" i="62"/>
  <c r="Y91" i="62"/>
  <c r="Z91" i="62"/>
  <c r="AA91" i="62"/>
  <c r="AC91" i="62"/>
  <c r="AD91" i="62"/>
  <c r="AE91" i="62"/>
  <c r="AF91" i="62"/>
  <c r="AG91" i="62"/>
  <c r="AH91" i="62"/>
  <c r="AI91" i="62"/>
  <c r="AJ91" i="62"/>
  <c r="AK91" i="62"/>
  <c r="AM91" i="62"/>
  <c r="AN91" i="62"/>
  <c r="AO91" i="62"/>
  <c r="AP91" i="62"/>
  <c r="AR91" i="62"/>
  <c r="AS91" i="62"/>
  <c r="AT91" i="62"/>
  <c r="AU91" i="62"/>
  <c r="AW91" i="62"/>
  <c r="AY91" i="62"/>
  <c r="A92" i="62"/>
  <c r="B92" i="62"/>
  <c r="D92" i="62"/>
  <c r="E92" i="62"/>
  <c r="F92" i="62"/>
  <c r="G92" i="62"/>
  <c r="H92" i="62"/>
  <c r="I92" i="62"/>
  <c r="J92" i="62"/>
  <c r="K92" i="62"/>
  <c r="L92" i="62"/>
  <c r="M92" i="62"/>
  <c r="N92" i="62"/>
  <c r="O92" i="62"/>
  <c r="Q92" i="62"/>
  <c r="R92" i="62"/>
  <c r="S92" i="62"/>
  <c r="U92" i="62"/>
  <c r="V92" i="62"/>
  <c r="W92" i="62"/>
  <c r="X92" i="62"/>
  <c r="Y92" i="62"/>
  <c r="Z92" i="62"/>
  <c r="AA92" i="62"/>
  <c r="AC92" i="62"/>
  <c r="AD92" i="62"/>
  <c r="AE92" i="62"/>
  <c r="AF92" i="62"/>
  <c r="AG92" i="62"/>
  <c r="AH92" i="62"/>
  <c r="AI92" i="62"/>
  <c r="AJ92" i="62"/>
  <c r="AK92" i="62"/>
  <c r="AM92" i="62"/>
  <c r="AN92" i="62"/>
  <c r="AO92" i="62"/>
  <c r="AP92" i="62"/>
  <c r="AR92" i="62"/>
  <c r="AS92" i="62"/>
  <c r="AT92" i="62"/>
  <c r="AU92" i="62"/>
  <c r="AW92" i="62"/>
  <c r="AY92" i="62"/>
  <c r="A93" i="62"/>
  <c r="B93" i="62"/>
  <c r="D93" i="62"/>
  <c r="E93" i="62"/>
  <c r="F93" i="62"/>
  <c r="G93" i="62"/>
  <c r="H93" i="62"/>
  <c r="I93" i="62"/>
  <c r="J93" i="62"/>
  <c r="K93" i="62"/>
  <c r="L93" i="62"/>
  <c r="M93" i="62"/>
  <c r="N93" i="62"/>
  <c r="O93" i="62"/>
  <c r="Q93" i="62"/>
  <c r="R93" i="62"/>
  <c r="S93" i="62"/>
  <c r="U93" i="62"/>
  <c r="V93" i="62"/>
  <c r="W93" i="62"/>
  <c r="X93" i="62"/>
  <c r="Y93" i="62"/>
  <c r="Z93" i="62"/>
  <c r="AA93" i="62"/>
  <c r="AC93" i="62"/>
  <c r="AD93" i="62"/>
  <c r="AE93" i="62"/>
  <c r="AF93" i="62"/>
  <c r="AG93" i="62"/>
  <c r="AH93" i="62"/>
  <c r="AI93" i="62"/>
  <c r="AJ93" i="62"/>
  <c r="AK93" i="62"/>
  <c r="AM93" i="62"/>
  <c r="AN93" i="62"/>
  <c r="AO93" i="62"/>
  <c r="AP93" i="62"/>
  <c r="AR93" i="62"/>
  <c r="AS93" i="62"/>
  <c r="AT93" i="62"/>
  <c r="AU93" i="62"/>
  <c r="AW93" i="62"/>
  <c r="AY93" i="62"/>
  <c r="A94" i="62"/>
  <c r="B94" i="62"/>
  <c r="D94" i="62"/>
  <c r="E94" i="62"/>
  <c r="F94" i="62"/>
  <c r="G94" i="62"/>
  <c r="H94" i="62"/>
  <c r="I94" i="62"/>
  <c r="J94" i="62"/>
  <c r="K94" i="62"/>
  <c r="L94" i="62"/>
  <c r="M94" i="62"/>
  <c r="N94" i="62"/>
  <c r="O94" i="62"/>
  <c r="Q94" i="62"/>
  <c r="R94" i="62"/>
  <c r="S94" i="62"/>
  <c r="U94" i="62"/>
  <c r="V94" i="62"/>
  <c r="W94" i="62"/>
  <c r="X94" i="62"/>
  <c r="Y94" i="62"/>
  <c r="Z94" i="62"/>
  <c r="AA94" i="62"/>
  <c r="AC94" i="62"/>
  <c r="AD94" i="62"/>
  <c r="AE94" i="62"/>
  <c r="AF94" i="62"/>
  <c r="AG94" i="62"/>
  <c r="AH94" i="62"/>
  <c r="AI94" i="62"/>
  <c r="AJ94" i="62"/>
  <c r="AK94" i="62"/>
  <c r="AM94" i="62"/>
  <c r="AN94" i="62"/>
  <c r="AO94" i="62"/>
  <c r="AP94" i="62"/>
  <c r="AR94" i="62"/>
  <c r="AS94" i="62"/>
  <c r="AT94" i="62"/>
  <c r="AU94" i="62"/>
  <c r="AW94" i="62"/>
  <c r="AY94" i="62"/>
  <c r="A95" i="62"/>
  <c r="B95" i="62"/>
  <c r="D95" i="62"/>
  <c r="E95" i="62"/>
  <c r="F95" i="62"/>
  <c r="G95" i="62"/>
  <c r="H95" i="62"/>
  <c r="I95" i="62"/>
  <c r="J95" i="62"/>
  <c r="K95" i="62"/>
  <c r="L95" i="62"/>
  <c r="M95" i="62"/>
  <c r="N95" i="62"/>
  <c r="O95" i="62"/>
  <c r="Q95" i="62"/>
  <c r="R95" i="62"/>
  <c r="S95" i="62"/>
  <c r="U95" i="62"/>
  <c r="V95" i="62"/>
  <c r="W95" i="62"/>
  <c r="X95" i="62"/>
  <c r="Y95" i="62"/>
  <c r="Z95" i="62"/>
  <c r="AA95" i="62"/>
  <c r="AC95" i="62"/>
  <c r="AD95" i="62"/>
  <c r="AE95" i="62"/>
  <c r="AF95" i="62"/>
  <c r="AG95" i="62"/>
  <c r="AH95" i="62"/>
  <c r="AI95" i="62"/>
  <c r="AJ95" i="62"/>
  <c r="AK95" i="62"/>
  <c r="AM95" i="62"/>
  <c r="AN95" i="62"/>
  <c r="AO95" i="62"/>
  <c r="AP95" i="62"/>
  <c r="AR95" i="62"/>
  <c r="AS95" i="62"/>
  <c r="AT95" i="62"/>
  <c r="AU95" i="62"/>
  <c r="AW95" i="62"/>
  <c r="AY95" i="62"/>
  <c r="A96" i="62"/>
  <c r="B96" i="62"/>
  <c r="D96" i="62"/>
  <c r="E96" i="62"/>
  <c r="F96" i="62"/>
  <c r="G96" i="62"/>
  <c r="H96" i="62"/>
  <c r="I96" i="62"/>
  <c r="J96" i="62"/>
  <c r="K96" i="62"/>
  <c r="L96" i="62"/>
  <c r="M96" i="62"/>
  <c r="N96" i="62"/>
  <c r="O96" i="62"/>
  <c r="Q96" i="62"/>
  <c r="R96" i="62"/>
  <c r="S96" i="62"/>
  <c r="U96" i="62"/>
  <c r="V96" i="62"/>
  <c r="W96" i="62"/>
  <c r="X96" i="62"/>
  <c r="Y96" i="62"/>
  <c r="Z96" i="62"/>
  <c r="AA96" i="62"/>
  <c r="AC96" i="62"/>
  <c r="AD96" i="62"/>
  <c r="AE96" i="62"/>
  <c r="AF96" i="62"/>
  <c r="AG96" i="62"/>
  <c r="AH96" i="62"/>
  <c r="AI96" i="62"/>
  <c r="AJ96" i="62"/>
  <c r="AK96" i="62"/>
  <c r="AM96" i="62"/>
  <c r="AN96" i="62"/>
  <c r="AO96" i="62"/>
  <c r="AP96" i="62"/>
  <c r="AR96" i="62"/>
  <c r="AS96" i="62"/>
  <c r="AT96" i="62"/>
  <c r="AU96" i="62"/>
  <c r="AW96" i="62"/>
  <c r="AY96" i="62"/>
  <c r="A97" i="62"/>
  <c r="B97" i="62"/>
  <c r="D97" i="62"/>
  <c r="E97" i="62"/>
  <c r="F97" i="62"/>
  <c r="G97" i="62"/>
  <c r="H97" i="62"/>
  <c r="I97" i="62"/>
  <c r="J97" i="62"/>
  <c r="K97" i="62"/>
  <c r="L97" i="62"/>
  <c r="M97" i="62"/>
  <c r="N97" i="62"/>
  <c r="O97" i="62"/>
  <c r="Q97" i="62"/>
  <c r="R97" i="62"/>
  <c r="S97" i="62"/>
  <c r="U97" i="62"/>
  <c r="V97" i="62"/>
  <c r="W97" i="62"/>
  <c r="X97" i="62"/>
  <c r="Y97" i="62"/>
  <c r="Z97" i="62"/>
  <c r="AA97" i="62"/>
  <c r="AC97" i="62"/>
  <c r="AD97" i="62"/>
  <c r="AE97" i="62"/>
  <c r="AF97" i="62"/>
  <c r="AG97" i="62"/>
  <c r="AH97" i="62"/>
  <c r="AI97" i="62"/>
  <c r="AJ97" i="62"/>
  <c r="AK97" i="62"/>
  <c r="AM97" i="62"/>
  <c r="AN97" i="62"/>
  <c r="AO97" i="62"/>
  <c r="AP97" i="62"/>
  <c r="AR97" i="62"/>
  <c r="AS97" i="62"/>
  <c r="AT97" i="62"/>
  <c r="AU97" i="62"/>
  <c r="AW97" i="62"/>
  <c r="AY97" i="62"/>
  <c r="A98" i="62"/>
  <c r="B98" i="62"/>
  <c r="D98" i="62"/>
  <c r="E98" i="62"/>
  <c r="F98" i="62"/>
  <c r="G98" i="62"/>
  <c r="H98" i="62"/>
  <c r="I98" i="62"/>
  <c r="J98" i="62"/>
  <c r="K98" i="62"/>
  <c r="L98" i="62"/>
  <c r="M98" i="62"/>
  <c r="N98" i="62"/>
  <c r="O98" i="62"/>
  <c r="Q98" i="62"/>
  <c r="R98" i="62"/>
  <c r="S98" i="62"/>
  <c r="U98" i="62"/>
  <c r="V98" i="62"/>
  <c r="W98" i="62"/>
  <c r="X98" i="62"/>
  <c r="Y98" i="62"/>
  <c r="Z98" i="62"/>
  <c r="AA98" i="62"/>
  <c r="AC98" i="62"/>
  <c r="AD98" i="62"/>
  <c r="AE98" i="62"/>
  <c r="AF98" i="62"/>
  <c r="AG98" i="62"/>
  <c r="AH98" i="62"/>
  <c r="AI98" i="62"/>
  <c r="AJ98" i="62"/>
  <c r="AK98" i="62"/>
  <c r="AM98" i="62"/>
  <c r="AN98" i="62"/>
  <c r="AO98" i="62"/>
  <c r="AP98" i="62"/>
  <c r="AR98" i="62"/>
  <c r="AS98" i="62"/>
  <c r="AT98" i="62"/>
  <c r="AU98" i="62"/>
  <c r="AW98" i="62"/>
  <c r="AY98" i="62"/>
  <c r="A99" i="62"/>
  <c r="B99" i="62"/>
  <c r="D99" i="62"/>
  <c r="E99" i="62"/>
  <c r="F99" i="62"/>
  <c r="G99" i="62"/>
  <c r="H99" i="62"/>
  <c r="I99" i="62"/>
  <c r="J99" i="62"/>
  <c r="K99" i="62"/>
  <c r="L99" i="62"/>
  <c r="M99" i="62"/>
  <c r="N99" i="62"/>
  <c r="O99" i="62"/>
  <c r="Q99" i="62"/>
  <c r="R99" i="62"/>
  <c r="S99" i="62"/>
  <c r="U99" i="62"/>
  <c r="V99" i="62"/>
  <c r="W99" i="62"/>
  <c r="X99" i="62"/>
  <c r="Y99" i="62"/>
  <c r="Z99" i="62"/>
  <c r="AA99" i="62"/>
  <c r="AC99" i="62"/>
  <c r="AD99" i="62"/>
  <c r="AE99" i="62"/>
  <c r="AF99" i="62"/>
  <c r="AG99" i="62"/>
  <c r="AH99" i="62"/>
  <c r="AI99" i="62"/>
  <c r="AJ99" i="62"/>
  <c r="AK99" i="62"/>
  <c r="AM99" i="62"/>
  <c r="AN99" i="62"/>
  <c r="AO99" i="62"/>
  <c r="AP99" i="62"/>
  <c r="AR99" i="62"/>
  <c r="AS99" i="62"/>
  <c r="AT99" i="62"/>
  <c r="AU99" i="62"/>
  <c r="AW99" i="62"/>
  <c r="AY99" i="62"/>
  <c r="A100" i="62"/>
  <c r="B100" i="62"/>
  <c r="D100" i="62"/>
  <c r="E100" i="62"/>
  <c r="F100" i="62"/>
  <c r="G100" i="62"/>
  <c r="H100" i="62"/>
  <c r="I100" i="62"/>
  <c r="J100" i="62"/>
  <c r="K100" i="62"/>
  <c r="L100" i="62"/>
  <c r="M100" i="62"/>
  <c r="N100" i="62"/>
  <c r="O100" i="62"/>
  <c r="Q100" i="62"/>
  <c r="R100" i="62"/>
  <c r="S100" i="62"/>
  <c r="U100" i="62"/>
  <c r="V100" i="62"/>
  <c r="W100" i="62"/>
  <c r="X100" i="62"/>
  <c r="Y100" i="62"/>
  <c r="Z100" i="62"/>
  <c r="AA100" i="62"/>
  <c r="AC100" i="62"/>
  <c r="AD100" i="62"/>
  <c r="AE100" i="62"/>
  <c r="AF100" i="62"/>
  <c r="AG100" i="62"/>
  <c r="AH100" i="62"/>
  <c r="AI100" i="62"/>
  <c r="AJ100" i="62"/>
  <c r="AK100" i="62"/>
  <c r="AM100" i="62"/>
  <c r="AN100" i="62"/>
  <c r="AO100" i="62"/>
  <c r="AP100" i="62"/>
  <c r="AR100" i="62"/>
  <c r="AS100" i="62"/>
  <c r="AT100" i="62"/>
  <c r="AU100" i="62"/>
  <c r="AW100" i="62"/>
  <c r="AY100" i="62"/>
  <c r="A101" i="62"/>
  <c r="B101" i="62"/>
  <c r="D101" i="62"/>
  <c r="E101" i="62"/>
  <c r="F101" i="62"/>
  <c r="G101" i="62"/>
  <c r="H101" i="62"/>
  <c r="I101" i="62"/>
  <c r="J101" i="62"/>
  <c r="K101" i="62"/>
  <c r="L101" i="62"/>
  <c r="M101" i="62"/>
  <c r="N101" i="62"/>
  <c r="O101" i="62"/>
  <c r="Q101" i="62"/>
  <c r="R101" i="62"/>
  <c r="S101" i="62"/>
  <c r="U101" i="62"/>
  <c r="V101" i="62"/>
  <c r="W101" i="62"/>
  <c r="X101" i="62"/>
  <c r="Y101" i="62"/>
  <c r="Z101" i="62"/>
  <c r="AA101" i="62"/>
  <c r="AC101" i="62"/>
  <c r="AD101" i="62"/>
  <c r="AE101" i="62"/>
  <c r="AF101" i="62"/>
  <c r="AG101" i="62"/>
  <c r="AH101" i="62"/>
  <c r="AI101" i="62"/>
  <c r="AJ101" i="62"/>
  <c r="AK101" i="62"/>
  <c r="AM101" i="62"/>
  <c r="AN101" i="62"/>
  <c r="AO101" i="62"/>
  <c r="AP101" i="62"/>
  <c r="AR101" i="62"/>
  <c r="AS101" i="62"/>
  <c r="AT101" i="62"/>
  <c r="AU101" i="62"/>
  <c r="AW101" i="62"/>
  <c r="AY101" i="62"/>
  <c r="A102" i="62"/>
  <c r="B102" i="62"/>
  <c r="D102" i="62"/>
  <c r="E102" i="62"/>
  <c r="F102" i="62"/>
  <c r="G102" i="62"/>
  <c r="H102" i="62"/>
  <c r="I102" i="62"/>
  <c r="J102" i="62"/>
  <c r="K102" i="62"/>
  <c r="L102" i="62"/>
  <c r="M102" i="62"/>
  <c r="N102" i="62"/>
  <c r="O102" i="62"/>
  <c r="Q102" i="62"/>
  <c r="R102" i="62"/>
  <c r="S102" i="62"/>
  <c r="U102" i="62"/>
  <c r="V102" i="62"/>
  <c r="W102" i="62"/>
  <c r="X102" i="62"/>
  <c r="Y102" i="62"/>
  <c r="Z102" i="62"/>
  <c r="AA102" i="62"/>
  <c r="AC102" i="62"/>
  <c r="AD102" i="62"/>
  <c r="AE102" i="62"/>
  <c r="AF102" i="62"/>
  <c r="AG102" i="62"/>
  <c r="AH102" i="62"/>
  <c r="AI102" i="62"/>
  <c r="AJ102" i="62"/>
  <c r="AK102" i="62"/>
  <c r="AM102" i="62"/>
  <c r="AN102" i="62"/>
  <c r="AO102" i="62"/>
  <c r="AP102" i="62"/>
  <c r="AR102" i="62"/>
  <c r="AS102" i="62"/>
  <c r="AT102" i="62"/>
  <c r="AU102" i="62"/>
  <c r="AW102" i="62"/>
  <c r="AY102" i="62"/>
  <c r="A103" i="62"/>
  <c r="B103" i="62"/>
  <c r="D103" i="62"/>
  <c r="E103" i="62"/>
  <c r="F103" i="62"/>
  <c r="G103" i="62"/>
  <c r="H103" i="62"/>
  <c r="I103" i="62"/>
  <c r="J103" i="62"/>
  <c r="K103" i="62"/>
  <c r="L103" i="62"/>
  <c r="M103" i="62"/>
  <c r="N103" i="62"/>
  <c r="O103" i="62"/>
  <c r="Q103" i="62"/>
  <c r="R103" i="62"/>
  <c r="S103" i="62"/>
  <c r="U103" i="62"/>
  <c r="V103" i="62"/>
  <c r="W103" i="62"/>
  <c r="X103" i="62"/>
  <c r="Y103" i="62"/>
  <c r="Z103" i="62"/>
  <c r="AA103" i="62"/>
  <c r="AC103" i="62"/>
  <c r="AD103" i="62"/>
  <c r="AE103" i="62"/>
  <c r="AF103" i="62"/>
  <c r="AG103" i="62"/>
  <c r="AH103" i="62"/>
  <c r="AI103" i="62"/>
  <c r="AJ103" i="62"/>
  <c r="AK103" i="62"/>
  <c r="AM103" i="62"/>
  <c r="AN103" i="62"/>
  <c r="AO103" i="62"/>
  <c r="AP103" i="62"/>
  <c r="AR103" i="62"/>
  <c r="AS103" i="62"/>
  <c r="AT103" i="62"/>
  <c r="AU103" i="62"/>
  <c r="AW103" i="62"/>
  <c r="AY103" i="62"/>
  <c r="A104" i="62"/>
  <c r="B104" i="62"/>
  <c r="D104" i="62"/>
  <c r="E104" i="62"/>
  <c r="F104" i="62"/>
  <c r="G104" i="62"/>
  <c r="H104" i="62"/>
  <c r="I104" i="62"/>
  <c r="J104" i="62"/>
  <c r="K104" i="62"/>
  <c r="L104" i="62"/>
  <c r="M104" i="62"/>
  <c r="N104" i="62"/>
  <c r="O104" i="62"/>
  <c r="Q104" i="62"/>
  <c r="R104" i="62"/>
  <c r="S104" i="62"/>
  <c r="U104" i="62"/>
  <c r="V104" i="62"/>
  <c r="W104" i="62"/>
  <c r="X104" i="62"/>
  <c r="Y104" i="62"/>
  <c r="Z104" i="62"/>
  <c r="AA104" i="62"/>
  <c r="AC104" i="62"/>
  <c r="AD104" i="62"/>
  <c r="AE104" i="62"/>
  <c r="AF104" i="62"/>
  <c r="AG104" i="62"/>
  <c r="AH104" i="62"/>
  <c r="AI104" i="62"/>
  <c r="AJ104" i="62"/>
  <c r="AK104" i="62"/>
  <c r="AM104" i="62"/>
  <c r="AN104" i="62"/>
  <c r="AO104" i="62"/>
  <c r="AP104" i="62"/>
  <c r="AR104" i="62"/>
  <c r="AS104" i="62"/>
  <c r="AT104" i="62"/>
  <c r="AU104" i="62"/>
  <c r="AW104" i="62"/>
  <c r="AY104" i="62"/>
  <c r="A105" i="62"/>
  <c r="B105" i="62"/>
  <c r="D105" i="62"/>
  <c r="E105" i="62"/>
  <c r="F105" i="62"/>
  <c r="G105" i="62"/>
  <c r="H105" i="62"/>
  <c r="I105" i="62"/>
  <c r="J105" i="62"/>
  <c r="K105" i="62"/>
  <c r="L105" i="62"/>
  <c r="M105" i="62"/>
  <c r="N105" i="62"/>
  <c r="O105" i="62"/>
  <c r="Q105" i="62"/>
  <c r="R105" i="62"/>
  <c r="S105" i="62"/>
  <c r="U105" i="62"/>
  <c r="V105" i="62"/>
  <c r="W105" i="62"/>
  <c r="X105" i="62"/>
  <c r="Y105" i="62"/>
  <c r="Z105" i="62"/>
  <c r="AA105" i="62"/>
  <c r="AC105" i="62"/>
  <c r="AD105" i="62"/>
  <c r="AE105" i="62"/>
  <c r="AF105" i="62"/>
  <c r="AG105" i="62"/>
  <c r="AH105" i="62"/>
  <c r="AI105" i="62"/>
  <c r="AJ105" i="62"/>
  <c r="AK105" i="62"/>
  <c r="AM105" i="62"/>
  <c r="AN105" i="62"/>
  <c r="AO105" i="62"/>
  <c r="AP105" i="62"/>
  <c r="AR105" i="62"/>
  <c r="AS105" i="62"/>
  <c r="AT105" i="62"/>
  <c r="AU105" i="62"/>
  <c r="AW105" i="62"/>
  <c r="AY105" i="62"/>
  <c r="A106" i="62"/>
  <c r="B106" i="62"/>
  <c r="D106" i="62"/>
  <c r="E106" i="62"/>
  <c r="F106" i="62"/>
  <c r="G106" i="62"/>
  <c r="H106" i="62"/>
  <c r="I106" i="62"/>
  <c r="J106" i="62"/>
  <c r="K106" i="62"/>
  <c r="L106" i="62"/>
  <c r="M106" i="62"/>
  <c r="N106" i="62"/>
  <c r="O106" i="62"/>
  <c r="Q106" i="62"/>
  <c r="R106" i="62"/>
  <c r="S106" i="62"/>
  <c r="U106" i="62"/>
  <c r="V106" i="62"/>
  <c r="W106" i="62"/>
  <c r="X106" i="62"/>
  <c r="Y106" i="62"/>
  <c r="Z106" i="62"/>
  <c r="AA106" i="62"/>
  <c r="AC106" i="62"/>
  <c r="AD106" i="62"/>
  <c r="AE106" i="62"/>
  <c r="AF106" i="62"/>
  <c r="AG106" i="62"/>
  <c r="AH106" i="62"/>
  <c r="AI106" i="62"/>
  <c r="AJ106" i="62"/>
  <c r="AK106" i="62"/>
  <c r="AM106" i="62"/>
  <c r="AN106" i="62"/>
  <c r="AO106" i="62"/>
  <c r="AP106" i="62"/>
  <c r="AR106" i="62"/>
  <c r="AS106" i="62"/>
  <c r="AT106" i="62"/>
  <c r="AU106" i="62"/>
  <c r="AW106" i="62"/>
  <c r="AY106" i="62"/>
  <c r="A107" i="62"/>
  <c r="B107" i="62"/>
  <c r="D107" i="62"/>
  <c r="E107" i="62"/>
  <c r="F107" i="62"/>
  <c r="G107" i="62"/>
  <c r="H107" i="62"/>
  <c r="I107" i="62"/>
  <c r="J107" i="62"/>
  <c r="K107" i="62"/>
  <c r="L107" i="62"/>
  <c r="M107" i="62"/>
  <c r="N107" i="62"/>
  <c r="O107" i="62"/>
  <c r="Q107" i="62"/>
  <c r="R107" i="62"/>
  <c r="S107" i="62"/>
  <c r="U107" i="62"/>
  <c r="V107" i="62"/>
  <c r="W107" i="62"/>
  <c r="X107" i="62"/>
  <c r="Y107" i="62"/>
  <c r="Z107" i="62"/>
  <c r="AA107" i="62"/>
  <c r="AC107" i="62"/>
  <c r="AD107" i="62"/>
  <c r="AE107" i="62"/>
  <c r="AF107" i="62"/>
  <c r="AG107" i="62"/>
  <c r="AH107" i="62"/>
  <c r="AI107" i="62"/>
  <c r="AJ107" i="62"/>
  <c r="AK107" i="62"/>
  <c r="AM107" i="62"/>
  <c r="AN107" i="62"/>
  <c r="AO107" i="62"/>
  <c r="AP107" i="62"/>
  <c r="AR107" i="62"/>
  <c r="AS107" i="62"/>
  <c r="AT107" i="62"/>
  <c r="AU107" i="62"/>
  <c r="AW107" i="62"/>
  <c r="AY107" i="62"/>
  <c r="A108" i="62"/>
  <c r="B108" i="62"/>
  <c r="D108" i="62"/>
  <c r="E108" i="62"/>
  <c r="F108" i="62"/>
  <c r="G108" i="62"/>
  <c r="H108" i="62"/>
  <c r="I108" i="62"/>
  <c r="J108" i="62"/>
  <c r="K108" i="62"/>
  <c r="L108" i="62"/>
  <c r="M108" i="62"/>
  <c r="N108" i="62"/>
  <c r="O108" i="62"/>
  <c r="Q108" i="62"/>
  <c r="R108" i="62"/>
  <c r="S108" i="62"/>
  <c r="U108" i="62"/>
  <c r="V108" i="62"/>
  <c r="W108" i="62"/>
  <c r="X108" i="62"/>
  <c r="Y108" i="62"/>
  <c r="Z108" i="62"/>
  <c r="AA108" i="62"/>
  <c r="AC108" i="62"/>
  <c r="AD108" i="62"/>
  <c r="AE108" i="62"/>
  <c r="AF108" i="62"/>
  <c r="AG108" i="62"/>
  <c r="AH108" i="62"/>
  <c r="AI108" i="62"/>
  <c r="AJ108" i="62"/>
  <c r="AK108" i="62"/>
  <c r="AM108" i="62"/>
  <c r="AN108" i="62"/>
  <c r="AO108" i="62"/>
  <c r="AP108" i="62"/>
  <c r="AR108" i="62"/>
  <c r="AS108" i="62"/>
  <c r="AT108" i="62"/>
  <c r="AU108" i="62"/>
  <c r="AW108" i="62"/>
  <c r="AY108" i="62"/>
  <c r="A109" i="62"/>
  <c r="B109" i="62"/>
  <c r="D109" i="62"/>
  <c r="E109" i="62"/>
  <c r="F109" i="62"/>
  <c r="G109" i="62"/>
  <c r="H109" i="62"/>
  <c r="I109" i="62"/>
  <c r="J109" i="62"/>
  <c r="K109" i="62"/>
  <c r="L109" i="62"/>
  <c r="M109" i="62"/>
  <c r="N109" i="62"/>
  <c r="O109" i="62"/>
  <c r="Q109" i="62"/>
  <c r="R109" i="62"/>
  <c r="S109" i="62"/>
  <c r="U109" i="62"/>
  <c r="V109" i="62"/>
  <c r="W109" i="62"/>
  <c r="X109" i="62"/>
  <c r="Y109" i="62"/>
  <c r="Z109" i="62"/>
  <c r="AA109" i="62"/>
  <c r="AC109" i="62"/>
  <c r="AD109" i="62"/>
  <c r="AE109" i="62"/>
  <c r="AF109" i="62"/>
  <c r="AG109" i="62"/>
  <c r="AH109" i="62"/>
  <c r="AI109" i="62"/>
  <c r="AJ109" i="62"/>
  <c r="AK109" i="62"/>
  <c r="AM109" i="62"/>
  <c r="AN109" i="62"/>
  <c r="AO109" i="62"/>
  <c r="AP109" i="62"/>
  <c r="AR109" i="62"/>
  <c r="AS109" i="62"/>
  <c r="AT109" i="62"/>
  <c r="AU109" i="62"/>
  <c r="AW109" i="62"/>
  <c r="AY109" i="62"/>
  <c r="A110" i="62"/>
  <c r="B110" i="62"/>
  <c r="D110" i="62"/>
  <c r="E110" i="62"/>
  <c r="F110" i="62"/>
  <c r="G110" i="62"/>
  <c r="H110" i="62"/>
  <c r="I110" i="62"/>
  <c r="J110" i="62"/>
  <c r="K110" i="62"/>
  <c r="L110" i="62"/>
  <c r="M110" i="62"/>
  <c r="N110" i="62"/>
  <c r="O110" i="62"/>
  <c r="Q110" i="62"/>
  <c r="R110" i="62"/>
  <c r="S110" i="62"/>
  <c r="U110" i="62"/>
  <c r="V110" i="62"/>
  <c r="W110" i="62"/>
  <c r="X110" i="62"/>
  <c r="Y110" i="62"/>
  <c r="Z110" i="62"/>
  <c r="AA110" i="62"/>
  <c r="AC110" i="62"/>
  <c r="AD110" i="62"/>
  <c r="AE110" i="62"/>
  <c r="AF110" i="62"/>
  <c r="AG110" i="62"/>
  <c r="AH110" i="62"/>
  <c r="AI110" i="62"/>
  <c r="AJ110" i="62"/>
  <c r="AK110" i="62"/>
  <c r="AM110" i="62"/>
  <c r="AN110" i="62"/>
  <c r="AO110" i="62"/>
  <c r="AP110" i="62"/>
  <c r="AR110" i="62"/>
  <c r="AS110" i="62"/>
  <c r="AT110" i="62"/>
  <c r="AU110" i="62"/>
  <c r="AW110" i="62"/>
  <c r="AY110" i="62"/>
  <c r="A111" i="62"/>
  <c r="B111" i="62"/>
  <c r="D111" i="62"/>
  <c r="E111" i="62"/>
  <c r="F111" i="62"/>
  <c r="G111" i="62"/>
  <c r="H111" i="62"/>
  <c r="I111" i="62"/>
  <c r="J111" i="62"/>
  <c r="K111" i="62"/>
  <c r="L111" i="62"/>
  <c r="M111" i="62"/>
  <c r="N111" i="62"/>
  <c r="O111" i="62"/>
  <c r="Q111" i="62"/>
  <c r="R111" i="62"/>
  <c r="S111" i="62"/>
  <c r="U111" i="62"/>
  <c r="V111" i="62"/>
  <c r="W111" i="62"/>
  <c r="X111" i="62"/>
  <c r="Y111" i="62"/>
  <c r="Z111" i="62"/>
  <c r="AA111" i="62"/>
  <c r="AC111" i="62"/>
  <c r="AD111" i="62"/>
  <c r="AE111" i="62"/>
  <c r="AF111" i="62"/>
  <c r="AG111" i="62"/>
  <c r="AH111" i="62"/>
  <c r="AI111" i="62"/>
  <c r="AJ111" i="62"/>
  <c r="AK111" i="62"/>
  <c r="AM111" i="62"/>
  <c r="AN111" i="62"/>
  <c r="AO111" i="62"/>
  <c r="AP111" i="62"/>
  <c r="AR111" i="62"/>
  <c r="AS111" i="62"/>
  <c r="AT111" i="62"/>
  <c r="AU111" i="62"/>
  <c r="AW111" i="62"/>
  <c r="AY111" i="62"/>
  <c r="A112" i="62"/>
  <c r="B112" i="62"/>
  <c r="D112" i="62"/>
  <c r="E112" i="62"/>
  <c r="F112" i="62"/>
  <c r="G112" i="62"/>
  <c r="H112" i="62"/>
  <c r="I112" i="62"/>
  <c r="J112" i="62"/>
  <c r="K112" i="62"/>
  <c r="L112" i="62"/>
  <c r="M112" i="62"/>
  <c r="N112" i="62"/>
  <c r="O112" i="62"/>
  <c r="Q112" i="62"/>
  <c r="R112" i="62"/>
  <c r="S112" i="62"/>
  <c r="U112" i="62"/>
  <c r="V112" i="62"/>
  <c r="W112" i="62"/>
  <c r="X112" i="62"/>
  <c r="Y112" i="62"/>
  <c r="Z112" i="62"/>
  <c r="AA112" i="62"/>
  <c r="AC112" i="62"/>
  <c r="AD112" i="62"/>
  <c r="AE112" i="62"/>
  <c r="AF112" i="62"/>
  <c r="AG112" i="62"/>
  <c r="AH112" i="62"/>
  <c r="AI112" i="62"/>
  <c r="AJ112" i="62"/>
  <c r="AK112" i="62"/>
  <c r="AM112" i="62"/>
  <c r="AN112" i="62"/>
  <c r="AO112" i="62"/>
  <c r="AP112" i="62"/>
  <c r="AR112" i="62"/>
  <c r="AS112" i="62"/>
  <c r="AT112" i="62"/>
  <c r="AU112" i="62"/>
  <c r="AW112" i="62"/>
  <c r="AY112" i="62"/>
  <c r="A113" i="62"/>
  <c r="B113" i="62"/>
  <c r="D113" i="62"/>
  <c r="E113" i="62"/>
  <c r="F113" i="62"/>
  <c r="G113" i="62"/>
  <c r="H113" i="62"/>
  <c r="I113" i="62"/>
  <c r="J113" i="62"/>
  <c r="K113" i="62"/>
  <c r="L113" i="62"/>
  <c r="M113" i="62"/>
  <c r="N113" i="62"/>
  <c r="O113" i="62"/>
  <c r="Q113" i="62"/>
  <c r="R113" i="62"/>
  <c r="S113" i="62"/>
  <c r="U113" i="62"/>
  <c r="V113" i="62"/>
  <c r="W113" i="62"/>
  <c r="X113" i="62"/>
  <c r="Y113" i="62"/>
  <c r="Z113" i="62"/>
  <c r="AA113" i="62"/>
  <c r="AC113" i="62"/>
  <c r="AD113" i="62"/>
  <c r="AE113" i="62"/>
  <c r="AF113" i="62"/>
  <c r="AG113" i="62"/>
  <c r="AH113" i="62"/>
  <c r="AI113" i="62"/>
  <c r="AJ113" i="62"/>
  <c r="AK113" i="62"/>
  <c r="AM113" i="62"/>
  <c r="AN113" i="62"/>
  <c r="AO113" i="62"/>
  <c r="AP113" i="62"/>
  <c r="AR113" i="62"/>
  <c r="AS113" i="62"/>
  <c r="AT113" i="62"/>
  <c r="AU113" i="62"/>
  <c r="AW113" i="62"/>
  <c r="AY113" i="62"/>
  <c r="A114" i="62"/>
  <c r="B114" i="62"/>
  <c r="D114" i="62"/>
  <c r="E114" i="62"/>
  <c r="F114" i="62"/>
  <c r="G114" i="62"/>
  <c r="H114" i="62"/>
  <c r="I114" i="62"/>
  <c r="J114" i="62"/>
  <c r="K114" i="62"/>
  <c r="L114" i="62"/>
  <c r="M114" i="62"/>
  <c r="N114" i="62"/>
  <c r="O114" i="62"/>
  <c r="Q114" i="62"/>
  <c r="R114" i="62"/>
  <c r="S114" i="62"/>
  <c r="U114" i="62"/>
  <c r="V114" i="62"/>
  <c r="W114" i="62"/>
  <c r="X114" i="62"/>
  <c r="Y114" i="62"/>
  <c r="Z114" i="62"/>
  <c r="AA114" i="62"/>
  <c r="AC114" i="62"/>
  <c r="AD114" i="62"/>
  <c r="AE114" i="62"/>
  <c r="AF114" i="62"/>
  <c r="AG114" i="62"/>
  <c r="AH114" i="62"/>
  <c r="AI114" i="62"/>
  <c r="AJ114" i="62"/>
  <c r="AK114" i="62"/>
  <c r="AM114" i="62"/>
  <c r="AN114" i="62"/>
  <c r="AO114" i="62"/>
  <c r="AP114" i="62"/>
  <c r="AR114" i="62"/>
  <c r="AS114" i="62"/>
  <c r="AT114" i="62"/>
  <c r="AU114" i="62"/>
  <c r="AW114" i="62"/>
  <c r="AY114" i="62"/>
  <c r="A115" i="62"/>
  <c r="B115" i="62"/>
  <c r="D115" i="62"/>
  <c r="E115" i="62"/>
  <c r="F115" i="62"/>
  <c r="G115" i="62"/>
  <c r="H115" i="62"/>
  <c r="I115" i="62"/>
  <c r="J115" i="62"/>
  <c r="K115" i="62"/>
  <c r="L115" i="62"/>
  <c r="M115" i="62"/>
  <c r="N115" i="62"/>
  <c r="O115" i="62"/>
  <c r="Q115" i="62"/>
  <c r="R115" i="62"/>
  <c r="S115" i="62"/>
  <c r="U115" i="62"/>
  <c r="V115" i="62"/>
  <c r="W115" i="62"/>
  <c r="X115" i="62"/>
  <c r="Y115" i="62"/>
  <c r="Z115" i="62"/>
  <c r="AA115" i="62"/>
  <c r="AC115" i="62"/>
  <c r="AD115" i="62"/>
  <c r="AE115" i="62"/>
  <c r="AF115" i="62"/>
  <c r="AG115" i="62"/>
  <c r="AH115" i="62"/>
  <c r="AI115" i="62"/>
  <c r="AJ115" i="62"/>
  <c r="AK115" i="62"/>
  <c r="AM115" i="62"/>
  <c r="AN115" i="62"/>
  <c r="AO115" i="62"/>
  <c r="AP115" i="62"/>
  <c r="AR115" i="62"/>
  <c r="AS115" i="62"/>
  <c r="AT115" i="62"/>
  <c r="AU115" i="62"/>
  <c r="AW115" i="62"/>
  <c r="AY115" i="62"/>
  <c r="A116" i="62"/>
  <c r="B116" i="62"/>
  <c r="D116" i="62"/>
  <c r="E116" i="62"/>
  <c r="F116" i="62"/>
  <c r="G116" i="62"/>
  <c r="H116" i="62"/>
  <c r="I116" i="62"/>
  <c r="J116" i="62"/>
  <c r="K116" i="62"/>
  <c r="L116" i="62"/>
  <c r="M116" i="62"/>
  <c r="N116" i="62"/>
  <c r="O116" i="62"/>
  <c r="Q116" i="62"/>
  <c r="R116" i="62"/>
  <c r="S116" i="62"/>
  <c r="U116" i="62"/>
  <c r="V116" i="62"/>
  <c r="W116" i="62"/>
  <c r="X116" i="62"/>
  <c r="Y116" i="62"/>
  <c r="Z116" i="62"/>
  <c r="AA116" i="62"/>
  <c r="AC116" i="62"/>
  <c r="AD116" i="62"/>
  <c r="AE116" i="62"/>
  <c r="AF116" i="62"/>
  <c r="AG116" i="62"/>
  <c r="AH116" i="62"/>
  <c r="AI116" i="62"/>
  <c r="AJ116" i="62"/>
  <c r="AK116" i="62"/>
  <c r="AM116" i="62"/>
  <c r="AN116" i="62"/>
  <c r="AO116" i="62"/>
  <c r="AP116" i="62"/>
  <c r="AR116" i="62"/>
  <c r="AS116" i="62"/>
  <c r="AT116" i="62"/>
  <c r="AU116" i="62"/>
  <c r="AW116" i="62"/>
  <c r="AY116" i="62"/>
  <c r="A117" i="62"/>
  <c r="B117" i="62"/>
  <c r="D117" i="62"/>
  <c r="E117" i="62"/>
  <c r="F117" i="62"/>
  <c r="G117" i="62"/>
  <c r="H117" i="62"/>
  <c r="I117" i="62"/>
  <c r="J117" i="62"/>
  <c r="K117" i="62"/>
  <c r="L117" i="62"/>
  <c r="M117" i="62"/>
  <c r="N117" i="62"/>
  <c r="O117" i="62"/>
  <c r="Q117" i="62"/>
  <c r="R117" i="62"/>
  <c r="S117" i="62"/>
  <c r="U117" i="62"/>
  <c r="V117" i="62"/>
  <c r="W117" i="62"/>
  <c r="X117" i="62"/>
  <c r="Y117" i="62"/>
  <c r="Z117" i="62"/>
  <c r="AA117" i="62"/>
  <c r="AC117" i="62"/>
  <c r="AD117" i="62"/>
  <c r="AE117" i="62"/>
  <c r="AF117" i="62"/>
  <c r="AG117" i="62"/>
  <c r="AH117" i="62"/>
  <c r="AI117" i="62"/>
  <c r="AJ117" i="62"/>
  <c r="AK117" i="62"/>
  <c r="AM117" i="62"/>
  <c r="AN117" i="62"/>
  <c r="AO117" i="62"/>
  <c r="AP117" i="62"/>
  <c r="AR117" i="62"/>
  <c r="AS117" i="62"/>
  <c r="AT117" i="62"/>
  <c r="AU117" i="62"/>
  <c r="AW117" i="62"/>
  <c r="AY117" i="62"/>
  <c r="A118" i="62"/>
  <c r="B118" i="62"/>
  <c r="D118" i="62"/>
  <c r="E118" i="62"/>
  <c r="F118" i="62"/>
  <c r="G118" i="62"/>
  <c r="H118" i="62"/>
  <c r="I118" i="62"/>
  <c r="J118" i="62"/>
  <c r="K118" i="62"/>
  <c r="L118" i="62"/>
  <c r="M118" i="62"/>
  <c r="N118" i="62"/>
  <c r="O118" i="62"/>
  <c r="Q118" i="62"/>
  <c r="R118" i="62"/>
  <c r="S118" i="62"/>
  <c r="U118" i="62"/>
  <c r="V118" i="62"/>
  <c r="W118" i="62"/>
  <c r="X118" i="62"/>
  <c r="Y118" i="62"/>
  <c r="Z118" i="62"/>
  <c r="AA118" i="62"/>
  <c r="AC118" i="62"/>
  <c r="AD118" i="62"/>
  <c r="AE118" i="62"/>
  <c r="AF118" i="62"/>
  <c r="AG118" i="62"/>
  <c r="AH118" i="62"/>
  <c r="AI118" i="62"/>
  <c r="AJ118" i="62"/>
  <c r="AK118" i="62"/>
  <c r="AM118" i="62"/>
  <c r="AN118" i="62"/>
  <c r="AO118" i="62"/>
  <c r="AP118" i="62"/>
  <c r="AR118" i="62"/>
  <c r="AS118" i="62"/>
  <c r="AT118" i="62"/>
  <c r="AU118" i="62"/>
  <c r="AW118" i="62"/>
  <c r="AY118" i="62"/>
  <c r="A119" i="62"/>
  <c r="B119" i="62"/>
  <c r="D119" i="62"/>
  <c r="E119" i="62"/>
  <c r="F119" i="62"/>
  <c r="G119" i="62"/>
  <c r="H119" i="62"/>
  <c r="I119" i="62"/>
  <c r="J119" i="62"/>
  <c r="K119" i="62"/>
  <c r="L119" i="62"/>
  <c r="M119" i="62"/>
  <c r="N119" i="62"/>
  <c r="O119" i="62"/>
  <c r="Q119" i="62"/>
  <c r="R119" i="62"/>
  <c r="S119" i="62"/>
  <c r="U119" i="62"/>
  <c r="V119" i="62"/>
  <c r="W119" i="62"/>
  <c r="X119" i="62"/>
  <c r="Y119" i="62"/>
  <c r="Z119" i="62"/>
  <c r="AA119" i="62"/>
  <c r="AC119" i="62"/>
  <c r="AD119" i="62"/>
  <c r="AE119" i="62"/>
  <c r="AF119" i="62"/>
  <c r="AG119" i="62"/>
  <c r="AH119" i="62"/>
  <c r="AI119" i="62"/>
  <c r="AJ119" i="62"/>
  <c r="AK119" i="62"/>
  <c r="AM119" i="62"/>
  <c r="AN119" i="62"/>
  <c r="AO119" i="62"/>
  <c r="AP119" i="62"/>
  <c r="AR119" i="62"/>
  <c r="AS119" i="62"/>
  <c r="AT119" i="62"/>
  <c r="AU119" i="62"/>
  <c r="AW119" i="62"/>
  <c r="AY119" i="62"/>
  <c r="A120" i="62"/>
  <c r="B120" i="62"/>
  <c r="D120" i="62"/>
  <c r="E120" i="62"/>
  <c r="F120" i="62"/>
  <c r="G120" i="62"/>
  <c r="H120" i="62"/>
  <c r="I120" i="62"/>
  <c r="J120" i="62"/>
  <c r="K120" i="62"/>
  <c r="L120" i="62"/>
  <c r="M120" i="62"/>
  <c r="N120" i="62"/>
  <c r="O120" i="62"/>
  <c r="Q120" i="62"/>
  <c r="R120" i="62"/>
  <c r="S120" i="62"/>
  <c r="U120" i="62"/>
  <c r="V120" i="62"/>
  <c r="W120" i="62"/>
  <c r="X120" i="62"/>
  <c r="Y120" i="62"/>
  <c r="Z120" i="62"/>
  <c r="AA120" i="62"/>
  <c r="AC120" i="62"/>
  <c r="AD120" i="62"/>
  <c r="AE120" i="62"/>
  <c r="AF120" i="62"/>
  <c r="AG120" i="62"/>
  <c r="AH120" i="62"/>
  <c r="AI120" i="62"/>
  <c r="AJ120" i="62"/>
  <c r="AK120" i="62"/>
  <c r="AM120" i="62"/>
  <c r="AN120" i="62"/>
  <c r="AO120" i="62"/>
  <c r="AP120" i="62"/>
  <c r="AR120" i="62"/>
  <c r="AS120" i="62"/>
  <c r="AT120" i="62"/>
  <c r="AU120" i="62"/>
  <c r="AW120" i="62"/>
  <c r="AY120" i="62"/>
  <c r="A121" i="62"/>
  <c r="B121" i="62"/>
  <c r="D121" i="62"/>
  <c r="E121" i="62"/>
  <c r="F121" i="62"/>
  <c r="G121" i="62"/>
  <c r="H121" i="62"/>
  <c r="I121" i="62"/>
  <c r="J121" i="62"/>
  <c r="K121" i="62"/>
  <c r="L121" i="62"/>
  <c r="M121" i="62"/>
  <c r="N121" i="62"/>
  <c r="O121" i="62"/>
  <c r="Q121" i="62"/>
  <c r="R121" i="62"/>
  <c r="S121" i="62"/>
  <c r="U121" i="62"/>
  <c r="V121" i="62"/>
  <c r="W121" i="62"/>
  <c r="X121" i="62"/>
  <c r="Y121" i="62"/>
  <c r="Z121" i="62"/>
  <c r="AA121" i="62"/>
  <c r="AC121" i="62"/>
  <c r="AD121" i="62"/>
  <c r="AE121" i="62"/>
  <c r="AF121" i="62"/>
  <c r="AG121" i="62"/>
  <c r="AH121" i="62"/>
  <c r="AI121" i="62"/>
  <c r="AJ121" i="62"/>
  <c r="AK121" i="62"/>
  <c r="AM121" i="62"/>
  <c r="AN121" i="62"/>
  <c r="AO121" i="62"/>
  <c r="AP121" i="62"/>
  <c r="AR121" i="62"/>
  <c r="AS121" i="62"/>
  <c r="AT121" i="62"/>
  <c r="AU121" i="62"/>
  <c r="AW121" i="62"/>
  <c r="AY121" i="62"/>
  <c r="A122" i="62"/>
  <c r="B122" i="62"/>
  <c r="D122" i="62"/>
  <c r="E122" i="62"/>
  <c r="F122" i="62"/>
  <c r="G122" i="62"/>
  <c r="H122" i="62"/>
  <c r="I122" i="62"/>
  <c r="J122" i="62"/>
  <c r="K122" i="62"/>
  <c r="L122" i="62"/>
  <c r="M122" i="62"/>
  <c r="N122" i="62"/>
  <c r="O122" i="62"/>
  <c r="Q122" i="62"/>
  <c r="R122" i="62"/>
  <c r="S122" i="62"/>
  <c r="U122" i="62"/>
  <c r="V122" i="62"/>
  <c r="W122" i="62"/>
  <c r="X122" i="62"/>
  <c r="Y122" i="62"/>
  <c r="Z122" i="62"/>
  <c r="AA122" i="62"/>
  <c r="AC122" i="62"/>
  <c r="AD122" i="62"/>
  <c r="AE122" i="62"/>
  <c r="AF122" i="62"/>
  <c r="AG122" i="62"/>
  <c r="AH122" i="62"/>
  <c r="AI122" i="62"/>
  <c r="AJ122" i="62"/>
  <c r="AK122" i="62"/>
  <c r="AM122" i="62"/>
  <c r="AN122" i="62"/>
  <c r="AO122" i="62"/>
  <c r="AP122" i="62"/>
  <c r="AR122" i="62"/>
  <c r="AS122" i="62"/>
  <c r="AT122" i="62"/>
  <c r="AU122" i="62"/>
  <c r="AW122" i="62"/>
  <c r="AY122" i="62"/>
  <c r="A123" i="62"/>
  <c r="B123" i="62"/>
  <c r="D123" i="62"/>
  <c r="E123" i="62"/>
  <c r="F123" i="62"/>
  <c r="G123" i="62"/>
  <c r="H123" i="62"/>
  <c r="I123" i="62"/>
  <c r="J123" i="62"/>
  <c r="K123" i="62"/>
  <c r="L123" i="62"/>
  <c r="M123" i="62"/>
  <c r="N123" i="62"/>
  <c r="O123" i="62"/>
  <c r="Q123" i="62"/>
  <c r="R123" i="62"/>
  <c r="S123" i="62"/>
  <c r="U123" i="62"/>
  <c r="V123" i="62"/>
  <c r="W123" i="62"/>
  <c r="X123" i="62"/>
  <c r="Y123" i="62"/>
  <c r="Z123" i="62"/>
  <c r="AA123" i="62"/>
  <c r="AC123" i="62"/>
  <c r="AD123" i="62"/>
  <c r="AE123" i="62"/>
  <c r="AF123" i="62"/>
  <c r="AG123" i="62"/>
  <c r="AH123" i="62"/>
  <c r="AI123" i="62"/>
  <c r="AJ123" i="62"/>
  <c r="AK123" i="62"/>
  <c r="AM123" i="62"/>
  <c r="AN123" i="62"/>
  <c r="AO123" i="62"/>
  <c r="AP123" i="62"/>
  <c r="AR123" i="62"/>
  <c r="AS123" i="62"/>
  <c r="AT123" i="62"/>
  <c r="AU123" i="62"/>
  <c r="AW123" i="62"/>
  <c r="AY123" i="62"/>
  <c r="A124" i="62"/>
  <c r="B124" i="62"/>
  <c r="D124" i="62"/>
  <c r="E124" i="62"/>
  <c r="F124" i="62"/>
  <c r="G124" i="62"/>
  <c r="H124" i="62"/>
  <c r="I124" i="62"/>
  <c r="J124" i="62"/>
  <c r="K124" i="62"/>
  <c r="L124" i="62"/>
  <c r="M124" i="62"/>
  <c r="N124" i="62"/>
  <c r="O124" i="62"/>
  <c r="Q124" i="62"/>
  <c r="R124" i="62"/>
  <c r="S124" i="62"/>
  <c r="U124" i="62"/>
  <c r="V124" i="62"/>
  <c r="W124" i="62"/>
  <c r="X124" i="62"/>
  <c r="Y124" i="62"/>
  <c r="Z124" i="62"/>
  <c r="AA124" i="62"/>
  <c r="AC124" i="62"/>
  <c r="AD124" i="62"/>
  <c r="AE124" i="62"/>
  <c r="AF124" i="62"/>
  <c r="AG124" i="62"/>
  <c r="AH124" i="62"/>
  <c r="AI124" i="62"/>
  <c r="AJ124" i="62"/>
  <c r="AK124" i="62"/>
  <c r="AM124" i="62"/>
  <c r="AN124" i="62"/>
  <c r="AO124" i="62"/>
  <c r="AP124" i="62"/>
  <c r="AR124" i="62"/>
  <c r="AS124" i="62"/>
  <c r="AT124" i="62"/>
  <c r="AU124" i="62"/>
  <c r="AW124" i="62"/>
  <c r="AY124" i="62"/>
  <c r="A125" i="62"/>
  <c r="B125" i="62"/>
  <c r="D125" i="62"/>
  <c r="E125" i="62"/>
  <c r="F125" i="62"/>
  <c r="G125" i="62"/>
  <c r="H125" i="62"/>
  <c r="I125" i="62"/>
  <c r="J125" i="62"/>
  <c r="K125" i="62"/>
  <c r="L125" i="62"/>
  <c r="M125" i="62"/>
  <c r="N125" i="62"/>
  <c r="O125" i="62"/>
  <c r="Q125" i="62"/>
  <c r="R125" i="62"/>
  <c r="S125" i="62"/>
  <c r="U125" i="62"/>
  <c r="V125" i="62"/>
  <c r="W125" i="62"/>
  <c r="X125" i="62"/>
  <c r="Y125" i="62"/>
  <c r="Z125" i="62"/>
  <c r="AA125" i="62"/>
  <c r="AC125" i="62"/>
  <c r="AD125" i="62"/>
  <c r="AE125" i="62"/>
  <c r="AF125" i="62"/>
  <c r="AG125" i="62"/>
  <c r="AH125" i="62"/>
  <c r="AI125" i="62"/>
  <c r="AJ125" i="62"/>
  <c r="AK125" i="62"/>
  <c r="AM125" i="62"/>
  <c r="AN125" i="62"/>
  <c r="AO125" i="62"/>
  <c r="AP125" i="62"/>
  <c r="AR125" i="62"/>
  <c r="AS125" i="62"/>
  <c r="AT125" i="62"/>
  <c r="AU125" i="62"/>
  <c r="AW125" i="62"/>
  <c r="AY125" i="62"/>
  <c r="A126" i="62"/>
  <c r="B126" i="62"/>
  <c r="D126" i="62"/>
  <c r="E126" i="62"/>
  <c r="F126" i="62"/>
  <c r="G126" i="62"/>
  <c r="H126" i="62"/>
  <c r="I126" i="62"/>
  <c r="J126" i="62"/>
  <c r="K126" i="62"/>
  <c r="L126" i="62"/>
  <c r="M126" i="62"/>
  <c r="N126" i="62"/>
  <c r="O126" i="62"/>
  <c r="Q126" i="62"/>
  <c r="R126" i="62"/>
  <c r="S126" i="62"/>
  <c r="U126" i="62"/>
  <c r="V126" i="62"/>
  <c r="W126" i="62"/>
  <c r="X126" i="62"/>
  <c r="Y126" i="62"/>
  <c r="Z126" i="62"/>
  <c r="AA126" i="62"/>
  <c r="AC126" i="62"/>
  <c r="AD126" i="62"/>
  <c r="AE126" i="62"/>
  <c r="AF126" i="62"/>
  <c r="AG126" i="62"/>
  <c r="AH126" i="62"/>
  <c r="AI126" i="62"/>
  <c r="AJ126" i="62"/>
  <c r="AK126" i="62"/>
  <c r="AM126" i="62"/>
  <c r="AN126" i="62"/>
  <c r="AO126" i="62"/>
  <c r="AP126" i="62"/>
  <c r="AR126" i="62"/>
  <c r="AS126" i="62"/>
  <c r="AT126" i="62"/>
  <c r="AU126" i="62"/>
  <c r="AW126" i="62"/>
  <c r="AY126" i="62"/>
  <c r="A127" i="62"/>
  <c r="B127" i="62"/>
  <c r="D127" i="62"/>
  <c r="E127" i="62"/>
  <c r="F127" i="62"/>
  <c r="G127" i="62"/>
  <c r="H127" i="62"/>
  <c r="I127" i="62"/>
  <c r="J127" i="62"/>
  <c r="K127" i="62"/>
  <c r="L127" i="62"/>
  <c r="M127" i="62"/>
  <c r="N127" i="62"/>
  <c r="O127" i="62"/>
  <c r="Q127" i="62"/>
  <c r="R127" i="62"/>
  <c r="S127" i="62"/>
  <c r="U127" i="62"/>
  <c r="V127" i="62"/>
  <c r="W127" i="62"/>
  <c r="X127" i="62"/>
  <c r="Y127" i="62"/>
  <c r="Z127" i="62"/>
  <c r="AA127" i="62"/>
  <c r="AC127" i="62"/>
  <c r="AD127" i="62"/>
  <c r="AE127" i="62"/>
  <c r="AF127" i="62"/>
  <c r="AG127" i="62"/>
  <c r="AH127" i="62"/>
  <c r="AI127" i="62"/>
  <c r="AJ127" i="62"/>
  <c r="AK127" i="62"/>
  <c r="AM127" i="62"/>
  <c r="AN127" i="62"/>
  <c r="AO127" i="62"/>
  <c r="AP127" i="62"/>
  <c r="AR127" i="62"/>
  <c r="AS127" i="62"/>
  <c r="AT127" i="62"/>
  <c r="AU127" i="62"/>
  <c r="AW127" i="62"/>
  <c r="AY127" i="62"/>
  <c r="A128" i="62"/>
  <c r="B128" i="62"/>
  <c r="D128" i="62"/>
  <c r="E128" i="62"/>
  <c r="F128" i="62"/>
  <c r="G128" i="62"/>
  <c r="H128" i="62"/>
  <c r="I128" i="62"/>
  <c r="J128" i="62"/>
  <c r="K128" i="62"/>
  <c r="L128" i="62"/>
  <c r="M128" i="62"/>
  <c r="N128" i="62"/>
  <c r="O128" i="62"/>
  <c r="Q128" i="62"/>
  <c r="R128" i="62"/>
  <c r="S128" i="62"/>
  <c r="U128" i="62"/>
  <c r="V128" i="62"/>
  <c r="W128" i="62"/>
  <c r="X128" i="62"/>
  <c r="Y128" i="62"/>
  <c r="Z128" i="62"/>
  <c r="AA128" i="62"/>
  <c r="AC128" i="62"/>
  <c r="AD128" i="62"/>
  <c r="AE128" i="62"/>
  <c r="AF128" i="62"/>
  <c r="AG128" i="62"/>
  <c r="AH128" i="62"/>
  <c r="AI128" i="62"/>
  <c r="AJ128" i="62"/>
  <c r="AK128" i="62"/>
  <c r="AM128" i="62"/>
  <c r="AN128" i="62"/>
  <c r="AO128" i="62"/>
  <c r="AP128" i="62"/>
  <c r="AR128" i="62"/>
  <c r="AS128" i="62"/>
  <c r="AT128" i="62"/>
  <c r="AU128" i="62"/>
  <c r="AW128" i="62"/>
  <c r="AY128" i="62"/>
  <c r="A129" i="62"/>
  <c r="B129" i="62"/>
  <c r="D129" i="62"/>
  <c r="E129" i="62"/>
  <c r="F129" i="62"/>
  <c r="G129" i="62"/>
  <c r="H129" i="62"/>
  <c r="I129" i="62"/>
  <c r="J129" i="62"/>
  <c r="K129" i="62"/>
  <c r="L129" i="62"/>
  <c r="M129" i="62"/>
  <c r="N129" i="62"/>
  <c r="O129" i="62"/>
  <c r="Q129" i="62"/>
  <c r="R129" i="62"/>
  <c r="S129" i="62"/>
  <c r="U129" i="62"/>
  <c r="V129" i="62"/>
  <c r="W129" i="62"/>
  <c r="X129" i="62"/>
  <c r="Y129" i="62"/>
  <c r="Z129" i="62"/>
  <c r="AA129" i="62"/>
  <c r="AC129" i="62"/>
  <c r="AD129" i="62"/>
  <c r="AE129" i="62"/>
  <c r="AF129" i="62"/>
  <c r="AG129" i="62"/>
  <c r="AH129" i="62"/>
  <c r="AI129" i="62"/>
  <c r="AJ129" i="62"/>
  <c r="AK129" i="62"/>
  <c r="AM129" i="62"/>
  <c r="AN129" i="62"/>
  <c r="AO129" i="62"/>
  <c r="AP129" i="62"/>
  <c r="AR129" i="62"/>
  <c r="AS129" i="62"/>
  <c r="AT129" i="62"/>
  <c r="AU129" i="62"/>
  <c r="AW129" i="62"/>
  <c r="AY129" i="62"/>
  <c r="A130" i="62"/>
  <c r="B130" i="62"/>
  <c r="D130" i="62"/>
  <c r="E130" i="62"/>
  <c r="F130" i="62"/>
  <c r="G130" i="62"/>
  <c r="H130" i="62"/>
  <c r="I130" i="62"/>
  <c r="J130" i="62"/>
  <c r="K130" i="62"/>
  <c r="L130" i="62"/>
  <c r="M130" i="62"/>
  <c r="N130" i="62"/>
  <c r="O130" i="62"/>
  <c r="Q130" i="62"/>
  <c r="R130" i="62"/>
  <c r="S130" i="62"/>
  <c r="U130" i="62"/>
  <c r="V130" i="62"/>
  <c r="W130" i="62"/>
  <c r="X130" i="62"/>
  <c r="Y130" i="62"/>
  <c r="Z130" i="62"/>
  <c r="AA130" i="62"/>
  <c r="AC130" i="62"/>
  <c r="AD130" i="62"/>
  <c r="AE130" i="62"/>
  <c r="AF130" i="62"/>
  <c r="AG130" i="62"/>
  <c r="AH130" i="62"/>
  <c r="AI130" i="62"/>
  <c r="AJ130" i="62"/>
  <c r="AK130" i="62"/>
  <c r="AM130" i="62"/>
  <c r="AN130" i="62"/>
  <c r="AO130" i="62"/>
  <c r="AP130" i="62"/>
  <c r="AR130" i="62"/>
  <c r="AS130" i="62"/>
  <c r="AT130" i="62"/>
  <c r="AU130" i="62"/>
  <c r="AW130" i="62"/>
  <c r="AY130" i="62"/>
  <c r="A131" i="62"/>
  <c r="B131" i="62"/>
  <c r="D131" i="62"/>
  <c r="E131" i="62"/>
  <c r="F131" i="62"/>
  <c r="G131" i="62"/>
  <c r="H131" i="62"/>
  <c r="I131" i="62"/>
  <c r="J131" i="62"/>
  <c r="K131" i="62"/>
  <c r="L131" i="62"/>
  <c r="M131" i="62"/>
  <c r="N131" i="62"/>
  <c r="O131" i="62"/>
  <c r="Q131" i="62"/>
  <c r="R131" i="62"/>
  <c r="S131" i="62"/>
  <c r="U131" i="62"/>
  <c r="V131" i="62"/>
  <c r="W131" i="62"/>
  <c r="X131" i="62"/>
  <c r="Y131" i="62"/>
  <c r="Z131" i="62"/>
  <c r="AA131" i="62"/>
  <c r="AC131" i="62"/>
  <c r="AD131" i="62"/>
  <c r="AE131" i="62"/>
  <c r="AF131" i="62"/>
  <c r="AG131" i="62"/>
  <c r="AH131" i="62"/>
  <c r="AI131" i="62"/>
  <c r="AJ131" i="62"/>
  <c r="AK131" i="62"/>
  <c r="AM131" i="62"/>
  <c r="AN131" i="62"/>
  <c r="AO131" i="62"/>
  <c r="AP131" i="62"/>
  <c r="AR131" i="62"/>
  <c r="AS131" i="62"/>
  <c r="AT131" i="62"/>
  <c r="AU131" i="62"/>
  <c r="AW131" i="62"/>
  <c r="AY131" i="62"/>
  <c r="A132" i="62"/>
  <c r="B132" i="62"/>
  <c r="D132" i="62"/>
  <c r="E132" i="62"/>
  <c r="F132" i="62"/>
  <c r="G132" i="62"/>
  <c r="H132" i="62"/>
  <c r="I132" i="62"/>
  <c r="J132" i="62"/>
  <c r="K132" i="62"/>
  <c r="L132" i="62"/>
  <c r="M132" i="62"/>
  <c r="N132" i="62"/>
  <c r="O132" i="62"/>
  <c r="Q132" i="62"/>
  <c r="R132" i="62"/>
  <c r="S132" i="62"/>
  <c r="U132" i="62"/>
  <c r="V132" i="62"/>
  <c r="W132" i="62"/>
  <c r="X132" i="62"/>
  <c r="Y132" i="62"/>
  <c r="Z132" i="62"/>
  <c r="AA132" i="62"/>
  <c r="AC132" i="62"/>
  <c r="AD132" i="62"/>
  <c r="AE132" i="62"/>
  <c r="AF132" i="62"/>
  <c r="AG132" i="62"/>
  <c r="AH132" i="62"/>
  <c r="AI132" i="62"/>
  <c r="AJ132" i="62"/>
  <c r="AK132" i="62"/>
  <c r="AM132" i="62"/>
  <c r="AN132" i="62"/>
  <c r="AO132" i="62"/>
  <c r="AP132" i="62"/>
  <c r="AR132" i="62"/>
  <c r="AS132" i="62"/>
  <c r="AT132" i="62"/>
  <c r="AU132" i="62"/>
  <c r="AW132" i="62"/>
  <c r="AY132" i="62"/>
  <c r="A133" i="62"/>
  <c r="B133" i="62"/>
  <c r="D133" i="62"/>
  <c r="E133" i="62"/>
  <c r="F133" i="62"/>
  <c r="G133" i="62"/>
  <c r="H133" i="62"/>
  <c r="I133" i="62"/>
  <c r="J133" i="62"/>
  <c r="K133" i="62"/>
  <c r="L133" i="62"/>
  <c r="M133" i="62"/>
  <c r="N133" i="62"/>
  <c r="O133" i="62"/>
  <c r="Q133" i="62"/>
  <c r="R133" i="62"/>
  <c r="S133" i="62"/>
  <c r="U133" i="62"/>
  <c r="V133" i="62"/>
  <c r="W133" i="62"/>
  <c r="X133" i="62"/>
  <c r="Y133" i="62"/>
  <c r="Z133" i="62"/>
  <c r="AA133" i="62"/>
  <c r="AC133" i="62"/>
  <c r="AD133" i="62"/>
  <c r="AE133" i="62"/>
  <c r="AF133" i="62"/>
  <c r="AG133" i="62"/>
  <c r="AH133" i="62"/>
  <c r="AI133" i="62"/>
  <c r="AJ133" i="62"/>
  <c r="AK133" i="62"/>
  <c r="AM133" i="62"/>
  <c r="AN133" i="62"/>
  <c r="AO133" i="62"/>
  <c r="AP133" i="62"/>
  <c r="AR133" i="62"/>
  <c r="AS133" i="62"/>
  <c r="AT133" i="62"/>
  <c r="AU133" i="62"/>
  <c r="AW133" i="62"/>
  <c r="AY133" i="62"/>
  <c r="A134" i="62"/>
  <c r="B134" i="62"/>
  <c r="D134" i="62"/>
  <c r="E134" i="62"/>
  <c r="F134" i="62"/>
  <c r="G134" i="62"/>
  <c r="H134" i="62"/>
  <c r="I134" i="62"/>
  <c r="J134" i="62"/>
  <c r="K134" i="62"/>
  <c r="L134" i="62"/>
  <c r="M134" i="62"/>
  <c r="N134" i="62"/>
  <c r="O134" i="62"/>
  <c r="Q134" i="62"/>
  <c r="R134" i="62"/>
  <c r="S134" i="62"/>
  <c r="U134" i="62"/>
  <c r="V134" i="62"/>
  <c r="W134" i="62"/>
  <c r="X134" i="62"/>
  <c r="Y134" i="62"/>
  <c r="Z134" i="62"/>
  <c r="AA134" i="62"/>
  <c r="AC134" i="62"/>
  <c r="AD134" i="62"/>
  <c r="AE134" i="62"/>
  <c r="AF134" i="62"/>
  <c r="AG134" i="62"/>
  <c r="AH134" i="62"/>
  <c r="AI134" i="62"/>
  <c r="AJ134" i="62"/>
  <c r="AK134" i="62"/>
  <c r="AM134" i="62"/>
  <c r="AN134" i="62"/>
  <c r="AO134" i="62"/>
  <c r="AP134" i="62"/>
  <c r="AR134" i="62"/>
  <c r="AS134" i="62"/>
  <c r="AT134" i="62"/>
  <c r="AU134" i="62"/>
  <c r="AW134" i="62"/>
  <c r="AY134" i="62"/>
  <c r="A135" i="62"/>
  <c r="B135" i="62"/>
  <c r="D135" i="62"/>
  <c r="E135" i="62"/>
  <c r="F135" i="62"/>
  <c r="G135" i="62"/>
  <c r="H135" i="62"/>
  <c r="I135" i="62"/>
  <c r="J135" i="62"/>
  <c r="K135" i="62"/>
  <c r="L135" i="62"/>
  <c r="M135" i="62"/>
  <c r="N135" i="62"/>
  <c r="O135" i="62"/>
  <c r="Q135" i="62"/>
  <c r="R135" i="62"/>
  <c r="S135" i="62"/>
  <c r="U135" i="62"/>
  <c r="V135" i="62"/>
  <c r="W135" i="62"/>
  <c r="X135" i="62"/>
  <c r="Y135" i="62"/>
  <c r="Z135" i="62"/>
  <c r="AA135" i="62"/>
  <c r="AC135" i="62"/>
  <c r="AD135" i="62"/>
  <c r="AE135" i="62"/>
  <c r="AF135" i="62"/>
  <c r="AG135" i="62"/>
  <c r="AH135" i="62"/>
  <c r="AI135" i="62"/>
  <c r="AJ135" i="62"/>
  <c r="AK135" i="62"/>
  <c r="AM135" i="62"/>
  <c r="AN135" i="62"/>
  <c r="AO135" i="62"/>
  <c r="AP135" i="62"/>
  <c r="AR135" i="62"/>
  <c r="AS135" i="62"/>
  <c r="AT135" i="62"/>
  <c r="AU135" i="62"/>
  <c r="AW135" i="62"/>
  <c r="AY135" i="62"/>
  <c r="A136" i="62"/>
  <c r="B136" i="62"/>
  <c r="D136" i="62"/>
  <c r="E136" i="62"/>
  <c r="F136" i="62"/>
  <c r="G136" i="62"/>
  <c r="H136" i="62"/>
  <c r="I136" i="62"/>
  <c r="J136" i="62"/>
  <c r="K136" i="62"/>
  <c r="L136" i="62"/>
  <c r="M136" i="62"/>
  <c r="N136" i="62"/>
  <c r="O136" i="62"/>
  <c r="Q136" i="62"/>
  <c r="R136" i="62"/>
  <c r="S136" i="62"/>
  <c r="U136" i="62"/>
  <c r="V136" i="62"/>
  <c r="W136" i="62"/>
  <c r="X136" i="62"/>
  <c r="Y136" i="62"/>
  <c r="Z136" i="62"/>
  <c r="AA136" i="62"/>
  <c r="AC136" i="62"/>
  <c r="AD136" i="62"/>
  <c r="AE136" i="62"/>
  <c r="AF136" i="62"/>
  <c r="AG136" i="62"/>
  <c r="AH136" i="62"/>
  <c r="AI136" i="62"/>
  <c r="AJ136" i="62"/>
  <c r="AK136" i="62"/>
  <c r="AM136" i="62"/>
  <c r="AN136" i="62"/>
  <c r="AO136" i="62"/>
  <c r="AP136" i="62"/>
  <c r="AR136" i="62"/>
  <c r="AS136" i="62"/>
  <c r="AT136" i="62"/>
  <c r="AU136" i="62"/>
  <c r="AW136" i="62"/>
  <c r="AY136" i="62"/>
  <c r="A137" i="62"/>
  <c r="B137" i="62"/>
  <c r="D137" i="62"/>
  <c r="E137" i="62"/>
  <c r="F137" i="62"/>
  <c r="G137" i="62"/>
  <c r="H137" i="62"/>
  <c r="I137" i="62"/>
  <c r="J137" i="62"/>
  <c r="K137" i="62"/>
  <c r="L137" i="62"/>
  <c r="M137" i="62"/>
  <c r="N137" i="62"/>
  <c r="O137" i="62"/>
  <c r="Q137" i="62"/>
  <c r="R137" i="62"/>
  <c r="S137" i="62"/>
  <c r="U137" i="62"/>
  <c r="V137" i="62"/>
  <c r="W137" i="62"/>
  <c r="X137" i="62"/>
  <c r="Y137" i="62"/>
  <c r="Z137" i="62"/>
  <c r="AA137" i="62"/>
  <c r="AC137" i="62"/>
  <c r="AD137" i="62"/>
  <c r="AE137" i="62"/>
  <c r="AF137" i="62"/>
  <c r="AG137" i="62"/>
  <c r="AH137" i="62"/>
  <c r="AI137" i="62"/>
  <c r="AJ137" i="62"/>
  <c r="AK137" i="62"/>
  <c r="AM137" i="62"/>
  <c r="AN137" i="62"/>
  <c r="AO137" i="62"/>
  <c r="AP137" i="62"/>
  <c r="AR137" i="62"/>
  <c r="AS137" i="62"/>
  <c r="AT137" i="62"/>
  <c r="AU137" i="62"/>
  <c r="AW137" i="62"/>
  <c r="AY137" i="62"/>
  <c r="A138" i="62"/>
  <c r="B138" i="62"/>
  <c r="D138" i="62"/>
  <c r="E138" i="62"/>
  <c r="F138" i="62"/>
  <c r="G138" i="62"/>
  <c r="H138" i="62"/>
  <c r="I138" i="62"/>
  <c r="J138" i="62"/>
  <c r="K138" i="62"/>
  <c r="L138" i="62"/>
  <c r="M138" i="62"/>
  <c r="N138" i="62"/>
  <c r="O138" i="62"/>
  <c r="Q138" i="62"/>
  <c r="R138" i="62"/>
  <c r="S138" i="62"/>
  <c r="U138" i="62"/>
  <c r="V138" i="62"/>
  <c r="W138" i="62"/>
  <c r="X138" i="62"/>
  <c r="Y138" i="62"/>
  <c r="Z138" i="62"/>
  <c r="AA138" i="62"/>
  <c r="AC138" i="62"/>
  <c r="AD138" i="62"/>
  <c r="AE138" i="62"/>
  <c r="AF138" i="62"/>
  <c r="AG138" i="62"/>
  <c r="AH138" i="62"/>
  <c r="AI138" i="62"/>
  <c r="AJ138" i="62"/>
  <c r="AK138" i="62"/>
  <c r="AM138" i="62"/>
  <c r="AN138" i="62"/>
  <c r="AO138" i="62"/>
  <c r="AP138" i="62"/>
  <c r="AR138" i="62"/>
  <c r="AS138" i="62"/>
  <c r="AT138" i="62"/>
  <c r="AU138" i="62"/>
  <c r="AW138" i="62"/>
  <c r="AY138" i="62"/>
  <c r="A139" i="62"/>
  <c r="B139" i="62"/>
  <c r="D139" i="62"/>
  <c r="E139" i="62"/>
  <c r="F139" i="62"/>
  <c r="G139" i="62"/>
  <c r="H139" i="62"/>
  <c r="I139" i="62"/>
  <c r="J139" i="62"/>
  <c r="K139" i="62"/>
  <c r="L139" i="62"/>
  <c r="M139" i="62"/>
  <c r="N139" i="62"/>
  <c r="O139" i="62"/>
  <c r="Q139" i="62"/>
  <c r="R139" i="62"/>
  <c r="S139" i="62"/>
  <c r="U139" i="62"/>
  <c r="V139" i="62"/>
  <c r="W139" i="62"/>
  <c r="X139" i="62"/>
  <c r="Y139" i="62"/>
  <c r="Z139" i="62"/>
  <c r="AA139" i="62"/>
  <c r="AC139" i="62"/>
  <c r="AD139" i="62"/>
  <c r="AE139" i="62"/>
  <c r="AF139" i="62"/>
  <c r="AG139" i="62"/>
  <c r="AH139" i="62"/>
  <c r="AI139" i="62"/>
  <c r="AJ139" i="62"/>
  <c r="AK139" i="62"/>
  <c r="AM139" i="62"/>
  <c r="AN139" i="62"/>
  <c r="AO139" i="62"/>
  <c r="AP139" i="62"/>
  <c r="AR139" i="62"/>
  <c r="AS139" i="62"/>
  <c r="AT139" i="62"/>
  <c r="AU139" i="62"/>
  <c r="AW139" i="62"/>
  <c r="AY139" i="62"/>
  <c r="A140" i="62"/>
  <c r="B140" i="62"/>
  <c r="D140" i="62"/>
  <c r="E140" i="62"/>
  <c r="F140" i="62"/>
  <c r="G140" i="62"/>
  <c r="H140" i="62"/>
  <c r="I140" i="62"/>
  <c r="J140" i="62"/>
  <c r="K140" i="62"/>
  <c r="L140" i="62"/>
  <c r="M140" i="62"/>
  <c r="N140" i="62"/>
  <c r="O140" i="62"/>
  <c r="Q140" i="62"/>
  <c r="R140" i="62"/>
  <c r="S140" i="62"/>
  <c r="U140" i="62"/>
  <c r="V140" i="62"/>
  <c r="W140" i="62"/>
  <c r="X140" i="62"/>
  <c r="Y140" i="62"/>
  <c r="Z140" i="62"/>
  <c r="AA140" i="62"/>
  <c r="AC140" i="62"/>
  <c r="AD140" i="62"/>
  <c r="AE140" i="62"/>
  <c r="AF140" i="62"/>
  <c r="AG140" i="62"/>
  <c r="AH140" i="62"/>
  <c r="AI140" i="62"/>
  <c r="AJ140" i="62"/>
  <c r="AK140" i="62"/>
  <c r="AM140" i="62"/>
  <c r="AN140" i="62"/>
  <c r="AO140" i="62"/>
  <c r="AP140" i="62"/>
  <c r="AR140" i="62"/>
  <c r="AS140" i="62"/>
  <c r="AT140" i="62"/>
  <c r="AU140" i="62"/>
  <c r="AW140" i="62"/>
  <c r="AY140" i="62"/>
  <c r="A141" i="62"/>
  <c r="B141" i="62"/>
  <c r="D141" i="62"/>
  <c r="E141" i="62"/>
  <c r="F141" i="62"/>
  <c r="G141" i="62"/>
  <c r="H141" i="62"/>
  <c r="I141" i="62"/>
  <c r="J141" i="62"/>
  <c r="K141" i="62"/>
  <c r="L141" i="62"/>
  <c r="M141" i="62"/>
  <c r="N141" i="62"/>
  <c r="O141" i="62"/>
  <c r="Q141" i="62"/>
  <c r="R141" i="62"/>
  <c r="S141" i="62"/>
  <c r="U141" i="62"/>
  <c r="V141" i="62"/>
  <c r="W141" i="62"/>
  <c r="X141" i="62"/>
  <c r="Y141" i="62"/>
  <c r="Z141" i="62"/>
  <c r="AA141" i="62"/>
  <c r="AC141" i="62"/>
  <c r="AD141" i="62"/>
  <c r="AE141" i="62"/>
  <c r="AF141" i="62"/>
  <c r="AG141" i="62"/>
  <c r="AH141" i="62"/>
  <c r="AI141" i="62"/>
  <c r="AJ141" i="62"/>
  <c r="AK141" i="62"/>
  <c r="AM141" i="62"/>
  <c r="AN141" i="62"/>
  <c r="AO141" i="62"/>
  <c r="AP141" i="62"/>
  <c r="AR141" i="62"/>
  <c r="AS141" i="62"/>
  <c r="AT141" i="62"/>
  <c r="AU141" i="62"/>
  <c r="AW141" i="62"/>
  <c r="AY141" i="62"/>
  <c r="A142" i="62"/>
  <c r="B142" i="62"/>
  <c r="D142" i="62"/>
  <c r="E142" i="62"/>
  <c r="F142" i="62"/>
  <c r="G142" i="62"/>
  <c r="H142" i="62"/>
  <c r="I142" i="62"/>
  <c r="J142" i="62"/>
  <c r="K142" i="62"/>
  <c r="L142" i="62"/>
  <c r="M142" i="62"/>
  <c r="N142" i="62"/>
  <c r="O142" i="62"/>
  <c r="Q142" i="62"/>
  <c r="R142" i="62"/>
  <c r="S142" i="62"/>
  <c r="U142" i="62"/>
  <c r="V142" i="62"/>
  <c r="W142" i="62"/>
  <c r="X142" i="62"/>
  <c r="Y142" i="62"/>
  <c r="Z142" i="62"/>
  <c r="AA142" i="62"/>
  <c r="AC142" i="62"/>
  <c r="AD142" i="62"/>
  <c r="AE142" i="62"/>
  <c r="AF142" i="62"/>
  <c r="AG142" i="62"/>
  <c r="AH142" i="62"/>
  <c r="AI142" i="62"/>
  <c r="AJ142" i="62"/>
  <c r="AK142" i="62"/>
  <c r="AM142" i="62"/>
  <c r="AN142" i="62"/>
  <c r="AO142" i="62"/>
  <c r="AP142" i="62"/>
  <c r="AR142" i="62"/>
  <c r="AS142" i="62"/>
  <c r="AT142" i="62"/>
  <c r="AU142" i="62"/>
  <c r="AW142" i="62"/>
  <c r="AY142" i="62"/>
  <c r="A143" i="62"/>
  <c r="B143" i="62"/>
  <c r="D143" i="62"/>
  <c r="E143" i="62"/>
  <c r="F143" i="62"/>
  <c r="G143" i="62"/>
  <c r="H143" i="62"/>
  <c r="I143" i="62"/>
  <c r="J143" i="62"/>
  <c r="K143" i="62"/>
  <c r="L143" i="62"/>
  <c r="M143" i="62"/>
  <c r="N143" i="62"/>
  <c r="O143" i="62"/>
  <c r="Q143" i="62"/>
  <c r="R143" i="62"/>
  <c r="S143" i="62"/>
  <c r="U143" i="62"/>
  <c r="V143" i="62"/>
  <c r="W143" i="62"/>
  <c r="X143" i="62"/>
  <c r="Y143" i="62"/>
  <c r="Z143" i="62"/>
  <c r="AA143" i="62"/>
  <c r="AC143" i="62"/>
  <c r="AD143" i="62"/>
  <c r="AE143" i="62"/>
  <c r="AF143" i="62"/>
  <c r="AG143" i="62"/>
  <c r="AH143" i="62"/>
  <c r="AI143" i="62"/>
  <c r="AJ143" i="62"/>
  <c r="AK143" i="62"/>
  <c r="AM143" i="62"/>
  <c r="AN143" i="62"/>
  <c r="AO143" i="62"/>
  <c r="AP143" i="62"/>
  <c r="AR143" i="62"/>
  <c r="AS143" i="62"/>
  <c r="AT143" i="62"/>
  <c r="AU143" i="62"/>
  <c r="AW143" i="62"/>
  <c r="AY143" i="62"/>
  <c r="A144" i="62"/>
  <c r="B144" i="62"/>
  <c r="D144" i="62"/>
  <c r="E144" i="62"/>
  <c r="F144" i="62"/>
  <c r="G144" i="62"/>
  <c r="H144" i="62"/>
  <c r="I144" i="62"/>
  <c r="J144" i="62"/>
  <c r="K144" i="62"/>
  <c r="L144" i="62"/>
  <c r="M144" i="62"/>
  <c r="N144" i="62"/>
  <c r="O144" i="62"/>
  <c r="Q144" i="62"/>
  <c r="R144" i="62"/>
  <c r="S144" i="62"/>
  <c r="U144" i="62"/>
  <c r="V144" i="62"/>
  <c r="W144" i="62"/>
  <c r="X144" i="62"/>
  <c r="Y144" i="62"/>
  <c r="Z144" i="62"/>
  <c r="AA144" i="62"/>
  <c r="AC144" i="62"/>
  <c r="AD144" i="62"/>
  <c r="AE144" i="62"/>
  <c r="AF144" i="62"/>
  <c r="AG144" i="62"/>
  <c r="AH144" i="62"/>
  <c r="AI144" i="62"/>
  <c r="AJ144" i="62"/>
  <c r="AK144" i="62"/>
  <c r="AM144" i="62"/>
  <c r="AN144" i="62"/>
  <c r="AO144" i="62"/>
  <c r="AP144" i="62"/>
  <c r="AR144" i="62"/>
  <c r="AS144" i="62"/>
  <c r="AT144" i="62"/>
  <c r="AU144" i="62"/>
  <c r="AW144" i="62"/>
  <c r="AY144" i="62"/>
  <c r="A145" i="62"/>
  <c r="B145" i="62"/>
  <c r="D145" i="62"/>
  <c r="E145" i="62"/>
  <c r="F145" i="62"/>
  <c r="G145" i="62"/>
  <c r="H145" i="62"/>
  <c r="I145" i="62"/>
  <c r="J145" i="62"/>
  <c r="K145" i="62"/>
  <c r="L145" i="62"/>
  <c r="M145" i="62"/>
  <c r="N145" i="62"/>
  <c r="O145" i="62"/>
  <c r="Q145" i="62"/>
  <c r="R145" i="62"/>
  <c r="S145" i="62"/>
  <c r="U145" i="62"/>
  <c r="V145" i="62"/>
  <c r="W145" i="62"/>
  <c r="X145" i="62"/>
  <c r="Y145" i="62"/>
  <c r="Z145" i="62"/>
  <c r="AA145" i="62"/>
  <c r="AC145" i="62"/>
  <c r="AD145" i="62"/>
  <c r="AE145" i="62"/>
  <c r="AF145" i="62"/>
  <c r="AG145" i="62"/>
  <c r="AH145" i="62"/>
  <c r="AI145" i="62"/>
  <c r="AJ145" i="62"/>
  <c r="AK145" i="62"/>
  <c r="AM145" i="62"/>
  <c r="AN145" i="62"/>
  <c r="AO145" i="62"/>
  <c r="AP145" i="62"/>
  <c r="AR145" i="62"/>
  <c r="AS145" i="62"/>
  <c r="AT145" i="62"/>
  <c r="AU145" i="62"/>
  <c r="AW145" i="62"/>
  <c r="AY145" i="62"/>
  <c r="A146" i="62"/>
  <c r="B146" i="62"/>
  <c r="D146" i="62"/>
  <c r="E146" i="62"/>
  <c r="F146" i="62"/>
  <c r="G146" i="62"/>
  <c r="H146" i="62"/>
  <c r="I146" i="62"/>
  <c r="J146" i="62"/>
  <c r="K146" i="62"/>
  <c r="L146" i="62"/>
  <c r="M146" i="62"/>
  <c r="N146" i="62"/>
  <c r="O146" i="62"/>
  <c r="Q146" i="62"/>
  <c r="R146" i="62"/>
  <c r="S146" i="62"/>
  <c r="U146" i="62"/>
  <c r="V146" i="62"/>
  <c r="W146" i="62"/>
  <c r="X146" i="62"/>
  <c r="Y146" i="62"/>
  <c r="Z146" i="62"/>
  <c r="AA146" i="62"/>
  <c r="AC146" i="62"/>
  <c r="AD146" i="62"/>
  <c r="AE146" i="62"/>
  <c r="AF146" i="62"/>
  <c r="AG146" i="62"/>
  <c r="AH146" i="62"/>
  <c r="AI146" i="62"/>
  <c r="AJ146" i="62"/>
  <c r="AK146" i="62"/>
  <c r="AM146" i="62"/>
  <c r="AN146" i="62"/>
  <c r="AO146" i="62"/>
  <c r="AP146" i="62"/>
  <c r="AR146" i="62"/>
  <c r="AS146" i="62"/>
  <c r="AT146" i="62"/>
  <c r="AU146" i="62"/>
  <c r="AW146" i="62"/>
  <c r="AY146" i="62"/>
  <c r="A147" i="62"/>
  <c r="B147" i="62"/>
  <c r="D147" i="62"/>
  <c r="E147" i="62"/>
  <c r="F147" i="62"/>
  <c r="G147" i="62"/>
  <c r="H147" i="62"/>
  <c r="I147" i="62"/>
  <c r="J147" i="62"/>
  <c r="K147" i="62"/>
  <c r="L147" i="62"/>
  <c r="M147" i="62"/>
  <c r="N147" i="62"/>
  <c r="O147" i="62"/>
  <c r="Q147" i="62"/>
  <c r="R147" i="62"/>
  <c r="S147" i="62"/>
  <c r="U147" i="62"/>
  <c r="V147" i="62"/>
  <c r="W147" i="62"/>
  <c r="X147" i="62"/>
  <c r="Y147" i="62"/>
  <c r="Z147" i="62"/>
  <c r="AA147" i="62"/>
  <c r="AC147" i="62"/>
  <c r="AD147" i="62"/>
  <c r="AE147" i="62"/>
  <c r="AF147" i="62"/>
  <c r="AG147" i="62"/>
  <c r="AH147" i="62"/>
  <c r="AI147" i="62"/>
  <c r="AJ147" i="62"/>
  <c r="AK147" i="62"/>
  <c r="AM147" i="62"/>
  <c r="AN147" i="62"/>
  <c r="AO147" i="62"/>
  <c r="AP147" i="62"/>
  <c r="AR147" i="62"/>
  <c r="AS147" i="62"/>
  <c r="AT147" i="62"/>
  <c r="AU147" i="62"/>
  <c r="AW147" i="62"/>
  <c r="AY147" i="62"/>
  <c r="A148" i="62"/>
  <c r="B148" i="62"/>
  <c r="D148" i="62"/>
  <c r="E148" i="62"/>
  <c r="F148" i="62"/>
  <c r="G148" i="62"/>
  <c r="H148" i="62"/>
  <c r="I148" i="62"/>
  <c r="J148" i="62"/>
  <c r="K148" i="62"/>
  <c r="L148" i="62"/>
  <c r="M148" i="62"/>
  <c r="N148" i="62"/>
  <c r="O148" i="62"/>
  <c r="Q148" i="62"/>
  <c r="R148" i="62"/>
  <c r="S148" i="62"/>
  <c r="U148" i="62"/>
  <c r="V148" i="62"/>
  <c r="W148" i="62"/>
  <c r="X148" i="62"/>
  <c r="Y148" i="62"/>
  <c r="Z148" i="62"/>
  <c r="AA148" i="62"/>
  <c r="AC148" i="62"/>
  <c r="AD148" i="62"/>
  <c r="AE148" i="62"/>
  <c r="AF148" i="62"/>
  <c r="AG148" i="62"/>
  <c r="AH148" i="62"/>
  <c r="AI148" i="62"/>
  <c r="AJ148" i="62"/>
  <c r="AK148" i="62"/>
  <c r="AM148" i="62"/>
  <c r="AN148" i="62"/>
  <c r="AO148" i="62"/>
  <c r="AP148" i="62"/>
  <c r="AR148" i="62"/>
  <c r="AS148" i="62"/>
  <c r="AT148" i="62"/>
  <c r="AU148" i="62"/>
  <c r="AW148" i="62"/>
  <c r="AY148" i="62"/>
  <c r="A149" i="62"/>
  <c r="B149" i="62"/>
  <c r="D149" i="62"/>
  <c r="E149" i="62"/>
  <c r="F149" i="62"/>
  <c r="G149" i="62"/>
  <c r="H149" i="62"/>
  <c r="I149" i="62"/>
  <c r="J149" i="62"/>
  <c r="K149" i="62"/>
  <c r="L149" i="62"/>
  <c r="M149" i="62"/>
  <c r="N149" i="62"/>
  <c r="O149" i="62"/>
  <c r="Q149" i="62"/>
  <c r="R149" i="62"/>
  <c r="S149" i="62"/>
  <c r="U149" i="62"/>
  <c r="V149" i="62"/>
  <c r="W149" i="62"/>
  <c r="X149" i="62"/>
  <c r="Y149" i="62"/>
  <c r="Z149" i="62"/>
  <c r="AA149" i="62"/>
  <c r="AC149" i="62"/>
  <c r="AD149" i="62"/>
  <c r="AE149" i="62"/>
  <c r="AF149" i="62"/>
  <c r="AG149" i="62"/>
  <c r="AH149" i="62"/>
  <c r="AI149" i="62"/>
  <c r="AJ149" i="62"/>
  <c r="AK149" i="62"/>
  <c r="AM149" i="62"/>
  <c r="AN149" i="62"/>
  <c r="AO149" i="62"/>
  <c r="AP149" i="62"/>
  <c r="AR149" i="62"/>
  <c r="AS149" i="62"/>
  <c r="AT149" i="62"/>
  <c r="AU149" i="62"/>
  <c r="AW149" i="62"/>
  <c r="AY149" i="62"/>
  <c r="A150" i="62"/>
  <c r="B150" i="62"/>
  <c r="D150" i="62"/>
  <c r="E150" i="62"/>
  <c r="F150" i="62"/>
  <c r="G150" i="62"/>
  <c r="H150" i="62"/>
  <c r="I150" i="62"/>
  <c r="J150" i="62"/>
  <c r="K150" i="62"/>
  <c r="L150" i="62"/>
  <c r="M150" i="62"/>
  <c r="N150" i="62"/>
  <c r="O150" i="62"/>
  <c r="Q150" i="62"/>
  <c r="R150" i="62"/>
  <c r="S150" i="62"/>
  <c r="U150" i="62"/>
  <c r="V150" i="62"/>
  <c r="W150" i="62"/>
  <c r="X150" i="62"/>
  <c r="Y150" i="62"/>
  <c r="Z150" i="62"/>
  <c r="AA150" i="62"/>
  <c r="AC150" i="62"/>
  <c r="AD150" i="62"/>
  <c r="AE150" i="62"/>
  <c r="AF150" i="62"/>
  <c r="AG150" i="62"/>
  <c r="AH150" i="62"/>
  <c r="AI150" i="62"/>
  <c r="AJ150" i="62"/>
  <c r="AK150" i="62"/>
  <c r="AM150" i="62"/>
  <c r="AN150" i="62"/>
  <c r="AO150" i="62"/>
  <c r="AP150" i="62"/>
  <c r="AR150" i="62"/>
  <c r="AS150" i="62"/>
  <c r="AT150" i="62"/>
  <c r="AU150" i="62"/>
  <c r="AW150" i="62"/>
  <c r="AY150" i="62"/>
  <c r="A151" i="62"/>
  <c r="B151" i="62"/>
  <c r="D151" i="62"/>
  <c r="E151" i="62"/>
  <c r="F151" i="62"/>
  <c r="G151" i="62"/>
  <c r="H151" i="62"/>
  <c r="I151" i="62"/>
  <c r="J151" i="62"/>
  <c r="K151" i="62"/>
  <c r="L151" i="62"/>
  <c r="M151" i="62"/>
  <c r="N151" i="62"/>
  <c r="O151" i="62"/>
  <c r="Q151" i="62"/>
  <c r="R151" i="62"/>
  <c r="S151" i="62"/>
  <c r="U151" i="62"/>
  <c r="V151" i="62"/>
  <c r="W151" i="62"/>
  <c r="X151" i="62"/>
  <c r="Y151" i="62"/>
  <c r="Z151" i="62"/>
  <c r="AA151" i="62"/>
  <c r="AC151" i="62"/>
  <c r="AD151" i="62"/>
  <c r="AE151" i="62"/>
  <c r="AF151" i="62"/>
  <c r="AG151" i="62"/>
  <c r="AH151" i="62"/>
  <c r="AI151" i="62"/>
  <c r="AJ151" i="62"/>
  <c r="AK151" i="62"/>
  <c r="AM151" i="62"/>
  <c r="AN151" i="62"/>
  <c r="AO151" i="62"/>
  <c r="AP151" i="62"/>
  <c r="AR151" i="62"/>
  <c r="AS151" i="62"/>
  <c r="AT151" i="62"/>
  <c r="AU151" i="62"/>
  <c r="AW151" i="62"/>
  <c r="AY151" i="62"/>
  <c r="A152" i="62"/>
  <c r="B152" i="62"/>
  <c r="D152" i="62"/>
  <c r="E152" i="62"/>
  <c r="F152" i="62"/>
  <c r="G152" i="62"/>
  <c r="H152" i="62"/>
  <c r="I152" i="62"/>
  <c r="J152" i="62"/>
  <c r="K152" i="62"/>
  <c r="L152" i="62"/>
  <c r="M152" i="62"/>
  <c r="N152" i="62"/>
  <c r="O152" i="62"/>
  <c r="Q152" i="62"/>
  <c r="R152" i="62"/>
  <c r="S152" i="62"/>
  <c r="U152" i="62"/>
  <c r="V152" i="62"/>
  <c r="W152" i="62"/>
  <c r="X152" i="62"/>
  <c r="Y152" i="62"/>
  <c r="Z152" i="62"/>
  <c r="AA152" i="62"/>
  <c r="AC152" i="62"/>
  <c r="AD152" i="62"/>
  <c r="AE152" i="62"/>
  <c r="AF152" i="62"/>
  <c r="AG152" i="62"/>
  <c r="AH152" i="62"/>
  <c r="AI152" i="62"/>
  <c r="AJ152" i="62"/>
  <c r="AK152" i="62"/>
  <c r="AM152" i="62"/>
  <c r="AN152" i="62"/>
  <c r="AO152" i="62"/>
  <c r="AP152" i="62"/>
  <c r="AR152" i="62"/>
  <c r="AS152" i="62"/>
  <c r="AT152" i="62"/>
  <c r="AU152" i="62"/>
  <c r="AW152" i="62"/>
  <c r="AY152" i="62"/>
  <c r="A153" i="62"/>
  <c r="B153" i="62"/>
  <c r="D153" i="62"/>
  <c r="E153" i="62"/>
  <c r="F153" i="62"/>
  <c r="G153" i="62"/>
  <c r="H153" i="62"/>
  <c r="I153" i="62"/>
  <c r="J153" i="62"/>
  <c r="K153" i="62"/>
  <c r="L153" i="62"/>
  <c r="M153" i="62"/>
  <c r="N153" i="62"/>
  <c r="O153" i="62"/>
  <c r="Q153" i="62"/>
  <c r="R153" i="62"/>
  <c r="S153" i="62"/>
  <c r="U153" i="62"/>
  <c r="V153" i="62"/>
  <c r="W153" i="62"/>
  <c r="X153" i="62"/>
  <c r="Y153" i="62"/>
  <c r="Z153" i="62"/>
  <c r="AA153" i="62"/>
  <c r="AC153" i="62"/>
  <c r="AD153" i="62"/>
  <c r="AE153" i="62"/>
  <c r="AF153" i="62"/>
  <c r="AG153" i="62"/>
  <c r="AH153" i="62"/>
  <c r="AI153" i="62"/>
  <c r="AJ153" i="62"/>
  <c r="AK153" i="62"/>
  <c r="AM153" i="62"/>
  <c r="AN153" i="62"/>
  <c r="AO153" i="62"/>
  <c r="AP153" i="62"/>
  <c r="AR153" i="62"/>
  <c r="AS153" i="62"/>
  <c r="AT153" i="62"/>
  <c r="AU153" i="62"/>
  <c r="AW153" i="62"/>
  <c r="AY153" i="62"/>
  <c r="A154" i="62"/>
  <c r="B154" i="62"/>
  <c r="D154" i="62"/>
  <c r="E154" i="62"/>
  <c r="F154" i="62"/>
  <c r="G154" i="62"/>
  <c r="H154" i="62"/>
  <c r="I154" i="62"/>
  <c r="J154" i="62"/>
  <c r="K154" i="62"/>
  <c r="L154" i="62"/>
  <c r="M154" i="62"/>
  <c r="N154" i="62"/>
  <c r="O154" i="62"/>
  <c r="Q154" i="62"/>
  <c r="R154" i="62"/>
  <c r="S154" i="62"/>
  <c r="U154" i="62"/>
  <c r="V154" i="62"/>
  <c r="W154" i="62"/>
  <c r="X154" i="62"/>
  <c r="Y154" i="62"/>
  <c r="Z154" i="62"/>
  <c r="AA154" i="62"/>
  <c r="AC154" i="62"/>
  <c r="AD154" i="62"/>
  <c r="AE154" i="62"/>
  <c r="AF154" i="62"/>
  <c r="AG154" i="62"/>
  <c r="AH154" i="62"/>
  <c r="AI154" i="62"/>
  <c r="AJ154" i="62"/>
  <c r="AK154" i="62"/>
  <c r="AM154" i="62"/>
  <c r="AN154" i="62"/>
  <c r="AO154" i="62"/>
  <c r="AP154" i="62"/>
  <c r="AR154" i="62"/>
  <c r="AS154" i="62"/>
  <c r="AT154" i="62"/>
  <c r="AU154" i="62"/>
  <c r="AW154" i="62"/>
  <c r="AY154" i="62"/>
  <c r="A155" i="62"/>
  <c r="B155" i="62"/>
  <c r="D155" i="62"/>
  <c r="E155" i="62"/>
  <c r="F155" i="62"/>
  <c r="G155" i="62"/>
  <c r="H155" i="62"/>
  <c r="I155" i="62"/>
  <c r="J155" i="62"/>
  <c r="K155" i="62"/>
  <c r="L155" i="62"/>
  <c r="M155" i="62"/>
  <c r="N155" i="62"/>
  <c r="O155" i="62"/>
  <c r="Q155" i="62"/>
  <c r="R155" i="62"/>
  <c r="S155" i="62"/>
  <c r="U155" i="62"/>
  <c r="V155" i="62"/>
  <c r="W155" i="62"/>
  <c r="X155" i="62"/>
  <c r="Y155" i="62"/>
  <c r="Z155" i="62"/>
  <c r="AA155" i="62"/>
  <c r="AC155" i="62"/>
  <c r="AD155" i="62"/>
  <c r="AE155" i="62"/>
  <c r="AF155" i="62"/>
  <c r="AG155" i="62"/>
  <c r="AH155" i="62"/>
  <c r="AI155" i="62"/>
  <c r="AJ155" i="62"/>
  <c r="AK155" i="62"/>
  <c r="AM155" i="62"/>
  <c r="AN155" i="62"/>
  <c r="AO155" i="62"/>
  <c r="AP155" i="62"/>
  <c r="AR155" i="62"/>
  <c r="AS155" i="62"/>
  <c r="AT155" i="62"/>
  <c r="AU155" i="62"/>
  <c r="AW155" i="62"/>
  <c r="AY155" i="62"/>
  <c r="A156" i="62"/>
  <c r="B156" i="62"/>
  <c r="D156" i="62"/>
  <c r="E156" i="62"/>
  <c r="F156" i="62"/>
  <c r="G156" i="62"/>
  <c r="H156" i="62"/>
  <c r="I156" i="62"/>
  <c r="J156" i="62"/>
  <c r="K156" i="62"/>
  <c r="L156" i="62"/>
  <c r="M156" i="62"/>
  <c r="N156" i="62"/>
  <c r="O156" i="62"/>
  <c r="Q156" i="62"/>
  <c r="R156" i="62"/>
  <c r="S156" i="62"/>
  <c r="U156" i="62"/>
  <c r="V156" i="62"/>
  <c r="W156" i="62"/>
  <c r="X156" i="62"/>
  <c r="Y156" i="62"/>
  <c r="Z156" i="62"/>
  <c r="AA156" i="62"/>
  <c r="AC156" i="62"/>
  <c r="AD156" i="62"/>
  <c r="AE156" i="62"/>
  <c r="AF156" i="62"/>
  <c r="AG156" i="62"/>
  <c r="AH156" i="62"/>
  <c r="AI156" i="62"/>
  <c r="AJ156" i="62"/>
  <c r="AK156" i="62"/>
  <c r="AM156" i="62"/>
  <c r="AN156" i="62"/>
  <c r="AO156" i="62"/>
  <c r="AP156" i="62"/>
  <c r="AR156" i="62"/>
  <c r="AS156" i="62"/>
  <c r="AT156" i="62"/>
  <c r="AU156" i="62"/>
  <c r="AW156" i="62"/>
  <c r="AY156" i="62"/>
  <c r="A157" i="62"/>
  <c r="B157" i="62"/>
  <c r="D157" i="62"/>
  <c r="E157" i="62"/>
  <c r="F157" i="62"/>
  <c r="G157" i="62"/>
  <c r="H157" i="62"/>
  <c r="I157" i="62"/>
  <c r="J157" i="62"/>
  <c r="K157" i="62"/>
  <c r="L157" i="62"/>
  <c r="M157" i="62"/>
  <c r="N157" i="62"/>
  <c r="O157" i="62"/>
  <c r="Q157" i="62"/>
  <c r="R157" i="62"/>
  <c r="S157" i="62"/>
  <c r="U157" i="62"/>
  <c r="V157" i="62"/>
  <c r="W157" i="62"/>
  <c r="X157" i="62"/>
  <c r="Y157" i="62"/>
  <c r="Z157" i="62"/>
  <c r="AA157" i="62"/>
  <c r="AC157" i="62"/>
  <c r="AD157" i="62"/>
  <c r="AE157" i="62"/>
  <c r="AF157" i="62"/>
  <c r="AG157" i="62"/>
  <c r="AH157" i="62"/>
  <c r="AI157" i="62"/>
  <c r="AJ157" i="62"/>
  <c r="AK157" i="62"/>
  <c r="AM157" i="62"/>
  <c r="AN157" i="62"/>
  <c r="AO157" i="62"/>
  <c r="AP157" i="62"/>
  <c r="AR157" i="62"/>
  <c r="AS157" i="62"/>
  <c r="AT157" i="62"/>
  <c r="AU157" i="62"/>
  <c r="AW157" i="62"/>
  <c r="AY157" i="62"/>
  <c r="A158" i="62"/>
  <c r="B158" i="62"/>
  <c r="D158" i="62"/>
  <c r="E158" i="62"/>
  <c r="F158" i="62"/>
  <c r="G158" i="62"/>
  <c r="H158" i="62"/>
  <c r="I158" i="62"/>
  <c r="J158" i="62"/>
  <c r="K158" i="62"/>
  <c r="L158" i="62"/>
  <c r="M158" i="62"/>
  <c r="N158" i="62"/>
  <c r="O158" i="62"/>
  <c r="Q158" i="62"/>
  <c r="R158" i="62"/>
  <c r="S158" i="62"/>
  <c r="U158" i="62"/>
  <c r="V158" i="62"/>
  <c r="W158" i="62"/>
  <c r="X158" i="62"/>
  <c r="Y158" i="62"/>
  <c r="Z158" i="62"/>
  <c r="AA158" i="62"/>
  <c r="AC158" i="62"/>
  <c r="AD158" i="62"/>
  <c r="AE158" i="62"/>
  <c r="AF158" i="62"/>
  <c r="AG158" i="62"/>
  <c r="AH158" i="62"/>
  <c r="AI158" i="62"/>
  <c r="AJ158" i="62"/>
  <c r="AK158" i="62"/>
  <c r="AM158" i="62"/>
  <c r="AN158" i="62"/>
  <c r="AO158" i="62"/>
  <c r="AP158" i="62"/>
  <c r="AR158" i="62"/>
  <c r="AS158" i="62"/>
  <c r="AT158" i="62"/>
  <c r="AU158" i="62"/>
  <c r="AW158" i="62"/>
  <c r="AY158" i="62"/>
  <c r="A159" i="62"/>
  <c r="B159" i="62"/>
  <c r="D159" i="62"/>
  <c r="E159" i="62"/>
  <c r="F159" i="62"/>
  <c r="G159" i="62"/>
  <c r="H159" i="62"/>
  <c r="I159" i="62"/>
  <c r="J159" i="62"/>
  <c r="K159" i="62"/>
  <c r="L159" i="62"/>
  <c r="M159" i="62"/>
  <c r="N159" i="62"/>
  <c r="O159" i="62"/>
  <c r="Q159" i="62"/>
  <c r="R159" i="62"/>
  <c r="S159" i="62"/>
  <c r="U159" i="62"/>
  <c r="V159" i="62"/>
  <c r="W159" i="62"/>
  <c r="X159" i="62"/>
  <c r="Y159" i="62"/>
  <c r="Z159" i="62"/>
  <c r="AA159" i="62"/>
  <c r="AC159" i="62"/>
  <c r="AD159" i="62"/>
  <c r="AE159" i="62"/>
  <c r="AF159" i="62"/>
  <c r="AG159" i="62"/>
  <c r="AH159" i="62"/>
  <c r="AI159" i="62"/>
  <c r="AJ159" i="62"/>
  <c r="AK159" i="62"/>
  <c r="AM159" i="62"/>
  <c r="AN159" i="62"/>
  <c r="AO159" i="62"/>
  <c r="AP159" i="62"/>
  <c r="AR159" i="62"/>
  <c r="AS159" i="62"/>
  <c r="AT159" i="62"/>
  <c r="AU159" i="62"/>
  <c r="AW159" i="62"/>
  <c r="AY159" i="62"/>
  <c r="A160" i="62"/>
  <c r="B160" i="62"/>
  <c r="D160" i="62"/>
  <c r="E160" i="62"/>
  <c r="F160" i="62"/>
  <c r="G160" i="62"/>
  <c r="H160" i="62"/>
  <c r="I160" i="62"/>
  <c r="J160" i="62"/>
  <c r="K160" i="62"/>
  <c r="L160" i="62"/>
  <c r="M160" i="62"/>
  <c r="N160" i="62"/>
  <c r="O160" i="62"/>
  <c r="Q160" i="62"/>
  <c r="R160" i="62"/>
  <c r="S160" i="62"/>
  <c r="U160" i="62"/>
  <c r="V160" i="62"/>
  <c r="W160" i="62"/>
  <c r="X160" i="62"/>
  <c r="Y160" i="62"/>
  <c r="Z160" i="62"/>
  <c r="AA160" i="62"/>
  <c r="AC160" i="62"/>
  <c r="AD160" i="62"/>
  <c r="AE160" i="62"/>
  <c r="AF160" i="62"/>
  <c r="AG160" i="62"/>
  <c r="AH160" i="62"/>
  <c r="AI160" i="62"/>
  <c r="AJ160" i="62"/>
  <c r="AK160" i="62"/>
  <c r="AM160" i="62"/>
  <c r="AN160" i="62"/>
  <c r="AO160" i="62"/>
  <c r="AP160" i="62"/>
  <c r="AR160" i="62"/>
  <c r="AS160" i="62"/>
  <c r="AT160" i="62"/>
  <c r="AU160" i="62"/>
  <c r="AW160" i="62"/>
  <c r="AY160" i="62"/>
  <c r="A161" i="62"/>
  <c r="B161" i="62"/>
  <c r="D161" i="62"/>
  <c r="E161" i="62"/>
  <c r="F161" i="62"/>
  <c r="G161" i="62"/>
  <c r="H161" i="62"/>
  <c r="I161" i="62"/>
  <c r="J161" i="62"/>
  <c r="K161" i="62"/>
  <c r="L161" i="62"/>
  <c r="M161" i="62"/>
  <c r="N161" i="62"/>
  <c r="O161" i="62"/>
  <c r="Q161" i="62"/>
  <c r="R161" i="62"/>
  <c r="S161" i="62"/>
  <c r="U161" i="62"/>
  <c r="V161" i="62"/>
  <c r="W161" i="62"/>
  <c r="X161" i="62"/>
  <c r="Y161" i="62"/>
  <c r="Z161" i="62"/>
  <c r="AA161" i="62"/>
  <c r="AC161" i="62"/>
  <c r="AD161" i="62"/>
  <c r="AE161" i="62"/>
  <c r="AF161" i="62"/>
  <c r="AG161" i="62"/>
  <c r="AH161" i="62"/>
  <c r="AI161" i="62"/>
  <c r="AJ161" i="62"/>
  <c r="AK161" i="62"/>
  <c r="AM161" i="62"/>
  <c r="AN161" i="62"/>
  <c r="AO161" i="62"/>
  <c r="AP161" i="62"/>
  <c r="AR161" i="62"/>
  <c r="AS161" i="62"/>
  <c r="AT161" i="62"/>
  <c r="AU161" i="62"/>
  <c r="AW161" i="62"/>
  <c r="AY161" i="62"/>
  <c r="A162" i="62"/>
  <c r="B162" i="62"/>
  <c r="D162" i="62"/>
  <c r="E162" i="62"/>
  <c r="F162" i="62"/>
  <c r="G162" i="62"/>
  <c r="H162" i="62"/>
  <c r="I162" i="62"/>
  <c r="J162" i="62"/>
  <c r="K162" i="62"/>
  <c r="L162" i="62"/>
  <c r="M162" i="62"/>
  <c r="N162" i="62"/>
  <c r="O162" i="62"/>
  <c r="Q162" i="62"/>
  <c r="R162" i="62"/>
  <c r="S162" i="62"/>
  <c r="U162" i="62"/>
  <c r="V162" i="62"/>
  <c r="W162" i="62"/>
  <c r="X162" i="62"/>
  <c r="Y162" i="62"/>
  <c r="Z162" i="62"/>
  <c r="AA162" i="62"/>
  <c r="AC162" i="62"/>
  <c r="AD162" i="62"/>
  <c r="AE162" i="62"/>
  <c r="AF162" i="62"/>
  <c r="AG162" i="62"/>
  <c r="AH162" i="62"/>
  <c r="AI162" i="62"/>
  <c r="AJ162" i="62"/>
  <c r="AK162" i="62"/>
  <c r="AM162" i="62"/>
  <c r="AN162" i="62"/>
  <c r="AO162" i="62"/>
  <c r="AP162" i="62"/>
  <c r="AR162" i="62"/>
  <c r="AS162" i="62"/>
  <c r="AT162" i="62"/>
  <c r="AU162" i="62"/>
  <c r="AW162" i="62"/>
  <c r="AY162" i="62"/>
  <c r="A163" i="62"/>
  <c r="B163" i="62"/>
  <c r="D163" i="62"/>
  <c r="E163" i="62"/>
  <c r="F163" i="62"/>
  <c r="G163" i="62"/>
  <c r="H163" i="62"/>
  <c r="I163" i="62"/>
  <c r="J163" i="62"/>
  <c r="K163" i="62"/>
  <c r="L163" i="62"/>
  <c r="M163" i="62"/>
  <c r="N163" i="62"/>
  <c r="O163" i="62"/>
  <c r="Q163" i="62"/>
  <c r="R163" i="62"/>
  <c r="S163" i="62"/>
  <c r="U163" i="62"/>
  <c r="V163" i="62"/>
  <c r="W163" i="62"/>
  <c r="X163" i="62"/>
  <c r="Y163" i="62"/>
  <c r="Z163" i="62"/>
  <c r="AA163" i="62"/>
  <c r="AC163" i="62"/>
  <c r="AD163" i="62"/>
  <c r="AE163" i="62"/>
  <c r="AF163" i="62"/>
  <c r="AG163" i="62"/>
  <c r="AH163" i="62"/>
  <c r="AI163" i="62"/>
  <c r="AJ163" i="62"/>
  <c r="AK163" i="62"/>
  <c r="AM163" i="62"/>
  <c r="AN163" i="62"/>
  <c r="AO163" i="62"/>
  <c r="AP163" i="62"/>
  <c r="AR163" i="62"/>
  <c r="AS163" i="62"/>
  <c r="AT163" i="62"/>
  <c r="AU163" i="62"/>
  <c r="AW163" i="62"/>
  <c r="AY163" i="62"/>
  <c r="A164" i="62"/>
  <c r="B164" i="62"/>
  <c r="D164" i="62"/>
  <c r="E164" i="62"/>
  <c r="F164" i="62"/>
  <c r="G164" i="62"/>
  <c r="H164" i="62"/>
  <c r="I164" i="62"/>
  <c r="J164" i="62"/>
  <c r="K164" i="62"/>
  <c r="L164" i="62"/>
  <c r="M164" i="62"/>
  <c r="N164" i="62"/>
  <c r="O164" i="62"/>
  <c r="Q164" i="62"/>
  <c r="R164" i="62"/>
  <c r="S164" i="62"/>
  <c r="U164" i="62"/>
  <c r="V164" i="62"/>
  <c r="W164" i="62"/>
  <c r="X164" i="62"/>
  <c r="Y164" i="62"/>
  <c r="Z164" i="62"/>
  <c r="AA164" i="62"/>
  <c r="AC164" i="62"/>
  <c r="AD164" i="62"/>
  <c r="AE164" i="62"/>
  <c r="AF164" i="62"/>
  <c r="AG164" i="62"/>
  <c r="AH164" i="62"/>
  <c r="AI164" i="62"/>
  <c r="AJ164" i="62"/>
  <c r="AK164" i="62"/>
  <c r="AM164" i="62"/>
  <c r="AN164" i="62"/>
  <c r="AO164" i="62"/>
  <c r="AP164" i="62"/>
  <c r="AR164" i="62"/>
  <c r="AS164" i="62"/>
  <c r="AT164" i="62"/>
  <c r="AU164" i="62"/>
  <c r="AW164" i="62"/>
  <c r="AY164" i="62"/>
  <c r="A165" i="62"/>
  <c r="B165" i="62"/>
  <c r="D165" i="62"/>
  <c r="E165" i="62"/>
  <c r="F165" i="62"/>
  <c r="G165" i="62"/>
  <c r="H165" i="62"/>
  <c r="I165" i="62"/>
  <c r="J165" i="62"/>
  <c r="K165" i="62"/>
  <c r="L165" i="62"/>
  <c r="M165" i="62"/>
  <c r="N165" i="62"/>
  <c r="O165" i="62"/>
  <c r="Q165" i="62"/>
  <c r="R165" i="62"/>
  <c r="S165" i="62"/>
  <c r="U165" i="62"/>
  <c r="V165" i="62"/>
  <c r="W165" i="62"/>
  <c r="X165" i="62"/>
  <c r="Y165" i="62"/>
  <c r="Z165" i="62"/>
  <c r="AA165" i="62"/>
  <c r="AC165" i="62"/>
  <c r="AD165" i="62"/>
  <c r="AE165" i="62"/>
  <c r="AF165" i="62"/>
  <c r="AG165" i="62"/>
  <c r="AH165" i="62"/>
  <c r="AI165" i="62"/>
  <c r="AJ165" i="62"/>
  <c r="AK165" i="62"/>
  <c r="AM165" i="62"/>
  <c r="AN165" i="62"/>
  <c r="AO165" i="62"/>
  <c r="AP165" i="62"/>
  <c r="AR165" i="62"/>
  <c r="AS165" i="62"/>
  <c r="AT165" i="62"/>
  <c r="AU165" i="62"/>
  <c r="AW165" i="62"/>
  <c r="AY165" i="62"/>
  <c r="A166" i="62"/>
  <c r="B166" i="62"/>
  <c r="D166" i="62"/>
  <c r="E166" i="62"/>
  <c r="F166" i="62"/>
  <c r="G166" i="62"/>
  <c r="H166" i="62"/>
  <c r="I166" i="62"/>
  <c r="J166" i="62"/>
  <c r="K166" i="62"/>
  <c r="L166" i="62"/>
  <c r="M166" i="62"/>
  <c r="N166" i="62"/>
  <c r="O166" i="62"/>
  <c r="Q166" i="62"/>
  <c r="R166" i="62"/>
  <c r="S166" i="62"/>
  <c r="U166" i="62"/>
  <c r="V166" i="62"/>
  <c r="W166" i="62"/>
  <c r="X166" i="62"/>
  <c r="Y166" i="62"/>
  <c r="Z166" i="62"/>
  <c r="AA166" i="62"/>
  <c r="AC166" i="62"/>
  <c r="AD166" i="62"/>
  <c r="AE166" i="62"/>
  <c r="AF166" i="62"/>
  <c r="AG166" i="62"/>
  <c r="AH166" i="62"/>
  <c r="AI166" i="62"/>
  <c r="AJ166" i="62"/>
  <c r="AK166" i="62"/>
  <c r="AM166" i="62"/>
  <c r="AN166" i="62"/>
  <c r="AO166" i="62"/>
  <c r="AP166" i="62"/>
  <c r="AR166" i="62"/>
  <c r="AS166" i="62"/>
  <c r="AT166" i="62"/>
  <c r="AU166" i="62"/>
  <c r="AW166" i="62"/>
  <c r="AY166" i="62"/>
  <c r="A167" i="62"/>
  <c r="B167" i="62"/>
  <c r="D167" i="62"/>
  <c r="E167" i="62"/>
  <c r="F167" i="62"/>
  <c r="G167" i="62"/>
  <c r="H167" i="62"/>
  <c r="I167" i="62"/>
  <c r="J167" i="62"/>
  <c r="K167" i="62"/>
  <c r="L167" i="62"/>
  <c r="M167" i="62"/>
  <c r="N167" i="62"/>
  <c r="O167" i="62"/>
  <c r="Q167" i="62"/>
  <c r="R167" i="62"/>
  <c r="S167" i="62"/>
  <c r="U167" i="62"/>
  <c r="V167" i="62"/>
  <c r="W167" i="62"/>
  <c r="X167" i="62"/>
  <c r="Y167" i="62"/>
  <c r="Z167" i="62"/>
  <c r="AA167" i="62"/>
  <c r="AC167" i="62"/>
  <c r="AD167" i="62"/>
  <c r="AE167" i="62"/>
  <c r="AF167" i="62"/>
  <c r="AG167" i="62"/>
  <c r="AH167" i="62"/>
  <c r="AI167" i="62"/>
  <c r="AJ167" i="62"/>
  <c r="AK167" i="62"/>
  <c r="AM167" i="62"/>
  <c r="AN167" i="62"/>
  <c r="AO167" i="62"/>
  <c r="AP167" i="62"/>
  <c r="AR167" i="62"/>
  <c r="AS167" i="62"/>
  <c r="AT167" i="62"/>
  <c r="AU167" i="62"/>
  <c r="AW167" i="62"/>
  <c r="AY167" i="62"/>
  <c r="A168" i="62"/>
  <c r="B168" i="62"/>
  <c r="D168" i="62"/>
  <c r="E168" i="62"/>
  <c r="F168" i="62"/>
  <c r="G168" i="62"/>
  <c r="H168" i="62"/>
  <c r="I168" i="62"/>
  <c r="J168" i="62"/>
  <c r="K168" i="62"/>
  <c r="L168" i="62"/>
  <c r="M168" i="62"/>
  <c r="N168" i="62"/>
  <c r="O168" i="62"/>
  <c r="Q168" i="62"/>
  <c r="R168" i="62"/>
  <c r="S168" i="62"/>
  <c r="U168" i="62"/>
  <c r="V168" i="62"/>
  <c r="W168" i="62"/>
  <c r="X168" i="62"/>
  <c r="Y168" i="62"/>
  <c r="Z168" i="62"/>
  <c r="AA168" i="62"/>
  <c r="AC168" i="62"/>
  <c r="AD168" i="62"/>
  <c r="AE168" i="62"/>
  <c r="AF168" i="62"/>
  <c r="AG168" i="62"/>
  <c r="AH168" i="62"/>
  <c r="AI168" i="62"/>
  <c r="AJ168" i="62"/>
  <c r="AK168" i="62"/>
  <c r="AM168" i="62"/>
  <c r="AN168" i="62"/>
  <c r="AO168" i="62"/>
  <c r="AP168" i="62"/>
  <c r="AR168" i="62"/>
  <c r="AS168" i="62"/>
  <c r="AT168" i="62"/>
  <c r="AU168" i="62"/>
  <c r="AW168" i="62"/>
  <c r="AY168" i="62"/>
  <c r="A169" i="62"/>
  <c r="B169" i="62"/>
  <c r="D169" i="62"/>
  <c r="E169" i="62"/>
  <c r="F169" i="62"/>
  <c r="G169" i="62"/>
  <c r="H169" i="62"/>
  <c r="I169" i="62"/>
  <c r="J169" i="62"/>
  <c r="K169" i="62"/>
  <c r="L169" i="62"/>
  <c r="M169" i="62"/>
  <c r="N169" i="62"/>
  <c r="O169" i="62"/>
  <c r="Q169" i="62"/>
  <c r="R169" i="62"/>
  <c r="S169" i="62"/>
  <c r="U169" i="62"/>
  <c r="V169" i="62"/>
  <c r="W169" i="62"/>
  <c r="X169" i="62"/>
  <c r="Y169" i="62"/>
  <c r="Z169" i="62"/>
  <c r="AA169" i="62"/>
  <c r="AC169" i="62"/>
  <c r="AD169" i="62"/>
  <c r="AE169" i="62"/>
  <c r="AF169" i="62"/>
  <c r="AG169" i="62"/>
  <c r="AH169" i="62"/>
  <c r="AI169" i="62"/>
  <c r="AJ169" i="62"/>
  <c r="AK169" i="62"/>
  <c r="AM169" i="62"/>
  <c r="AN169" i="62"/>
  <c r="AO169" i="62"/>
  <c r="AP169" i="62"/>
  <c r="AR169" i="62"/>
  <c r="AS169" i="62"/>
  <c r="AT169" i="62"/>
  <c r="AU169" i="62"/>
  <c r="AW169" i="62"/>
  <c r="AY169" i="62"/>
  <c r="A170" i="62"/>
  <c r="B170" i="62"/>
  <c r="D170" i="62"/>
  <c r="E170" i="62"/>
  <c r="F170" i="62"/>
  <c r="G170" i="62"/>
  <c r="H170" i="62"/>
  <c r="I170" i="62"/>
  <c r="J170" i="62"/>
  <c r="K170" i="62"/>
  <c r="L170" i="62"/>
  <c r="M170" i="62"/>
  <c r="N170" i="62"/>
  <c r="O170" i="62"/>
  <c r="Q170" i="62"/>
  <c r="R170" i="62"/>
  <c r="S170" i="62"/>
  <c r="U170" i="62"/>
  <c r="V170" i="62"/>
  <c r="W170" i="62"/>
  <c r="X170" i="62"/>
  <c r="Y170" i="62"/>
  <c r="Z170" i="62"/>
  <c r="AA170" i="62"/>
  <c r="AC170" i="62"/>
  <c r="AD170" i="62"/>
  <c r="AE170" i="62"/>
  <c r="AF170" i="62"/>
  <c r="AG170" i="62"/>
  <c r="AH170" i="62"/>
  <c r="AI170" i="62"/>
  <c r="AJ170" i="62"/>
  <c r="AK170" i="62"/>
  <c r="AM170" i="62"/>
  <c r="AN170" i="62"/>
  <c r="AO170" i="62"/>
  <c r="AP170" i="62"/>
  <c r="AR170" i="62"/>
  <c r="AS170" i="62"/>
  <c r="AT170" i="62"/>
  <c r="AU170" i="62"/>
  <c r="AW170" i="62"/>
  <c r="AY170" i="62"/>
  <c r="A171" i="62"/>
  <c r="B171" i="62"/>
  <c r="D171" i="62"/>
  <c r="E171" i="62"/>
  <c r="F171" i="62"/>
  <c r="G171" i="62"/>
  <c r="H171" i="62"/>
  <c r="I171" i="62"/>
  <c r="J171" i="62"/>
  <c r="K171" i="62"/>
  <c r="L171" i="62"/>
  <c r="M171" i="62"/>
  <c r="N171" i="62"/>
  <c r="O171" i="62"/>
  <c r="Q171" i="62"/>
  <c r="R171" i="62"/>
  <c r="S171" i="62"/>
  <c r="U171" i="62"/>
  <c r="V171" i="62"/>
  <c r="W171" i="62"/>
  <c r="X171" i="62"/>
  <c r="Y171" i="62"/>
  <c r="Z171" i="62"/>
  <c r="AA171" i="62"/>
  <c r="AC171" i="62"/>
  <c r="AD171" i="62"/>
  <c r="AE171" i="62"/>
  <c r="AF171" i="62"/>
  <c r="AG171" i="62"/>
  <c r="AH171" i="62"/>
  <c r="AI171" i="62"/>
  <c r="AJ171" i="62"/>
  <c r="AK171" i="62"/>
  <c r="AM171" i="62"/>
  <c r="AN171" i="62"/>
  <c r="AO171" i="62"/>
  <c r="AP171" i="62"/>
  <c r="AR171" i="62"/>
  <c r="AS171" i="62"/>
  <c r="AT171" i="62"/>
  <c r="AU171" i="62"/>
  <c r="AW171" i="62"/>
  <c r="AY171" i="62"/>
  <c r="A172" i="62"/>
  <c r="B172" i="62"/>
  <c r="D172" i="62"/>
  <c r="E172" i="62"/>
  <c r="F172" i="62"/>
  <c r="G172" i="62"/>
  <c r="H172" i="62"/>
  <c r="I172" i="62"/>
  <c r="J172" i="62"/>
  <c r="K172" i="62"/>
  <c r="L172" i="62"/>
  <c r="M172" i="62"/>
  <c r="N172" i="62"/>
  <c r="O172" i="62"/>
  <c r="Q172" i="62"/>
  <c r="R172" i="62"/>
  <c r="S172" i="62"/>
  <c r="U172" i="62"/>
  <c r="V172" i="62"/>
  <c r="W172" i="62"/>
  <c r="X172" i="62"/>
  <c r="Y172" i="62"/>
  <c r="Z172" i="62"/>
  <c r="AA172" i="62"/>
  <c r="AC172" i="62"/>
  <c r="AD172" i="62"/>
  <c r="AE172" i="62"/>
  <c r="AF172" i="62"/>
  <c r="AG172" i="62"/>
  <c r="AH172" i="62"/>
  <c r="AI172" i="62"/>
  <c r="AJ172" i="62"/>
  <c r="AK172" i="62"/>
  <c r="AM172" i="62"/>
  <c r="AN172" i="62"/>
  <c r="AO172" i="62"/>
  <c r="AP172" i="62"/>
  <c r="AR172" i="62"/>
  <c r="AS172" i="62"/>
  <c r="AT172" i="62"/>
  <c r="AU172" i="62"/>
  <c r="AW172" i="62"/>
  <c r="AY172" i="62"/>
  <c r="A173" i="62"/>
  <c r="B173" i="62"/>
  <c r="D173" i="62"/>
  <c r="E173" i="62"/>
  <c r="F173" i="62"/>
  <c r="G173" i="62"/>
  <c r="H173" i="62"/>
  <c r="I173" i="62"/>
  <c r="J173" i="62"/>
  <c r="K173" i="62"/>
  <c r="L173" i="62"/>
  <c r="M173" i="62"/>
  <c r="N173" i="62"/>
  <c r="O173" i="62"/>
  <c r="Q173" i="62"/>
  <c r="R173" i="62"/>
  <c r="S173" i="62"/>
  <c r="U173" i="62"/>
  <c r="V173" i="62"/>
  <c r="W173" i="62"/>
  <c r="X173" i="62"/>
  <c r="Y173" i="62"/>
  <c r="Z173" i="62"/>
  <c r="AA173" i="62"/>
  <c r="AC173" i="62"/>
  <c r="AD173" i="62"/>
  <c r="AE173" i="62"/>
  <c r="AF173" i="62"/>
  <c r="AG173" i="62"/>
  <c r="AH173" i="62"/>
  <c r="AI173" i="62"/>
  <c r="AJ173" i="62"/>
  <c r="AK173" i="62"/>
  <c r="AM173" i="62"/>
  <c r="AN173" i="62"/>
  <c r="AO173" i="62"/>
  <c r="AP173" i="62"/>
  <c r="AR173" i="62"/>
  <c r="AS173" i="62"/>
  <c r="AT173" i="62"/>
  <c r="AU173" i="62"/>
  <c r="AW173" i="62"/>
  <c r="AY173" i="62"/>
  <c r="A174" i="62"/>
  <c r="B174" i="62"/>
  <c r="D174" i="62"/>
  <c r="E174" i="62"/>
  <c r="F174" i="62"/>
  <c r="G174" i="62"/>
  <c r="H174" i="62"/>
  <c r="I174" i="62"/>
  <c r="J174" i="62"/>
  <c r="K174" i="62"/>
  <c r="L174" i="62"/>
  <c r="M174" i="62"/>
  <c r="N174" i="62"/>
  <c r="O174" i="62"/>
  <c r="Q174" i="62"/>
  <c r="R174" i="62"/>
  <c r="S174" i="62"/>
  <c r="U174" i="62"/>
  <c r="V174" i="62"/>
  <c r="W174" i="62"/>
  <c r="X174" i="62"/>
  <c r="Y174" i="62"/>
  <c r="Z174" i="62"/>
  <c r="AA174" i="62"/>
  <c r="AC174" i="62"/>
  <c r="AD174" i="62"/>
  <c r="AE174" i="62"/>
  <c r="AF174" i="62"/>
  <c r="AG174" i="62"/>
  <c r="AH174" i="62"/>
  <c r="AI174" i="62"/>
  <c r="AJ174" i="62"/>
  <c r="AK174" i="62"/>
  <c r="AM174" i="62"/>
  <c r="AN174" i="62"/>
  <c r="AO174" i="62"/>
  <c r="AP174" i="62"/>
  <c r="AR174" i="62"/>
  <c r="AS174" i="62"/>
  <c r="AT174" i="62"/>
  <c r="AU174" i="62"/>
  <c r="AW174" i="62"/>
  <c r="AY174" i="62"/>
  <c r="A175" i="62"/>
  <c r="B175" i="62"/>
  <c r="D175" i="62"/>
  <c r="E175" i="62"/>
  <c r="F175" i="62"/>
  <c r="G175" i="62"/>
  <c r="H175" i="62"/>
  <c r="I175" i="62"/>
  <c r="J175" i="62"/>
  <c r="K175" i="62"/>
  <c r="L175" i="62"/>
  <c r="M175" i="62"/>
  <c r="N175" i="62"/>
  <c r="O175" i="62"/>
  <c r="Q175" i="62"/>
  <c r="R175" i="62"/>
  <c r="S175" i="62"/>
  <c r="U175" i="62"/>
  <c r="V175" i="62"/>
  <c r="W175" i="62"/>
  <c r="X175" i="62"/>
  <c r="Y175" i="62"/>
  <c r="Z175" i="62"/>
  <c r="AA175" i="62"/>
  <c r="AC175" i="62"/>
  <c r="AD175" i="62"/>
  <c r="AE175" i="62"/>
  <c r="AF175" i="62"/>
  <c r="AG175" i="62"/>
  <c r="AH175" i="62"/>
  <c r="AI175" i="62"/>
  <c r="AJ175" i="62"/>
  <c r="AK175" i="62"/>
  <c r="AM175" i="62"/>
  <c r="AN175" i="62"/>
  <c r="AO175" i="62"/>
  <c r="AP175" i="62"/>
  <c r="AR175" i="62"/>
  <c r="AS175" i="62"/>
  <c r="AT175" i="62"/>
  <c r="AU175" i="62"/>
  <c r="AW175" i="62"/>
  <c r="AY175" i="62"/>
  <c r="A176" i="62"/>
  <c r="B176" i="62"/>
  <c r="D176" i="62"/>
  <c r="E176" i="62"/>
  <c r="F176" i="62"/>
  <c r="G176" i="62"/>
  <c r="H176" i="62"/>
  <c r="I176" i="62"/>
  <c r="J176" i="62"/>
  <c r="K176" i="62"/>
  <c r="L176" i="62"/>
  <c r="M176" i="62"/>
  <c r="N176" i="62"/>
  <c r="O176" i="62"/>
  <c r="Q176" i="62"/>
  <c r="R176" i="62"/>
  <c r="S176" i="62"/>
  <c r="U176" i="62"/>
  <c r="V176" i="62"/>
  <c r="W176" i="62"/>
  <c r="X176" i="62"/>
  <c r="Y176" i="62"/>
  <c r="Z176" i="62"/>
  <c r="AA176" i="62"/>
  <c r="AC176" i="62"/>
  <c r="AD176" i="62"/>
  <c r="AE176" i="62"/>
  <c r="AF176" i="62"/>
  <c r="AG176" i="62"/>
  <c r="AH176" i="62"/>
  <c r="AI176" i="62"/>
  <c r="AJ176" i="62"/>
  <c r="AK176" i="62"/>
  <c r="AM176" i="62"/>
  <c r="AN176" i="62"/>
  <c r="AO176" i="62"/>
  <c r="AP176" i="62"/>
  <c r="AR176" i="62"/>
  <c r="AS176" i="62"/>
  <c r="AT176" i="62"/>
  <c r="AU176" i="62"/>
  <c r="AW176" i="62"/>
  <c r="AY176" i="62"/>
  <c r="A177" i="62"/>
  <c r="B177" i="62"/>
  <c r="D177" i="62"/>
  <c r="E177" i="62"/>
  <c r="F177" i="62"/>
  <c r="G177" i="62"/>
  <c r="H177" i="62"/>
  <c r="I177" i="62"/>
  <c r="J177" i="62"/>
  <c r="K177" i="62"/>
  <c r="L177" i="62"/>
  <c r="M177" i="62"/>
  <c r="N177" i="62"/>
  <c r="O177" i="62"/>
  <c r="Q177" i="62"/>
  <c r="R177" i="62"/>
  <c r="S177" i="62"/>
  <c r="U177" i="62"/>
  <c r="V177" i="62"/>
  <c r="W177" i="62"/>
  <c r="X177" i="62"/>
  <c r="Y177" i="62"/>
  <c r="Z177" i="62"/>
  <c r="AA177" i="62"/>
  <c r="AC177" i="62"/>
  <c r="AD177" i="62"/>
  <c r="AE177" i="62"/>
  <c r="AF177" i="62"/>
  <c r="AG177" i="62"/>
  <c r="AH177" i="62"/>
  <c r="AI177" i="62"/>
  <c r="AJ177" i="62"/>
  <c r="AK177" i="62"/>
  <c r="AM177" i="62"/>
  <c r="AN177" i="62"/>
  <c r="AO177" i="62"/>
  <c r="AP177" i="62"/>
  <c r="AR177" i="62"/>
  <c r="AS177" i="62"/>
  <c r="AT177" i="62"/>
  <c r="AU177" i="62"/>
  <c r="AW177" i="62"/>
  <c r="AY177" i="62"/>
  <c r="A178" i="62"/>
  <c r="B178" i="62"/>
  <c r="D178" i="62"/>
  <c r="E178" i="62"/>
  <c r="F178" i="62"/>
  <c r="G178" i="62"/>
  <c r="H178" i="62"/>
  <c r="I178" i="62"/>
  <c r="J178" i="62"/>
  <c r="K178" i="62"/>
  <c r="L178" i="62"/>
  <c r="M178" i="62"/>
  <c r="N178" i="62"/>
  <c r="O178" i="62"/>
  <c r="Q178" i="62"/>
  <c r="R178" i="62"/>
  <c r="S178" i="62"/>
  <c r="U178" i="62"/>
  <c r="V178" i="62"/>
  <c r="W178" i="62"/>
  <c r="X178" i="62"/>
  <c r="Y178" i="62"/>
  <c r="Z178" i="62"/>
  <c r="AA178" i="62"/>
  <c r="AC178" i="62"/>
  <c r="AD178" i="62"/>
  <c r="AE178" i="62"/>
  <c r="AF178" i="62"/>
  <c r="AG178" i="62"/>
  <c r="AH178" i="62"/>
  <c r="AI178" i="62"/>
  <c r="AJ178" i="62"/>
  <c r="AK178" i="62"/>
  <c r="AM178" i="62"/>
  <c r="AN178" i="62"/>
  <c r="AO178" i="62"/>
  <c r="AP178" i="62"/>
  <c r="AR178" i="62"/>
  <c r="AS178" i="62"/>
  <c r="AT178" i="62"/>
  <c r="AU178" i="62"/>
  <c r="AW178" i="62"/>
  <c r="AY178" i="62"/>
  <c r="A179" i="62"/>
  <c r="B179" i="62"/>
  <c r="D179" i="62"/>
  <c r="E179" i="62"/>
  <c r="F179" i="62"/>
  <c r="G179" i="62"/>
  <c r="H179" i="62"/>
  <c r="I179" i="62"/>
  <c r="J179" i="62"/>
  <c r="K179" i="62"/>
  <c r="L179" i="62"/>
  <c r="M179" i="62"/>
  <c r="N179" i="62"/>
  <c r="O179" i="62"/>
  <c r="Q179" i="62"/>
  <c r="R179" i="62"/>
  <c r="S179" i="62"/>
  <c r="U179" i="62"/>
  <c r="V179" i="62"/>
  <c r="W179" i="62"/>
  <c r="X179" i="62"/>
  <c r="Y179" i="62"/>
  <c r="Z179" i="62"/>
  <c r="AA179" i="62"/>
  <c r="AC179" i="62"/>
  <c r="AD179" i="62"/>
  <c r="AE179" i="62"/>
  <c r="AF179" i="62"/>
  <c r="AG179" i="62"/>
  <c r="AH179" i="62"/>
  <c r="AI179" i="62"/>
  <c r="AJ179" i="62"/>
  <c r="AK179" i="62"/>
  <c r="AM179" i="62"/>
  <c r="AN179" i="62"/>
  <c r="AO179" i="62"/>
  <c r="AP179" i="62"/>
  <c r="AR179" i="62"/>
  <c r="AS179" i="62"/>
  <c r="AT179" i="62"/>
  <c r="AU179" i="62"/>
  <c r="AW179" i="62"/>
  <c r="AY179" i="62"/>
  <c r="A180" i="62"/>
  <c r="B180" i="62"/>
  <c r="D180" i="62"/>
  <c r="E180" i="62"/>
  <c r="F180" i="62"/>
  <c r="G180" i="62"/>
  <c r="H180" i="62"/>
  <c r="I180" i="62"/>
  <c r="J180" i="62"/>
  <c r="K180" i="62"/>
  <c r="L180" i="62"/>
  <c r="M180" i="62"/>
  <c r="N180" i="62"/>
  <c r="O180" i="62"/>
  <c r="Q180" i="62"/>
  <c r="R180" i="62"/>
  <c r="S180" i="62"/>
  <c r="U180" i="62"/>
  <c r="V180" i="62"/>
  <c r="W180" i="62"/>
  <c r="X180" i="62"/>
  <c r="Y180" i="62"/>
  <c r="Z180" i="62"/>
  <c r="AA180" i="62"/>
  <c r="AC180" i="62"/>
  <c r="AD180" i="62"/>
  <c r="AE180" i="62"/>
  <c r="AF180" i="62"/>
  <c r="AG180" i="62"/>
  <c r="AH180" i="62"/>
  <c r="AI180" i="62"/>
  <c r="AJ180" i="62"/>
  <c r="AK180" i="62"/>
  <c r="AM180" i="62"/>
  <c r="AN180" i="62"/>
  <c r="AO180" i="62"/>
  <c r="AP180" i="62"/>
  <c r="AR180" i="62"/>
  <c r="AS180" i="62"/>
  <c r="AT180" i="62"/>
  <c r="AU180" i="62"/>
  <c r="AW180" i="62"/>
  <c r="AY180" i="62"/>
  <c r="A181" i="62"/>
  <c r="B181" i="62"/>
  <c r="D181" i="62"/>
  <c r="E181" i="62"/>
  <c r="F181" i="62"/>
  <c r="G181" i="62"/>
  <c r="H181" i="62"/>
  <c r="I181" i="62"/>
  <c r="J181" i="62"/>
  <c r="K181" i="62"/>
  <c r="L181" i="62"/>
  <c r="M181" i="62"/>
  <c r="N181" i="62"/>
  <c r="O181" i="62"/>
  <c r="Q181" i="62"/>
  <c r="R181" i="62"/>
  <c r="S181" i="62"/>
  <c r="U181" i="62"/>
  <c r="V181" i="62"/>
  <c r="W181" i="62"/>
  <c r="X181" i="62"/>
  <c r="Y181" i="62"/>
  <c r="Z181" i="62"/>
  <c r="AA181" i="62"/>
  <c r="AC181" i="62"/>
  <c r="AD181" i="62"/>
  <c r="AE181" i="62"/>
  <c r="AF181" i="62"/>
  <c r="AG181" i="62"/>
  <c r="AH181" i="62"/>
  <c r="AI181" i="62"/>
  <c r="AJ181" i="62"/>
  <c r="AK181" i="62"/>
  <c r="AM181" i="62"/>
  <c r="AN181" i="62"/>
  <c r="AO181" i="62"/>
  <c r="AP181" i="62"/>
  <c r="AR181" i="62"/>
  <c r="AS181" i="62"/>
  <c r="AT181" i="62"/>
  <c r="AU181" i="62"/>
  <c r="AW181" i="62"/>
  <c r="AY181" i="62"/>
  <c r="A182" i="62"/>
  <c r="B182" i="62"/>
  <c r="D182" i="62"/>
  <c r="E182" i="62"/>
  <c r="F182" i="62"/>
  <c r="G182" i="62"/>
  <c r="H182" i="62"/>
  <c r="I182" i="62"/>
  <c r="J182" i="62"/>
  <c r="K182" i="62"/>
  <c r="L182" i="62"/>
  <c r="M182" i="62"/>
  <c r="N182" i="62"/>
  <c r="O182" i="62"/>
  <c r="Q182" i="62"/>
  <c r="R182" i="62"/>
  <c r="S182" i="62"/>
  <c r="U182" i="62"/>
  <c r="V182" i="62"/>
  <c r="W182" i="62"/>
  <c r="X182" i="62"/>
  <c r="Y182" i="62"/>
  <c r="Z182" i="62"/>
  <c r="AA182" i="62"/>
  <c r="AC182" i="62"/>
  <c r="AD182" i="62"/>
  <c r="AE182" i="62"/>
  <c r="AF182" i="62"/>
  <c r="AG182" i="62"/>
  <c r="AH182" i="62"/>
  <c r="AI182" i="62"/>
  <c r="AJ182" i="62"/>
  <c r="AK182" i="62"/>
  <c r="AM182" i="62"/>
  <c r="AN182" i="62"/>
  <c r="AO182" i="62"/>
  <c r="AP182" i="62"/>
  <c r="AR182" i="62"/>
  <c r="AS182" i="62"/>
  <c r="AT182" i="62"/>
  <c r="AU182" i="62"/>
  <c r="AW182" i="62"/>
  <c r="AY182" i="62"/>
  <c r="A183" i="62"/>
  <c r="B183" i="62"/>
  <c r="D183" i="62"/>
  <c r="E183" i="62"/>
  <c r="F183" i="62"/>
  <c r="G183" i="62"/>
  <c r="H183" i="62"/>
  <c r="I183" i="62"/>
  <c r="J183" i="62"/>
  <c r="K183" i="62"/>
  <c r="L183" i="62"/>
  <c r="M183" i="62"/>
  <c r="N183" i="62"/>
  <c r="O183" i="62"/>
  <c r="Q183" i="62"/>
  <c r="R183" i="62"/>
  <c r="S183" i="62"/>
  <c r="U183" i="62"/>
  <c r="V183" i="62"/>
  <c r="W183" i="62"/>
  <c r="X183" i="62"/>
  <c r="Y183" i="62"/>
  <c r="Z183" i="62"/>
  <c r="AA183" i="62"/>
  <c r="AC183" i="62"/>
  <c r="AD183" i="62"/>
  <c r="AE183" i="62"/>
  <c r="AF183" i="62"/>
  <c r="AG183" i="62"/>
  <c r="AH183" i="62"/>
  <c r="AI183" i="62"/>
  <c r="AJ183" i="62"/>
  <c r="AK183" i="62"/>
  <c r="AM183" i="62"/>
  <c r="AN183" i="62"/>
  <c r="AO183" i="62"/>
  <c r="AP183" i="62"/>
  <c r="AR183" i="62"/>
  <c r="AS183" i="62"/>
  <c r="AT183" i="62"/>
  <c r="AU183" i="62"/>
  <c r="AW183" i="62"/>
  <c r="AY183" i="62"/>
  <c r="A184" i="62"/>
  <c r="B184" i="62"/>
  <c r="D184" i="62"/>
  <c r="E184" i="62"/>
  <c r="F184" i="62"/>
  <c r="G184" i="62"/>
  <c r="H184" i="62"/>
  <c r="I184" i="62"/>
  <c r="J184" i="62"/>
  <c r="K184" i="62"/>
  <c r="L184" i="62"/>
  <c r="M184" i="62"/>
  <c r="N184" i="62"/>
  <c r="O184" i="62"/>
  <c r="Q184" i="62"/>
  <c r="R184" i="62"/>
  <c r="S184" i="62"/>
  <c r="U184" i="62"/>
  <c r="V184" i="62"/>
  <c r="W184" i="62"/>
  <c r="X184" i="62"/>
  <c r="Y184" i="62"/>
  <c r="Z184" i="62"/>
  <c r="AA184" i="62"/>
  <c r="AC184" i="62"/>
  <c r="AD184" i="62"/>
  <c r="AE184" i="62"/>
  <c r="AF184" i="62"/>
  <c r="AG184" i="62"/>
  <c r="AH184" i="62"/>
  <c r="AI184" i="62"/>
  <c r="AJ184" i="62"/>
  <c r="AK184" i="62"/>
  <c r="AM184" i="62"/>
  <c r="AN184" i="62"/>
  <c r="AO184" i="62"/>
  <c r="AP184" i="62"/>
  <c r="AR184" i="62"/>
  <c r="AS184" i="62"/>
  <c r="AT184" i="62"/>
  <c r="AU184" i="62"/>
  <c r="AW184" i="62"/>
  <c r="AY184" i="62"/>
  <c r="A185" i="62"/>
  <c r="B185" i="62"/>
  <c r="D185" i="62"/>
  <c r="E185" i="62"/>
  <c r="F185" i="62"/>
  <c r="G185" i="62"/>
  <c r="H185" i="62"/>
  <c r="I185" i="62"/>
  <c r="J185" i="62"/>
  <c r="K185" i="62"/>
  <c r="L185" i="62"/>
  <c r="M185" i="62"/>
  <c r="N185" i="62"/>
  <c r="O185" i="62"/>
  <c r="Q185" i="62"/>
  <c r="R185" i="62"/>
  <c r="S185" i="62"/>
  <c r="U185" i="62"/>
  <c r="V185" i="62"/>
  <c r="W185" i="62"/>
  <c r="X185" i="62"/>
  <c r="Y185" i="62"/>
  <c r="Z185" i="62"/>
  <c r="AA185" i="62"/>
  <c r="AC185" i="62"/>
  <c r="AD185" i="62"/>
  <c r="AE185" i="62"/>
  <c r="AF185" i="62"/>
  <c r="AG185" i="62"/>
  <c r="AH185" i="62"/>
  <c r="AI185" i="62"/>
  <c r="AJ185" i="62"/>
  <c r="AK185" i="62"/>
  <c r="AM185" i="62"/>
  <c r="AN185" i="62"/>
  <c r="AO185" i="62"/>
  <c r="AP185" i="62"/>
  <c r="AR185" i="62"/>
  <c r="AS185" i="62"/>
  <c r="AT185" i="62"/>
  <c r="AU185" i="62"/>
  <c r="AW185" i="62"/>
  <c r="AY185" i="62"/>
  <c r="A186" i="62"/>
  <c r="B186" i="62"/>
  <c r="D186" i="62"/>
  <c r="E186" i="62"/>
  <c r="F186" i="62"/>
  <c r="G186" i="62"/>
  <c r="H186" i="62"/>
  <c r="I186" i="62"/>
  <c r="J186" i="62"/>
  <c r="K186" i="62"/>
  <c r="L186" i="62"/>
  <c r="M186" i="62"/>
  <c r="N186" i="62"/>
  <c r="O186" i="62"/>
  <c r="Q186" i="62"/>
  <c r="R186" i="62"/>
  <c r="S186" i="62"/>
  <c r="U186" i="62"/>
  <c r="V186" i="62"/>
  <c r="W186" i="62"/>
  <c r="X186" i="62"/>
  <c r="Y186" i="62"/>
  <c r="Z186" i="62"/>
  <c r="AA186" i="62"/>
  <c r="AC186" i="62"/>
  <c r="AD186" i="62"/>
  <c r="AE186" i="62"/>
  <c r="AF186" i="62"/>
  <c r="AG186" i="62"/>
  <c r="AH186" i="62"/>
  <c r="AI186" i="62"/>
  <c r="AJ186" i="62"/>
  <c r="AK186" i="62"/>
  <c r="AM186" i="62"/>
  <c r="AN186" i="62"/>
  <c r="AO186" i="62"/>
  <c r="AP186" i="62"/>
  <c r="AR186" i="62"/>
  <c r="AS186" i="62"/>
  <c r="AT186" i="62"/>
  <c r="AU186" i="62"/>
  <c r="AW186" i="62"/>
  <c r="AY186" i="62"/>
  <c r="A187" i="62"/>
  <c r="B187" i="62"/>
  <c r="D187" i="62"/>
  <c r="E187" i="62"/>
  <c r="F187" i="62"/>
  <c r="G187" i="62"/>
  <c r="H187" i="62"/>
  <c r="I187" i="62"/>
  <c r="J187" i="62"/>
  <c r="K187" i="62"/>
  <c r="L187" i="62"/>
  <c r="M187" i="62"/>
  <c r="N187" i="62"/>
  <c r="O187" i="62"/>
  <c r="Q187" i="62"/>
  <c r="R187" i="62"/>
  <c r="S187" i="62"/>
  <c r="U187" i="62"/>
  <c r="V187" i="62"/>
  <c r="W187" i="62"/>
  <c r="X187" i="62"/>
  <c r="Y187" i="62"/>
  <c r="Z187" i="62"/>
  <c r="AA187" i="62"/>
  <c r="AC187" i="62"/>
  <c r="AD187" i="62"/>
  <c r="AE187" i="62"/>
  <c r="AF187" i="62"/>
  <c r="AG187" i="62"/>
  <c r="AH187" i="62"/>
  <c r="AI187" i="62"/>
  <c r="AJ187" i="62"/>
  <c r="AK187" i="62"/>
  <c r="AM187" i="62"/>
  <c r="AN187" i="62"/>
  <c r="AO187" i="62"/>
  <c r="AP187" i="62"/>
  <c r="AR187" i="62"/>
  <c r="AS187" i="62"/>
  <c r="AT187" i="62"/>
  <c r="AU187" i="62"/>
  <c r="AW187" i="62"/>
  <c r="AY187" i="62"/>
  <c r="A188" i="62"/>
  <c r="B188" i="62"/>
  <c r="D188" i="62"/>
  <c r="E188" i="62"/>
  <c r="F188" i="62"/>
  <c r="G188" i="62"/>
  <c r="H188" i="62"/>
  <c r="I188" i="62"/>
  <c r="J188" i="62"/>
  <c r="K188" i="62"/>
  <c r="L188" i="62"/>
  <c r="M188" i="62"/>
  <c r="N188" i="62"/>
  <c r="O188" i="62"/>
  <c r="Q188" i="62"/>
  <c r="R188" i="62"/>
  <c r="S188" i="62"/>
  <c r="U188" i="62"/>
  <c r="V188" i="62"/>
  <c r="W188" i="62"/>
  <c r="X188" i="62"/>
  <c r="Y188" i="62"/>
  <c r="Z188" i="62"/>
  <c r="AA188" i="62"/>
  <c r="AC188" i="62"/>
  <c r="AD188" i="62"/>
  <c r="AE188" i="62"/>
  <c r="AF188" i="62"/>
  <c r="AG188" i="62"/>
  <c r="AH188" i="62"/>
  <c r="AI188" i="62"/>
  <c r="AJ188" i="62"/>
  <c r="AK188" i="62"/>
  <c r="AM188" i="62"/>
  <c r="AN188" i="62"/>
  <c r="AO188" i="62"/>
  <c r="AP188" i="62"/>
  <c r="AR188" i="62"/>
  <c r="AS188" i="62"/>
  <c r="AT188" i="62"/>
  <c r="AU188" i="62"/>
  <c r="AW188" i="62"/>
  <c r="AY188" i="62"/>
  <c r="A189" i="62"/>
  <c r="B189" i="62"/>
  <c r="D189" i="62"/>
  <c r="E189" i="62"/>
  <c r="F189" i="62"/>
  <c r="G189" i="62"/>
  <c r="H189" i="62"/>
  <c r="I189" i="62"/>
  <c r="J189" i="62"/>
  <c r="K189" i="62"/>
  <c r="L189" i="62"/>
  <c r="M189" i="62"/>
  <c r="N189" i="62"/>
  <c r="O189" i="62"/>
  <c r="Q189" i="62"/>
  <c r="R189" i="62"/>
  <c r="S189" i="62"/>
  <c r="U189" i="62"/>
  <c r="V189" i="62"/>
  <c r="W189" i="62"/>
  <c r="X189" i="62"/>
  <c r="Y189" i="62"/>
  <c r="Z189" i="62"/>
  <c r="AA189" i="62"/>
  <c r="AC189" i="62"/>
  <c r="AD189" i="62"/>
  <c r="AE189" i="62"/>
  <c r="AF189" i="62"/>
  <c r="AG189" i="62"/>
  <c r="AH189" i="62"/>
  <c r="AI189" i="62"/>
  <c r="AJ189" i="62"/>
  <c r="AK189" i="62"/>
  <c r="AM189" i="62"/>
  <c r="AN189" i="62"/>
  <c r="AO189" i="62"/>
  <c r="AP189" i="62"/>
  <c r="AR189" i="62"/>
  <c r="AS189" i="62"/>
  <c r="AT189" i="62"/>
  <c r="AU189" i="62"/>
  <c r="AW189" i="62"/>
  <c r="AY189" i="62"/>
  <c r="A190" i="62"/>
  <c r="B190" i="62"/>
  <c r="D190" i="62"/>
  <c r="E190" i="62"/>
  <c r="F190" i="62"/>
  <c r="G190" i="62"/>
  <c r="H190" i="62"/>
  <c r="I190" i="62"/>
  <c r="J190" i="62"/>
  <c r="K190" i="62"/>
  <c r="L190" i="62"/>
  <c r="M190" i="62"/>
  <c r="N190" i="62"/>
  <c r="O190" i="62"/>
  <c r="Q190" i="62"/>
  <c r="R190" i="62"/>
  <c r="S190" i="62"/>
  <c r="U190" i="62"/>
  <c r="V190" i="62"/>
  <c r="W190" i="62"/>
  <c r="X190" i="62"/>
  <c r="Y190" i="62"/>
  <c r="Z190" i="62"/>
  <c r="AA190" i="62"/>
  <c r="AC190" i="62"/>
  <c r="AD190" i="62"/>
  <c r="AE190" i="62"/>
  <c r="AF190" i="62"/>
  <c r="AG190" i="62"/>
  <c r="AH190" i="62"/>
  <c r="AI190" i="62"/>
  <c r="AJ190" i="62"/>
  <c r="AK190" i="62"/>
  <c r="AM190" i="62"/>
  <c r="AN190" i="62"/>
  <c r="AO190" i="62"/>
  <c r="AP190" i="62"/>
  <c r="AR190" i="62"/>
  <c r="AS190" i="62"/>
  <c r="AT190" i="62"/>
  <c r="AU190" i="62"/>
  <c r="AW190" i="62"/>
  <c r="AY190" i="62"/>
  <c r="A191" i="62"/>
  <c r="B191" i="62"/>
  <c r="D191" i="62"/>
  <c r="E191" i="62"/>
  <c r="F191" i="62"/>
  <c r="G191" i="62"/>
  <c r="H191" i="62"/>
  <c r="I191" i="62"/>
  <c r="J191" i="62"/>
  <c r="K191" i="62"/>
  <c r="L191" i="62"/>
  <c r="M191" i="62"/>
  <c r="N191" i="62"/>
  <c r="O191" i="62"/>
  <c r="Q191" i="62"/>
  <c r="R191" i="62"/>
  <c r="S191" i="62"/>
  <c r="U191" i="62"/>
  <c r="V191" i="62"/>
  <c r="W191" i="62"/>
  <c r="X191" i="62"/>
  <c r="Y191" i="62"/>
  <c r="Z191" i="62"/>
  <c r="AA191" i="62"/>
  <c r="AC191" i="62"/>
  <c r="AD191" i="62"/>
  <c r="AE191" i="62"/>
  <c r="AF191" i="62"/>
  <c r="AG191" i="62"/>
  <c r="AH191" i="62"/>
  <c r="AI191" i="62"/>
  <c r="AJ191" i="62"/>
  <c r="AK191" i="62"/>
  <c r="AM191" i="62"/>
  <c r="AN191" i="62"/>
  <c r="AO191" i="62"/>
  <c r="AP191" i="62"/>
  <c r="AR191" i="62"/>
  <c r="AS191" i="62"/>
  <c r="AT191" i="62"/>
  <c r="AU191" i="62"/>
  <c r="AW191" i="62"/>
  <c r="AY191" i="62"/>
  <c r="A192" i="62"/>
  <c r="B192" i="62"/>
  <c r="D192" i="62"/>
  <c r="E192" i="62"/>
  <c r="F192" i="62"/>
  <c r="G192" i="62"/>
  <c r="H192" i="62"/>
  <c r="I192" i="62"/>
  <c r="J192" i="62"/>
  <c r="K192" i="62"/>
  <c r="L192" i="62"/>
  <c r="M192" i="62"/>
  <c r="N192" i="62"/>
  <c r="O192" i="62"/>
  <c r="Q192" i="62"/>
  <c r="R192" i="62"/>
  <c r="S192" i="62"/>
  <c r="U192" i="62"/>
  <c r="V192" i="62"/>
  <c r="W192" i="62"/>
  <c r="X192" i="62"/>
  <c r="Y192" i="62"/>
  <c r="Z192" i="62"/>
  <c r="AA192" i="62"/>
  <c r="AC192" i="62"/>
  <c r="AD192" i="62"/>
  <c r="AE192" i="62"/>
  <c r="AF192" i="62"/>
  <c r="AG192" i="62"/>
  <c r="AH192" i="62"/>
  <c r="AI192" i="62"/>
  <c r="AJ192" i="62"/>
  <c r="AK192" i="62"/>
  <c r="AM192" i="62"/>
  <c r="AN192" i="62"/>
  <c r="AO192" i="62"/>
  <c r="AP192" i="62"/>
  <c r="AR192" i="62"/>
  <c r="AS192" i="62"/>
  <c r="AT192" i="62"/>
  <c r="AU192" i="62"/>
  <c r="AW192" i="62"/>
  <c r="AY192" i="62"/>
  <c r="A193" i="62"/>
  <c r="B193" i="62"/>
  <c r="D193" i="62"/>
  <c r="E193" i="62"/>
  <c r="F193" i="62"/>
  <c r="G193" i="62"/>
  <c r="H193" i="62"/>
  <c r="I193" i="62"/>
  <c r="J193" i="62"/>
  <c r="K193" i="62"/>
  <c r="L193" i="62"/>
  <c r="M193" i="62"/>
  <c r="N193" i="62"/>
  <c r="O193" i="62"/>
  <c r="Q193" i="62"/>
  <c r="R193" i="62"/>
  <c r="S193" i="62"/>
  <c r="U193" i="62"/>
  <c r="V193" i="62"/>
  <c r="W193" i="62"/>
  <c r="X193" i="62"/>
  <c r="Y193" i="62"/>
  <c r="Z193" i="62"/>
  <c r="AA193" i="62"/>
  <c r="AC193" i="62"/>
  <c r="AD193" i="62"/>
  <c r="AE193" i="62"/>
  <c r="AF193" i="62"/>
  <c r="AG193" i="62"/>
  <c r="AH193" i="62"/>
  <c r="AI193" i="62"/>
  <c r="AJ193" i="62"/>
  <c r="AK193" i="62"/>
  <c r="AM193" i="62"/>
  <c r="AN193" i="62"/>
  <c r="AO193" i="62"/>
  <c r="AP193" i="62"/>
  <c r="AR193" i="62"/>
  <c r="AS193" i="62"/>
  <c r="AT193" i="62"/>
  <c r="AU193" i="62"/>
  <c r="AW193" i="62"/>
  <c r="AY193" i="62"/>
  <c r="A194" i="62"/>
  <c r="B194" i="62"/>
  <c r="D194" i="62"/>
  <c r="E194" i="62"/>
  <c r="F194" i="62"/>
  <c r="G194" i="62"/>
  <c r="H194" i="62"/>
  <c r="I194" i="62"/>
  <c r="J194" i="62"/>
  <c r="K194" i="62"/>
  <c r="L194" i="62"/>
  <c r="M194" i="62"/>
  <c r="N194" i="62"/>
  <c r="O194" i="62"/>
  <c r="Q194" i="62"/>
  <c r="R194" i="62"/>
  <c r="S194" i="62"/>
  <c r="U194" i="62"/>
  <c r="V194" i="62"/>
  <c r="W194" i="62"/>
  <c r="X194" i="62"/>
  <c r="Y194" i="62"/>
  <c r="Z194" i="62"/>
  <c r="AA194" i="62"/>
  <c r="AC194" i="62"/>
  <c r="AD194" i="62"/>
  <c r="AE194" i="62"/>
  <c r="AF194" i="62"/>
  <c r="AG194" i="62"/>
  <c r="AH194" i="62"/>
  <c r="AI194" i="62"/>
  <c r="AJ194" i="62"/>
  <c r="AK194" i="62"/>
  <c r="AM194" i="62"/>
  <c r="AN194" i="62"/>
  <c r="AO194" i="62"/>
  <c r="AP194" i="62"/>
  <c r="AR194" i="62"/>
  <c r="AS194" i="62"/>
  <c r="AT194" i="62"/>
  <c r="AU194" i="62"/>
  <c r="AW194" i="62"/>
  <c r="AY194" i="62"/>
  <c r="A195" i="62"/>
  <c r="B195" i="62"/>
  <c r="D195" i="62"/>
  <c r="E195" i="62"/>
  <c r="F195" i="62"/>
  <c r="G195" i="62"/>
  <c r="H195" i="62"/>
  <c r="I195" i="62"/>
  <c r="J195" i="62"/>
  <c r="K195" i="62"/>
  <c r="L195" i="62"/>
  <c r="M195" i="62"/>
  <c r="N195" i="62"/>
  <c r="O195" i="62"/>
  <c r="Q195" i="62"/>
  <c r="R195" i="62"/>
  <c r="S195" i="62"/>
  <c r="U195" i="62"/>
  <c r="V195" i="62"/>
  <c r="W195" i="62"/>
  <c r="X195" i="62"/>
  <c r="Y195" i="62"/>
  <c r="Z195" i="62"/>
  <c r="AA195" i="62"/>
  <c r="AC195" i="62"/>
  <c r="AD195" i="62"/>
  <c r="AE195" i="62"/>
  <c r="AF195" i="62"/>
  <c r="AG195" i="62"/>
  <c r="AH195" i="62"/>
  <c r="AI195" i="62"/>
  <c r="AJ195" i="62"/>
  <c r="AK195" i="62"/>
  <c r="AM195" i="62"/>
  <c r="AN195" i="62"/>
  <c r="AO195" i="62"/>
  <c r="AP195" i="62"/>
  <c r="AR195" i="62"/>
  <c r="AS195" i="62"/>
  <c r="AT195" i="62"/>
  <c r="AU195" i="62"/>
  <c r="AW195" i="62"/>
  <c r="AY195" i="62"/>
  <c r="A196" i="62"/>
  <c r="B196" i="62"/>
  <c r="D196" i="62"/>
  <c r="E196" i="62"/>
  <c r="F196" i="62"/>
  <c r="G196" i="62"/>
  <c r="H196" i="62"/>
  <c r="I196" i="62"/>
  <c r="J196" i="62"/>
  <c r="K196" i="62"/>
  <c r="L196" i="62"/>
  <c r="M196" i="62"/>
  <c r="N196" i="62"/>
  <c r="O196" i="62"/>
  <c r="Q196" i="62"/>
  <c r="R196" i="62"/>
  <c r="S196" i="62"/>
  <c r="U196" i="62"/>
  <c r="V196" i="62"/>
  <c r="W196" i="62"/>
  <c r="X196" i="62"/>
  <c r="Y196" i="62"/>
  <c r="Z196" i="62"/>
  <c r="AA196" i="62"/>
  <c r="AC196" i="62"/>
  <c r="AD196" i="62"/>
  <c r="AE196" i="62"/>
  <c r="AF196" i="62"/>
  <c r="AG196" i="62"/>
  <c r="AH196" i="62"/>
  <c r="AI196" i="62"/>
  <c r="AJ196" i="62"/>
  <c r="AK196" i="62"/>
  <c r="AM196" i="62"/>
  <c r="AN196" i="62"/>
  <c r="AO196" i="62"/>
  <c r="AP196" i="62"/>
  <c r="AR196" i="62"/>
  <c r="AS196" i="62"/>
  <c r="AT196" i="62"/>
  <c r="AU196" i="62"/>
  <c r="AW196" i="62"/>
  <c r="AY196" i="62"/>
  <c r="A197" i="62"/>
  <c r="B197" i="62"/>
  <c r="D197" i="62"/>
  <c r="E197" i="62"/>
  <c r="F197" i="62"/>
  <c r="G197" i="62"/>
  <c r="H197" i="62"/>
  <c r="I197" i="62"/>
  <c r="J197" i="62"/>
  <c r="K197" i="62"/>
  <c r="L197" i="62"/>
  <c r="M197" i="62"/>
  <c r="N197" i="62"/>
  <c r="O197" i="62"/>
  <c r="Q197" i="62"/>
  <c r="R197" i="62"/>
  <c r="S197" i="62"/>
  <c r="U197" i="62"/>
  <c r="V197" i="62"/>
  <c r="W197" i="62"/>
  <c r="X197" i="62"/>
  <c r="Y197" i="62"/>
  <c r="Z197" i="62"/>
  <c r="AA197" i="62"/>
  <c r="AC197" i="62"/>
  <c r="AD197" i="62"/>
  <c r="AE197" i="62"/>
  <c r="AF197" i="62"/>
  <c r="AG197" i="62"/>
  <c r="AH197" i="62"/>
  <c r="AI197" i="62"/>
  <c r="AJ197" i="62"/>
  <c r="AK197" i="62"/>
  <c r="AM197" i="62"/>
  <c r="AN197" i="62"/>
  <c r="AO197" i="62"/>
  <c r="AP197" i="62"/>
  <c r="AR197" i="62"/>
  <c r="AS197" i="62"/>
  <c r="AT197" i="62"/>
  <c r="AU197" i="62"/>
  <c r="AW197" i="62"/>
  <c r="AY197" i="62"/>
  <c r="A198" i="62"/>
  <c r="B198" i="62"/>
  <c r="D198" i="62"/>
  <c r="E198" i="62"/>
  <c r="F198" i="62"/>
  <c r="G198" i="62"/>
  <c r="H198" i="62"/>
  <c r="I198" i="62"/>
  <c r="J198" i="62"/>
  <c r="K198" i="62"/>
  <c r="L198" i="62"/>
  <c r="M198" i="62"/>
  <c r="N198" i="62"/>
  <c r="O198" i="62"/>
  <c r="Q198" i="62"/>
  <c r="R198" i="62"/>
  <c r="S198" i="62"/>
  <c r="U198" i="62"/>
  <c r="V198" i="62"/>
  <c r="W198" i="62"/>
  <c r="X198" i="62"/>
  <c r="Y198" i="62"/>
  <c r="Z198" i="62"/>
  <c r="AA198" i="62"/>
  <c r="AC198" i="62"/>
  <c r="AD198" i="62"/>
  <c r="AE198" i="62"/>
  <c r="AF198" i="62"/>
  <c r="AG198" i="62"/>
  <c r="AH198" i="62"/>
  <c r="AI198" i="62"/>
  <c r="AJ198" i="62"/>
  <c r="AK198" i="62"/>
  <c r="AM198" i="62"/>
  <c r="AN198" i="62"/>
  <c r="AO198" i="62"/>
  <c r="AP198" i="62"/>
  <c r="AR198" i="62"/>
  <c r="AS198" i="62"/>
  <c r="AT198" i="62"/>
  <c r="AU198" i="62"/>
  <c r="AW198" i="62"/>
  <c r="AY198" i="62"/>
  <c r="A199" i="62"/>
  <c r="B199" i="62"/>
  <c r="D199" i="62"/>
  <c r="E199" i="62"/>
  <c r="F199" i="62"/>
  <c r="G199" i="62"/>
  <c r="H199" i="62"/>
  <c r="I199" i="62"/>
  <c r="J199" i="62"/>
  <c r="K199" i="62"/>
  <c r="L199" i="62"/>
  <c r="M199" i="62"/>
  <c r="N199" i="62"/>
  <c r="O199" i="62"/>
  <c r="Q199" i="62"/>
  <c r="R199" i="62"/>
  <c r="S199" i="62"/>
  <c r="U199" i="62"/>
  <c r="V199" i="62"/>
  <c r="W199" i="62"/>
  <c r="X199" i="62"/>
  <c r="Y199" i="62"/>
  <c r="Z199" i="62"/>
  <c r="AA199" i="62"/>
  <c r="AC199" i="62"/>
  <c r="AD199" i="62"/>
  <c r="AE199" i="62"/>
  <c r="AF199" i="62"/>
  <c r="AG199" i="62"/>
  <c r="AH199" i="62"/>
  <c r="AI199" i="62"/>
  <c r="AJ199" i="62"/>
  <c r="AK199" i="62"/>
  <c r="AM199" i="62"/>
  <c r="AN199" i="62"/>
  <c r="AO199" i="62"/>
  <c r="AP199" i="62"/>
  <c r="AR199" i="62"/>
  <c r="AS199" i="62"/>
  <c r="AT199" i="62"/>
  <c r="AU199" i="62"/>
  <c r="AW199" i="62"/>
  <c r="AY199" i="62"/>
  <c r="A200" i="62"/>
  <c r="B200" i="62"/>
  <c r="D200" i="62"/>
  <c r="E200" i="62"/>
  <c r="F200" i="62"/>
  <c r="G200" i="62"/>
  <c r="H200" i="62"/>
  <c r="I200" i="62"/>
  <c r="J200" i="62"/>
  <c r="K200" i="62"/>
  <c r="L200" i="62"/>
  <c r="M200" i="62"/>
  <c r="N200" i="62"/>
  <c r="O200" i="62"/>
  <c r="Q200" i="62"/>
  <c r="R200" i="62"/>
  <c r="S200" i="62"/>
  <c r="U200" i="62"/>
  <c r="V200" i="62"/>
  <c r="W200" i="62"/>
  <c r="X200" i="62"/>
  <c r="Y200" i="62"/>
  <c r="Z200" i="62"/>
  <c r="AA200" i="62"/>
  <c r="AC200" i="62"/>
  <c r="AD200" i="62"/>
  <c r="AE200" i="62"/>
  <c r="AF200" i="62"/>
  <c r="AG200" i="62"/>
  <c r="AH200" i="62"/>
  <c r="AI200" i="62"/>
  <c r="AJ200" i="62"/>
  <c r="AK200" i="62"/>
  <c r="AM200" i="62"/>
  <c r="AN200" i="62"/>
  <c r="AO200" i="62"/>
  <c r="AP200" i="62"/>
  <c r="AR200" i="62"/>
  <c r="AS200" i="62"/>
  <c r="AT200" i="62"/>
  <c r="AU200" i="62"/>
  <c r="AW200" i="62"/>
  <c r="AY200" i="62"/>
  <c r="A201" i="62"/>
  <c r="B201" i="62"/>
  <c r="D201" i="62"/>
  <c r="E201" i="62"/>
  <c r="F201" i="62"/>
  <c r="G201" i="62"/>
  <c r="H201" i="62"/>
  <c r="I201" i="62"/>
  <c r="J201" i="62"/>
  <c r="K201" i="62"/>
  <c r="L201" i="62"/>
  <c r="M201" i="62"/>
  <c r="N201" i="62"/>
  <c r="O201" i="62"/>
  <c r="Q201" i="62"/>
  <c r="R201" i="62"/>
  <c r="S201" i="62"/>
  <c r="U201" i="62"/>
  <c r="V201" i="62"/>
  <c r="W201" i="62"/>
  <c r="X201" i="62"/>
  <c r="Y201" i="62"/>
  <c r="Z201" i="62"/>
  <c r="AA201" i="62"/>
  <c r="AC201" i="62"/>
  <c r="AD201" i="62"/>
  <c r="AE201" i="62"/>
  <c r="AF201" i="62"/>
  <c r="AG201" i="62"/>
  <c r="AH201" i="62"/>
  <c r="AI201" i="62"/>
  <c r="AJ201" i="62"/>
  <c r="AK201" i="62"/>
  <c r="AM201" i="62"/>
  <c r="AN201" i="62"/>
  <c r="AO201" i="62"/>
  <c r="AP201" i="62"/>
  <c r="AR201" i="62"/>
  <c r="AS201" i="62"/>
  <c r="AT201" i="62"/>
  <c r="AU201" i="62"/>
  <c r="AW201" i="62"/>
  <c r="AY201" i="62"/>
  <c r="A202" i="62"/>
  <c r="B202" i="62"/>
  <c r="D202" i="62"/>
  <c r="E202" i="62"/>
  <c r="F202" i="62"/>
  <c r="G202" i="62"/>
  <c r="H202" i="62"/>
  <c r="I202" i="62"/>
  <c r="J202" i="62"/>
  <c r="K202" i="62"/>
  <c r="L202" i="62"/>
  <c r="M202" i="62"/>
  <c r="N202" i="62"/>
  <c r="O202" i="62"/>
  <c r="Q202" i="62"/>
  <c r="R202" i="62"/>
  <c r="S202" i="62"/>
  <c r="U202" i="62"/>
  <c r="V202" i="62"/>
  <c r="W202" i="62"/>
  <c r="X202" i="62"/>
  <c r="Y202" i="62"/>
  <c r="Z202" i="62"/>
  <c r="AA202" i="62"/>
  <c r="AC202" i="62"/>
  <c r="AD202" i="62"/>
  <c r="AE202" i="62"/>
  <c r="AF202" i="62"/>
  <c r="AG202" i="62"/>
  <c r="AH202" i="62"/>
  <c r="AI202" i="62"/>
  <c r="AJ202" i="62"/>
  <c r="AK202" i="62"/>
  <c r="AM202" i="62"/>
  <c r="AN202" i="62"/>
  <c r="AO202" i="62"/>
  <c r="AP202" i="62"/>
  <c r="AR202" i="62"/>
  <c r="AS202" i="62"/>
  <c r="AT202" i="62"/>
  <c r="AU202" i="62"/>
  <c r="AW202" i="62"/>
  <c r="AY202" i="62"/>
  <c r="A203" i="62"/>
  <c r="B203" i="62"/>
  <c r="D203" i="62"/>
  <c r="E203" i="62"/>
  <c r="F203" i="62"/>
  <c r="G203" i="62"/>
  <c r="H203" i="62"/>
  <c r="I203" i="62"/>
  <c r="J203" i="62"/>
  <c r="K203" i="62"/>
  <c r="L203" i="62"/>
  <c r="M203" i="62"/>
  <c r="N203" i="62"/>
  <c r="O203" i="62"/>
  <c r="Q203" i="62"/>
  <c r="R203" i="62"/>
  <c r="S203" i="62"/>
  <c r="U203" i="62"/>
  <c r="V203" i="62"/>
  <c r="W203" i="62"/>
  <c r="X203" i="62"/>
  <c r="Y203" i="62"/>
  <c r="Z203" i="62"/>
  <c r="AA203" i="62"/>
  <c r="AC203" i="62"/>
  <c r="AD203" i="62"/>
  <c r="AE203" i="62"/>
  <c r="AF203" i="62"/>
  <c r="AG203" i="62"/>
  <c r="AH203" i="62"/>
  <c r="AI203" i="62"/>
  <c r="AJ203" i="62"/>
  <c r="AK203" i="62"/>
  <c r="AM203" i="62"/>
  <c r="AN203" i="62"/>
  <c r="AO203" i="62"/>
  <c r="AP203" i="62"/>
  <c r="AR203" i="62"/>
  <c r="AS203" i="62"/>
  <c r="AT203" i="62"/>
  <c r="AU203" i="62"/>
  <c r="AW203" i="62"/>
  <c r="AY203" i="62"/>
  <c r="A204" i="62"/>
  <c r="B204" i="62"/>
  <c r="D204" i="62"/>
  <c r="E204" i="62"/>
  <c r="F204" i="62"/>
  <c r="G204" i="62"/>
  <c r="H204" i="62"/>
  <c r="I204" i="62"/>
  <c r="J204" i="62"/>
  <c r="K204" i="62"/>
  <c r="L204" i="62"/>
  <c r="M204" i="62"/>
  <c r="N204" i="62"/>
  <c r="O204" i="62"/>
  <c r="Q204" i="62"/>
  <c r="R204" i="62"/>
  <c r="S204" i="62"/>
  <c r="U204" i="62"/>
  <c r="V204" i="62"/>
  <c r="W204" i="62"/>
  <c r="X204" i="62"/>
  <c r="Y204" i="62"/>
  <c r="Z204" i="62"/>
  <c r="AA204" i="62"/>
  <c r="AC204" i="62"/>
  <c r="AD204" i="62"/>
  <c r="AE204" i="62"/>
  <c r="AF204" i="62"/>
  <c r="AG204" i="62"/>
  <c r="AH204" i="62"/>
  <c r="AI204" i="62"/>
  <c r="AJ204" i="62"/>
  <c r="AK204" i="62"/>
  <c r="AM204" i="62"/>
  <c r="AN204" i="62"/>
  <c r="AO204" i="62"/>
  <c r="AP204" i="62"/>
  <c r="AR204" i="62"/>
  <c r="AS204" i="62"/>
  <c r="AT204" i="62"/>
  <c r="AU204" i="62"/>
  <c r="AW204" i="62"/>
  <c r="AY204" i="62"/>
  <c r="A205" i="62"/>
  <c r="B205" i="62"/>
  <c r="D205" i="62"/>
  <c r="E205" i="62"/>
  <c r="F205" i="62"/>
  <c r="G205" i="62"/>
  <c r="H205" i="62"/>
  <c r="I205" i="62"/>
  <c r="J205" i="62"/>
  <c r="K205" i="62"/>
  <c r="L205" i="62"/>
  <c r="M205" i="62"/>
  <c r="N205" i="62"/>
  <c r="O205" i="62"/>
  <c r="Q205" i="62"/>
  <c r="R205" i="62"/>
  <c r="S205" i="62"/>
  <c r="U205" i="62"/>
  <c r="V205" i="62"/>
  <c r="W205" i="62"/>
  <c r="X205" i="62"/>
  <c r="Y205" i="62"/>
  <c r="Z205" i="62"/>
  <c r="AA205" i="62"/>
  <c r="AC205" i="62"/>
  <c r="AD205" i="62"/>
  <c r="AE205" i="62"/>
  <c r="AF205" i="62"/>
  <c r="AG205" i="62"/>
  <c r="AH205" i="62"/>
  <c r="AI205" i="62"/>
  <c r="AJ205" i="62"/>
  <c r="AK205" i="62"/>
  <c r="AM205" i="62"/>
  <c r="AN205" i="62"/>
  <c r="AO205" i="62"/>
  <c r="AP205" i="62"/>
  <c r="AR205" i="62"/>
  <c r="AS205" i="62"/>
  <c r="AT205" i="62"/>
  <c r="AU205" i="62"/>
  <c r="AW205" i="62"/>
  <c r="AY205" i="62"/>
  <c r="A206" i="62"/>
  <c r="B206" i="62"/>
  <c r="D206" i="62"/>
  <c r="E206" i="62"/>
  <c r="F206" i="62"/>
  <c r="G206" i="62"/>
  <c r="H206" i="62"/>
  <c r="I206" i="62"/>
  <c r="J206" i="62"/>
  <c r="K206" i="62"/>
  <c r="L206" i="62"/>
  <c r="M206" i="62"/>
  <c r="N206" i="62"/>
  <c r="O206" i="62"/>
  <c r="Q206" i="62"/>
  <c r="R206" i="62"/>
  <c r="S206" i="62"/>
  <c r="U206" i="62"/>
  <c r="V206" i="62"/>
  <c r="W206" i="62"/>
  <c r="X206" i="62"/>
  <c r="Y206" i="62"/>
  <c r="Z206" i="62"/>
  <c r="AA206" i="62"/>
  <c r="AC206" i="62"/>
  <c r="AD206" i="62"/>
  <c r="AE206" i="62"/>
  <c r="AF206" i="62"/>
  <c r="AG206" i="62"/>
  <c r="AH206" i="62"/>
  <c r="AI206" i="62"/>
  <c r="AJ206" i="62"/>
  <c r="AK206" i="62"/>
  <c r="AM206" i="62"/>
  <c r="AN206" i="62"/>
  <c r="AO206" i="62"/>
  <c r="AP206" i="62"/>
  <c r="AR206" i="62"/>
  <c r="AS206" i="62"/>
  <c r="AT206" i="62"/>
  <c r="AU206" i="62"/>
  <c r="AW206" i="62"/>
  <c r="AY206" i="62"/>
  <c r="A207" i="62"/>
  <c r="B207" i="62"/>
  <c r="D207" i="62"/>
  <c r="E207" i="62"/>
  <c r="F207" i="62"/>
  <c r="G207" i="62"/>
  <c r="H207" i="62"/>
  <c r="I207" i="62"/>
  <c r="J207" i="62"/>
  <c r="K207" i="62"/>
  <c r="L207" i="62"/>
  <c r="M207" i="62"/>
  <c r="N207" i="62"/>
  <c r="O207" i="62"/>
  <c r="Q207" i="62"/>
  <c r="R207" i="62"/>
  <c r="S207" i="62"/>
  <c r="U207" i="62"/>
  <c r="V207" i="62"/>
  <c r="W207" i="62"/>
  <c r="X207" i="62"/>
  <c r="Y207" i="62"/>
  <c r="Z207" i="62"/>
  <c r="AA207" i="62"/>
  <c r="AC207" i="62"/>
  <c r="AD207" i="62"/>
  <c r="AE207" i="62"/>
  <c r="AF207" i="62"/>
  <c r="AG207" i="62"/>
  <c r="AH207" i="62"/>
  <c r="AI207" i="62"/>
  <c r="AJ207" i="62"/>
  <c r="AK207" i="62"/>
  <c r="AM207" i="62"/>
  <c r="AN207" i="62"/>
  <c r="AO207" i="62"/>
  <c r="AP207" i="62"/>
  <c r="AR207" i="62"/>
  <c r="AS207" i="62"/>
  <c r="AT207" i="62"/>
  <c r="AU207" i="62"/>
  <c r="AW207" i="62"/>
  <c r="AY207" i="62"/>
  <c r="A208" i="62"/>
  <c r="B208" i="62"/>
  <c r="D208" i="62"/>
  <c r="E208" i="62"/>
  <c r="F208" i="62"/>
  <c r="G208" i="62"/>
  <c r="H208" i="62"/>
  <c r="I208" i="62"/>
  <c r="J208" i="62"/>
  <c r="K208" i="62"/>
  <c r="L208" i="62"/>
  <c r="M208" i="62"/>
  <c r="N208" i="62"/>
  <c r="O208" i="62"/>
  <c r="Q208" i="62"/>
  <c r="R208" i="62"/>
  <c r="S208" i="62"/>
  <c r="U208" i="62"/>
  <c r="V208" i="62"/>
  <c r="W208" i="62"/>
  <c r="X208" i="62"/>
  <c r="Y208" i="62"/>
  <c r="Z208" i="62"/>
  <c r="AA208" i="62"/>
  <c r="AC208" i="62"/>
  <c r="AD208" i="62"/>
  <c r="AE208" i="62"/>
  <c r="AF208" i="62"/>
  <c r="AG208" i="62"/>
  <c r="AH208" i="62"/>
  <c r="AI208" i="62"/>
  <c r="AJ208" i="62"/>
  <c r="AK208" i="62"/>
  <c r="AM208" i="62"/>
  <c r="AN208" i="62"/>
  <c r="AO208" i="62"/>
  <c r="AP208" i="62"/>
  <c r="AR208" i="62"/>
  <c r="AS208" i="62"/>
  <c r="AT208" i="62"/>
  <c r="AU208" i="62"/>
  <c r="AW208" i="62"/>
  <c r="AY208" i="62"/>
  <c r="A209" i="62"/>
  <c r="B209" i="62"/>
  <c r="D209" i="62"/>
  <c r="E209" i="62"/>
  <c r="F209" i="62"/>
  <c r="G209" i="62"/>
  <c r="H209" i="62"/>
  <c r="I209" i="62"/>
  <c r="J209" i="62"/>
  <c r="K209" i="62"/>
  <c r="L209" i="62"/>
  <c r="M209" i="62"/>
  <c r="N209" i="62"/>
  <c r="O209" i="62"/>
  <c r="Q209" i="62"/>
  <c r="R209" i="62"/>
  <c r="S209" i="62"/>
  <c r="U209" i="62"/>
  <c r="V209" i="62"/>
  <c r="W209" i="62"/>
  <c r="X209" i="62"/>
  <c r="Y209" i="62"/>
  <c r="Z209" i="62"/>
  <c r="AA209" i="62"/>
  <c r="AC209" i="62"/>
  <c r="AD209" i="62"/>
  <c r="AE209" i="62"/>
  <c r="AF209" i="62"/>
  <c r="AG209" i="62"/>
  <c r="AH209" i="62"/>
  <c r="AI209" i="62"/>
  <c r="AJ209" i="62"/>
  <c r="AK209" i="62"/>
  <c r="AM209" i="62"/>
  <c r="AN209" i="62"/>
  <c r="AO209" i="62"/>
  <c r="AP209" i="62"/>
  <c r="AR209" i="62"/>
  <c r="AS209" i="62"/>
  <c r="AT209" i="62"/>
  <c r="AU209" i="62"/>
  <c r="AW209" i="62"/>
  <c r="AY209" i="62"/>
  <c r="A210" i="62"/>
  <c r="B210" i="62"/>
  <c r="D210" i="62"/>
  <c r="E210" i="62"/>
  <c r="F210" i="62"/>
  <c r="G210" i="62"/>
  <c r="H210" i="62"/>
  <c r="I210" i="62"/>
  <c r="J210" i="62"/>
  <c r="K210" i="62"/>
  <c r="L210" i="62"/>
  <c r="M210" i="62"/>
  <c r="N210" i="62"/>
  <c r="O210" i="62"/>
  <c r="Q210" i="62"/>
  <c r="R210" i="62"/>
  <c r="S210" i="62"/>
  <c r="U210" i="62"/>
  <c r="V210" i="62"/>
  <c r="W210" i="62"/>
  <c r="X210" i="62"/>
  <c r="Y210" i="62"/>
  <c r="Z210" i="62"/>
  <c r="AA210" i="62"/>
  <c r="AC210" i="62"/>
  <c r="AD210" i="62"/>
  <c r="AE210" i="62"/>
  <c r="AF210" i="62"/>
  <c r="AG210" i="62"/>
  <c r="AH210" i="62"/>
  <c r="AI210" i="62"/>
  <c r="AJ210" i="62"/>
  <c r="AK210" i="62"/>
  <c r="AM210" i="62"/>
  <c r="AN210" i="62"/>
  <c r="AO210" i="62"/>
  <c r="AP210" i="62"/>
  <c r="AR210" i="62"/>
  <c r="AS210" i="62"/>
  <c r="AT210" i="62"/>
  <c r="AU210" i="62"/>
  <c r="AW210" i="62"/>
  <c r="AY210" i="62"/>
  <c r="A211" i="62"/>
  <c r="B211" i="62"/>
  <c r="D211" i="62"/>
  <c r="E211" i="62"/>
  <c r="F211" i="62"/>
  <c r="G211" i="62"/>
  <c r="H211" i="62"/>
  <c r="I211" i="62"/>
  <c r="J211" i="62"/>
  <c r="K211" i="62"/>
  <c r="L211" i="62"/>
  <c r="M211" i="62"/>
  <c r="N211" i="62"/>
  <c r="O211" i="62"/>
  <c r="Q211" i="62"/>
  <c r="R211" i="62"/>
  <c r="S211" i="62"/>
  <c r="U211" i="62"/>
  <c r="V211" i="62"/>
  <c r="W211" i="62"/>
  <c r="X211" i="62"/>
  <c r="Y211" i="62"/>
  <c r="Z211" i="62"/>
  <c r="AA211" i="62"/>
  <c r="AC211" i="62"/>
  <c r="AD211" i="62"/>
  <c r="AE211" i="62"/>
  <c r="AF211" i="62"/>
  <c r="AG211" i="62"/>
  <c r="AH211" i="62"/>
  <c r="AI211" i="62"/>
  <c r="AJ211" i="62"/>
  <c r="AK211" i="62"/>
  <c r="AM211" i="62"/>
  <c r="AN211" i="62"/>
  <c r="AO211" i="62"/>
  <c r="AP211" i="62"/>
  <c r="AR211" i="62"/>
  <c r="AS211" i="62"/>
  <c r="AT211" i="62"/>
  <c r="AU211" i="62"/>
  <c r="AW211" i="62"/>
  <c r="AY211" i="62"/>
  <c r="A212" i="62"/>
  <c r="B212" i="62"/>
  <c r="D212" i="62"/>
  <c r="E212" i="62"/>
  <c r="F212" i="62"/>
  <c r="G212" i="62"/>
  <c r="H212" i="62"/>
  <c r="I212" i="62"/>
  <c r="J212" i="62"/>
  <c r="K212" i="62"/>
  <c r="L212" i="62"/>
  <c r="M212" i="62"/>
  <c r="N212" i="62"/>
  <c r="O212" i="62"/>
  <c r="Q212" i="62"/>
  <c r="R212" i="62"/>
  <c r="S212" i="62"/>
  <c r="U212" i="62"/>
  <c r="V212" i="62"/>
  <c r="W212" i="62"/>
  <c r="X212" i="62"/>
  <c r="Y212" i="62"/>
  <c r="Z212" i="62"/>
  <c r="AA212" i="62"/>
  <c r="AC212" i="62"/>
  <c r="AD212" i="62"/>
  <c r="AE212" i="62"/>
  <c r="AF212" i="62"/>
  <c r="AG212" i="62"/>
  <c r="AH212" i="62"/>
  <c r="AI212" i="62"/>
  <c r="AJ212" i="62"/>
  <c r="AK212" i="62"/>
  <c r="AM212" i="62"/>
  <c r="AN212" i="62"/>
  <c r="AO212" i="62"/>
  <c r="AP212" i="62"/>
  <c r="AR212" i="62"/>
  <c r="AS212" i="62"/>
  <c r="AT212" i="62"/>
  <c r="AU212" i="62"/>
  <c r="AW212" i="62"/>
  <c r="AY212" i="62"/>
  <c r="A213" i="62"/>
  <c r="B213" i="62"/>
  <c r="D213" i="62"/>
  <c r="E213" i="62"/>
  <c r="F213" i="62"/>
  <c r="G213" i="62"/>
  <c r="H213" i="62"/>
  <c r="I213" i="62"/>
  <c r="J213" i="62"/>
  <c r="K213" i="62"/>
  <c r="L213" i="62"/>
  <c r="M213" i="62"/>
  <c r="N213" i="62"/>
  <c r="O213" i="62"/>
  <c r="Q213" i="62"/>
  <c r="R213" i="62"/>
  <c r="S213" i="62"/>
  <c r="U213" i="62"/>
  <c r="V213" i="62"/>
  <c r="W213" i="62"/>
  <c r="X213" i="62"/>
  <c r="Y213" i="62"/>
  <c r="Z213" i="62"/>
  <c r="AA213" i="62"/>
  <c r="AC213" i="62"/>
  <c r="AD213" i="62"/>
  <c r="AE213" i="62"/>
  <c r="AF213" i="62"/>
  <c r="AG213" i="62"/>
  <c r="AH213" i="62"/>
  <c r="AI213" i="62"/>
  <c r="AJ213" i="62"/>
  <c r="AK213" i="62"/>
  <c r="AM213" i="62"/>
  <c r="AN213" i="62"/>
  <c r="AO213" i="62"/>
  <c r="AP213" i="62"/>
  <c r="AR213" i="62"/>
  <c r="AS213" i="62"/>
  <c r="AT213" i="62"/>
  <c r="AU213" i="62"/>
  <c r="AW213" i="62"/>
  <c r="AY213" i="62"/>
  <c r="A214" i="62"/>
  <c r="B214" i="62"/>
  <c r="D214" i="62"/>
  <c r="E214" i="62"/>
  <c r="F214" i="62"/>
  <c r="G214" i="62"/>
  <c r="H214" i="62"/>
  <c r="I214" i="62"/>
  <c r="J214" i="62"/>
  <c r="K214" i="62"/>
  <c r="L214" i="62"/>
  <c r="M214" i="62"/>
  <c r="N214" i="62"/>
  <c r="O214" i="62"/>
  <c r="Q214" i="62"/>
  <c r="R214" i="62"/>
  <c r="S214" i="62"/>
  <c r="U214" i="62"/>
  <c r="V214" i="62"/>
  <c r="W214" i="62"/>
  <c r="X214" i="62"/>
  <c r="Y214" i="62"/>
  <c r="Z214" i="62"/>
  <c r="AA214" i="62"/>
  <c r="AC214" i="62"/>
  <c r="AD214" i="62"/>
  <c r="AE214" i="62"/>
  <c r="AF214" i="62"/>
  <c r="AG214" i="62"/>
  <c r="AH214" i="62"/>
  <c r="AI214" i="62"/>
  <c r="AJ214" i="62"/>
  <c r="AK214" i="62"/>
  <c r="AM214" i="62"/>
  <c r="AN214" i="62"/>
  <c r="AO214" i="62"/>
  <c r="AP214" i="62"/>
  <c r="AR214" i="62"/>
  <c r="AS214" i="62"/>
  <c r="AT214" i="62"/>
  <c r="AU214" i="62"/>
  <c r="AW214" i="62"/>
  <c r="AY214" i="62"/>
  <c r="A215" i="62"/>
  <c r="B215" i="62"/>
  <c r="D215" i="62"/>
  <c r="E215" i="62"/>
  <c r="F215" i="62"/>
  <c r="G215" i="62"/>
  <c r="H215" i="62"/>
  <c r="I215" i="62"/>
  <c r="J215" i="62"/>
  <c r="K215" i="62"/>
  <c r="L215" i="62"/>
  <c r="M215" i="62"/>
  <c r="N215" i="62"/>
  <c r="O215" i="62"/>
  <c r="Q215" i="62"/>
  <c r="R215" i="62"/>
  <c r="S215" i="62"/>
  <c r="U215" i="62"/>
  <c r="V215" i="62"/>
  <c r="W215" i="62"/>
  <c r="X215" i="62"/>
  <c r="Y215" i="62"/>
  <c r="Z215" i="62"/>
  <c r="AA215" i="62"/>
  <c r="AC215" i="62"/>
  <c r="AD215" i="62"/>
  <c r="AE215" i="62"/>
  <c r="AF215" i="62"/>
  <c r="AG215" i="62"/>
  <c r="AH215" i="62"/>
  <c r="AI215" i="62"/>
  <c r="AJ215" i="62"/>
  <c r="AK215" i="62"/>
  <c r="AM215" i="62"/>
  <c r="AN215" i="62"/>
  <c r="AO215" i="62"/>
  <c r="AP215" i="62"/>
  <c r="AR215" i="62"/>
  <c r="AS215" i="62"/>
  <c r="AT215" i="62"/>
  <c r="AU215" i="62"/>
  <c r="AW215" i="62"/>
  <c r="AY215" i="62"/>
  <c r="A216" i="62"/>
  <c r="B216" i="62"/>
  <c r="D216" i="62"/>
  <c r="E216" i="62"/>
  <c r="F216" i="62"/>
  <c r="G216" i="62"/>
  <c r="H216" i="62"/>
  <c r="I216" i="62"/>
  <c r="J216" i="62"/>
  <c r="K216" i="62"/>
  <c r="L216" i="62"/>
  <c r="M216" i="62"/>
  <c r="N216" i="62"/>
  <c r="O216" i="62"/>
  <c r="Q216" i="62"/>
  <c r="R216" i="62"/>
  <c r="S216" i="62"/>
  <c r="U216" i="62"/>
  <c r="V216" i="62"/>
  <c r="W216" i="62"/>
  <c r="X216" i="62"/>
  <c r="Y216" i="62"/>
  <c r="Z216" i="62"/>
  <c r="AA216" i="62"/>
  <c r="AC216" i="62"/>
  <c r="AD216" i="62"/>
  <c r="AE216" i="62"/>
  <c r="AF216" i="62"/>
  <c r="AG216" i="62"/>
  <c r="AH216" i="62"/>
  <c r="AI216" i="62"/>
  <c r="AJ216" i="62"/>
  <c r="AK216" i="62"/>
  <c r="AM216" i="62"/>
  <c r="AN216" i="62"/>
  <c r="AO216" i="62"/>
  <c r="AP216" i="62"/>
  <c r="AR216" i="62"/>
  <c r="AS216" i="62"/>
  <c r="AT216" i="62"/>
  <c r="AU216" i="62"/>
  <c r="AW216" i="62"/>
  <c r="AY216" i="62"/>
  <c r="A217" i="62"/>
  <c r="B217" i="62"/>
  <c r="D217" i="62"/>
  <c r="E217" i="62"/>
  <c r="F217" i="62"/>
  <c r="G217" i="62"/>
  <c r="H217" i="62"/>
  <c r="I217" i="62"/>
  <c r="J217" i="62"/>
  <c r="K217" i="62"/>
  <c r="L217" i="62"/>
  <c r="M217" i="62"/>
  <c r="N217" i="62"/>
  <c r="O217" i="62"/>
  <c r="Q217" i="62"/>
  <c r="R217" i="62"/>
  <c r="S217" i="62"/>
  <c r="U217" i="62"/>
  <c r="V217" i="62"/>
  <c r="W217" i="62"/>
  <c r="X217" i="62"/>
  <c r="Y217" i="62"/>
  <c r="Z217" i="62"/>
  <c r="AA217" i="62"/>
  <c r="AC217" i="62"/>
  <c r="AD217" i="62"/>
  <c r="AE217" i="62"/>
  <c r="AF217" i="62"/>
  <c r="AG217" i="62"/>
  <c r="AH217" i="62"/>
  <c r="AI217" i="62"/>
  <c r="AJ217" i="62"/>
  <c r="AK217" i="62"/>
  <c r="AM217" i="62"/>
  <c r="AN217" i="62"/>
  <c r="AO217" i="62"/>
  <c r="AP217" i="62"/>
  <c r="AR217" i="62"/>
  <c r="AS217" i="62"/>
  <c r="AT217" i="62"/>
  <c r="AU217" i="62"/>
  <c r="AW217" i="62"/>
  <c r="AY217" i="62"/>
  <c r="A218" i="62"/>
  <c r="B218" i="62"/>
  <c r="D218" i="62"/>
  <c r="E218" i="62"/>
  <c r="F218" i="62"/>
  <c r="G218" i="62"/>
  <c r="H218" i="62"/>
  <c r="I218" i="62"/>
  <c r="J218" i="62"/>
  <c r="K218" i="62"/>
  <c r="L218" i="62"/>
  <c r="M218" i="62"/>
  <c r="N218" i="62"/>
  <c r="O218" i="62"/>
  <c r="Q218" i="62"/>
  <c r="R218" i="62"/>
  <c r="S218" i="62"/>
  <c r="U218" i="62"/>
  <c r="V218" i="62"/>
  <c r="W218" i="62"/>
  <c r="X218" i="62"/>
  <c r="Y218" i="62"/>
  <c r="Z218" i="62"/>
  <c r="AA218" i="62"/>
  <c r="AC218" i="62"/>
  <c r="AD218" i="62"/>
  <c r="AE218" i="62"/>
  <c r="AF218" i="62"/>
  <c r="AG218" i="62"/>
  <c r="AH218" i="62"/>
  <c r="AI218" i="62"/>
  <c r="AJ218" i="62"/>
  <c r="AK218" i="62"/>
  <c r="AM218" i="62"/>
  <c r="AN218" i="62"/>
  <c r="AO218" i="62"/>
  <c r="AP218" i="62"/>
  <c r="AR218" i="62"/>
  <c r="AS218" i="62"/>
  <c r="AT218" i="62"/>
  <c r="AU218" i="62"/>
  <c r="AW218" i="62"/>
  <c r="AY218" i="62"/>
  <c r="A219" i="62"/>
  <c r="B219" i="62"/>
  <c r="D219" i="62"/>
  <c r="E219" i="62"/>
  <c r="F219" i="62"/>
  <c r="G219" i="62"/>
  <c r="H219" i="62"/>
  <c r="I219" i="62"/>
  <c r="J219" i="62"/>
  <c r="K219" i="62"/>
  <c r="L219" i="62"/>
  <c r="M219" i="62"/>
  <c r="N219" i="62"/>
  <c r="O219" i="62"/>
  <c r="Q219" i="62"/>
  <c r="R219" i="62"/>
  <c r="S219" i="62"/>
  <c r="U219" i="62"/>
  <c r="V219" i="62"/>
  <c r="W219" i="62"/>
  <c r="X219" i="62"/>
  <c r="Y219" i="62"/>
  <c r="Z219" i="62"/>
  <c r="AA219" i="62"/>
  <c r="AC219" i="62"/>
  <c r="AD219" i="62"/>
  <c r="AE219" i="62"/>
  <c r="AF219" i="62"/>
  <c r="AG219" i="62"/>
  <c r="AH219" i="62"/>
  <c r="AI219" i="62"/>
  <c r="AJ219" i="62"/>
  <c r="AK219" i="62"/>
  <c r="AM219" i="62"/>
  <c r="AN219" i="62"/>
  <c r="AO219" i="62"/>
  <c r="AP219" i="62"/>
  <c r="AR219" i="62"/>
  <c r="AS219" i="62"/>
  <c r="AT219" i="62"/>
  <c r="AU219" i="62"/>
  <c r="AW219" i="62"/>
  <c r="AY219" i="62"/>
  <c r="A220" i="62"/>
  <c r="B220" i="62"/>
  <c r="D220" i="62"/>
  <c r="E220" i="62"/>
  <c r="F220" i="62"/>
  <c r="G220" i="62"/>
  <c r="H220" i="62"/>
  <c r="I220" i="62"/>
  <c r="J220" i="62"/>
  <c r="K220" i="62"/>
  <c r="L220" i="62"/>
  <c r="M220" i="62"/>
  <c r="N220" i="62"/>
  <c r="O220" i="62"/>
  <c r="Q220" i="62"/>
  <c r="R220" i="62"/>
  <c r="S220" i="62"/>
  <c r="U220" i="62"/>
  <c r="V220" i="62"/>
  <c r="W220" i="62"/>
  <c r="X220" i="62"/>
  <c r="Y220" i="62"/>
  <c r="Z220" i="62"/>
  <c r="AA220" i="62"/>
  <c r="AC220" i="62"/>
  <c r="AD220" i="62"/>
  <c r="AE220" i="62"/>
  <c r="AF220" i="62"/>
  <c r="AG220" i="62"/>
  <c r="AH220" i="62"/>
  <c r="AI220" i="62"/>
  <c r="AJ220" i="62"/>
  <c r="AK220" i="62"/>
  <c r="AM220" i="62"/>
  <c r="AN220" i="62"/>
  <c r="AO220" i="62"/>
  <c r="AP220" i="62"/>
  <c r="AR220" i="62"/>
  <c r="AS220" i="62"/>
  <c r="AT220" i="62"/>
  <c r="AU220" i="62"/>
  <c r="AW220" i="62"/>
  <c r="AY220" i="62"/>
  <c r="A221" i="62"/>
  <c r="B221" i="62"/>
  <c r="D221" i="62"/>
  <c r="E221" i="62"/>
  <c r="F221" i="62"/>
  <c r="G221" i="62"/>
  <c r="H221" i="62"/>
  <c r="I221" i="62"/>
  <c r="J221" i="62"/>
  <c r="K221" i="62"/>
  <c r="L221" i="62"/>
  <c r="M221" i="62"/>
  <c r="N221" i="62"/>
  <c r="O221" i="62"/>
  <c r="Q221" i="62"/>
  <c r="R221" i="62"/>
  <c r="S221" i="62"/>
  <c r="U221" i="62"/>
  <c r="V221" i="62"/>
  <c r="W221" i="62"/>
  <c r="X221" i="62"/>
  <c r="Y221" i="62"/>
  <c r="Z221" i="62"/>
  <c r="AA221" i="62"/>
  <c r="AC221" i="62"/>
  <c r="AD221" i="62"/>
  <c r="AE221" i="62"/>
  <c r="AF221" i="62"/>
  <c r="AG221" i="62"/>
  <c r="AH221" i="62"/>
  <c r="AI221" i="62"/>
  <c r="AJ221" i="62"/>
  <c r="AK221" i="62"/>
  <c r="AM221" i="62"/>
  <c r="AN221" i="62"/>
  <c r="AO221" i="62"/>
  <c r="AP221" i="62"/>
  <c r="AR221" i="62"/>
  <c r="AS221" i="62"/>
  <c r="AT221" i="62"/>
  <c r="AU221" i="62"/>
  <c r="AW221" i="62"/>
  <c r="AY221" i="62"/>
  <c r="A222" i="62"/>
  <c r="B222" i="62"/>
  <c r="D222" i="62"/>
  <c r="E222" i="62"/>
  <c r="F222" i="62"/>
  <c r="G222" i="62"/>
  <c r="H222" i="62"/>
  <c r="I222" i="62"/>
  <c r="J222" i="62"/>
  <c r="K222" i="62"/>
  <c r="L222" i="62"/>
  <c r="M222" i="62"/>
  <c r="N222" i="62"/>
  <c r="O222" i="62"/>
  <c r="Q222" i="62"/>
  <c r="R222" i="62"/>
  <c r="S222" i="62"/>
  <c r="U222" i="62"/>
  <c r="V222" i="62"/>
  <c r="W222" i="62"/>
  <c r="X222" i="62"/>
  <c r="Y222" i="62"/>
  <c r="Z222" i="62"/>
  <c r="AA222" i="62"/>
  <c r="AC222" i="62"/>
  <c r="AD222" i="62"/>
  <c r="AE222" i="62"/>
  <c r="AF222" i="62"/>
  <c r="AG222" i="62"/>
  <c r="AH222" i="62"/>
  <c r="AI222" i="62"/>
  <c r="AJ222" i="62"/>
  <c r="AK222" i="62"/>
  <c r="AM222" i="62"/>
  <c r="AN222" i="62"/>
  <c r="AO222" i="62"/>
  <c r="AP222" i="62"/>
  <c r="AR222" i="62"/>
  <c r="AS222" i="62"/>
  <c r="AT222" i="62"/>
  <c r="AU222" i="62"/>
  <c r="AW222" i="62"/>
  <c r="AY222" i="62"/>
  <c r="A223" i="62"/>
  <c r="B223" i="62"/>
  <c r="D223" i="62"/>
  <c r="E223" i="62"/>
  <c r="F223" i="62"/>
  <c r="G223" i="62"/>
  <c r="H223" i="62"/>
  <c r="I223" i="62"/>
  <c r="J223" i="62"/>
  <c r="K223" i="62"/>
  <c r="L223" i="62"/>
  <c r="M223" i="62"/>
  <c r="N223" i="62"/>
  <c r="O223" i="62"/>
  <c r="Q223" i="62"/>
  <c r="R223" i="62"/>
  <c r="S223" i="62"/>
  <c r="U223" i="62"/>
  <c r="V223" i="62"/>
  <c r="W223" i="62"/>
  <c r="X223" i="62"/>
  <c r="Y223" i="62"/>
  <c r="Z223" i="62"/>
  <c r="AA223" i="62"/>
  <c r="AC223" i="62"/>
  <c r="AD223" i="62"/>
  <c r="AE223" i="62"/>
  <c r="AF223" i="62"/>
  <c r="AG223" i="62"/>
  <c r="AH223" i="62"/>
  <c r="AI223" i="62"/>
  <c r="AJ223" i="62"/>
  <c r="AK223" i="62"/>
  <c r="AM223" i="62"/>
  <c r="AN223" i="62"/>
  <c r="AO223" i="62"/>
  <c r="AP223" i="62"/>
  <c r="AR223" i="62"/>
  <c r="AS223" i="62"/>
  <c r="AT223" i="62"/>
  <c r="AU223" i="62"/>
  <c r="AW223" i="62"/>
  <c r="AY223" i="62"/>
  <c r="A224" i="62"/>
  <c r="B224" i="62"/>
  <c r="D224" i="62"/>
  <c r="E224" i="62"/>
  <c r="F224" i="62"/>
  <c r="G224" i="62"/>
  <c r="H224" i="62"/>
  <c r="I224" i="62"/>
  <c r="J224" i="62"/>
  <c r="K224" i="62"/>
  <c r="L224" i="62"/>
  <c r="M224" i="62"/>
  <c r="N224" i="62"/>
  <c r="O224" i="62"/>
  <c r="Q224" i="62"/>
  <c r="R224" i="62"/>
  <c r="S224" i="62"/>
  <c r="U224" i="62"/>
  <c r="V224" i="62"/>
  <c r="W224" i="62"/>
  <c r="X224" i="62"/>
  <c r="Y224" i="62"/>
  <c r="Z224" i="62"/>
  <c r="AA224" i="62"/>
  <c r="AC224" i="62"/>
  <c r="AD224" i="62"/>
  <c r="AE224" i="62"/>
  <c r="AF224" i="62"/>
  <c r="AG224" i="62"/>
  <c r="AH224" i="62"/>
  <c r="AI224" i="62"/>
  <c r="AJ224" i="62"/>
  <c r="AK224" i="62"/>
  <c r="AM224" i="62"/>
  <c r="AN224" i="62"/>
  <c r="AO224" i="62"/>
  <c r="AP224" i="62"/>
  <c r="AR224" i="62"/>
  <c r="AS224" i="62"/>
  <c r="AT224" i="62"/>
  <c r="AU224" i="62"/>
  <c r="AW224" i="62"/>
  <c r="AY224" i="62"/>
  <c r="A225" i="62"/>
  <c r="B225" i="62"/>
  <c r="D225" i="62"/>
  <c r="E225" i="62"/>
  <c r="F225" i="62"/>
  <c r="G225" i="62"/>
  <c r="H225" i="62"/>
  <c r="I225" i="62"/>
  <c r="J225" i="62"/>
  <c r="K225" i="62"/>
  <c r="L225" i="62"/>
  <c r="M225" i="62"/>
  <c r="N225" i="62"/>
  <c r="O225" i="62"/>
  <c r="Q225" i="62"/>
  <c r="R225" i="62"/>
  <c r="S225" i="62"/>
  <c r="U225" i="62"/>
  <c r="V225" i="62"/>
  <c r="W225" i="62"/>
  <c r="X225" i="62"/>
  <c r="Y225" i="62"/>
  <c r="Z225" i="62"/>
  <c r="AA225" i="62"/>
  <c r="AC225" i="62"/>
  <c r="AD225" i="62"/>
  <c r="AE225" i="62"/>
  <c r="AF225" i="62"/>
  <c r="AG225" i="62"/>
  <c r="AH225" i="62"/>
  <c r="AI225" i="62"/>
  <c r="AJ225" i="62"/>
  <c r="AK225" i="62"/>
  <c r="AM225" i="62"/>
  <c r="AN225" i="62"/>
  <c r="AO225" i="62"/>
  <c r="AP225" i="62"/>
  <c r="AR225" i="62"/>
  <c r="AS225" i="62"/>
  <c r="AT225" i="62"/>
  <c r="AU225" i="62"/>
  <c r="AW225" i="62"/>
  <c r="AY225" i="62"/>
  <c r="A226" i="62"/>
  <c r="B226" i="62"/>
  <c r="D226" i="62"/>
  <c r="E226" i="62"/>
  <c r="F226" i="62"/>
  <c r="G226" i="62"/>
  <c r="H226" i="62"/>
  <c r="I226" i="62"/>
  <c r="J226" i="62"/>
  <c r="K226" i="62"/>
  <c r="L226" i="62"/>
  <c r="M226" i="62"/>
  <c r="N226" i="62"/>
  <c r="O226" i="62"/>
  <c r="Q226" i="62"/>
  <c r="R226" i="62"/>
  <c r="S226" i="62"/>
  <c r="U226" i="62"/>
  <c r="V226" i="62"/>
  <c r="W226" i="62"/>
  <c r="X226" i="62"/>
  <c r="Y226" i="62"/>
  <c r="Z226" i="62"/>
  <c r="AA226" i="62"/>
  <c r="AC226" i="62"/>
  <c r="AD226" i="62"/>
  <c r="AE226" i="62"/>
  <c r="AF226" i="62"/>
  <c r="AG226" i="62"/>
  <c r="AH226" i="62"/>
  <c r="AI226" i="62"/>
  <c r="AJ226" i="62"/>
  <c r="AK226" i="62"/>
  <c r="AM226" i="62"/>
  <c r="AN226" i="62"/>
  <c r="AO226" i="62"/>
  <c r="AP226" i="62"/>
  <c r="AR226" i="62"/>
  <c r="AS226" i="62"/>
  <c r="AT226" i="62"/>
  <c r="AU226" i="62"/>
  <c r="AW226" i="62"/>
  <c r="AY226" i="62"/>
  <c r="A227" i="62"/>
  <c r="B227" i="62"/>
  <c r="D227" i="62"/>
  <c r="E227" i="62"/>
  <c r="F227" i="62"/>
  <c r="G227" i="62"/>
  <c r="H227" i="62"/>
  <c r="I227" i="62"/>
  <c r="J227" i="62"/>
  <c r="K227" i="62"/>
  <c r="L227" i="62"/>
  <c r="M227" i="62"/>
  <c r="N227" i="62"/>
  <c r="O227" i="62"/>
  <c r="Q227" i="62"/>
  <c r="R227" i="62"/>
  <c r="S227" i="62"/>
  <c r="U227" i="62"/>
  <c r="V227" i="62"/>
  <c r="W227" i="62"/>
  <c r="X227" i="62"/>
  <c r="Y227" i="62"/>
  <c r="Z227" i="62"/>
  <c r="AA227" i="62"/>
  <c r="AC227" i="62"/>
  <c r="AD227" i="62"/>
  <c r="AE227" i="62"/>
  <c r="AF227" i="62"/>
  <c r="AG227" i="62"/>
  <c r="AH227" i="62"/>
  <c r="AI227" i="62"/>
  <c r="AJ227" i="62"/>
  <c r="AK227" i="62"/>
  <c r="AM227" i="62"/>
  <c r="AN227" i="62"/>
  <c r="AO227" i="62"/>
  <c r="AP227" i="62"/>
  <c r="AR227" i="62"/>
  <c r="AS227" i="62"/>
  <c r="AT227" i="62"/>
  <c r="AU227" i="62"/>
  <c r="AW227" i="62"/>
  <c r="AY227" i="62"/>
  <c r="A228" i="62"/>
  <c r="B228" i="62"/>
  <c r="D228" i="62"/>
  <c r="E228" i="62"/>
  <c r="F228" i="62"/>
  <c r="G228" i="62"/>
  <c r="H228" i="62"/>
  <c r="I228" i="62"/>
  <c r="J228" i="62"/>
  <c r="K228" i="62"/>
  <c r="L228" i="62"/>
  <c r="M228" i="62"/>
  <c r="N228" i="62"/>
  <c r="O228" i="62"/>
  <c r="Q228" i="62"/>
  <c r="R228" i="62"/>
  <c r="S228" i="62"/>
  <c r="U228" i="62"/>
  <c r="V228" i="62"/>
  <c r="W228" i="62"/>
  <c r="X228" i="62"/>
  <c r="Y228" i="62"/>
  <c r="Z228" i="62"/>
  <c r="AA228" i="62"/>
  <c r="AC228" i="62"/>
  <c r="AD228" i="62"/>
  <c r="AE228" i="62"/>
  <c r="AF228" i="62"/>
  <c r="AG228" i="62"/>
  <c r="AH228" i="62"/>
  <c r="AI228" i="62"/>
  <c r="AJ228" i="62"/>
  <c r="AK228" i="62"/>
  <c r="AM228" i="62"/>
  <c r="AN228" i="62"/>
  <c r="AO228" i="62"/>
  <c r="AP228" i="62"/>
  <c r="AR228" i="62"/>
  <c r="AS228" i="62"/>
  <c r="AT228" i="62"/>
  <c r="AU228" i="62"/>
  <c r="AW228" i="62"/>
  <c r="AY228" i="62"/>
  <c r="A229" i="62"/>
  <c r="B229" i="62"/>
  <c r="D229" i="62"/>
  <c r="E229" i="62"/>
  <c r="F229" i="62"/>
  <c r="G229" i="62"/>
  <c r="H229" i="62"/>
  <c r="I229" i="62"/>
  <c r="J229" i="62"/>
  <c r="K229" i="62"/>
  <c r="L229" i="62"/>
  <c r="M229" i="62"/>
  <c r="N229" i="62"/>
  <c r="O229" i="62"/>
  <c r="Q229" i="62"/>
  <c r="R229" i="62"/>
  <c r="S229" i="62"/>
  <c r="U229" i="62"/>
  <c r="V229" i="62"/>
  <c r="W229" i="62"/>
  <c r="X229" i="62"/>
  <c r="Y229" i="62"/>
  <c r="Z229" i="62"/>
  <c r="AA229" i="62"/>
  <c r="AC229" i="62"/>
  <c r="AD229" i="62"/>
  <c r="AE229" i="62"/>
  <c r="AF229" i="62"/>
  <c r="AG229" i="62"/>
  <c r="AH229" i="62"/>
  <c r="AI229" i="62"/>
  <c r="AJ229" i="62"/>
  <c r="AK229" i="62"/>
  <c r="AM229" i="62"/>
  <c r="AN229" i="62"/>
  <c r="AO229" i="62"/>
  <c r="AP229" i="62"/>
  <c r="AR229" i="62"/>
  <c r="AS229" i="62"/>
  <c r="AT229" i="62"/>
  <c r="AU229" i="62"/>
  <c r="AW229" i="62"/>
  <c r="AY229" i="62"/>
  <c r="A230" i="62"/>
  <c r="B230" i="62"/>
  <c r="D230" i="62"/>
  <c r="E230" i="62"/>
  <c r="F230" i="62"/>
  <c r="G230" i="62"/>
  <c r="H230" i="62"/>
  <c r="I230" i="62"/>
  <c r="J230" i="62"/>
  <c r="K230" i="62"/>
  <c r="L230" i="62"/>
  <c r="M230" i="62"/>
  <c r="N230" i="62"/>
  <c r="O230" i="62"/>
  <c r="Q230" i="62"/>
  <c r="R230" i="62"/>
  <c r="S230" i="62"/>
  <c r="U230" i="62"/>
  <c r="V230" i="62"/>
  <c r="W230" i="62"/>
  <c r="X230" i="62"/>
  <c r="Y230" i="62"/>
  <c r="Z230" i="62"/>
  <c r="AA230" i="62"/>
  <c r="AC230" i="62"/>
  <c r="AD230" i="62"/>
  <c r="AE230" i="62"/>
  <c r="AF230" i="62"/>
  <c r="AG230" i="62"/>
  <c r="AH230" i="62"/>
  <c r="AI230" i="62"/>
  <c r="AJ230" i="62"/>
  <c r="AK230" i="62"/>
  <c r="AM230" i="62"/>
  <c r="AN230" i="62"/>
  <c r="AO230" i="62"/>
  <c r="AP230" i="62"/>
  <c r="AR230" i="62"/>
  <c r="AS230" i="62"/>
  <c r="AT230" i="62"/>
  <c r="AU230" i="62"/>
  <c r="AW230" i="62"/>
  <c r="AY230" i="62"/>
  <c r="A231" i="62"/>
  <c r="B231" i="62"/>
  <c r="D231" i="62"/>
  <c r="E231" i="62"/>
  <c r="F231" i="62"/>
  <c r="G231" i="62"/>
  <c r="H231" i="62"/>
  <c r="I231" i="62"/>
  <c r="J231" i="62"/>
  <c r="K231" i="62"/>
  <c r="L231" i="62"/>
  <c r="M231" i="62"/>
  <c r="N231" i="62"/>
  <c r="O231" i="62"/>
  <c r="Q231" i="62"/>
  <c r="R231" i="62"/>
  <c r="S231" i="62"/>
  <c r="U231" i="62"/>
  <c r="V231" i="62"/>
  <c r="W231" i="62"/>
  <c r="X231" i="62"/>
  <c r="Y231" i="62"/>
  <c r="Z231" i="62"/>
  <c r="AA231" i="62"/>
  <c r="AC231" i="62"/>
  <c r="AD231" i="62"/>
  <c r="AE231" i="62"/>
  <c r="AF231" i="62"/>
  <c r="AG231" i="62"/>
  <c r="AH231" i="62"/>
  <c r="AI231" i="62"/>
  <c r="AJ231" i="62"/>
  <c r="AK231" i="62"/>
  <c r="AM231" i="62"/>
  <c r="AN231" i="62"/>
  <c r="AO231" i="62"/>
  <c r="AP231" i="62"/>
  <c r="AR231" i="62"/>
  <c r="AS231" i="62"/>
  <c r="AT231" i="62"/>
  <c r="AU231" i="62"/>
  <c r="AW231" i="62"/>
  <c r="AY231" i="62"/>
  <c r="A232" i="62"/>
  <c r="B232" i="62"/>
  <c r="D232" i="62"/>
  <c r="E232" i="62"/>
  <c r="F232" i="62"/>
  <c r="G232" i="62"/>
  <c r="H232" i="62"/>
  <c r="I232" i="62"/>
  <c r="J232" i="62"/>
  <c r="K232" i="62"/>
  <c r="L232" i="62"/>
  <c r="M232" i="62"/>
  <c r="N232" i="62"/>
  <c r="O232" i="62"/>
  <c r="Q232" i="62"/>
  <c r="R232" i="62"/>
  <c r="S232" i="62"/>
  <c r="U232" i="62"/>
  <c r="V232" i="62"/>
  <c r="W232" i="62"/>
  <c r="X232" i="62"/>
  <c r="Y232" i="62"/>
  <c r="Z232" i="62"/>
  <c r="AA232" i="62"/>
  <c r="AC232" i="62"/>
  <c r="AD232" i="62"/>
  <c r="AE232" i="62"/>
  <c r="AF232" i="62"/>
  <c r="AG232" i="62"/>
  <c r="AH232" i="62"/>
  <c r="AI232" i="62"/>
  <c r="AJ232" i="62"/>
  <c r="AK232" i="62"/>
  <c r="AM232" i="62"/>
  <c r="AN232" i="62"/>
  <c r="AO232" i="62"/>
  <c r="AP232" i="62"/>
  <c r="AR232" i="62"/>
  <c r="AS232" i="62"/>
  <c r="AT232" i="62"/>
  <c r="AU232" i="62"/>
  <c r="AW232" i="62"/>
  <c r="AY232" i="62"/>
  <c r="A233" i="62"/>
  <c r="B233" i="62"/>
  <c r="D233" i="62"/>
  <c r="E233" i="62"/>
  <c r="F233" i="62"/>
  <c r="G233" i="62"/>
  <c r="H233" i="62"/>
  <c r="I233" i="62"/>
  <c r="J233" i="62"/>
  <c r="K233" i="62"/>
  <c r="L233" i="62"/>
  <c r="M233" i="62"/>
  <c r="N233" i="62"/>
  <c r="O233" i="62"/>
  <c r="Q233" i="62"/>
  <c r="R233" i="62"/>
  <c r="S233" i="62"/>
  <c r="U233" i="62"/>
  <c r="V233" i="62"/>
  <c r="W233" i="62"/>
  <c r="X233" i="62"/>
  <c r="Y233" i="62"/>
  <c r="Z233" i="62"/>
  <c r="AA233" i="62"/>
  <c r="AC233" i="62"/>
  <c r="AD233" i="62"/>
  <c r="AE233" i="62"/>
  <c r="AF233" i="62"/>
  <c r="AG233" i="62"/>
  <c r="AH233" i="62"/>
  <c r="AI233" i="62"/>
  <c r="AJ233" i="62"/>
  <c r="AK233" i="62"/>
  <c r="AM233" i="62"/>
  <c r="AN233" i="62"/>
  <c r="AO233" i="62"/>
  <c r="AP233" i="62"/>
  <c r="AR233" i="62"/>
  <c r="AS233" i="62"/>
  <c r="AT233" i="62"/>
  <c r="AU233" i="62"/>
  <c r="AW233" i="62"/>
  <c r="AY233" i="62"/>
  <c r="A234" i="62"/>
  <c r="B234" i="62"/>
  <c r="D234" i="62"/>
  <c r="E234" i="62"/>
  <c r="F234" i="62"/>
  <c r="G234" i="62"/>
  <c r="H234" i="62"/>
  <c r="I234" i="62"/>
  <c r="J234" i="62"/>
  <c r="K234" i="62"/>
  <c r="L234" i="62"/>
  <c r="M234" i="62"/>
  <c r="N234" i="62"/>
  <c r="O234" i="62"/>
  <c r="Q234" i="62"/>
  <c r="R234" i="62"/>
  <c r="S234" i="62"/>
  <c r="U234" i="62"/>
  <c r="V234" i="62"/>
  <c r="W234" i="62"/>
  <c r="X234" i="62"/>
  <c r="Y234" i="62"/>
  <c r="Z234" i="62"/>
  <c r="AA234" i="62"/>
  <c r="AC234" i="62"/>
  <c r="AD234" i="62"/>
  <c r="AE234" i="62"/>
  <c r="AF234" i="62"/>
  <c r="AG234" i="62"/>
  <c r="AH234" i="62"/>
  <c r="AI234" i="62"/>
  <c r="AJ234" i="62"/>
  <c r="AK234" i="62"/>
  <c r="AM234" i="62"/>
  <c r="AN234" i="62"/>
  <c r="AO234" i="62"/>
  <c r="AP234" i="62"/>
  <c r="AR234" i="62"/>
  <c r="AS234" i="62"/>
  <c r="AT234" i="62"/>
  <c r="AU234" i="62"/>
  <c r="AW234" i="62"/>
  <c r="AY234" i="62"/>
  <c r="A235" i="62"/>
  <c r="B235" i="62"/>
  <c r="D235" i="62"/>
  <c r="E235" i="62"/>
  <c r="F235" i="62"/>
  <c r="G235" i="62"/>
  <c r="H235" i="62"/>
  <c r="I235" i="62"/>
  <c r="J235" i="62"/>
  <c r="K235" i="62"/>
  <c r="L235" i="62"/>
  <c r="M235" i="62"/>
  <c r="N235" i="62"/>
  <c r="O235" i="62"/>
  <c r="Q235" i="62"/>
  <c r="R235" i="62"/>
  <c r="S235" i="62"/>
  <c r="U235" i="62"/>
  <c r="V235" i="62"/>
  <c r="W235" i="62"/>
  <c r="X235" i="62"/>
  <c r="Y235" i="62"/>
  <c r="Z235" i="62"/>
  <c r="AA235" i="62"/>
  <c r="AC235" i="62"/>
  <c r="AD235" i="62"/>
  <c r="AE235" i="62"/>
  <c r="AF235" i="62"/>
  <c r="AG235" i="62"/>
  <c r="AH235" i="62"/>
  <c r="AI235" i="62"/>
  <c r="AJ235" i="62"/>
  <c r="AK235" i="62"/>
  <c r="AM235" i="62"/>
  <c r="AN235" i="62"/>
  <c r="AO235" i="62"/>
  <c r="AP235" i="62"/>
  <c r="AR235" i="62"/>
  <c r="AS235" i="62"/>
  <c r="AT235" i="62"/>
  <c r="AU235" i="62"/>
  <c r="AW235" i="62"/>
  <c r="AY235" i="62"/>
  <c r="A236" i="62"/>
  <c r="B236" i="62"/>
  <c r="D236" i="62"/>
  <c r="E236" i="62"/>
  <c r="F236" i="62"/>
  <c r="G236" i="62"/>
  <c r="H236" i="62"/>
  <c r="I236" i="62"/>
  <c r="J236" i="62"/>
  <c r="K236" i="62"/>
  <c r="L236" i="62"/>
  <c r="M236" i="62"/>
  <c r="N236" i="62"/>
  <c r="O236" i="62"/>
  <c r="Q236" i="62"/>
  <c r="R236" i="62"/>
  <c r="S236" i="62"/>
  <c r="U236" i="62"/>
  <c r="V236" i="62"/>
  <c r="W236" i="62"/>
  <c r="X236" i="62"/>
  <c r="Y236" i="62"/>
  <c r="Z236" i="62"/>
  <c r="AA236" i="62"/>
  <c r="AC236" i="62"/>
  <c r="AD236" i="62"/>
  <c r="AE236" i="62"/>
  <c r="AF236" i="62"/>
  <c r="AG236" i="62"/>
  <c r="AH236" i="62"/>
  <c r="AI236" i="62"/>
  <c r="AJ236" i="62"/>
  <c r="AK236" i="62"/>
  <c r="AM236" i="62"/>
  <c r="AN236" i="62"/>
  <c r="AO236" i="62"/>
  <c r="AP236" i="62"/>
  <c r="AR236" i="62"/>
  <c r="AS236" i="62"/>
  <c r="AT236" i="62"/>
  <c r="AU236" i="62"/>
  <c r="AW236" i="62"/>
  <c r="AY236" i="62"/>
  <c r="A237" i="62"/>
  <c r="B237" i="62"/>
  <c r="D237" i="62"/>
  <c r="E237" i="62"/>
  <c r="F237" i="62"/>
  <c r="G237" i="62"/>
  <c r="H237" i="62"/>
  <c r="I237" i="62"/>
  <c r="J237" i="62"/>
  <c r="K237" i="62"/>
  <c r="L237" i="62"/>
  <c r="M237" i="62"/>
  <c r="N237" i="62"/>
  <c r="O237" i="62"/>
  <c r="Q237" i="62"/>
  <c r="R237" i="62"/>
  <c r="S237" i="62"/>
  <c r="U237" i="62"/>
  <c r="V237" i="62"/>
  <c r="W237" i="62"/>
  <c r="X237" i="62"/>
  <c r="Y237" i="62"/>
  <c r="Z237" i="62"/>
  <c r="AA237" i="62"/>
  <c r="AC237" i="62"/>
  <c r="AD237" i="62"/>
  <c r="AE237" i="62"/>
  <c r="AF237" i="62"/>
  <c r="AG237" i="62"/>
  <c r="AH237" i="62"/>
  <c r="AI237" i="62"/>
  <c r="AJ237" i="62"/>
  <c r="AK237" i="62"/>
  <c r="AM237" i="62"/>
  <c r="AN237" i="62"/>
  <c r="AO237" i="62"/>
  <c r="AP237" i="62"/>
  <c r="AR237" i="62"/>
  <c r="AS237" i="62"/>
  <c r="AT237" i="62"/>
  <c r="AU237" i="62"/>
  <c r="AW237" i="62"/>
  <c r="AY237" i="62"/>
  <c r="A238" i="62"/>
  <c r="B238" i="62"/>
  <c r="D238" i="62"/>
  <c r="E238" i="62"/>
  <c r="F238" i="62"/>
  <c r="G238" i="62"/>
  <c r="H238" i="62"/>
  <c r="I238" i="62"/>
  <c r="J238" i="62"/>
  <c r="K238" i="62"/>
  <c r="L238" i="62"/>
  <c r="M238" i="62"/>
  <c r="N238" i="62"/>
  <c r="O238" i="62"/>
  <c r="Q238" i="62"/>
  <c r="R238" i="62"/>
  <c r="S238" i="62"/>
  <c r="U238" i="62"/>
  <c r="V238" i="62"/>
  <c r="W238" i="62"/>
  <c r="X238" i="62"/>
  <c r="Y238" i="62"/>
  <c r="Z238" i="62"/>
  <c r="AA238" i="62"/>
  <c r="AC238" i="62"/>
  <c r="AD238" i="62"/>
  <c r="AE238" i="62"/>
  <c r="AF238" i="62"/>
  <c r="AG238" i="62"/>
  <c r="AH238" i="62"/>
  <c r="AI238" i="62"/>
  <c r="AJ238" i="62"/>
  <c r="AK238" i="62"/>
  <c r="AM238" i="62"/>
  <c r="AN238" i="62"/>
  <c r="AO238" i="62"/>
  <c r="AP238" i="62"/>
  <c r="AR238" i="62"/>
  <c r="AS238" i="62"/>
  <c r="AT238" i="62"/>
  <c r="AU238" i="62"/>
  <c r="AW238" i="62"/>
  <c r="AY238" i="62"/>
  <c r="A239" i="62"/>
  <c r="B239" i="62"/>
  <c r="D239" i="62"/>
  <c r="E239" i="62"/>
  <c r="F239" i="62"/>
  <c r="G239" i="62"/>
  <c r="H239" i="62"/>
  <c r="I239" i="62"/>
  <c r="J239" i="62"/>
  <c r="K239" i="62"/>
  <c r="L239" i="62"/>
  <c r="M239" i="62"/>
  <c r="N239" i="62"/>
  <c r="O239" i="62"/>
  <c r="Q239" i="62"/>
  <c r="R239" i="62"/>
  <c r="S239" i="62"/>
  <c r="U239" i="62"/>
  <c r="V239" i="62"/>
  <c r="W239" i="62"/>
  <c r="X239" i="62"/>
  <c r="Y239" i="62"/>
  <c r="Z239" i="62"/>
  <c r="AA239" i="62"/>
  <c r="AC239" i="62"/>
  <c r="AD239" i="62"/>
  <c r="AE239" i="62"/>
  <c r="AF239" i="62"/>
  <c r="AG239" i="62"/>
  <c r="AH239" i="62"/>
  <c r="AI239" i="62"/>
  <c r="AJ239" i="62"/>
  <c r="AK239" i="62"/>
  <c r="AM239" i="62"/>
  <c r="AN239" i="62"/>
  <c r="AO239" i="62"/>
  <c r="AP239" i="62"/>
  <c r="AR239" i="62"/>
  <c r="AS239" i="62"/>
  <c r="AT239" i="62"/>
  <c r="AU239" i="62"/>
  <c r="AW239" i="62"/>
  <c r="AY239" i="62"/>
  <c r="A240" i="62"/>
  <c r="B240" i="62"/>
  <c r="D240" i="62"/>
  <c r="E240" i="62"/>
  <c r="F240" i="62"/>
  <c r="G240" i="62"/>
  <c r="H240" i="62"/>
  <c r="I240" i="62"/>
  <c r="J240" i="62"/>
  <c r="K240" i="62"/>
  <c r="L240" i="62"/>
  <c r="M240" i="62"/>
  <c r="N240" i="62"/>
  <c r="O240" i="62"/>
  <c r="Q240" i="62"/>
  <c r="R240" i="62"/>
  <c r="S240" i="62"/>
  <c r="U240" i="62"/>
  <c r="V240" i="62"/>
  <c r="W240" i="62"/>
  <c r="X240" i="62"/>
  <c r="Y240" i="62"/>
  <c r="Z240" i="62"/>
  <c r="AA240" i="62"/>
  <c r="AC240" i="62"/>
  <c r="AD240" i="62"/>
  <c r="AE240" i="62"/>
  <c r="AF240" i="62"/>
  <c r="AG240" i="62"/>
  <c r="AH240" i="62"/>
  <c r="AI240" i="62"/>
  <c r="AJ240" i="62"/>
  <c r="AK240" i="62"/>
  <c r="AM240" i="62"/>
  <c r="AN240" i="62"/>
  <c r="AO240" i="62"/>
  <c r="AP240" i="62"/>
  <c r="AR240" i="62"/>
  <c r="AS240" i="62"/>
  <c r="AT240" i="62"/>
  <c r="AU240" i="62"/>
  <c r="AW240" i="62"/>
  <c r="AY240" i="62"/>
  <c r="A241" i="62"/>
  <c r="B241" i="62"/>
  <c r="D241" i="62"/>
  <c r="E241" i="62"/>
  <c r="F241" i="62"/>
  <c r="G241" i="62"/>
  <c r="H241" i="62"/>
  <c r="I241" i="62"/>
  <c r="J241" i="62"/>
  <c r="K241" i="62"/>
  <c r="L241" i="62"/>
  <c r="M241" i="62"/>
  <c r="N241" i="62"/>
  <c r="O241" i="62"/>
  <c r="Q241" i="62"/>
  <c r="R241" i="62"/>
  <c r="S241" i="62"/>
  <c r="U241" i="62"/>
  <c r="V241" i="62"/>
  <c r="W241" i="62"/>
  <c r="X241" i="62"/>
  <c r="Y241" i="62"/>
  <c r="Z241" i="62"/>
  <c r="AA241" i="62"/>
  <c r="AC241" i="62"/>
  <c r="AD241" i="62"/>
  <c r="AE241" i="62"/>
  <c r="AF241" i="62"/>
  <c r="AG241" i="62"/>
  <c r="AH241" i="62"/>
  <c r="AI241" i="62"/>
  <c r="AJ241" i="62"/>
  <c r="AK241" i="62"/>
  <c r="AM241" i="62"/>
  <c r="AN241" i="62"/>
  <c r="AO241" i="62"/>
  <c r="AP241" i="62"/>
  <c r="AR241" i="62"/>
  <c r="AS241" i="62"/>
  <c r="AT241" i="62"/>
  <c r="AU241" i="62"/>
  <c r="AW241" i="62"/>
  <c r="AY241" i="62"/>
  <c r="A242" i="62"/>
  <c r="B242" i="62"/>
  <c r="D242" i="62"/>
  <c r="E242" i="62"/>
  <c r="F242" i="62"/>
  <c r="G242" i="62"/>
  <c r="H242" i="62"/>
  <c r="I242" i="62"/>
  <c r="J242" i="62"/>
  <c r="K242" i="62"/>
  <c r="L242" i="62"/>
  <c r="M242" i="62"/>
  <c r="N242" i="62"/>
  <c r="O242" i="62"/>
  <c r="Q242" i="62"/>
  <c r="R242" i="62"/>
  <c r="S242" i="62"/>
  <c r="U242" i="62"/>
  <c r="V242" i="62"/>
  <c r="W242" i="62"/>
  <c r="X242" i="62"/>
  <c r="Y242" i="62"/>
  <c r="Z242" i="62"/>
  <c r="AA242" i="62"/>
  <c r="AC242" i="62"/>
  <c r="AD242" i="62"/>
  <c r="AE242" i="62"/>
  <c r="AF242" i="62"/>
  <c r="AG242" i="62"/>
  <c r="AH242" i="62"/>
  <c r="AI242" i="62"/>
  <c r="AJ242" i="62"/>
  <c r="AK242" i="62"/>
  <c r="AM242" i="62"/>
  <c r="AN242" i="62"/>
  <c r="AO242" i="62"/>
  <c r="AP242" i="62"/>
  <c r="AR242" i="62"/>
  <c r="AS242" i="62"/>
  <c r="AT242" i="62"/>
  <c r="AU242" i="62"/>
  <c r="AW242" i="62"/>
  <c r="AY242" i="62"/>
  <c r="A243" i="62"/>
  <c r="B243" i="62"/>
  <c r="D243" i="62"/>
  <c r="E243" i="62"/>
  <c r="F243" i="62"/>
  <c r="G243" i="62"/>
  <c r="H243" i="62"/>
  <c r="I243" i="62"/>
  <c r="J243" i="62"/>
  <c r="K243" i="62"/>
  <c r="L243" i="62"/>
  <c r="M243" i="62"/>
  <c r="N243" i="62"/>
  <c r="O243" i="62"/>
  <c r="Q243" i="62"/>
  <c r="R243" i="62"/>
  <c r="S243" i="62"/>
  <c r="U243" i="62"/>
  <c r="V243" i="62"/>
  <c r="W243" i="62"/>
  <c r="X243" i="62"/>
  <c r="Y243" i="62"/>
  <c r="Z243" i="62"/>
  <c r="AA243" i="62"/>
  <c r="AC243" i="62"/>
  <c r="AD243" i="62"/>
  <c r="AE243" i="62"/>
  <c r="AF243" i="62"/>
  <c r="AG243" i="62"/>
  <c r="AH243" i="62"/>
  <c r="AI243" i="62"/>
  <c r="AJ243" i="62"/>
  <c r="AK243" i="62"/>
  <c r="AM243" i="62"/>
  <c r="AN243" i="62"/>
  <c r="AO243" i="62"/>
  <c r="AP243" i="62"/>
  <c r="AR243" i="62"/>
  <c r="AS243" i="62"/>
  <c r="AT243" i="62"/>
  <c r="AU243" i="62"/>
  <c r="AW243" i="62"/>
  <c r="AY243" i="62"/>
  <c r="A244" i="62"/>
  <c r="B244" i="62"/>
  <c r="D244" i="62"/>
  <c r="E244" i="62"/>
  <c r="F244" i="62"/>
  <c r="G244" i="62"/>
  <c r="H244" i="62"/>
  <c r="I244" i="62"/>
  <c r="J244" i="62"/>
  <c r="K244" i="62"/>
  <c r="L244" i="62"/>
  <c r="M244" i="62"/>
  <c r="N244" i="62"/>
  <c r="O244" i="62"/>
  <c r="Q244" i="62"/>
  <c r="R244" i="62"/>
  <c r="S244" i="62"/>
  <c r="U244" i="62"/>
  <c r="V244" i="62"/>
  <c r="W244" i="62"/>
  <c r="X244" i="62"/>
  <c r="Y244" i="62"/>
  <c r="Z244" i="62"/>
  <c r="AA244" i="62"/>
  <c r="AC244" i="62"/>
  <c r="AD244" i="62"/>
  <c r="AE244" i="62"/>
  <c r="AF244" i="62"/>
  <c r="AG244" i="62"/>
  <c r="AH244" i="62"/>
  <c r="AI244" i="62"/>
  <c r="AJ244" i="62"/>
  <c r="AK244" i="62"/>
  <c r="AM244" i="62"/>
  <c r="AN244" i="62"/>
  <c r="AO244" i="62"/>
  <c r="AP244" i="62"/>
  <c r="AR244" i="62"/>
  <c r="AS244" i="62"/>
  <c r="AT244" i="62"/>
  <c r="AU244" i="62"/>
  <c r="AW244" i="62"/>
  <c r="AY244" i="62"/>
  <c r="A245" i="62"/>
  <c r="B245" i="62"/>
  <c r="D245" i="62"/>
  <c r="E245" i="62"/>
  <c r="F245" i="62"/>
  <c r="G245" i="62"/>
  <c r="H245" i="62"/>
  <c r="I245" i="62"/>
  <c r="J245" i="62"/>
  <c r="K245" i="62"/>
  <c r="L245" i="62"/>
  <c r="M245" i="62"/>
  <c r="N245" i="62"/>
  <c r="O245" i="62"/>
  <c r="Q245" i="62"/>
  <c r="R245" i="62"/>
  <c r="S245" i="62"/>
  <c r="U245" i="62"/>
  <c r="V245" i="62"/>
  <c r="W245" i="62"/>
  <c r="X245" i="62"/>
  <c r="Y245" i="62"/>
  <c r="Z245" i="62"/>
  <c r="AA245" i="62"/>
  <c r="AC245" i="62"/>
  <c r="AD245" i="62"/>
  <c r="AE245" i="62"/>
  <c r="AF245" i="62"/>
  <c r="AG245" i="62"/>
  <c r="AH245" i="62"/>
  <c r="AI245" i="62"/>
  <c r="AJ245" i="62"/>
  <c r="AK245" i="62"/>
  <c r="AM245" i="62"/>
  <c r="AN245" i="62"/>
  <c r="AO245" i="62"/>
  <c r="AP245" i="62"/>
  <c r="AR245" i="62"/>
  <c r="AS245" i="62"/>
  <c r="AT245" i="62"/>
  <c r="AU245" i="62"/>
  <c r="AW245" i="62"/>
  <c r="AY245" i="62"/>
  <c r="A246" i="62"/>
  <c r="B246" i="62"/>
  <c r="D246" i="62"/>
  <c r="E246" i="62"/>
  <c r="F246" i="62"/>
  <c r="G246" i="62"/>
  <c r="H246" i="62"/>
  <c r="I246" i="62"/>
  <c r="J246" i="62"/>
  <c r="K246" i="62"/>
  <c r="L246" i="62"/>
  <c r="M246" i="62"/>
  <c r="N246" i="62"/>
  <c r="O246" i="62"/>
  <c r="Q246" i="62"/>
  <c r="R246" i="62"/>
  <c r="S246" i="62"/>
  <c r="U246" i="62"/>
  <c r="V246" i="62"/>
  <c r="W246" i="62"/>
  <c r="X246" i="62"/>
  <c r="Y246" i="62"/>
  <c r="Z246" i="62"/>
  <c r="AA246" i="62"/>
  <c r="AC246" i="62"/>
  <c r="AD246" i="62"/>
  <c r="AE246" i="62"/>
  <c r="AF246" i="62"/>
  <c r="AG246" i="62"/>
  <c r="AH246" i="62"/>
  <c r="AI246" i="62"/>
  <c r="AJ246" i="62"/>
  <c r="AK246" i="62"/>
  <c r="AM246" i="62"/>
  <c r="AN246" i="62"/>
  <c r="AO246" i="62"/>
  <c r="AP246" i="62"/>
  <c r="AR246" i="62"/>
  <c r="AS246" i="62"/>
  <c r="AT246" i="62"/>
  <c r="AU246" i="62"/>
  <c r="AW246" i="62"/>
  <c r="AY246" i="62"/>
  <c r="A247" i="62"/>
  <c r="B247" i="62"/>
  <c r="D247" i="62"/>
  <c r="E247" i="62"/>
  <c r="F247" i="62"/>
  <c r="G247" i="62"/>
  <c r="H247" i="62"/>
  <c r="I247" i="62"/>
  <c r="J247" i="62"/>
  <c r="K247" i="62"/>
  <c r="L247" i="62"/>
  <c r="M247" i="62"/>
  <c r="N247" i="62"/>
  <c r="O247" i="62"/>
  <c r="Q247" i="62"/>
  <c r="R247" i="62"/>
  <c r="S247" i="62"/>
  <c r="U247" i="62"/>
  <c r="V247" i="62"/>
  <c r="W247" i="62"/>
  <c r="X247" i="62"/>
  <c r="Y247" i="62"/>
  <c r="Z247" i="62"/>
  <c r="AA247" i="62"/>
  <c r="AC247" i="62"/>
  <c r="AD247" i="62"/>
  <c r="AE247" i="62"/>
  <c r="AF247" i="62"/>
  <c r="AG247" i="62"/>
  <c r="AH247" i="62"/>
  <c r="AI247" i="62"/>
  <c r="AJ247" i="62"/>
  <c r="AK247" i="62"/>
  <c r="AM247" i="62"/>
  <c r="AN247" i="62"/>
  <c r="AO247" i="62"/>
  <c r="AP247" i="62"/>
  <c r="AR247" i="62"/>
  <c r="AS247" i="62"/>
  <c r="AT247" i="62"/>
  <c r="AU247" i="62"/>
  <c r="AW247" i="62"/>
  <c r="AY247" i="62"/>
  <c r="A248" i="62"/>
  <c r="B248" i="62"/>
  <c r="D248" i="62"/>
  <c r="E248" i="62"/>
  <c r="F248" i="62"/>
  <c r="G248" i="62"/>
  <c r="H248" i="62"/>
  <c r="I248" i="62"/>
  <c r="J248" i="62"/>
  <c r="K248" i="62"/>
  <c r="L248" i="62"/>
  <c r="M248" i="62"/>
  <c r="N248" i="62"/>
  <c r="O248" i="62"/>
  <c r="Q248" i="62"/>
  <c r="R248" i="62"/>
  <c r="S248" i="62"/>
  <c r="U248" i="62"/>
  <c r="V248" i="62"/>
  <c r="W248" i="62"/>
  <c r="X248" i="62"/>
  <c r="Y248" i="62"/>
  <c r="Z248" i="62"/>
  <c r="AA248" i="62"/>
  <c r="AC248" i="62"/>
  <c r="AD248" i="62"/>
  <c r="AE248" i="62"/>
  <c r="AF248" i="62"/>
  <c r="AG248" i="62"/>
  <c r="AH248" i="62"/>
  <c r="AI248" i="62"/>
  <c r="AJ248" i="62"/>
  <c r="AK248" i="62"/>
  <c r="AM248" i="62"/>
  <c r="AN248" i="62"/>
  <c r="AO248" i="62"/>
  <c r="AP248" i="62"/>
  <c r="AR248" i="62"/>
  <c r="AS248" i="62"/>
  <c r="AT248" i="62"/>
  <c r="AU248" i="62"/>
  <c r="AW248" i="62"/>
  <c r="AY248" i="62"/>
  <c r="A249" i="62"/>
  <c r="B249" i="62"/>
  <c r="D249" i="62"/>
  <c r="E249" i="62"/>
  <c r="F249" i="62"/>
  <c r="G249" i="62"/>
  <c r="H249" i="62"/>
  <c r="I249" i="62"/>
  <c r="J249" i="62"/>
  <c r="K249" i="62"/>
  <c r="L249" i="62"/>
  <c r="M249" i="62"/>
  <c r="N249" i="62"/>
  <c r="O249" i="62"/>
  <c r="Q249" i="62"/>
  <c r="R249" i="62"/>
  <c r="S249" i="62"/>
  <c r="U249" i="62"/>
  <c r="V249" i="62"/>
  <c r="W249" i="62"/>
  <c r="X249" i="62"/>
  <c r="Y249" i="62"/>
  <c r="Z249" i="62"/>
  <c r="AA249" i="62"/>
  <c r="AC249" i="62"/>
  <c r="AD249" i="62"/>
  <c r="AE249" i="62"/>
  <c r="AF249" i="62"/>
  <c r="AG249" i="62"/>
  <c r="AH249" i="62"/>
  <c r="AI249" i="62"/>
  <c r="AJ249" i="62"/>
  <c r="AK249" i="62"/>
  <c r="AM249" i="62"/>
  <c r="AN249" i="62"/>
  <c r="AO249" i="62"/>
  <c r="AP249" i="62"/>
  <c r="AR249" i="62"/>
  <c r="AS249" i="62"/>
  <c r="AT249" i="62"/>
  <c r="AU249" i="62"/>
  <c r="AW249" i="62"/>
  <c r="AY249" i="62"/>
  <c r="A250" i="62"/>
  <c r="B250" i="62"/>
  <c r="D250" i="62"/>
  <c r="E250" i="62"/>
  <c r="F250" i="62"/>
  <c r="G250" i="62"/>
  <c r="H250" i="62"/>
  <c r="I250" i="62"/>
  <c r="J250" i="62"/>
  <c r="K250" i="62"/>
  <c r="L250" i="62"/>
  <c r="M250" i="62"/>
  <c r="N250" i="62"/>
  <c r="O250" i="62"/>
  <c r="Q250" i="62"/>
  <c r="R250" i="62"/>
  <c r="S250" i="62"/>
  <c r="U250" i="62"/>
  <c r="V250" i="62"/>
  <c r="W250" i="62"/>
  <c r="X250" i="62"/>
  <c r="Y250" i="62"/>
  <c r="Z250" i="62"/>
  <c r="AA250" i="62"/>
  <c r="AC250" i="62"/>
  <c r="AD250" i="62"/>
  <c r="AE250" i="62"/>
  <c r="AF250" i="62"/>
  <c r="AG250" i="62"/>
  <c r="AH250" i="62"/>
  <c r="AI250" i="62"/>
  <c r="AJ250" i="62"/>
  <c r="AK250" i="62"/>
  <c r="AM250" i="62"/>
  <c r="AN250" i="62"/>
  <c r="AO250" i="62"/>
  <c r="AP250" i="62"/>
  <c r="AR250" i="62"/>
  <c r="AS250" i="62"/>
  <c r="AT250" i="62"/>
  <c r="AU250" i="62"/>
  <c r="AW250" i="62"/>
  <c r="AY250" i="62"/>
  <c r="A251" i="62"/>
  <c r="B251" i="62"/>
  <c r="D251" i="62"/>
  <c r="E251" i="62"/>
  <c r="F251" i="62"/>
  <c r="G251" i="62"/>
  <c r="H251" i="62"/>
  <c r="I251" i="62"/>
  <c r="J251" i="62"/>
  <c r="K251" i="62"/>
  <c r="L251" i="62"/>
  <c r="M251" i="62"/>
  <c r="N251" i="62"/>
  <c r="O251" i="62"/>
  <c r="Q251" i="62"/>
  <c r="R251" i="62"/>
  <c r="S251" i="62"/>
  <c r="U251" i="62"/>
  <c r="V251" i="62"/>
  <c r="W251" i="62"/>
  <c r="X251" i="62"/>
  <c r="Y251" i="62"/>
  <c r="Z251" i="62"/>
  <c r="AA251" i="62"/>
  <c r="AC251" i="62"/>
  <c r="AD251" i="62"/>
  <c r="AE251" i="62"/>
  <c r="AF251" i="62"/>
  <c r="AG251" i="62"/>
  <c r="AH251" i="62"/>
  <c r="AI251" i="62"/>
  <c r="AJ251" i="62"/>
  <c r="AK251" i="62"/>
  <c r="AM251" i="62"/>
  <c r="AN251" i="62"/>
  <c r="AO251" i="62"/>
  <c r="AP251" i="62"/>
  <c r="AR251" i="62"/>
  <c r="AS251" i="62"/>
  <c r="AT251" i="62"/>
  <c r="AU251" i="62"/>
  <c r="AW251" i="62"/>
  <c r="AY251" i="62"/>
  <c r="A252" i="62"/>
  <c r="B252" i="62"/>
  <c r="D252" i="62"/>
  <c r="E252" i="62"/>
  <c r="F252" i="62"/>
  <c r="G252" i="62"/>
  <c r="H252" i="62"/>
  <c r="I252" i="62"/>
  <c r="J252" i="62"/>
  <c r="K252" i="62"/>
  <c r="L252" i="62"/>
  <c r="M252" i="62"/>
  <c r="N252" i="62"/>
  <c r="O252" i="62"/>
  <c r="Q252" i="62"/>
  <c r="R252" i="62"/>
  <c r="S252" i="62"/>
  <c r="U252" i="62"/>
  <c r="V252" i="62"/>
  <c r="W252" i="62"/>
  <c r="X252" i="62"/>
  <c r="Y252" i="62"/>
  <c r="Z252" i="62"/>
  <c r="AA252" i="62"/>
  <c r="AC252" i="62"/>
  <c r="AD252" i="62"/>
  <c r="AE252" i="62"/>
  <c r="AF252" i="62"/>
  <c r="AG252" i="62"/>
  <c r="AH252" i="62"/>
  <c r="AI252" i="62"/>
  <c r="AJ252" i="62"/>
  <c r="AK252" i="62"/>
  <c r="AM252" i="62"/>
  <c r="AN252" i="62"/>
  <c r="AO252" i="62"/>
  <c r="AP252" i="62"/>
  <c r="AR252" i="62"/>
  <c r="AS252" i="62"/>
  <c r="AT252" i="62"/>
  <c r="AU252" i="62"/>
  <c r="AW252" i="62"/>
  <c r="AY252" i="62"/>
  <c r="A253" i="62"/>
  <c r="B253" i="62"/>
  <c r="D253" i="62"/>
  <c r="E253" i="62"/>
  <c r="F253" i="62"/>
  <c r="G253" i="62"/>
  <c r="H253" i="62"/>
  <c r="I253" i="62"/>
  <c r="J253" i="62"/>
  <c r="K253" i="62"/>
  <c r="L253" i="62"/>
  <c r="M253" i="62"/>
  <c r="N253" i="62"/>
  <c r="O253" i="62"/>
  <c r="Q253" i="62"/>
  <c r="R253" i="62"/>
  <c r="S253" i="62"/>
  <c r="U253" i="62"/>
  <c r="V253" i="62"/>
  <c r="W253" i="62"/>
  <c r="X253" i="62"/>
  <c r="Y253" i="62"/>
  <c r="Z253" i="62"/>
  <c r="AA253" i="62"/>
  <c r="AC253" i="62"/>
  <c r="AD253" i="62"/>
  <c r="AE253" i="62"/>
  <c r="AF253" i="62"/>
  <c r="AG253" i="62"/>
  <c r="AH253" i="62"/>
  <c r="AI253" i="62"/>
  <c r="AJ253" i="62"/>
  <c r="AK253" i="62"/>
  <c r="AM253" i="62"/>
  <c r="AN253" i="62"/>
  <c r="AO253" i="62"/>
  <c r="AP253" i="62"/>
  <c r="AR253" i="62"/>
  <c r="AS253" i="62"/>
  <c r="AT253" i="62"/>
  <c r="AU253" i="62"/>
  <c r="AW253" i="62"/>
  <c r="AY253" i="62"/>
  <c r="A254" i="62"/>
  <c r="B254" i="62"/>
  <c r="D254" i="62"/>
  <c r="E254" i="62"/>
  <c r="F254" i="62"/>
  <c r="G254" i="62"/>
  <c r="H254" i="62"/>
  <c r="I254" i="62"/>
  <c r="J254" i="62"/>
  <c r="K254" i="62"/>
  <c r="L254" i="62"/>
  <c r="M254" i="62"/>
  <c r="N254" i="62"/>
  <c r="O254" i="62"/>
  <c r="Q254" i="62"/>
  <c r="R254" i="62"/>
  <c r="S254" i="62"/>
  <c r="U254" i="62"/>
  <c r="V254" i="62"/>
  <c r="W254" i="62"/>
  <c r="X254" i="62"/>
  <c r="Y254" i="62"/>
  <c r="Z254" i="62"/>
  <c r="AA254" i="62"/>
  <c r="AC254" i="62"/>
  <c r="AD254" i="62"/>
  <c r="AE254" i="62"/>
  <c r="AF254" i="62"/>
  <c r="AG254" i="62"/>
  <c r="AH254" i="62"/>
  <c r="AI254" i="62"/>
  <c r="AJ254" i="62"/>
  <c r="AK254" i="62"/>
  <c r="AM254" i="62"/>
  <c r="AN254" i="62"/>
  <c r="AO254" i="62"/>
  <c r="AP254" i="62"/>
  <c r="AR254" i="62"/>
  <c r="AS254" i="62"/>
  <c r="AT254" i="62"/>
  <c r="AU254" i="62"/>
  <c r="AW254" i="62"/>
  <c r="AY254" i="62"/>
  <c r="A255" i="62"/>
  <c r="B255" i="62"/>
  <c r="D255" i="62"/>
  <c r="E255" i="62"/>
  <c r="F255" i="62"/>
  <c r="G255" i="62"/>
  <c r="H255" i="62"/>
  <c r="I255" i="62"/>
  <c r="J255" i="62"/>
  <c r="K255" i="62"/>
  <c r="L255" i="62"/>
  <c r="M255" i="62"/>
  <c r="N255" i="62"/>
  <c r="O255" i="62"/>
  <c r="Q255" i="62"/>
  <c r="R255" i="62"/>
  <c r="S255" i="62"/>
  <c r="U255" i="62"/>
  <c r="V255" i="62"/>
  <c r="W255" i="62"/>
  <c r="X255" i="62"/>
  <c r="Y255" i="62"/>
  <c r="Z255" i="62"/>
  <c r="AA255" i="62"/>
  <c r="AC255" i="62"/>
  <c r="AD255" i="62"/>
  <c r="AE255" i="62"/>
  <c r="AF255" i="62"/>
  <c r="AG255" i="62"/>
  <c r="AH255" i="62"/>
  <c r="AI255" i="62"/>
  <c r="AJ255" i="62"/>
  <c r="AK255" i="62"/>
  <c r="AM255" i="62"/>
  <c r="AN255" i="62"/>
  <c r="AO255" i="62"/>
  <c r="AP255" i="62"/>
  <c r="AR255" i="62"/>
  <c r="AS255" i="62"/>
  <c r="AT255" i="62"/>
  <c r="AU255" i="62"/>
  <c r="AW255" i="62"/>
  <c r="AY255" i="62"/>
  <c r="A256" i="62"/>
  <c r="B256" i="62"/>
  <c r="D256" i="62"/>
  <c r="E256" i="62"/>
  <c r="F256" i="62"/>
  <c r="G256" i="62"/>
  <c r="H256" i="62"/>
  <c r="I256" i="62"/>
  <c r="J256" i="62"/>
  <c r="K256" i="62"/>
  <c r="L256" i="62"/>
  <c r="M256" i="62"/>
  <c r="N256" i="62"/>
  <c r="O256" i="62"/>
  <c r="Q256" i="62"/>
  <c r="R256" i="62"/>
  <c r="S256" i="62"/>
  <c r="U256" i="62"/>
  <c r="V256" i="62"/>
  <c r="W256" i="62"/>
  <c r="X256" i="62"/>
  <c r="Y256" i="62"/>
  <c r="Z256" i="62"/>
  <c r="AA256" i="62"/>
  <c r="AC256" i="62"/>
  <c r="AD256" i="62"/>
  <c r="AE256" i="62"/>
  <c r="AF256" i="62"/>
  <c r="AG256" i="62"/>
  <c r="AH256" i="62"/>
  <c r="AI256" i="62"/>
  <c r="AJ256" i="62"/>
  <c r="AK256" i="62"/>
  <c r="AM256" i="62"/>
  <c r="AN256" i="62"/>
  <c r="AO256" i="62"/>
  <c r="AP256" i="62"/>
  <c r="AR256" i="62"/>
  <c r="AS256" i="62"/>
  <c r="AT256" i="62"/>
  <c r="AU256" i="62"/>
  <c r="AW256" i="62"/>
  <c r="AY256" i="62"/>
  <c r="A257" i="62"/>
  <c r="B257" i="62"/>
  <c r="D257" i="62"/>
  <c r="E257" i="62"/>
  <c r="F257" i="62"/>
  <c r="G257" i="62"/>
  <c r="H257" i="62"/>
  <c r="I257" i="62"/>
  <c r="J257" i="62"/>
  <c r="K257" i="62"/>
  <c r="L257" i="62"/>
  <c r="M257" i="62"/>
  <c r="N257" i="62"/>
  <c r="O257" i="62"/>
  <c r="Q257" i="62"/>
  <c r="R257" i="62"/>
  <c r="S257" i="62"/>
  <c r="U257" i="62"/>
  <c r="V257" i="62"/>
  <c r="W257" i="62"/>
  <c r="X257" i="62"/>
  <c r="Y257" i="62"/>
  <c r="Z257" i="62"/>
  <c r="AA257" i="62"/>
  <c r="AC257" i="62"/>
  <c r="AD257" i="62"/>
  <c r="AE257" i="62"/>
  <c r="AF257" i="62"/>
  <c r="AG257" i="62"/>
  <c r="AH257" i="62"/>
  <c r="AI257" i="62"/>
  <c r="AJ257" i="62"/>
  <c r="AK257" i="62"/>
  <c r="AM257" i="62"/>
  <c r="AN257" i="62"/>
  <c r="AO257" i="62"/>
  <c r="AP257" i="62"/>
  <c r="AR257" i="62"/>
  <c r="AS257" i="62"/>
  <c r="AT257" i="62"/>
  <c r="AU257" i="62"/>
  <c r="AW257" i="62"/>
  <c r="AY257" i="62"/>
  <c r="A258" i="62"/>
  <c r="B258" i="62"/>
  <c r="D258" i="62"/>
  <c r="E258" i="62"/>
  <c r="F258" i="62"/>
  <c r="G258" i="62"/>
  <c r="H258" i="62"/>
  <c r="I258" i="62"/>
  <c r="J258" i="62"/>
  <c r="K258" i="62"/>
  <c r="L258" i="62"/>
  <c r="M258" i="62"/>
  <c r="N258" i="62"/>
  <c r="O258" i="62"/>
  <c r="Q258" i="62"/>
  <c r="R258" i="62"/>
  <c r="S258" i="62"/>
  <c r="U258" i="62"/>
  <c r="V258" i="62"/>
  <c r="W258" i="62"/>
  <c r="X258" i="62"/>
  <c r="Y258" i="62"/>
  <c r="Z258" i="62"/>
  <c r="AA258" i="62"/>
  <c r="AC258" i="62"/>
  <c r="AD258" i="62"/>
  <c r="AE258" i="62"/>
  <c r="AF258" i="62"/>
  <c r="AG258" i="62"/>
  <c r="AH258" i="62"/>
  <c r="AI258" i="62"/>
  <c r="AJ258" i="62"/>
  <c r="AK258" i="62"/>
  <c r="AM258" i="62"/>
  <c r="AN258" i="62"/>
  <c r="AO258" i="62"/>
  <c r="AP258" i="62"/>
  <c r="AR258" i="62"/>
  <c r="AS258" i="62"/>
  <c r="AT258" i="62"/>
  <c r="AU258" i="62"/>
  <c r="AW258" i="62"/>
  <c r="AY258" i="62"/>
  <c r="A259" i="62"/>
  <c r="B259" i="62"/>
  <c r="D259" i="62"/>
  <c r="E259" i="62"/>
  <c r="F259" i="62"/>
  <c r="G259" i="62"/>
  <c r="H259" i="62"/>
  <c r="I259" i="62"/>
  <c r="J259" i="62"/>
  <c r="K259" i="62"/>
  <c r="L259" i="62"/>
  <c r="M259" i="62"/>
  <c r="N259" i="62"/>
  <c r="O259" i="62"/>
  <c r="Q259" i="62"/>
  <c r="R259" i="62"/>
  <c r="S259" i="62"/>
  <c r="U259" i="62"/>
  <c r="V259" i="62"/>
  <c r="W259" i="62"/>
  <c r="X259" i="62"/>
  <c r="Y259" i="62"/>
  <c r="Z259" i="62"/>
  <c r="AA259" i="62"/>
  <c r="AC259" i="62"/>
  <c r="AD259" i="62"/>
  <c r="AE259" i="62"/>
  <c r="AF259" i="62"/>
  <c r="AG259" i="62"/>
  <c r="AH259" i="62"/>
  <c r="AI259" i="62"/>
  <c r="AJ259" i="62"/>
  <c r="AK259" i="62"/>
  <c r="AM259" i="62"/>
  <c r="AN259" i="62"/>
  <c r="AO259" i="62"/>
  <c r="AP259" i="62"/>
  <c r="AR259" i="62"/>
  <c r="AS259" i="62"/>
  <c r="AT259" i="62"/>
  <c r="AU259" i="62"/>
  <c r="AW259" i="62"/>
  <c r="AY259" i="62"/>
  <c r="A260" i="62"/>
  <c r="B260" i="62"/>
  <c r="D260" i="62"/>
  <c r="E260" i="62"/>
  <c r="F260" i="62"/>
  <c r="G260" i="62"/>
  <c r="H260" i="62"/>
  <c r="I260" i="62"/>
  <c r="J260" i="62"/>
  <c r="K260" i="62"/>
  <c r="L260" i="62"/>
  <c r="M260" i="62"/>
  <c r="N260" i="62"/>
  <c r="O260" i="62"/>
  <c r="Q260" i="62"/>
  <c r="R260" i="62"/>
  <c r="S260" i="62"/>
  <c r="U260" i="62"/>
  <c r="V260" i="62"/>
  <c r="W260" i="62"/>
  <c r="X260" i="62"/>
  <c r="Y260" i="62"/>
  <c r="Z260" i="62"/>
  <c r="AA260" i="62"/>
  <c r="AC260" i="62"/>
  <c r="AD260" i="62"/>
  <c r="AE260" i="62"/>
  <c r="AF260" i="62"/>
  <c r="AG260" i="62"/>
  <c r="AH260" i="62"/>
  <c r="AI260" i="62"/>
  <c r="AJ260" i="62"/>
  <c r="AK260" i="62"/>
  <c r="AM260" i="62"/>
  <c r="AN260" i="62"/>
  <c r="AO260" i="62"/>
  <c r="AP260" i="62"/>
  <c r="AR260" i="62"/>
  <c r="AS260" i="62"/>
  <c r="AT260" i="62"/>
  <c r="AU260" i="62"/>
  <c r="AW260" i="62"/>
  <c r="AY260" i="62"/>
  <c r="A261" i="62"/>
  <c r="B261" i="62"/>
  <c r="D261" i="62"/>
  <c r="E261" i="62"/>
  <c r="F261" i="62"/>
  <c r="G261" i="62"/>
  <c r="H261" i="62"/>
  <c r="I261" i="62"/>
  <c r="J261" i="62"/>
  <c r="K261" i="62"/>
  <c r="L261" i="62"/>
  <c r="M261" i="62"/>
  <c r="N261" i="62"/>
  <c r="O261" i="62"/>
  <c r="Q261" i="62"/>
  <c r="R261" i="62"/>
  <c r="S261" i="62"/>
  <c r="U261" i="62"/>
  <c r="V261" i="62"/>
  <c r="W261" i="62"/>
  <c r="X261" i="62"/>
  <c r="Y261" i="62"/>
  <c r="Z261" i="62"/>
  <c r="AA261" i="62"/>
  <c r="AC261" i="62"/>
  <c r="AD261" i="62"/>
  <c r="AE261" i="62"/>
  <c r="AF261" i="62"/>
  <c r="AG261" i="62"/>
  <c r="AH261" i="62"/>
  <c r="AI261" i="62"/>
  <c r="AJ261" i="62"/>
  <c r="AK261" i="62"/>
  <c r="AM261" i="62"/>
  <c r="AN261" i="62"/>
  <c r="AO261" i="62"/>
  <c r="AP261" i="62"/>
  <c r="AR261" i="62"/>
  <c r="AS261" i="62"/>
  <c r="AT261" i="62"/>
  <c r="AU261" i="62"/>
  <c r="AW261" i="62"/>
  <c r="AY261" i="62"/>
  <c r="A262" i="62"/>
  <c r="B262" i="62"/>
  <c r="D262" i="62"/>
  <c r="E262" i="62"/>
  <c r="F262" i="62"/>
  <c r="G262" i="62"/>
  <c r="H262" i="62"/>
  <c r="I262" i="62"/>
  <c r="J262" i="62"/>
  <c r="K262" i="62"/>
  <c r="L262" i="62"/>
  <c r="M262" i="62"/>
  <c r="N262" i="62"/>
  <c r="O262" i="62"/>
  <c r="Q262" i="62"/>
  <c r="R262" i="62"/>
  <c r="S262" i="62"/>
  <c r="U262" i="62"/>
  <c r="V262" i="62"/>
  <c r="W262" i="62"/>
  <c r="X262" i="62"/>
  <c r="Y262" i="62"/>
  <c r="Z262" i="62"/>
  <c r="AA262" i="62"/>
  <c r="AC262" i="62"/>
  <c r="AD262" i="62"/>
  <c r="AE262" i="62"/>
  <c r="AF262" i="62"/>
  <c r="AG262" i="62"/>
  <c r="AH262" i="62"/>
  <c r="AI262" i="62"/>
  <c r="AJ262" i="62"/>
  <c r="AK262" i="62"/>
  <c r="AM262" i="62"/>
  <c r="AN262" i="62"/>
  <c r="AO262" i="62"/>
  <c r="AP262" i="62"/>
  <c r="AR262" i="62"/>
  <c r="AS262" i="62"/>
  <c r="AT262" i="62"/>
  <c r="AU262" i="62"/>
  <c r="AW262" i="62"/>
  <c r="AY262" i="62"/>
  <c r="A263" i="62"/>
  <c r="B263" i="62"/>
  <c r="D263" i="62"/>
  <c r="E263" i="62"/>
  <c r="F263" i="62"/>
  <c r="G263" i="62"/>
  <c r="H263" i="62"/>
  <c r="I263" i="62"/>
  <c r="J263" i="62"/>
  <c r="K263" i="62"/>
  <c r="L263" i="62"/>
  <c r="M263" i="62"/>
  <c r="N263" i="62"/>
  <c r="O263" i="62"/>
  <c r="Q263" i="62"/>
  <c r="R263" i="62"/>
  <c r="S263" i="62"/>
  <c r="U263" i="62"/>
  <c r="V263" i="62"/>
  <c r="W263" i="62"/>
  <c r="X263" i="62"/>
  <c r="Y263" i="62"/>
  <c r="Z263" i="62"/>
  <c r="AA263" i="62"/>
  <c r="AC263" i="62"/>
  <c r="AD263" i="62"/>
  <c r="AE263" i="62"/>
  <c r="AF263" i="62"/>
  <c r="AG263" i="62"/>
  <c r="AH263" i="62"/>
  <c r="AI263" i="62"/>
  <c r="AJ263" i="62"/>
  <c r="AK263" i="62"/>
  <c r="AM263" i="62"/>
  <c r="AN263" i="62"/>
  <c r="AO263" i="62"/>
  <c r="AP263" i="62"/>
  <c r="AR263" i="62"/>
  <c r="AS263" i="62"/>
  <c r="AT263" i="62"/>
  <c r="AU263" i="62"/>
  <c r="AW263" i="62"/>
  <c r="AY263" i="62"/>
  <c r="A264" i="62"/>
  <c r="B264" i="62"/>
  <c r="D264" i="62"/>
  <c r="E264" i="62"/>
  <c r="F264" i="62"/>
  <c r="G264" i="62"/>
  <c r="H264" i="62"/>
  <c r="I264" i="62"/>
  <c r="J264" i="62"/>
  <c r="K264" i="62"/>
  <c r="L264" i="62"/>
  <c r="M264" i="62"/>
  <c r="N264" i="62"/>
  <c r="O264" i="62"/>
  <c r="Q264" i="62"/>
  <c r="R264" i="62"/>
  <c r="S264" i="62"/>
  <c r="U264" i="62"/>
  <c r="V264" i="62"/>
  <c r="W264" i="62"/>
  <c r="X264" i="62"/>
  <c r="Y264" i="62"/>
  <c r="Z264" i="62"/>
  <c r="AA264" i="62"/>
  <c r="AC264" i="62"/>
  <c r="AD264" i="62"/>
  <c r="AE264" i="62"/>
  <c r="AF264" i="62"/>
  <c r="AG264" i="62"/>
  <c r="AH264" i="62"/>
  <c r="AI264" i="62"/>
  <c r="AJ264" i="62"/>
  <c r="AK264" i="62"/>
  <c r="AM264" i="62"/>
  <c r="AN264" i="62"/>
  <c r="AO264" i="62"/>
  <c r="AP264" i="62"/>
  <c r="AR264" i="62"/>
  <c r="AS264" i="62"/>
  <c r="AT264" i="62"/>
  <c r="AU264" i="62"/>
  <c r="AW264" i="62"/>
  <c r="AY264" i="62"/>
  <c r="A265" i="62"/>
  <c r="B265" i="62"/>
  <c r="D265" i="62"/>
  <c r="E265" i="62"/>
  <c r="F265" i="62"/>
  <c r="G265" i="62"/>
  <c r="H265" i="62"/>
  <c r="I265" i="62"/>
  <c r="J265" i="62"/>
  <c r="K265" i="62"/>
  <c r="L265" i="62"/>
  <c r="M265" i="62"/>
  <c r="N265" i="62"/>
  <c r="O265" i="62"/>
  <c r="Q265" i="62"/>
  <c r="R265" i="62"/>
  <c r="S265" i="62"/>
  <c r="U265" i="62"/>
  <c r="V265" i="62"/>
  <c r="W265" i="62"/>
  <c r="X265" i="62"/>
  <c r="Y265" i="62"/>
  <c r="Z265" i="62"/>
  <c r="AA265" i="62"/>
  <c r="AC265" i="62"/>
  <c r="AD265" i="62"/>
  <c r="AE265" i="62"/>
  <c r="AF265" i="62"/>
  <c r="AG265" i="62"/>
  <c r="AH265" i="62"/>
  <c r="AI265" i="62"/>
  <c r="AJ265" i="62"/>
  <c r="AK265" i="62"/>
  <c r="AM265" i="62"/>
  <c r="AN265" i="62"/>
  <c r="AO265" i="62"/>
  <c r="AP265" i="62"/>
  <c r="AR265" i="62"/>
  <c r="AS265" i="62"/>
  <c r="AT265" i="62"/>
  <c r="AU265" i="62"/>
  <c r="AW265" i="62"/>
  <c r="AY265" i="62"/>
  <c r="A266" i="62"/>
  <c r="B266" i="62"/>
  <c r="D266" i="62"/>
  <c r="E266" i="62"/>
  <c r="F266" i="62"/>
  <c r="G266" i="62"/>
  <c r="H266" i="62"/>
  <c r="I266" i="62"/>
  <c r="J266" i="62"/>
  <c r="K266" i="62"/>
  <c r="L266" i="62"/>
  <c r="M266" i="62"/>
  <c r="N266" i="62"/>
  <c r="O266" i="62"/>
  <c r="Q266" i="62"/>
  <c r="R266" i="62"/>
  <c r="S266" i="62"/>
  <c r="U266" i="62"/>
  <c r="V266" i="62"/>
  <c r="W266" i="62"/>
  <c r="X266" i="62"/>
  <c r="Y266" i="62"/>
  <c r="Z266" i="62"/>
  <c r="AA266" i="62"/>
  <c r="AC266" i="62"/>
  <c r="AD266" i="62"/>
  <c r="AE266" i="62"/>
  <c r="AF266" i="62"/>
  <c r="AG266" i="62"/>
  <c r="AH266" i="62"/>
  <c r="AI266" i="62"/>
  <c r="AJ266" i="62"/>
  <c r="AK266" i="62"/>
  <c r="AM266" i="62"/>
  <c r="AN266" i="62"/>
  <c r="AO266" i="62"/>
  <c r="AP266" i="62"/>
  <c r="AR266" i="62"/>
  <c r="AS266" i="62"/>
  <c r="AT266" i="62"/>
  <c r="AU266" i="62"/>
  <c r="AW266" i="62"/>
  <c r="AY266" i="62"/>
  <c r="A267" i="62"/>
  <c r="B267" i="62"/>
  <c r="D267" i="62"/>
  <c r="E267" i="62"/>
  <c r="F267" i="62"/>
  <c r="G267" i="62"/>
  <c r="H267" i="62"/>
  <c r="I267" i="62"/>
  <c r="J267" i="62"/>
  <c r="K267" i="62"/>
  <c r="L267" i="62"/>
  <c r="M267" i="62"/>
  <c r="N267" i="62"/>
  <c r="O267" i="62"/>
  <c r="Q267" i="62"/>
  <c r="R267" i="62"/>
  <c r="S267" i="62"/>
  <c r="U267" i="62"/>
  <c r="V267" i="62"/>
  <c r="W267" i="62"/>
  <c r="X267" i="62"/>
  <c r="Y267" i="62"/>
  <c r="Z267" i="62"/>
  <c r="AA267" i="62"/>
  <c r="AC267" i="62"/>
  <c r="AD267" i="62"/>
  <c r="AE267" i="62"/>
  <c r="AF267" i="62"/>
  <c r="AG267" i="62"/>
  <c r="AH267" i="62"/>
  <c r="AI267" i="62"/>
  <c r="AJ267" i="62"/>
  <c r="AK267" i="62"/>
  <c r="AM267" i="62"/>
  <c r="AN267" i="62"/>
  <c r="AO267" i="62"/>
  <c r="AP267" i="62"/>
  <c r="AR267" i="62"/>
  <c r="AS267" i="62"/>
  <c r="AT267" i="62"/>
  <c r="AU267" i="62"/>
  <c r="AW267" i="62"/>
  <c r="AY267" i="62"/>
  <c r="A268" i="62"/>
  <c r="B268" i="62"/>
  <c r="D268" i="62"/>
  <c r="E268" i="62"/>
  <c r="F268" i="62"/>
  <c r="G268" i="62"/>
  <c r="H268" i="62"/>
  <c r="I268" i="62"/>
  <c r="J268" i="62"/>
  <c r="K268" i="62"/>
  <c r="L268" i="62"/>
  <c r="M268" i="62"/>
  <c r="N268" i="62"/>
  <c r="O268" i="62"/>
  <c r="Q268" i="62"/>
  <c r="R268" i="62"/>
  <c r="S268" i="62"/>
  <c r="U268" i="62"/>
  <c r="V268" i="62"/>
  <c r="W268" i="62"/>
  <c r="X268" i="62"/>
  <c r="Y268" i="62"/>
  <c r="Z268" i="62"/>
  <c r="AA268" i="62"/>
  <c r="AC268" i="62"/>
  <c r="AD268" i="62"/>
  <c r="AE268" i="62"/>
  <c r="AF268" i="62"/>
  <c r="AG268" i="62"/>
  <c r="AH268" i="62"/>
  <c r="AI268" i="62"/>
  <c r="AJ268" i="62"/>
  <c r="AK268" i="62"/>
  <c r="AM268" i="62"/>
  <c r="AN268" i="62"/>
  <c r="AO268" i="62"/>
  <c r="AP268" i="62"/>
  <c r="AR268" i="62"/>
  <c r="AS268" i="62"/>
  <c r="AT268" i="62"/>
  <c r="AU268" i="62"/>
  <c r="AW268" i="62"/>
  <c r="AY268" i="62"/>
  <c r="A269" i="62"/>
  <c r="B269" i="62"/>
  <c r="D269" i="62"/>
  <c r="E269" i="62"/>
  <c r="F269" i="62"/>
  <c r="G269" i="62"/>
  <c r="H269" i="62"/>
  <c r="I269" i="62"/>
  <c r="J269" i="62"/>
  <c r="K269" i="62"/>
  <c r="L269" i="62"/>
  <c r="M269" i="62"/>
  <c r="N269" i="62"/>
  <c r="O269" i="62"/>
  <c r="Q269" i="62"/>
  <c r="R269" i="62"/>
  <c r="S269" i="62"/>
  <c r="U269" i="62"/>
  <c r="V269" i="62"/>
  <c r="W269" i="62"/>
  <c r="X269" i="62"/>
  <c r="Y269" i="62"/>
  <c r="Z269" i="62"/>
  <c r="AA269" i="62"/>
  <c r="AC269" i="62"/>
  <c r="AD269" i="62"/>
  <c r="AE269" i="62"/>
  <c r="AF269" i="62"/>
  <c r="AG269" i="62"/>
  <c r="AH269" i="62"/>
  <c r="AI269" i="62"/>
  <c r="AJ269" i="62"/>
  <c r="AK269" i="62"/>
  <c r="AM269" i="62"/>
  <c r="AN269" i="62"/>
  <c r="AO269" i="62"/>
  <c r="AP269" i="62"/>
  <c r="AR269" i="62"/>
  <c r="AS269" i="62"/>
  <c r="AT269" i="62"/>
  <c r="AU269" i="62"/>
  <c r="AW269" i="62"/>
  <c r="AY269" i="62"/>
  <c r="A270" i="62"/>
  <c r="B270" i="62"/>
  <c r="D270" i="62"/>
  <c r="E270" i="62"/>
  <c r="F270" i="62"/>
  <c r="G270" i="62"/>
  <c r="H270" i="62"/>
  <c r="I270" i="62"/>
  <c r="J270" i="62"/>
  <c r="K270" i="62"/>
  <c r="L270" i="62"/>
  <c r="M270" i="62"/>
  <c r="N270" i="62"/>
  <c r="O270" i="62"/>
  <c r="Q270" i="62"/>
  <c r="R270" i="62"/>
  <c r="S270" i="62"/>
  <c r="U270" i="62"/>
  <c r="V270" i="62"/>
  <c r="W270" i="62"/>
  <c r="X270" i="62"/>
  <c r="Y270" i="62"/>
  <c r="Z270" i="62"/>
  <c r="AA270" i="62"/>
  <c r="AC270" i="62"/>
  <c r="AD270" i="62"/>
  <c r="AE270" i="62"/>
  <c r="AF270" i="62"/>
  <c r="AG270" i="62"/>
  <c r="AH270" i="62"/>
  <c r="AI270" i="62"/>
  <c r="AJ270" i="62"/>
  <c r="AK270" i="62"/>
  <c r="AM270" i="62"/>
  <c r="AN270" i="62"/>
  <c r="AO270" i="62"/>
  <c r="AP270" i="62"/>
  <c r="AR270" i="62"/>
  <c r="AS270" i="62"/>
  <c r="AT270" i="62"/>
  <c r="AU270" i="62"/>
  <c r="AW270" i="62"/>
  <c r="AY270" i="62"/>
  <c r="A271" i="62"/>
  <c r="B271" i="62"/>
  <c r="D271" i="62"/>
  <c r="E271" i="62"/>
  <c r="F271" i="62"/>
  <c r="G271" i="62"/>
  <c r="H271" i="62"/>
  <c r="I271" i="62"/>
  <c r="J271" i="62"/>
  <c r="K271" i="62"/>
  <c r="L271" i="62"/>
  <c r="M271" i="62"/>
  <c r="N271" i="62"/>
  <c r="O271" i="62"/>
  <c r="Q271" i="62"/>
  <c r="R271" i="62"/>
  <c r="S271" i="62"/>
  <c r="U271" i="62"/>
  <c r="V271" i="62"/>
  <c r="W271" i="62"/>
  <c r="X271" i="62"/>
  <c r="Y271" i="62"/>
  <c r="Z271" i="62"/>
  <c r="AA271" i="62"/>
  <c r="AC271" i="62"/>
  <c r="AD271" i="62"/>
  <c r="AE271" i="62"/>
  <c r="AF271" i="62"/>
  <c r="AG271" i="62"/>
  <c r="AH271" i="62"/>
  <c r="AI271" i="62"/>
  <c r="AJ271" i="62"/>
  <c r="AK271" i="62"/>
  <c r="AM271" i="62"/>
  <c r="AN271" i="62"/>
  <c r="AO271" i="62"/>
  <c r="AP271" i="62"/>
  <c r="AR271" i="62"/>
  <c r="AS271" i="62"/>
  <c r="AT271" i="62"/>
  <c r="AU271" i="62"/>
  <c r="AW271" i="62"/>
  <c r="AY271" i="62"/>
  <c r="A272" i="62"/>
  <c r="B272" i="62"/>
  <c r="D272" i="62"/>
  <c r="E272" i="62"/>
  <c r="F272" i="62"/>
  <c r="G272" i="62"/>
  <c r="H272" i="62"/>
  <c r="I272" i="62"/>
  <c r="J272" i="62"/>
  <c r="K272" i="62"/>
  <c r="L272" i="62"/>
  <c r="M272" i="62"/>
  <c r="N272" i="62"/>
  <c r="O272" i="62"/>
  <c r="Q272" i="62"/>
  <c r="R272" i="62"/>
  <c r="S272" i="62"/>
  <c r="U272" i="62"/>
  <c r="V272" i="62"/>
  <c r="W272" i="62"/>
  <c r="X272" i="62"/>
  <c r="Y272" i="62"/>
  <c r="Z272" i="62"/>
  <c r="AA272" i="62"/>
  <c r="AC272" i="62"/>
  <c r="AD272" i="62"/>
  <c r="AE272" i="62"/>
  <c r="AF272" i="62"/>
  <c r="AG272" i="62"/>
  <c r="AH272" i="62"/>
  <c r="AI272" i="62"/>
  <c r="AJ272" i="62"/>
  <c r="AK272" i="62"/>
  <c r="AM272" i="62"/>
  <c r="AN272" i="62"/>
  <c r="AO272" i="62"/>
  <c r="AP272" i="62"/>
  <c r="AR272" i="62"/>
  <c r="AS272" i="62"/>
  <c r="AT272" i="62"/>
  <c r="AU272" i="62"/>
  <c r="AW272" i="62"/>
  <c r="AY272" i="62"/>
  <c r="A273" i="62"/>
  <c r="B273" i="62"/>
  <c r="D273" i="62"/>
  <c r="E273" i="62"/>
  <c r="F273" i="62"/>
  <c r="G273" i="62"/>
  <c r="H273" i="62"/>
  <c r="I273" i="62"/>
  <c r="J273" i="62"/>
  <c r="K273" i="62"/>
  <c r="L273" i="62"/>
  <c r="M273" i="62"/>
  <c r="N273" i="62"/>
  <c r="O273" i="62"/>
  <c r="Q273" i="62"/>
  <c r="R273" i="62"/>
  <c r="S273" i="62"/>
  <c r="U273" i="62"/>
  <c r="V273" i="62"/>
  <c r="W273" i="62"/>
  <c r="X273" i="62"/>
  <c r="Y273" i="62"/>
  <c r="Z273" i="62"/>
  <c r="AA273" i="62"/>
  <c r="AC273" i="62"/>
  <c r="AD273" i="62"/>
  <c r="AE273" i="62"/>
  <c r="AF273" i="62"/>
  <c r="AG273" i="62"/>
  <c r="AH273" i="62"/>
  <c r="AI273" i="62"/>
  <c r="AJ273" i="62"/>
  <c r="AK273" i="62"/>
  <c r="AM273" i="62"/>
  <c r="AN273" i="62"/>
  <c r="AO273" i="62"/>
  <c r="AP273" i="62"/>
  <c r="AR273" i="62"/>
  <c r="AS273" i="62"/>
  <c r="AT273" i="62"/>
  <c r="AU273" i="62"/>
  <c r="AW273" i="62"/>
  <c r="AY273" i="62"/>
  <c r="A274" i="62"/>
  <c r="B274" i="62"/>
  <c r="D274" i="62"/>
  <c r="E274" i="62"/>
  <c r="F274" i="62"/>
  <c r="G274" i="62"/>
  <c r="H274" i="62"/>
  <c r="I274" i="62"/>
  <c r="J274" i="62"/>
  <c r="K274" i="62"/>
  <c r="L274" i="62"/>
  <c r="M274" i="62"/>
  <c r="N274" i="62"/>
  <c r="O274" i="62"/>
  <c r="Q274" i="62"/>
  <c r="R274" i="62"/>
  <c r="S274" i="62"/>
  <c r="U274" i="62"/>
  <c r="V274" i="62"/>
  <c r="W274" i="62"/>
  <c r="X274" i="62"/>
  <c r="Y274" i="62"/>
  <c r="Z274" i="62"/>
  <c r="AA274" i="62"/>
  <c r="AC274" i="62"/>
  <c r="AD274" i="62"/>
  <c r="AE274" i="62"/>
  <c r="AF274" i="62"/>
  <c r="AG274" i="62"/>
  <c r="AH274" i="62"/>
  <c r="AI274" i="62"/>
  <c r="AJ274" i="62"/>
  <c r="AK274" i="62"/>
  <c r="AM274" i="62"/>
  <c r="AN274" i="62"/>
  <c r="AO274" i="62"/>
  <c r="AP274" i="62"/>
  <c r="AR274" i="62"/>
  <c r="AS274" i="62"/>
  <c r="AT274" i="62"/>
  <c r="AU274" i="62"/>
  <c r="AW274" i="62"/>
  <c r="AY274" i="62"/>
  <c r="A275" i="62"/>
  <c r="B275" i="62"/>
  <c r="D275" i="62"/>
  <c r="E275" i="62"/>
  <c r="F275" i="62"/>
  <c r="G275" i="62"/>
  <c r="H275" i="62"/>
  <c r="I275" i="62"/>
  <c r="J275" i="62"/>
  <c r="K275" i="62"/>
  <c r="L275" i="62"/>
  <c r="M275" i="62"/>
  <c r="N275" i="62"/>
  <c r="O275" i="62"/>
  <c r="Q275" i="62"/>
  <c r="R275" i="62"/>
  <c r="S275" i="62"/>
  <c r="U275" i="62"/>
  <c r="V275" i="62"/>
  <c r="W275" i="62"/>
  <c r="X275" i="62"/>
  <c r="Y275" i="62"/>
  <c r="Z275" i="62"/>
  <c r="AA275" i="62"/>
  <c r="AC275" i="62"/>
  <c r="AD275" i="62"/>
  <c r="AE275" i="62"/>
  <c r="AF275" i="62"/>
  <c r="AG275" i="62"/>
  <c r="AH275" i="62"/>
  <c r="AI275" i="62"/>
  <c r="AJ275" i="62"/>
  <c r="AK275" i="62"/>
  <c r="AM275" i="62"/>
  <c r="AN275" i="62"/>
  <c r="AO275" i="62"/>
  <c r="AP275" i="62"/>
  <c r="AR275" i="62"/>
  <c r="AS275" i="62"/>
  <c r="AT275" i="62"/>
  <c r="AU275" i="62"/>
  <c r="AW275" i="62"/>
  <c r="AY275" i="62"/>
  <c r="A276" i="62"/>
  <c r="B276" i="62"/>
  <c r="D276" i="62"/>
  <c r="E276" i="62"/>
  <c r="F276" i="62"/>
  <c r="G276" i="62"/>
  <c r="H276" i="62"/>
  <c r="I276" i="62"/>
  <c r="J276" i="62"/>
  <c r="K276" i="62"/>
  <c r="L276" i="62"/>
  <c r="M276" i="62"/>
  <c r="N276" i="62"/>
  <c r="O276" i="62"/>
  <c r="Q276" i="62"/>
  <c r="R276" i="62"/>
  <c r="S276" i="62"/>
  <c r="U276" i="62"/>
  <c r="V276" i="62"/>
  <c r="W276" i="62"/>
  <c r="X276" i="62"/>
  <c r="Y276" i="62"/>
  <c r="Z276" i="62"/>
  <c r="AA276" i="62"/>
  <c r="AC276" i="62"/>
  <c r="AD276" i="62"/>
  <c r="AE276" i="62"/>
  <c r="AF276" i="62"/>
  <c r="AG276" i="62"/>
  <c r="AH276" i="62"/>
  <c r="AI276" i="62"/>
  <c r="AJ276" i="62"/>
  <c r="AK276" i="62"/>
  <c r="AM276" i="62"/>
  <c r="AN276" i="62"/>
  <c r="AO276" i="62"/>
  <c r="AP276" i="62"/>
  <c r="AR276" i="62"/>
  <c r="AS276" i="62"/>
  <c r="AT276" i="62"/>
  <c r="AU276" i="62"/>
  <c r="AW276" i="62"/>
  <c r="AY276" i="62"/>
  <c r="A277" i="62"/>
  <c r="B277" i="62"/>
  <c r="D277" i="62"/>
  <c r="E277" i="62"/>
  <c r="F277" i="62"/>
  <c r="G277" i="62"/>
  <c r="H277" i="62"/>
  <c r="I277" i="62"/>
  <c r="J277" i="62"/>
  <c r="K277" i="62"/>
  <c r="L277" i="62"/>
  <c r="M277" i="62"/>
  <c r="N277" i="62"/>
  <c r="O277" i="62"/>
  <c r="Q277" i="62"/>
  <c r="R277" i="62"/>
  <c r="S277" i="62"/>
  <c r="U277" i="62"/>
  <c r="V277" i="62"/>
  <c r="W277" i="62"/>
  <c r="X277" i="62"/>
  <c r="Y277" i="62"/>
  <c r="Z277" i="62"/>
  <c r="AA277" i="62"/>
  <c r="AC277" i="62"/>
  <c r="AD277" i="62"/>
  <c r="AE277" i="62"/>
  <c r="AF277" i="62"/>
  <c r="AG277" i="62"/>
  <c r="AH277" i="62"/>
  <c r="AI277" i="62"/>
  <c r="AJ277" i="62"/>
  <c r="AK277" i="62"/>
  <c r="AM277" i="62"/>
  <c r="AN277" i="62"/>
  <c r="AO277" i="62"/>
  <c r="AP277" i="62"/>
  <c r="AR277" i="62"/>
  <c r="AS277" i="62"/>
  <c r="AT277" i="62"/>
  <c r="AU277" i="62"/>
  <c r="AW277" i="62"/>
  <c r="AY277" i="62"/>
  <c r="A278" i="62"/>
  <c r="B278" i="62"/>
  <c r="D278" i="62"/>
  <c r="E278" i="62"/>
  <c r="F278" i="62"/>
  <c r="G278" i="62"/>
  <c r="H278" i="62"/>
  <c r="I278" i="62"/>
  <c r="J278" i="62"/>
  <c r="K278" i="62"/>
  <c r="L278" i="62"/>
  <c r="M278" i="62"/>
  <c r="N278" i="62"/>
  <c r="O278" i="62"/>
  <c r="Q278" i="62"/>
  <c r="R278" i="62"/>
  <c r="S278" i="62"/>
  <c r="U278" i="62"/>
  <c r="V278" i="62"/>
  <c r="W278" i="62"/>
  <c r="X278" i="62"/>
  <c r="Y278" i="62"/>
  <c r="Z278" i="62"/>
  <c r="AA278" i="62"/>
  <c r="AC278" i="62"/>
  <c r="AD278" i="62"/>
  <c r="AE278" i="62"/>
  <c r="AF278" i="62"/>
  <c r="AG278" i="62"/>
  <c r="AH278" i="62"/>
  <c r="AI278" i="62"/>
  <c r="AJ278" i="62"/>
  <c r="AK278" i="62"/>
  <c r="AM278" i="62"/>
  <c r="AN278" i="62"/>
  <c r="AO278" i="62"/>
  <c r="AP278" i="62"/>
  <c r="AR278" i="62"/>
  <c r="AS278" i="62"/>
  <c r="AT278" i="62"/>
  <c r="AU278" i="62"/>
  <c r="AW278" i="62"/>
  <c r="AY278" i="62"/>
  <c r="A279" i="62"/>
  <c r="B279" i="62"/>
  <c r="D279" i="62"/>
  <c r="E279" i="62"/>
  <c r="F279" i="62"/>
  <c r="G279" i="62"/>
  <c r="H279" i="62"/>
  <c r="I279" i="62"/>
  <c r="J279" i="62"/>
  <c r="K279" i="62"/>
  <c r="L279" i="62"/>
  <c r="M279" i="62"/>
  <c r="N279" i="62"/>
  <c r="O279" i="62"/>
  <c r="Q279" i="62"/>
  <c r="R279" i="62"/>
  <c r="S279" i="62"/>
  <c r="U279" i="62"/>
  <c r="V279" i="62"/>
  <c r="W279" i="62"/>
  <c r="X279" i="62"/>
  <c r="Y279" i="62"/>
  <c r="Z279" i="62"/>
  <c r="AA279" i="62"/>
  <c r="AC279" i="62"/>
  <c r="AD279" i="62"/>
  <c r="AE279" i="62"/>
  <c r="AF279" i="62"/>
  <c r="AG279" i="62"/>
  <c r="AH279" i="62"/>
  <c r="AI279" i="62"/>
  <c r="AJ279" i="62"/>
  <c r="AK279" i="62"/>
  <c r="AM279" i="62"/>
  <c r="AN279" i="62"/>
  <c r="AO279" i="62"/>
  <c r="AP279" i="62"/>
  <c r="AR279" i="62"/>
  <c r="AS279" i="62"/>
  <c r="AT279" i="62"/>
  <c r="AU279" i="62"/>
  <c r="AW279" i="62"/>
  <c r="AY279" i="62"/>
  <c r="A280" i="62"/>
  <c r="B280" i="62"/>
  <c r="D280" i="62"/>
  <c r="E280" i="62"/>
  <c r="F280" i="62"/>
  <c r="G280" i="62"/>
  <c r="H280" i="62"/>
  <c r="I280" i="62"/>
  <c r="J280" i="62"/>
  <c r="K280" i="62"/>
  <c r="L280" i="62"/>
  <c r="M280" i="62"/>
  <c r="N280" i="62"/>
  <c r="O280" i="62"/>
  <c r="Q280" i="62"/>
  <c r="R280" i="62"/>
  <c r="S280" i="62"/>
  <c r="U280" i="62"/>
  <c r="V280" i="62"/>
  <c r="W280" i="62"/>
  <c r="X280" i="62"/>
  <c r="Y280" i="62"/>
  <c r="Z280" i="62"/>
  <c r="AA280" i="62"/>
  <c r="AC280" i="62"/>
  <c r="AD280" i="62"/>
  <c r="AE280" i="62"/>
  <c r="AF280" i="62"/>
  <c r="AG280" i="62"/>
  <c r="AH280" i="62"/>
  <c r="AI280" i="62"/>
  <c r="AJ280" i="62"/>
  <c r="AK280" i="62"/>
  <c r="AM280" i="62"/>
  <c r="AN280" i="62"/>
  <c r="AO280" i="62"/>
  <c r="AP280" i="62"/>
  <c r="AR280" i="62"/>
  <c r="AS280" i="62"/>
  <c r="AT280" i="62"/>
  <c r="AU280" i="62"/>
  <c r="AW280" i="62"/>
  <c r="AY280" i="62"/>
  <c r="A281" i="62"/>
  <c r="B281" i="62"/>
  <c r="D281" i="62"/>
  <c r="E281" i="62"/>
  <c r="F281" i="62"/>
  <c r="G281" i="62"/>
  <c r="H281" i="62"/>
  <c r="I281" i="62"/>
  <c r="J281" i="62"/>
  <c r="K281" i="62"/>
  <c r="L281" i="62"/>
  <c r="M281" i="62"/>
  <c r="N281" i="62"/>
  <c r="O281" i="62"/>
  <c r="Q281" i="62"/>
  <c r="R281" i="62"/>
  <c r="S281" i="62"/>
  <c r="U281" i="62"/>
  <c r="V281" i="62"/>
  <c r="W281" i="62"/>
  <c r="X281" i="62"/>
  <c r="Y281" i="62"/>
  <c r="Z281" i="62"/>
  <c r="AA281" i="62"/>
  <c r="AC281" i="62"/>
  <c r="AD281" i="62"/>
  <c r="AE281" i="62"/>
  <c r="AF281" i="62"/>
  <c r="AG281" i="62"/>
  <c r="AH281" i="62"/>
  <c r="AI281" i="62"/>
  <c r="AJ281" i="62"/>
  <c r="AK281" i="62"/>
  <c r="AM281" i="62"/>
  <c r="AN281" i="62"/>
  <c r="AO281" i="62"/>
  <c r="AP281" i="62"/>
  <c r="AR281" i="62"/>
  <c r="AS281" i="62"/>
  <c r="AT281" i="62"/>
  <c r="AU281" i="62"/>
  <c r="AW281" i="62"/>
  <c r="AY281" i="62"/>
  <c r="A282" i="62"/>
  <c r="B282" i="62"/>
  <c r="D282" i="62"/>
  <c r="E282" i="62"/>
  <c r="F282" i="62"/>
  <c r="G282" i="62"/>
  <c r="H282" i="62"/>
  <c r="I282" i="62"/>
  <c r="J282" i="62"/>
  <c r="K282" i="62"/>
  <c r="L282" i="62"/>
  <c r="M282" i="62"/>
  <c r="N282" i="62"/>
  <c r="O282" i="62"/>
  <c r="Q282" i="62"/>
  <c r="R282" i="62"/>
  <c r="S282" i="62"/>
  <c r="U282" i="62"/>
  <c r="V282" i="62"/>
  <c r="W282" i="62"/>
  <c r="X282" i="62"/>
  <c r="Y282" i="62"/>
  <c r="Z282" i="62"/>
  <c r="AA282" i="62"/>
  <c r="AC282" i="62"/>
  <c r="AD282" i="62"/>
  <c r="AE282" i="62"/>
  <c r="AF282" i="62"/>
  <c r="AG282" i="62"/>
  <c r="AH282" i="62"/>
  <c r="AI282" i="62"/>
  <c r="AJ282" i="62"/>
  <c r="AK282" i="62"/>
  <c r="AM282" i="62"/>
  <c r="AN282" i="62"/>
  <c r="AO282" i="62"/>
  <c r="AP282" i="62"/>
  <c r="AR282" i="62"/>
  <c r="AS282" i="62"/>
  <c r="AT282" i="62"/>
  <c r="AU282" i="62"/>
  <c r="AW282" i="62"/>
  <c r="AY282" i="62"/>
  <c r="A283" i="62"/>
  <c r="B283" i="62"/>
  <c r="D283" i="62"/>
  <c r="E283" i="62"/>
  <c r="F283" i="62"/>
  <c r="G283" i="62"/>
  <c r="H283" i="62"/>
  <c r="I283" i="62"/>
  <c r="J283" i="62"/>
  <c r="K283" i="62"/>
  <c r="L283" i="62"/>
  <c r="M283" i="62"/>
  <c r="N283" i="62"/>
  <c r="O283" i="62"/>
  <c r="Q283" i="62"/>
  <c r="R283" i="62"/>
  <c r="S283" i="62"/>
  <c r="U283" i="62"/>
  <c r="V283" i="62"/>
  <c r="W283" i="62"/>
  <c r="X283" i="62"/>
  <c r="Y283" i="62"/>
  <c r="Z283" i="62"/>
  <c r="AA283" i="62"/>
  <c r="AC283" i="62"/>
  <c r="AD283" i="62"/>
  <c r="AE283" i="62"/>
  <c r="AF283" i="62"/>
  <c r="AG283" i="62"/>
  <c r="AH283" i="62"/>
  <c r="AI283" i="62"/>
  <c r="AJ283" i="62"/>
  <c r="AK283" i="62"/>
  <c r="AM283" i="62"/>
  <c r="AN283" i="62"/>
  <c r="AO283" i="62"/>
  <c r="AP283" i="62"/>
  <c r="AR283" i="62"/>
  <c r="AS283" i="62"/>
  <c r="AT283" i="62"/>
  <c r="AU283" i="62"/>
  <c r="AW283" i="62"/>
  <c r="AY283" i="62"/>
  <c r="A284" i="62"/>
  <c r="B284" i="62"/>
  <c r="D284" i="62"/>
  <c r="E284" i="62"/>
  <c r="F284" i="62"/>
  <c r="G284" i="62"/>
  <c r="H284" i="62"/>
  <c r="I284" i="62"/>
  <c r="J284" i="62"/>
  <c r="K284" i="62"/>
  <c r="L284" i="62"/>
  <c r="M284" i="62"/>
  <c r="N284" i="62"/>
  <c r="O284" i="62"/>
  <c r="Q284" i="62"/>
  <c r="R284" i="62"/>
  <c r="S284" i="62"/>
  <c r="U284" i="62"/>
  <c r="V284" i="62"/>
  <c r="W284" i="62"/>
  <c r="X284" i="62"/>
  <c r="Y284" i="62"/>
  <c r="Z284" i="62"/>
  <c r="AA284" i="62"/>
  <c r="AC284" i="62"/>
  <c r="AD284" i="62"/>
  <c r="AE284" i="62"/>
  <c r="AF284" i="62"/>
  <c r="AG284" i="62"/>
  <c r="AH284" i="62"/>
  <c r="AI284" i="62"/>
  <c r="AJ284" i="62"/>
  <c r="AK284" i="62"/>
  <c r="AM284" i="62"/>
  <c r="AN284" i="62"/>
  <c r="AO284" i="62"/>
  <c r="AP284" i="62"/>
  <c r="AR284" i="62"/>
  <c r="AS284" i="62"/>
  <c r="AT284" i="62"/>
  <c r="AU284" i="62"/>
  <c r="AW284" i="62"/>
  <c r="AY284" i="62"/>
  <c r="A285" i="62"/>
  <c r="B285" i="62"/>
  <c r="D285" i="62"/>
  <c r="E285" i="62"/>
  <c r="F285" i="62"/>
  <c r="G285" i="62"/>
  <c r="H285" i="62"/>
  <c r="I285" i="62"/>
  <c r="J285" i="62"/>
  <c r="K285" i="62"/>
  <c r="L285" i="62"/>
  <c r="M285" i="62"/>
  <c r="N285" i="62"/>
  <c r="O285" i="62"/>
  <c r="Q285" i="62"/>
  <c r="R285" i="62"/>
  <c r="S285" i="62"/>
  <c r="U285" i="62"/>
  <c r="V285" i="62"/>
  <c r="W285" i="62"/>
  <c r="X285" i="62"/>
  <c r="Y285" i="62"/>
  <c r="Z285" i="62"/>
  <c r="AA285" i="62"/>
  <c r="AC285" i="62"/>
  <c r="AD285" i="62"/>
  <c r="AE285" i="62"/>
  <c r="AF285" i="62"/>
  <c r="AG285" i="62"/>
  <c r="AH285" i="62"/>
  <c r="AI285" i="62"/>
  <c r="AJ285" i="62"/>
  <c r="AK285" i="62"/>
  <c r="AM285" i="62"/>
  <c r="AN285" i="62"/>
  <c r="AO285" i="62"/>
  <c r="AP285" i="62"/>
  <c r="AR285" i="62"/>
  <c r="AS285" i="62"/>
  <c r="AT285" i="62"/>
  <c r="AU285" i="62"/>
  <c r="AW285" i="62"/>
  <c r="AY285" i="62"/>
  <c r="A286" i="62"/>
  <c r="B286" i="62"/>
  <c r="D286" i="62"/>
  <c r="E286" i="62"/>
  <c r="F286" i="62"/>
  <c r="G286" i="62"/>
  <c r="H286" i="62"/>
  <c r="I286" i="62"/>
  <c r="J286" i="62"/>
  <c r="K286" i="62"/>
  <c r="L286" i="62"/>
  <c r="M286" i="62"/>
  <c r="N286" i="62"/>
  <c r="O286" i="62"/>
  <c r="Q286" i="62"/>
  <c r="R286" i="62"/>
  <c r="S286" i="62"/>
  <c r="U286" i="62"/>
  <c r="V286" i="62"/>
  <c r="W286" i="62"/>
  <c r="X286" i="62"/>
  <c r="Y286" i="62"/>
  <c r="Z286" i="62"/>
  <c r="AA286" i="62"/>
  <c r="AC286" i="62"/>
  <c r="AD286" i="62"/>
  <c r="AE286" i="62"/>
  <c r="AF286" i="62"/>
  <c r="AG286" i="62"/>
  <c r="AH286" i="62"/>
  <c r="AI286" i="62"/>
  <c r="AJ286" i="62"/>
  <c r="AK286" i="62"/>
  <c r="AM286" i="62"/>
  <c r="AN286" i="62"/>
  <c r="AO286" i="62"/>
  <c r="AP286" i="62"/>
  <c r="AR286" i="62"/>
  <c r="AS286" i="62"/>
  <c r="AT286" i="62"/>
  <c r="AU286" i="62"/>
  <c r="AW286" i="62"/>
  <c r="AY286" i="62"/>
  <c r="A287" i="62"/>
  <c r="B287" i="62"/>
  <c r="D287" i="62"/>
  <c r="E287" i="62"/>
  <c r="F287" i="62"/>
  <c r="G287" i="62"/>
  <c r="H287" i="62"/>
  <c r="I287" i="62"/>
  <c r="J287" i="62"/>
  <c r="K287" i="62"/>
  <c r="L287" i="62"/>
  <c r="M287" i="62"/>
  <c r="N287" i="62"/>
  <c r="O287" i="62"/>
  <c r="Q287" i="62"/>
  <c r="R287" i="62"/>
  <c r="S287" i="62"/>
  <c r="U287" i="62"/>
  <c r="V287" i="62"/>
  <c r="W287" i="62"/>
  <c r="X287" i="62"/>
  <c r="Y287" i="62"/>
  <c r="Z287" i="62"/>
  <c r="AA287" i="62"/>
  <c r="AC287" i="62"/>
  <c r="AD287" i="62"/>
  <c r="AE287" i="62"/>
  <c r="AF287" i="62"/>
  <c r="AG287" i="62"/>
  <c r="AH287" i="62"/>
  <c r="AI287" i="62"/>
  <c r="AJ287" i="62"/>
  <c r="AK287" i="62"/>
  <c r="AM287" i="62"/>
  <c r="AN287" i="62"/>
  <c r="AO287" i="62"/>
  <c r="AP287" i="62"/>
  <c r="AR287" i="62"/>
  <c r="AS287" i="62"/>
  <c r="AT287" i="62"/>
  <c r="AU287" i="62"/>
  <c r="AW287" i="62"/>
  <c r="AY287" i="62"/>
  <c r="A288" i="62"/>
  <c r="B288" i="62"/>
  <c r="D288" i="62"/>
  <c r="E288" i="62"/>
  <c r="F288" i="62"/>
  <c r="G288" i="62"/>
  <c r="H288" i="62"/>
  <c r="I288" i="62"/>
  <c r="J288" i="62"/>
  <c r="K288" i="62"/>
  <c r="L288" i="62"/>
  <c r="M288" i="62"/>
  <c r="N288" i="62"/>
  <c r="O288" i="62"/>
  <c r="Q288" i="62"/>
  <c r="R288" i="62"/>
  <c r="S288" i="62"/>
  <c r="U288" i="62"/>
  <c r="V288" i="62"/>
  <c r="W288" i="62"/>
  <c r="X288" i="62"/>
  <c r="Y288" i="62"/>
  <c r="Z288" i="62"/>
  <c r="AA288" i="62"/>
  <c r="AC288" i="62"/>
  <c r="AD288" i="62"/>
  <c r="AE288" i="62"/>
  <c r="AF288" i="62"/>
  <c r="AG288" i="62"/>
  <c r="AH288" i="62"/>
  <c r="AI288" i="62"/>
  <c r="AJ288" i="62"/>
  <c r="AK288" i="62"/>
  <c r="AM288" i="62"/>
  <c r="AN288" i="62"/>
  <c r="AO288" i="62"/>
  <c r="AP288" i="62"/>
  <c r="AR288" i="62"/>
  <c r="AS288" i="62"/>
  <c r="AT288" i="62"/>
  <c r="AU288" i="62"/>
  <c r="AW288" i="62"/>
  <c r="AY288" i="62"/>
  <c r="A289" i="62"/>
  <c r="B289" i="62"/>
  <c r="D289" i="62"/>
  <c r="E289" i="62"/>
  <c r="F289" i="62"/>
  <c r="G289" i="62"/>
  <c r="H289" i="62"/>
  <c r="I289" i="62"/>
  <c r="J289" i="62"/>
  <c r="K289" i="62"/>
  <c r="L289" i="62"/>
  <c r="M289" i="62"/>
  <c r="N289" i="62"/>
  <c r="O289" i="62"/>
  <c r="Q289" i="62"/>
  <c r="R289" i="62"/>
  <c r="S289" i="62"/>
  <c r="U289" i="62"/>
  <c r="V289" i="62"/>
  <c r="W289" i="62"/>
  <c r="X289" i="62"/>
  <c r="Y289" i="62"/>
  <c r="Z289" i="62"/>
  <c r="AA289" i="62"/>
  <c r="AC289" i="62"/>
  <c r="AD289" i="62"/>
  <c r="AE289" i="62"/>
  <c r="AF289" i="62"/>
  <c r="AG289" i="62"/>
  <c r="AH289" i="62"/>
  <c r="AI289" i="62"/>
  <c r="AJ289" i="62"/>
  <c r="AK289" i="62"/>
  <c r="AM289" i="62"/>
  <c r="AN289" i="62"/>
  <c r="AO289" i="62"/>
  <c r="AP289" i="62"/>
  <c r="AR289" i="62"/>
  <c r="AS289" i="62"/>
  <c r="AT289" i="62"/>
  <c r="AU289" i="62"/>
  <c r="AW289" i="62"/>
  <c r="AY289" i="62"/>
  <c r="A290" i="62"/>
  <c r="B290" i="62"/>
  <c r="D290" i="62"/>
  <c r="E290" i="62"/>
  <c r="F290" i="62"/>
  <c r="G290" i="62"/>
  <c r="H290" i="62"/>
  <c r="I290" i="62"/>
  <c r="J290" i="62"/>
  <c r="K290" i="62"/>
  <c r="L290" i="62"/>
  <c r="M290" i="62"/>
  <c r="N290" i="62"/>
  <c r="O290" i="62"/>
  <c r="Q290" i="62"/>
  <c r="R290" i="62"/>
  <c r="S290" i="62"/>
  <c r="U290" i="62"/>
  <c r="V290" i="62"/>
  <c r="W290" i="62"/>
  <c r="X290" i="62"/>
  <c r="Y290" i="62"/>
  <c r="Z290" i="62"/>
  <c r="AA290" i="62"/>
  <c r="AC290" i="62"/>
  <c r="AD290" i="62"/>
  <c r="AE290" i="62"/>
  <c r="AF290" i="62"/>
  <c r="AG290" i="62"/>
  <c r="AH290" i="62"/>
  <c r="AI290" i="62"/>
  <c r="AJ290" i="62"/>
  <c r="AK290" i="62"/>
  <c r="AM290" i="62"/>
  <c r="AN290" i="62"/>
  <c r="AO290" i="62"/>
  <c r="AP290" i="62"/>
  <c r="AR290" i="62"/>
  <c r="AS290" i="62"/>
  <c r="AT290" i="62"/>
  <c r="AU290" i="62"/>
  <c r="AW290" i="62"/>
  <c r="AY290" i="62"/>
  <c r="A291" i="62"/>
  <c r="B291" i="62"/>
  <c r="D291" i="62"/>
  <c r="E291" i="62"/>
  <c r="F291" i="62"/>
  <c r="G291" i="62"/>
  <c r="H291" i="62"/>
  <c r="I291" i="62"/>
  <c r="J291" i="62"/>
  <c r="K291" i="62"/>
  <c r="L291" i="62"/>
  <c r="M291" i="62"/>
  <c r="N291" i="62"/>
  <c r="O291" i="62"/>
  <c r="Q291" i="62"/>
  <c r="R291" i="62"/>
  <c r="S291" i="62"/>
  <c r="U291" i="62"/>
  <c r="V291" i="62"/>
  <c r="W291" i="62"/>
  <c r="X291" i="62"/>
  <c r="Y291" i="62"/>
  <c r="Z291" i="62"/>
  <c r="AA291" i="62"/>
  <c r="AC291" i="62"/>
  <c r="AD291" i="62"/>
  <c r="AE291" i="62"/>
  <c r="AF291" i="62"/>
  <c r="AG291" i="62"/>
  <c r="AH291" i="62"/>
  <c r="AI291" i="62"/>
  <c r="AJ291" i="62"/>
  <c r="AK291" i="62"/>
  <c r="AM291" i="62"/>
  <c r="AN291" i="62"/>
  <c r="AO291" i="62"/>
  <c r="AP291" i="62"/>
  <c r="AR291" i="62"/>
  <c r="AS291" i="62"/>
  <c r="AT291" i="62"/>
  <c r="AU291" i="62"/>
  <c r="AW291" i="62"/>
  <c r="AY291" i="62"/>
  <c r="A292" i="62"/>
  <c r="B292" i="62"/>
  <c r="D292" i="62"/>
  <c r="E292" i="62"/>
  <c r="F292" i="62"/>
  <c r="G292" i="62"/>
  <c r="H292" i="62"/>
  <c r="I292" i="62"/>
  <c r="J292" i="62"/>
  <c r="K292" i="62"/>
  <c r="L292" i="62"/>
  <c r="M292" i="62"/>
  <c r="N292" i="62"/>
  <c r="O292" i="62"/>
  <c r="Q292" i="62"/>
  <c r="R292" i="62"/>
  <c r="S292" i="62"/>
  <c r="U292" i="62"/>
  <c r="V292" i="62"/>
  <c r="W292" i="62"/>
  <c r="X292" i="62"/>
  <c r="Y292" i="62"/>
  <c r="Z292" i="62"/>
  <c r="AA292" i="62"/>
  <c r="AC292" i="62"/>
  <c r="AD292" i="62"/>
  <c r="AE292" i="62"/>
  <c r="AF292" i="62"/>
  <c r="AG292" i="62"/>
  <c r="AH292" i="62"/>
  <c r="AI292" i="62"/>
  <c r="AJ292" i="62"/>
  <c r="AK292" i="62"/>
  <c r="AM292" i="62"/>
  <c r="AN292" i="62"/>
  <c r="AO292" i="62"/>
  <c r="AP292" i="62"/>
  <c r="AR292" i="62"/>
  <c r="AS292" i="62"/>
  <c r="AT292" i="62"/>
  <c r="AU292" i="62"/>
  <c r="AW292" i="62"/>
  <c r="AY292" i="62"/>
  <c r="A293" i="62"/>
  <c r="B293" i="62"/>
  <c r="D293" i="62"/>
  <c r="E293" i="62"/>
  <c r="F293" i="62"/>
  <c r="G293" i="62"/>
  <c r="H293" i="62"/>
  <c r="I293" i="62"/>
  <c r="J293" i="62"/>
  <c r="K293" i="62"/>
  <c r="L293" i="62"/>
  <c r="M293" i="62"/>
  <c r="N293" i="62"/>
  <c r="O293" i="62"/>
  <c r="Q293" i="62"/>
  <c r="R293" i="62"/>
  <c r="S293" i="62"/>
  <c r="U293" i="62"/>
  <c r="V293" i="62"/>
  <c r="W293" i="62"/>
  <c r="X293" i="62"/>
  <c r="Y293" i="62"/>
  <c r="Z293" i="62"/>
  <c r="AA293" i="62"/>
  <c r="AC293" i="62"/>
  <c r="AD293" i="62"/>
  <c r="AE293" i="62"/>
  <c r="AF293" i="62"/>
  <c r="AG293" i="62"/>
  <c r="AH293" i="62"/>
  <c r="AI293" i="62"/>
  <c r="AJ293" i="62"/>
  <c r="AK293" i="62"/>
  <c r="AM293" i="62"/>
  <c r="AN293" i="62"/>
  <c r="AO293" i="62"/>
  <c r="AP293" i="62"/>
  <c r="AR293" i="62"/>
  <c r="AS293" i="62"/>
  <c r="AT293" i="62"/>
  <c r="AU293" i="62"/>
  <c r="AW293" i="62"/>
  <c r="AY293" i="62"/>
  <c r="A294" i="62"/>
  <c r="B294" i="62"/>
  <c r="D294" i="62"/>
  <c r="E294" i="62"/>
  <c r="F294" i="62"/>
  <c r="G294" i="62"/>
  <c r="H294" i="62"/>
  <c r="I294" i="62"/>
  <c r="J294" i="62"/>
  <c r="K294" i="62"/>
  <c r="L294" i="62"/>
  <c r="M294" i="62"/>
  <c r="N294" i="62"/>
  <c r="O294" i="62"/>
  <c r="Q294" i="62"/>
  <c r="R294" i="62"/>
  <c r="S294" i="62"/>
  <c r="U294" i="62"/>
  <c r="V294" i="62"/>
  <c r="W294" i="62"/>
  <c r="X294" i="62"/>
  <c r="Y294" i="62"/>
  <c r="Z294" i="62"/>
  <c r="AA294" i="62"/>
  <c r="AC294" i="62"/>
  <c r="AD294" i="62"/>
  <c r="AE294" i="62"/>
  <c r="AF294" i="62"/>
  <c r="AG294" i="62"/>
  <c r="AH294" i="62"/>
  <c r="AI294" i="62"/>
  <c r="AJ294" i="62"/>
  <c r="AK294" i="62"/>
  <c r="AM294" i="62"/>
  <c r="AN294" i="62"/>
  <c r="AO294" i="62"/>
  <c r="AP294" i="62"/>
  <c r="AR294" i="62"/>
  <c r="AS294" i="62"/>
  <c r="AT294" i="62"/>
  <c r="AU294" i="62"/>
  <c r="AW294" i="62"/>
  <c r="AY294" i="62"/>
  <c r="A295" i="62"/>
  <c r="B295" i="62"/>
  <c r="D295" i="62"/>
  <c r="E295" i="62"/>
  <c r="F295" i="62"/>
  <c r="G295" i="62"/>
  <c r="H295" i="62"/>
  <c r="I295" i="62"/>
  <c r="J295" i="62"/>
  <c r="K295" i="62"/>
  <c r="L295" i="62"/>
  <c r="M295" i="62"/>
  <c r="N295" i="62"/>
  <c r="O295" i="62"/>
  <c r="Q295" i="62"/>
  <c r="R295" i="62"/>
  <c r="S295" i="62"/>
  <c r="U295" i="62"/>
  <c r="V295" i="62"/>
  <c r="W295" i="62"/>
  <c r="X295" i="62"/>
  <c r="Y295" i="62"/>
  <c r="Z295" i="62"/>
  <c r="AA295" i="62"/>
  <c r="AC295" i="62"/>
  <c r="AD295" i="62"/>
  <c r="AE295" i="62"/>
  <c r="AF295" i="62"/>
  <c r="AG295" i="62"/>
  <c r="AH295" i="62"/>
  <c r="AI295" i="62"/>
  <c r="AJ295" i="62"/>
  <c r="AK295" i="62"/>
  <c r="AM295" i="62"/>
  <c r="AN295" i="62"/>
  <c r="AO295" i="62"/>
  <c r="AP295" i="62"/>
  <c r="AR295" i="62"/>
  <c r="AS295" i="62"/>
  <c r="AT295" i="62"/>
  <c r="AU295" i="62"/>
  <c r="AW295" i="62"/>
  <c r="AY295" i="62"/>
  <c r="A296" i="62"/>
  <c r="B296" i="62"/>
  <c r="D296" i="62"/>
  <c r="E296" i="62"/>
  <c r="F296" i="62"/>
  <c r="G296" i="62"/>
  <c r="H296" i="62"/>
  <c r="I296" i="62"/>
  <c r="J296" i="62"/>
  <c r="K296" i="62"/>
  <c r="L296" i="62"/>
  <c r="M296" i="62"/>
  <c r="N296" i="62"/>
  <c r="O296" i="62"/>
  <c r="Q296" i="62"/>
  <c r="R296" i="62"/>
  <c r="S296" i="62"/>
  <c r="U296" i="62"/>
  <c r="V296" i="62"/>
  <c r="W296" i="62"/>
  <c r="X296" i="62"/>
  <c r="Y296" i="62"/>
  <c r="Z296" i="62"/>
  <c r="AA296" i="62"/>
  <c r="AC296" i="62"/>
  <c r="AD296" i="62"/>
  <c r="AE296" i="62"/>
  <c r="AF296" i="62"/>
  <c r="AG296" i="62"/>
  <c r="AH296" i="62"/>
  <c r="AI296" i="62"/>
  <c r="AJ296" i="62"/>
  <c r="AK296" i="62"/>
  <c r="AM296" i="62"/>
  <c r="AN296" i="62"/>
  <c r="AO296" i="62"/>
  <c r="AP296" i="62"/>
  <c r="AR296" i="62"/>
  <c r="AS296" i="62"/>
  <c r="AT296" i="62"/>
  <c r="AU296" i="62"/>
  <c r="AW296" i="62"/>
  <c r="AY296" i="62"/>
  <c r="A297" i="62"/>
  <c r="B297" i="62"/>
  <c r="D297" i="62"/>
  <c r="E297" i="62"/>
  <c r="F297" i="62"/>
  <c r="G297" i="62"/>
  <c r="H297" i="62"/>
  <c r="I297" i="62"/>
  <c r="J297" i="62"/>
  <c r="K297" i="62"/>
  <c r="L297" i="62"/>
  <c r="M297" i="62"/>
  <c r="N297" i="62"/>
  <c r="O297" i="62"/>
  <c r="Q297" i="62"/>
  <c r="R297" i="62"/>
  <c r="S297" i="62"/>
  <c r="U297" i="62"/>
  <c r="V297" i="62"/>
  <c r="W297" i="62"/>
  <c r="X297" i="62"/>
  <c r="Y297" i="62"/>
  <c r="Z297" i="62"/>
  <c r="AA297" i="62"/>
  <c r="AC297" i="62"/>
  <c r="AD297" i="62"/>
  <c r="AE297" i="62"/>
  <c r="AF297" i="62"/>
  <c r="AG297" i="62"/>
  <c r="AH297" i="62"/>
  <c r="AI297" i="62"/>
  <c r="AJ297" i="62"/>
  <c r="AK297" i="62"/>
  <c r="AM297" i="62"/>
  <c r="AN297" i="62"/>
  <c r="AO297" i="62"/>
  <c r="AP297" i="62"/>
  <c r="AR297" i="62"/>
  <c r="AS297" i="62"/>
  <c r="AT297" i="62"/>
  <c r="AU297" i="62"/>
  <c r="AW297" i="62"/>
  <c r="AY297" i="62"/>
  <c r="A298" i="62"/>
  <c r="B298" i="62"/>
  <c r="D298" i="62"/>
  <c r="E298" i="62"/>
  <c r="F298" i="62"/>
  <c r="G298" i="62"/>
  <c r="H298" i="62"/>
  <c r="I298" i="62"/>
  <c r="J298" i="62"/>
  <c r="K298" i="62"/>
  <c r="L298" i="62"/>
  <c r="M298" i="62"/>
  <c r="N298" i="62"/>
  <c r="O298" i="62"/>
  <c r="Q298" i="62"/>
  <c r="R298" i="62"/>
  <c r="S298" i="62"/>
  <c r="U298" i="62"/>
  <c r="V298" i="62"/>
  <c r="W298" i="62"/>
  <c r="X298" i="62"/>
  <c r="Y298" i="62"/>
  <c r="Z298" i="62"/>
  <c r="AA298" i="62"/>
  <c r="AC298" i="62"/>
  <c r="AD298" i="62"/>
  <c r="AE298" i="62"/>
  <c r="AF298" i="62"/>
  <c r="AG298" i="62"/>
  <c r="AH298" i="62"/>
  <c r="AI298" i="62"/>
  <c r="AJ298" i="62"/>
  <c r="AK298" i="62"/>
  <c r="AM298" i="62"/>
  <c r="AN298" i="62"/>
  <c r="AO298" i="62"/>
  <c r="AP298" i="62"/>
  <c r="AR298" i="62"/>
  <c r="AS298" i="62"/>
  <c r="AT298" i="62"/>
  <c r="AU298" i="62"/>
  <c r="AW298" i="62"/>
  <c r="AY298" i="62"/>
  <c r="A299" i="62"/>
  <c r="B299" i="62"/>
  <c r="D299" i="62"/>
  <c r="E299" i="62"/>
  <c r="F299" i="62"/>
  <c r="G299" i="62"/>
  <c r="H299" i="62"/>
  <c r="I299" i="62"/>
  <c r="J299" i="62"/>
  <c r="K299" i="62"/>
  <c r="L299" i="62"/>
  <c r="M299" i="62"/>
  <c r="N299" i="62"/>
  <c r="O299" i="62"/>
  <c r="Q299" i="62"/>
  <c r="R299" i="62"/>
  <c r="S299" i="62"/>
  <c r="U299" i="62"/>
  <c r="V299" i="62"/>
  <c r="W299" i="62"/>
  <c r="X299" i="62"/>
  <c r="Y299" i="62"/>
  <c r="Z299" i="62"/>
  <c r="AA299" i="62"/>
  <c r="AC299" i="62"/>
  <c r="AD299" i="62"/>
  <c r="AE299" i="62"/>
  <c r="AF299" i="62"/>
  <c r="AG299" i="62"/>
  <c r="AH299" i="62"/>
  <c r="AI299" i="62"/>
  <c r="AJ299" i="62"/>
  <c r="AK299" i="62"/>
  <c r="AM299" i="62"/>
  <c r="AN299" i="62"/>
  <c r="AO299" i="62"/>
  <c r="AP299" i="62"/>
  <c r="AR299" i="62"/>
  <c r="AS299" i="62"/>
  <c r="AT299" i="62"/>
  <c r="AU299" i="62"/>
  <c r="AW299" i="62"/>
  <c r="AY299" i="62"/>
  <c r="A300" i="62"/>
  <c r="B300" i="62"/>
  <c r="D300" i="62"/>
  <c r="E300" i="62"/>
  <c r="F300" i="62"/>
  <c r="G300" i="62"/>
  <c r="H300" i="62"/>
  <c r="I300" i="62"/>
  <c r="J300" i="62"/>
  <c r="K300" i="62"/>
  <c r="L300" i="62"/>
  <c r="M300" i="62"/>
  <c r="N300" i="62"/>
  <c r="O300" i="62"/>
  <c r="Q300" i="62"/>
  <c r="R300" i="62"/>
  <c r="S300" i="62"/>
  <c r="U300" i="62"/>
  <c r="V300" i="62"/>
  <c r="W300" i="62"/>
  <c r="X300" i="62"/>
  <c r="Y300" i="62"/>
  <c r="Z300" i="62"/>
  <c r="AA300" i="62"/>
  <c r="AC300" i="62"/>
  <c r="AD300" i="62"/>
  <c r="AE300" i="62"/>
  <c r="AF300" i="62"/>
  <c r="AG300" i="62"/>
  <c r="AH300" i="62"/>
  <c r="AI300" i="62"/>
  <c r="AJ300" i="62"/>
  <c r="AK300" i="62"/>
  <c r="AM300" i="62"/>
  <c r="AN300" i="62"/>
  <c r="AO300" i="62"/>
  <c r="AP300" i="62"/>
  <c r="AR300" i="62"/>
  <c r="AS300" i="62"/>
  <c r="AT300" i="62"/>
  <c r="AU300" i="62"/>
  <c r="AW300" i="62"/>
  <c r="AY300" i="62"/>
  <c r="A301" i="62"/>
  <c r="B301" i="62"/>
  <c r="D301" i="62"/>
  <c r="E301" i="62"/>
  <c r="F301" i="62"/>
  <c r="G301" i="62"/>
  <c r="H301" i="62"/>
  <c r="I301" i="62"/>
  <c r="J301" i="62"/>
  <c r="K301" i="62"/>
  <c r="L301" i="62"/>
  <c r="M301" i="62"/>
  <c r="N301" i="62"/>
  <c r="O301" i="62"/>
  <c r="Q301" i="62"/>
  <c r="R301" i="62"/>
  <c r="S301" i="62"/>
  <c r="U301" i="62"/>
  <c r="V301" i="62"/>
  <c r="W301" i="62"/>
  <c r="X301" i="62"/>
  <c r="Y301" i="62"/>
  <c r="Z301" i="62"/>
  <c r="AA301" i="62"/>
  <c r="AC301" i="62"/>
  <c r="AD301" i="62"/>
  <c r="AE301" i="62"/>
  <c r="AF301" i="62"/>
  <c r="AG301" i="62"/>
  <c r="AH301" i="62"/>
  <c r="AI301" i="62"/>
  <c r="AJ301" i="62"/>
  <c r="AK301" i="62"/>
  <c r="AM301" i="62"/>
  <c r="AN301" i="62"/>
  <c r="AO301" i="62"/>
  <c r="AP301" i="62"/>
  <c r="AR301" i="62"/>
  <c r="AS301" i="62"/>
  <c r="AT301" i="62"/>
  <c r="AU301" i="62"/>
  <c r="AW301" i="62"/>
  <c r="AY301" i="62"/>
  <c r="A302" i="62"/>
  <c r="B302" i="62"/>
  <c r="D302" i="62"/>
  <c r="E302" i="62"/>
  <c r="F302" i="62"/>
  <c r="G302" i="62"/>
  <c r="H302" i="62"/>
  <c r="I302" i="62"/>
  <c r="J302" i="62"/>
  <c r="K302" i="62"/>
  <c r="L302" i="62"/>
  <c r="M302" i="62"/>
  <c r="N302" i="62"/>
  <c r="O302" i="62"/>
  <c r="Q302" i="62"/>
  <c r="R302" i="62"/>
  <c r="S302" i="62"/>
  <c r="U302" i="62"/>
  <c r="V302" i="62"/>
  <c r="W302" i="62"/>
  <c r="X302" i="62"/>
  <c r="Y302" i="62"/>
  <c r="Z302" i="62"/>
  <c r="AA302" i="62"/>
  <c r="AC302" i="62"/>
  <c r="AD302" i="62"/>
  <c r="AE302" i="62"/>
  <c r="AF302" i="62"/>
  <c r="AG302" i="62"/>
  <c r="AH302" i="62"/>
  <c r="AI302" i="62"/>
  <c r="AJ302" i="62"/>
  <c r="AK302" i="62"/>
  <c r="AM302" i="62"/>
  <c r="AN302" i="62"/>
  <c r="AO302" i="62"/>
  <c r="AP302" i="62"/>
  <c r="AR302" i="62"/>
  <c r="AS302" i="62"/>
  <c r="AT302" i="62"/>
  <c r="AU302" i="62"/>
  <c r="AW302" i="62"/>
  <c r="AY302" i="62"/>
  <c r="A303" i="62"/>
  <c r="B303" i="62"/>
  <c r="D303" i="62"/>
  <c r="E303" i="62"/>
  <c r="F303" i="62"/>
  <c r="G303" i="62"/>
  <c r="H303" i="62"/>
  <c r="I303" i="62"/>
  <c r="J303" i="62"/>
  <c r="K303" i="62"/>
  <c r="L303" i="62"/>
  <c r="M303" i="62"/>
  <c r="N303" i="62"/>
  <c r="O303" i="62"/>
  <c r="Q303" i="62"/>
  <c r="R303" i="62"/>
  <c r="S303" i="62"/>
  <c r="U303" i="62"/>
  <c r="V303" i="62"/>
  <c r="W303" i="62"/>
  <c r="X303" i="62"/>
  <c r="Y303" i="62"/>
  <c r="Z303" i="62"/>
  <c r="AA303" i="62"/>
  <c r="AC303" i="62"/>
  <c r="AD303" i="62"/>
  <c r="AE303" i="62"/>
  <c r="AF303" i="62"/>
  <c r="AG303" i="62"/>
  <c r="AH303" i="62"/>
  <c r="AI303" i="62"/>
  <c r="AJ303" i="62"/>
  <c r="AK303" i="62"/>
  <c r="AM303" i="62"/>
  <c r="AN303" i="62"/>
  <c r="AO303" i="62"/>
  <c r="AP303" i="62"/>
  <c r="AR303" i="62"/>
  <c r="AS303" i="62"/>
  <c r="AT303" i="62"/>
  <c r="AU303" i="62"/>
  <c r="AW303" i="62"/>
  <c r="AY303" i="62"/>
  <c r="A304" i="62"/>
  <c r="B304" i="62"/>
  <c r="D304" i="62"/>
  <c r="E304" i="62"/>
  <c r="F304" i="62"/>
  <c r="G304" i="62"/>
  <c r="H304" i="62"/>
  <c r="I304" i="62"/>
  <c r="J304" i="62"/>
  <c r="K304" i="62"/>
  <c r="L304" i="62"/>
  <c r="M304" i="62"/>
  <c r="N304" i="62"/>
  <c r="O304" i="62"/>
  <c r="Q304" i="62"/>
  <c r="R304" i="62"/>
  <c r="S304" i="62"/>
  <c r="U304" i="62"/>
  <c r="V304" i="62"/>
  <c r="W304" i="62"/>
  <c r="X304" i="62"/>
  <c r="Y304" i="62"/>
  <c r="Z304" i="62"/>
  <c r="AA304" i="62"/>
  <c r="AC304" i="62"/>
  <c r="AD304" i="62"/>
  <c r="AE304" i="62"/>
  <c r="AF304" i="62"/>
  <c r="AG304" i="62"/>
  <c r="AH304" i="62"/>
  <c r="AI304" i="62"/>
  <c r="AJ304" i="62"/>
  <c r="AK304" i="62"/>
  <c r="AM304" i="62"/>
  <c r="AN304" i="62"/>
  <c r="AO304" i="62"/>
  <c r="AP304" i="62"/>
  <c r="AR304" i="62"/>
  <c r="AS304" i="62"/>
  <c r="AT304" i="62"/>
  <c r="AU304" i="62"/>
  <c r="AW304" i="62"/>
  <c r="AY304" i="62"/>
  <c r="A305" i="62"/>
  <c r="B305" i="62"/>
  <c r="D305" i="62"/>
  <c r="E305" i="62"/>
  <c r="F305" i="62"/>
  <c r="G305" i="62"/>
  <c r="H305" i="62"/>
  <c r="I305" i="62"/>
  <c r="J305" i="62"/>
  <c r="K305" i="62"/>
  <c r="L305" i="62"/>
  <c r="M305" i="62"/>
  <c r="N305" i="62"/>
  <c r="O305" i="62"/>
  <c r="Q305" i="62"/>
  <c r="R305" i="62"/>
  <c r="S305" i="62"/>
  <c r="U305" i="62"/>
  <c r="V305" i="62"/>
  <c r="W305" i="62"/>
  <c r="X305" i="62"/>
  <c r="Y305" i="62"/>
  <c r="Z305" i="62"/>
  <c r="AA305" i="62"/>
  <c r="AC305" i="62"/>
  <c r="AD305" i="62"/>
  <c r="AE305" i="62"/>
  <c r="AF305" i="62"/>
  <c r="AG305" i="62"/>
  <c r="AH305" i="62"/>
  <c r="AI305" i="62"/>
  <c r="AJ305" i="62"/>
  <c r="AK305" i="62"/>
  <c r="AM305" i="62"/>
  <c r="AN305" i="62"/>
  <c r="AO305" i="62"/>
  <c r="AP305" i="62"/>
  <c r="AR305" i="62"/>
  <c r="AS305" i="62"/>
  <c r="AT305" i="62"/>
  <c r="AU305" i="62"/>
  <c r="AW305" i="62"/>
  <c r="AY305" i="62"/>
  <c r="A306" i="62"/>
  <c r="B306" i="62"/>
  <c r="D306" i="62"/>
  <c r="E306" i="62"/>
  <c r="F306" i="62"/>
  <c r="G306" i="62"/>
  <c r="H306" i="62"/>
  <c r="I306" i="62"/>
  <c r="J306" i="62"/>
  <c r="K306" i="62"/>
  <c r="L306" i="62"/>
  <c r="M306" i="62"/>
  <c r="N306" i="62"/>
  <c r="O306" i="62"/>
  <c r="Q306" i="62"/>
  <c r="R306" i="62"/>
  <c r="S306" i="62"/>
  <c r="U306" i="62"/>
  <c r="V306" i="62"/>
  <c r="W306" i="62"/>
  <c r="X306" i="62"/>
  <c r="Y306" i="62"/>
  <c r="Z306" i="62"/>
  <c r="AA306" i="62"/>
  <c r="AC306" i="62"/>
  <c r="AD306" i="62"/>
  <c r="AE306" i="62"/>
  <c r="AF306" i="62"/>
  <c r="AG306" i="62"/>
  <c r="AH306" i="62"/>
  <c r="AI306" i="62"/>
  <c r="AJ306" i="62"/>
  <c r="AK306" i="62"/>
  <c r="AM306" i="62"/>
  <c r="AN306" i="62"/>
  <c r="AO306" i="62"/>
  <c r="AP306" i="62"/>
  <c r="AR306" i="62"/>
  <c r="AS306" i="62"/>
  <c r="AT306" i="62"/>
  <c r="AU306" i="62"/>
  <c r="AW306" i="62"/>
  <c r="AY306" i="62"/>
  <c r="A307" i="62"/>
  <c r="B307" i="62"/>
  <c r="D307" i="62"/>
  <c r="E307" i="62"/>
  <c r="F307" i="62"/>
  <c r="G307" i="62"/>
  <c r="H307" i="62"/>
  <c r="I307" i="62"/>
  <c r="J307" i="62"/>
  <c r="K307" i="62"/>
  <c r="L307" i="62"/>
  <c r="M307" i="62"/>
  <c r="N307" i="62"/>
  <c r="O307" i="62"/>
  <c r="Q307" i="62"/>
  <c r="R307" i="62"/>
  <c r="S307" i="62"/>
  <c r="U307" i="62"/>
  <c r="V307" i="62"/>
  <c r="W307" i="62"/>
  <c r="X307" i="62"/>
  <c r="Y307" i="62"/>
  <c r="Z307" i="62"/>
  <c r="AA307" i="62"/>
  <c r="AC307" i="62"/>
  <c r="AD307" i="62"/>
  <c r="AE307" i="62"/>
  <c r="AF307" i="62"/>
  <c r="AG307" i="62"/>
  <c r="AH307" i="62"/>
  <c r="AI307" i="62"/>
  <c r="AJ307" i="62"/>
  <c r="AK307" i="62"/>
  <c r="AM307" i="62"/>
  <c r="AN307" i="62"/>
  <c r="AO307" i="62"/>
  <c r="AP307" i="62"/>
  <c r="AR307" i="62"/>
  <c r="AS307" i="62"/>
  <c r="AT307" i="62"/>
  <c r="AU307" i="62"/>
  <c r="AW307" i="62"/>
  <c r="AY307" i="62"/>
  <c r="A308" i="62"/>
  <c r="B308" i="62"/>
  <c r="D308" i="62"/>
  <c r="E308" i="62"/>
  <c r="F308" i="62"/>
  <c r="G308" i="62"/>
  <c r="H308" i="62"/>
  <c r="I308" i="62"/>
  <c r="J308" i="62"/>
  <c r="K308" i="62"/>
  <c r="L308" i="62"/>
  <c r="M308" i="62"/>
  <c r="N308" i="62"/>
  <c r="O308" i="62"/>
  <c r="Q308" i="62"/>
  <c r="R308" i="62"/>
  <c r="S308" i="62"/>
  <c r="U308" i="62"/>
  <c r="V308" i="62"/>
  <c r="W308" i="62"/>
  <c r="X308" i="62"/>
  <c r="Y308" i="62"/>
  <c r="Z308" i="62"/>
  <c r="AA308" i="62"/>
  <c r="AC308" i="62"/>
  <c r="AD308" i="62"/>
  <c r="AE308" i="62"/>
  <c r="AF308" i="62"/>
  <c r="AG308" i="62"/>
  <c r="AH308" i="62"/>
  <c r="AI308" i="62"/>
  <c r="AJ308" i="62"/>
  <c r="AK308" i="62"/>
  <c r="AM308" i="62"/>
  <c r="AN308" i="62"/>
  <c r="AO308" i="62"/>
  <c r="AP308" i="62"/>
  <c r="AR308" i="62"/>
  <c r="AS308" i="62"/>
  <c r="AT308" i="62"/>
  <c r="AU308" i="62"/>
  <c r="AW308" i="62"/>
  <c r="AY308" i="62"/>
  <c r="A309" i="62"/>
  <c r="B309" i="62"/>
  <c r="D309" i="62"/>
  <c r="E309" i="62"/>
  <c r="F309" i="62"/>
  <c r="G309" i="62"/>
  <c r="H309" i="62"/>
  <c r="I309" i="62"/>
  <c r="J309" i="62"/>
  <c r="K309" i="62"/>
  <c r="L309" i="62"/>
  <c r="M309" i="62"/>
  <c r="N309" i="62"/>
  <c r="O309" i="62"/>
  <c r="Q309" i="62"/>
  <c r="R309" i="62"/>
  <c r="S309" i="62"/>
  <c r="U309" i="62"/>
  <c r="V309" i="62"/>
  <c r="W309" i="62"/>
  <c r="X309" i="62"/>
  <c r="Y309" i="62"/>
  <c r="Z309" i="62"/>
  <c r="AA309" i="62"/>
  <c r="AC309" i="62"/>
  <c r="AD309" i="62"/>
  <c r="AE309" i="62"/>
  <c r="AF309" i="62"/>
  <c r="AG309" i="62"/>
  <c r="AH309" i="62"/>
  <c r="AI309" i="62"/>
  <c r="AJ309" i="62"/>
  <c r="AK309" i="62"/>
  <c r="AM309" i="62"/>
  <c r="AN309" i="62"/>
  <c r="AO309" i="62"/>
  <c r="AP309" i="62"/>
  <c r="AR309" i="62"/>
  <c r="AS309" i="62"/>
  <c r="AT309" i="62"/>
  <c r="AU309" i="62"/>
  <c r="AW309" i="62"/>
  <c r="AY309" i="62"/>
  <c r="A310" i="62"/>
  <c r="B310" i="62"/>
  <c r="D310" i="62"/>
  <c r="E310" i="62"/>
  <c r="F310" i="62"/>
  <c r="G310" i="62"/>
  <c r="H310" i="62"/>
  <c r="I310" i="62"/>
  <c r="J310" i="62"/>
  <c r="K310" i="62"/>
  <c r="L310" i="62"/>
  <c r="M310" i="62"/>
  <c r="N310" i="62"/>
  <c r="O310" i="62"/>
  <c r="Q310" i="62"/>
  <c r="R310" i="62"/>
  <c r="S310" i="62"/>
  <c r="U310" i="62"/>
  <c r="V310" i="62"/>
  <c r="W310" i="62"/>
  <c r="X310" i="62"/>
  <c r="Y310" i="62"/>
  <c r="Z310" i="62"/>
  <c r="AA310" i="62"/>
  <c r="AC310" i="62"/>
  <c r="AD310" i="62"/>
  <c r="AE310" i="62"/>
  <c r="AF310" i="62"/>
  <c r="AG310" i="62"/>
  <c r="AH310" i="62"/>
  <c r="AI310" i="62"/>
  <c r="AJ310" i="62"/>
  <c r="AK310" i="62"/>
  <c r="AM310" i="62"/>
  <c r="AN310" i="62"/>
  <c r="AO310" i="62"/>
  <c r="AP310" i="62"/>
  <c r="AR310" i="62"/>
  <c r="AS310" i="62"/>
  <c r="AT310" i="62"/>
  <c r="AU310" i="62"/>
  <c r="AW310" i="62"/>
  <c r="AY310" i="62"/>
  <c r="A311" i="62"/>
  <c r="B311" i="62"/>
  <c r="D311" i="62"/>
  <c r="E311" i="62"/>
  <c r="F311" i="62"/>
  <c r="G311" i="62"/>
  <c r="H311" i="62"/>
  <c r="I311" i="62"/>
  <c r="J311" i="62"/>
  <c r="K311" i="62"/>
  <c r="L311" i="62"/>
  <c r="M311" i="62"/>
  <c r="N311" i="62"/>
  <c r="O311" i="62"/>
  <c r="Q311" i="62"/>
  <c r="R311" i="62"/>
  <c r="S311" i="62"/>
  <c r="U311" i="62"/>
  <c r="V311" i="62"/>
  <c r="W311" i="62"/>
  <c r="X311" i="62"/>
  <c r="Y311" i="62"/>
  <c r="Z311" i="62"/>
  <c r="AA311" i="62"/>
  <c r="AC311" i="62"/>
  <c r="AD311" i="62"/>
  <c r="AE311" i="62"/>
  <c r="AF311" i="62"/>
  <c r="AG311" i="62"/>
  <c r="AH311" i="62"/>
  <c r="AI311" i="62"/>
  <c r="AJ311" i="62"/>
  <c r="AK311" i="62"/>
  <c r="AM311" i="62"/>
  <c r="AN311" i="62"/>
  <c r="AO311" i="62"/>
  <c r="AP311" i="62"/>
  <c r="AR311" i="62"/>
  <c r="AS311" i="62"/>
  <c r="AT311" i="62"/>
  <c r="AU311" i="62"/>
  <c r="AW311" i="62"/>
  <c r="AY311" i="62"/>
  <c r="A312" i="62"/>
  <c r="B312" i="62"/>
  <c r="D312" i="62"/>
  <c r="E312" i="62"/>
  <c r="F312" i="62"/>
  <c r="G312" i="62"/>
  <c r="H312" i="62"/>
  <c r="I312" i="62"/>
  <c r="J312" i="62"/>
  <c r="K312" i="62"/>
  <c r="L312" i="62"/>
  <c r="M312" i="62"/>
  <c r="N312" i="62"/>
  <c r="O312" i="62"/>
  <c r="Q312" i="62"/>
  <c r="R312" i="62"/>
  <c r="S312" i="62"/>
  <c r="U312" i="62"/>
  <c r="V312" i="62"/>
  <c r="W312" i="62"/>
  <c r="X312" i="62"/>
  <c r="Y312" i="62"/>
  <c r="Z312" i="62"/>
  <c r="AA312" i="62"/>
  <c r="AC312" i="62"/>
  <c r="AD312" i="62"/>
  <c r="AE312" i="62"/>
  <c r="AF312" i="62"/>
  <c r="AG312" i="62"/>
  <c r="AH312" i="62"/>
  <c r="AI312" i="62"/>
  <c r="AJ312" i="62"/>
  <c r="AK312" i="62"/>
  <c r="AM312" i="62"/>
  <c r="AN312" i="62"/>
  <c r="AO312" i="62"/>
  <c r="AP312" i="62"/>
  <c r="AR312" i="62"/>
  <c r="AS312" i="62"/>
  <c r="AT312" i="62"/>
  <c r="AU312" i="62"/>
  <c r="AW312" i="62"/>
  <c r="AY312" i="62"/>
  <c r="A313" i="62"/>
  <c r="B313" i="62"/>
  <c r="D313" i="62"/>
  <c r="E313" i="62"/>
  <c r="F313" i="62"/>
  <c r="G313" i="62"/>
  <c r="H313" i="62"/>
  <c r="I313" i="62"/>
  <c r="J313" i="62"/>
  <c r="K313" i="62"/>
  <c r="L313" i="62"/>
  <c r="M313" i="62"/>
  <c r="N313" i="62"/>
  <c r="O313" i="62"/>
  <c r="Q313" i="62"/>
  <c r="R313" i="62"/>
  <c r="S313" i="62"/>
  <c r="U313" i="62"/>
  <c r="V313" i="62"/>
  <c r="W313" i="62"/>
  <c r="X313" i="62"/>
  <c r="Y313" i="62"/>
  <c r="Z313" i="62"/>
  <c r="AA313" i="62"/>
  <c r="AC313" i="62"/>
  <c r="AD313" i="62"/>
  <c r="AE313" i="62"/>
  <c r="AF313" i="62"/>
  <c r="AG313" i="62"/>
  <c r="AH313" i="62"/>
  <c r="AI313" i="62"/>
  <c r="AJ313" i="62"/>
  <c r="AK313" i="62"/>
  <c r="AM313" i="62"/>
  <c r="AN313" i="62"/>
  <c r="AO313" i="62"/>
  <c r="AP313" i="62"/>
  <c r="AR313" i="62"/>
  <c r="AS313" i="62"/>
  <c r="AT313" i="62"/>
  <c r="AU313" i="62"/>
  <c r="AW313" i="62"/>
  <c r="AY313" i="62"/>
  <c r="A314" i="62"/>
  <c r="B314" i="62"/>
  <c r="D314" i="62"/>
  <c r="E314" i="62"/>
  <c r="F314" i="62"/>
  <c r="G314" i="62"/>
  <c r="H314" i="62"/>
  <c r="I314" i="62"/>
  <c r="J314" i="62"/>
  <c r="K314" i="62"/>
  <c r="L314" i="62"/>
  <c r="M314" i="62"/>
  <c r="N314" i="62"/>
  <c r="O314" i="62"/>
  <c r="Q314" i="62"/>
  <c r="R314" i="62"/>
  <c r="S314" i="62"/>
  <c r="U314" i="62"/>
  <c r="V314" i="62"/>
  <c r="W314" i="62"/>
  <c r="X314" i="62"/>
  <c r="Y314" i="62"/>
  <c r="Z314" i="62"/>
  <c r="AA314" i="62"/>
  <c r="AC314" i="62"/>
  <c r="AD314" i="62"/>
  <c r="AE314" i="62"/>
  <c r="AF314" i="62"/>
  <c r="AG314" i="62"/>
  <c r="AH314" i="62"/>
  <c r="AI314" i="62"/>
  <c r="AJ314" i="62"/>
  <c r="AK314" i="62"/>
  <c r="AM314" i="62"/>
  <c r="AN314" i="62"/>
  <c r="AO314" i="62"/>
  <c r="AP314" i="62"/>
  <c r="AR314" i="62"/>
  <c r="AS314" i="62"/>
  <c r="AT314" i="62"/>
  <c r="AU314" i="62"/>
  <c r="AW314" i="62"/>
  <c r="AY314" i="62"/>
  <c r="A315" i="62"/>
  <c r="B315" i="62"/>
  <c r="D315" i="62"/>
  <c r="E315" i="62"/>
  <c r="F315" i="62"/>
  <c r="G315" i="62"/>
  <c r="H315" i="62"/>
  <c r="I315" i="62"/>
  <c r="J315" i="62"/>
  <c r="K315" i="62"/>
  <c r="L315" i="62"/>
  <c r="M315" i="62"/>
  <c r="N315" i="62"/>
  <c r="O315" i="62"/>
  <c r="Q315" i="62"/>
  <c r="R315" i="62"/>
  <c r="S315" i="62"/>
  <c r="U315" i="62"/>
  <c r="V315" i="62"/>
  <c r="W315" i="62"/>
  <c r="X315" i="62"/>
  <c r="Y315" i="62"/>
  <c r="Z315" i="62"/>
  <c r="AA315" i="62"/>
  <c r="AC315" i="62"/>
  <c r="AD315" i="62"/>
  <c r="AE315" i="62"/>
  <c r="AF315" i="62"/>
  <c r="AG315" i="62"/>
  <c r="AH315" i="62"/>
  <c r="AI315" i="62"/>
  <c r="AJ315" i="62"/>
  <c r="AK315" i="62"/>
  <c r="AM315" i="62"/>
  <c r="AN315" i="62"/>
  <c r="AO315" i="62"/>
  <c r="AP315" i="62"/>
  <c r="AR315" i="62"/>
  <c r="AS315" i="62"/>
  <c r="AT315" i="62"/>
  <c r="AU315" i="62"/>
  <c r="AW315" i="62"/>
  <c r="AY315" i="62"/>
  <c r="A316" i="62"/>
  <c r="B316" i="62"/>
  <c r="D316" i="62"/>
  <c r="E316" i="62"/>
  <c r="F316" i="62"/>
  <c r="G316" i="62"/>
  <c r="H316" i="62"/>
  <c r="I316" i="62"/>
  <c r="J316" i="62"/>
  <c r="K316" i="62"/>
  <c r="L316" i="62"/>
  <c r="M316" i="62"/>
  <c r="N316" i="62"/>
  <c r="O316" i="62"/>
  <c r="Q316" i="62"/>
  <c r="R316" i="62"/>
  <c r="S316" i="62"/>
  <c r="U316" i="62"/>
  <c r="V316" i="62"/>
  <c r="W316" i="62"/>
  <c r="X316" i="62"/>
  <c r="Y316" i="62"/>
  <c r="Z316" i="62"/>
  <c r="AA316" i="62"/>
  <c r="AC316" i="62"/>
  <c r="AD316" i="62"/>
  <c r="AE316" i="62"/>
  <c r="AF316" i="62"/>
  <c r="AG316" i="62"/>
  <c r="AH316" i="62"/>
  <c r="AI316" i="62"/>
  <c r="AJ316" i="62"/>
  <c r="AK316" i="62"/>
  <c r="AM316" i="62"/>
  <c r="AN316" i="62"/>
  <c r="AO316" i="62"/>
  <c r="AP316" i="62"/>
  <c r="AR316" i="62"/>
  <c r="AS316" i="62"/>
  <c r="AT316" i="62"/>
  <c r="AU316" i="62"/>
  <c r="AW316" i="62"/>
  <c r="AY316" i="62"/>
  <c r="A317" i="62"/>
  <c r="B317" i="62"/>
  <c r="D317" i="62"/>
  <c r="E317" i="62"/>
  <c r="F317" i="62"/>
  <c r="G317" i="62"/>
  <c r="H317" i="62"/>
  <c r="I317" i="62"/>
  <c r="J317" i="62"/>
  <c r="K317" i="62"/>
  <c r="L317" i="62"/>
  <c r="M317" i="62"/>
  <c r="N317" i="62"/>
  <c r="O317" i="62"/>
  <c r="Q317" i="62"/>
  <c r="R317" i="62"/>
  <c r="S317" i="62"/>
  <c r="U317" i="62"/>
  <c r="V317" i="62"/>
  <c r="W317" i="62"/>
  <c r="X317" i="62"/>
  <c r="Y317" i="62"/>
  <c r="Z317" i="62"/>
  <c r="AA317" i="62"/>
  <c r="AC317" i="62"/>
  <c r="AD317" i="62"/>
  <c r="AE317" i="62"/>
  <c r="AF317" i="62"/>
  <c r="AG317" i="62"/>
  <c r="AH317" i="62"/>
  <c r="AI317" i="62"/>
  <c r="AJ317" i="62"/>
  <c r="AK317" i="62"/>
  <c r="AM317" i="62"/>
  <c r="AN317" i="62"/>
  <c r="AO317" i="62"/>
  <c r="AP317" i="62"/>
  <c r="AR317" i="62"/>
  <c r="AS317" i="62"/>
  <c r="AT317" i="62"/>
  <c r="AU317" i="62"/>
  <c r="AW317" i="62"/>
  <c r="AY317" i="62"/>
  <c r="A318" i="62"/>
  <c r="B318" i="62"/>
  <c r="D318" i="62"/>
  <c r="E318" i="62"/>
  <c r="F318" i="62"/>
  <c r="G318" i="62"/>
  <c r="H318" i="62"/>
  <c r="I318" i="62"/>
  <c r="J318" i="62"/>
  <c r="K318" i="62"/>
  <c r="L318" i="62"/>
  <c r="M318" i="62"/>
  <c r="N318" i="62"/>
  <c r="O318" i="62"/>
  <c r="Q318" i="62"/>
  <c r="R318" i="62"/>
  <c r="S318" i="62"/>
  <c r="U318" i="62"/>
  <c r="V318" i="62"/>
  <c r="W318" i="62"/>
  <c r="X318" i="62"/>
  <c r="Y318" i="62"/>
  <c r="Z318" i="62"/>
  <c r="AA318" i="62"/>
  <c r="AC318" i="62"/>
  <c r="AD318" i="62"/>
  <c r="AE318" i="62"/>
  <c r="AF318" i="62"/>
  <c r="AG318" i="62"/>
  <c r="AH318" i="62"/>
  <c r="AI318" i="62"/>
  <c r="AJ318" i="62"/>
  <c r="AK318" i="62"/>
  <c r="AM318" i="62"/>
  <c r="AN318" i="62"/>
  <c r="AO318" i="62"/>
  <c r="AP318" i="62"/>
  <c r="AR318" i="62"/>
  <c r="AS318" i="62"/>
  <c r="AT318" i="62"/>
  <c r="AU318" i="62"/>
  <c r="AW318" i="62"/>
  <c r="AY318" i="62"/>
  <c r="A319" i="62"/>
  <c r="B319" i="62"/>
  <c r="D319" i="62"/>
  <c r="E319" i="62"/>
  <c r="F319" i="62"/>
  <c r="G319" i="62"/>
  <c r="H319" i="62"/>
  <c r="I319" i="62"/>
  <c r="J319" i="62"/>
  <c r="K319" i="62"/>
  <c r="L319" i="62"/>
  <c r="M319" i="62"/>
  <c r="N319" i="62"/>
  <c r="O319" i="62"/>
  <c r="Q319" i="62"/>
  <c r="R319" i="62"/>
  <c r="S319" i="62"/>
  <c r="U319" i="62"/>
  <c r="V319" i="62"/>
  <c r="W319" i="62"/>
  <c r="X319" i="62"/>
  <c r="Y319" i="62"/>
  <c r="Z319" i="62"/>
  <c r="AA319" i="62"/>
  <c r="AC319" i="62"/>
  <c r="AD319" i="62"/>
  <c r="AE319" i="62"/>
  <c r="AF319" i="62"/>
  <c r="AG319" i="62"/>
  <c r="AH319" i="62"/>
  <c r="AI319" i="62"/>
  <c r="AJ319" i="62"/>
  <c r="AK319" i="62"/>
  <c r="AM319" i="62"/>
  <c r="AN319" i="62"/>
  <c r="AO319" i="62"/>
  <c r="AP319" i="62"/>
  <c r="AR319" i="62"/>
  <c r="AS319" i="62"/>
  <c r="AT319" i="62"/>
  <c r="AU319" i="62"/>
  <c r="AW319" i="62"/>
  <c r="AY319" i="62"/>
  <c r="A320" i="62"/>
  <c r="B320" i="62"/>
  <c r="D320" i="62"/>
  <c r="E320" i="62"/>
  <c r="F320" i="62"/>
  <c r="G320" i="62"/>
  <c r="H320" i="62"/>
  <c r="I320" i="62"/>
  <c r="J320" i="62"/>
  <c r="K320" i="62"/>
  <c r="L320" i="62"/>
  <c r="M320" i="62"/>
  <c r="N320" i="62"/>
  <c r="O320" i="62"/>
  <c r="Q320" i="62"/>
  <c r="R320" i="62"/>
  <c r="S320" i="62"/>
  <c r="U320" i="62"/>
  <c r="V320" i="62"/>
  <c r="W320" i="62"/>
  <c r="X320" i="62"/>
  <c r="Y320" i="62"/>
  <c r="Z320" i="62"/>
  <c r="AA320" i="62"/>
  <c r="AC320" i="62"/>
  <c r="AD320" i="62"/>
  <c r="AE320" i="62"/>
  <c r="AF320" i="62"/>
  <c r="AG320" i="62"/>
  <c r="AH320" i="62"/>
  <c r="AI320" i="62"/>
  <c r="AJ320" i="62"/>
  <c r="AK320" i="62"/>
  <c r="AM320" i="62"/>
  <c r="AN320" i="62"/>
  <c r="AO320" i="62"/>
  <c r="AP320" i="62"/>
  <c r="AR320" i="62"/>
  <c r="AS320" i="62"/>
  <c r="AT320" i="62"/>
  <c r="AU320" i="62"/>
  <c r="AW320" i="62"/>
  <c r="AY320" i="62"/>
  <c r="A321" i="62"/>
  <c r="B321" i="62"/>
  <c r="D321" i="62"/>
  <c r="E321" i="62"/>
  <c r="F321" i="62"/>
  <c r="G321" i="62"/>
  <c r="H321" i="62"/>
  <c r="I321" i="62"/>
  <c r="J321" i="62"/>
  <c r="K321" i="62"/>
  <c r="L321" i="62"/>
  <c r="M321" i="62"/>
  <c r="N321" i="62"/>
  <c r="O321" i="62"/>
  <c r="Q321" i="62"/>
  <c r="R321" i="62"/>
  <c r="S321" i="62"/>
  <c r="U321" i="62"/>
  <c r="V321" i="62"/>
  <c r="W321" i="62"/>
  <c r="X321" i="62"/>
  <c r="Y321" i="62"/>
  <c r="Z321" i="62"/>
  <c r="AA321" i="62"/>
  <c r="AC321" i="62"/>
  <c r="AD321" i="62"/>
  <c r="AE321" i="62"/>
  <c r="AF321" i="62"/>
  <c r="AG321" i="62"/>
  <c r="AH321" i="62"/>
  <c r="AI321" i="62"/>
  <c r="AJ321" i="62"/>
  <c r="AK321" i="62"/>
  <c r="AM321" i="62"/>
  <c r="AN321" i="62"/>
  <c r="AO321" i="62"/>
  <c r="AP321" i="62"/>
  <c r="AR321" i="62"/>
  <c r="AS321" i="62"/>
  <c r="AT321" i="62"/>
  <c r="AU321" i="62"/>
  <c r="AW321" i="62"/>
  <c r="AY321" i="62"/>
  <c r="A322" i="62"/>
  <c r="B322" i="62"/>
  <c r="D322" i="62"/>
  <c r="E322" i="62"/>
  <c r="F322" i="62"/>
  <c r="G322" i="62"/>
  <c r="H322" i="62"/>
  <c r="I322" i="62"/>
  <c r="J322" i="62"/>
  <c r="K322" i="62"/>
  <c r="L322" i="62"/>
  <c r="M322" i="62"/>
  <c r="N322" i="62"/>
  <c r="O322" i="62"/>
  <c r="Q322" i="62"/>
  <c r="R322" i="62"/>
  <c r="S322" i="62"/>
  <c r="U322" i="62"/>
  <c r="V322" i="62"/>
  <c r="W322" i="62"/>
  <c r="X322" i="62"/>
  <c r="Y322" i="62"/>
  <c r="Z322" i="62"/>
  <c r="AA322" i="62"/>
  <c r="AC322" i="62"/>
  <c r="AD322" i="62"/>
  <c r="AE322" i="62"/>
  <c r="AF322" i="62"/>
  <c r="AG322" i="62"/>
  <c r="AH322" i="62"/>
  <c r="AI322" i="62"/>
  <c r="AJ322" i="62"/>
  <c r="AK322" i="62"/>
  <c r="AM322" i="62"/>
  <c r="AN322" i="62"/>
  <c r="AO322" i="62"/>
  <c r="AP322" i="62"/>
  <c r="AR322" i="62"/>
  <c r="AS322" i="62"/>
  <c r="AT322" i="62"/>
  <c r="AU322" i="62"/>
  <c r="AW322" i="62"/>
  <c r="AY322" i="62"/>
  <c r="A323" i="62"/>
  <c r="B323" i="62"/>
  <c r="D323" i="62"/>
  <c r="E323" i="62"/>
  <c r="F323" i="62"/>
  <c r="G323" i="62"/>
  <c r="H323" i="62"/>
  <c r="I323" i="62"/>
  <c r="J323" i="62"/>
  <c r="K323" i="62"/>
  <c r="L323" i="62"/>
  <c r="M323" i="62"/>
  <c r="N323" i="62"/>
  <c r="O323" i="62"/>
  <c r="Q323" i="62"/>
  <c r="R323" i="62"/>
  <c r="S323" i="62"/>
  <c r="U323" i="62"/>
  <c r="V323" i="62"/>
  <c r="W323" i="62"/>
  <c r="X323" i="62"/>
  <c r="Y323" i="62"/>
  <c r="Z323" i="62"/>
  <c r="AA323" i="62"/>
  <c r="AC323" i="62"/>
  <c r="AD323" i="62"/>
  <c r="AE323" i="62"/>
  <c r="AF323" i="62"/>
  <c r="AG323" i="62"/>
  <c r="AH323" i="62"/>
  <c r="AI323" i="62"/>
  <c r="AJ323" i="62"/>
  <c r="AK323" i="62"/>
  <c r="AM323" i="62"/>
  <c r="AN323" i="62"/>
  <c r="AO323" i="62"/>
  <c r="AP323" i="62"/>
  <c r="AR323" i="62"/>
  <c r="AS323" i="62"/>
  <c r="AT323" i="62"/>
  <c r="AU323" i="62"/>
  <c r="AW323" i="62"/>
  <c r="AY323" i="62"/>
  <c r="A324" i="62"/>
  <c r="B324" i="62"/>
  <c r="D324" i="62"/>
  <c r="E324" i="62"/>
  <c r="F324" i="62"/>
  <c r="G324" i="62"/>
  <c r="H324" i="62"/>
  <c r="I324" i="62"/>
  <c r="J324" i="62"/>
  <c r="K324" i="62"/>
  <c r="L324" i="62"/>
  <c r="M324" i="62"/>
  <c r="N324" i="62"/>
  <c r="O324" i="62"/>
  <c r="Q324" i="62"/>
  <c r="R324" i="62"/>
  <c r="S324" i="62"/>
  <c r="U324" i="62"/>
  <c r="V324" i="62"/>
  <c r="W324" i="62"/>
  <c r="X324" i="62"/>
  <c r="Y324" i="62"/>
  <c r="Z324" i="62"/>
  <c r="AA324" i="62"/>
  <c r="AC324" i="62"/>
  <c r="AD324" i="62"/>
  <c r="AE324" i="62"/>
  <c r="AF324" i="62"/>
  <c r="AG324" i="62"/>
  <c r="AH324" i="62"/>
  <c r="AI324" i="62"/>
  <c r="AJ324" i="62"/>
  <c r="AK324" i="62"/>
  <c r="AM324" i="62"/>
  <c r="AN324" i="62"/>
  <c r="AO324" i="62"/>
  <c r="AP324" i="62"/>
  <c r="AR324" i="62"/>
  <c r="AS324" i="62"/>
  <c r="AT324" i="62"/>
  <c r="AU324" i="62"/>
  <c r="AW324" i="62"/>
  <c r="AY324" i="62"/>
  <c r="A325" i="62"/>
  <c r="B325" i="62"/>
  <c r="D325" i="62"/>
  <c r="E325" i="62"/>
  <c r="F325" i="62"/>
  <c r="G325" i="62"/>
  <c r="H325" i="62"/>
  <c r="I325" i="62"/>
  <c r="J325" i="62"/>
  <c r="K325" i="62"/>
  <c r="L325" i="62"/>
  <c r="M325" i="62"/>
  <c r="N325" i="62"/>
  <c r="O325" i="62"/>
  <c r="Q325" i="62"/>
  <c r="R325" i="62"/>
  <c r="S325" i="62"/>
  <c r="U325" i="62"/>
  <c r="V325" i="62"/>
  <c r="W325" i="62"/>
  <c r="X325" i="62"/>
  <c r="Y325" i="62"/>
  <c r="Z325" i="62"/>
  <c r="AA325" i="62"/>
  <c r="AC325" i="62"/>
  <c r="AD325" i="62"/>
  <c r="AE325" i="62"/>
  <c r="AF325" i="62"/>
  <c r="AG325" i="62"/>
  <c r="AH325" i="62"/>
  <c r="AI325" i="62"/>
  <c r="AJ325" i="62"/>
  <c r="AK325" i="62"/>
  <c r="AM325" i="62"/>
  <c r="AN325" i="62"/>
  <c r="AO325" i="62"/>
  <c r="AP325" i="62"/>
  <c r="AR325" i="62"/>
  <c r="AS325" i="62"/>
  <c r="AT325" i="62"/>
  <c r="AU325" i="62"/>
  <c r="AW325" i="62"/>
  <c r="AY325" i="62"/>
  <c r="A326" i="62"/>
  <c r="B326" i="62"/>
  <c r="D326" i="62"/>
  <c r="E326" i="62"/>
  <c r="F326" i="62"/>
  <c r="G326" i="62"/>
  <c r="H326" i="62"/>
  <c r="I326" i="62"/>
  <c r="J326" i="62"/>
  <c r="K326" i="62"/>
  <c r="L326" i="62"/>
  <c r="M326" i="62"/>
  <c r="N326" i="62"/>
  <c r="O326" i="62"/>
  <c r="Q326" i="62"/>
  <c r="R326" i="62"/>
  <c r="S326" i="62"/>
  <c r="U326" i="62"/>
  <c r="V326" i="62"/>
  <c r="W326" i="62"/>
  <c r="X326" i="62"/>
  <c r="Y326" i="62"/>
  <c r="Z326" i="62"/>
  <c r="AA326" i="62"/>
  <c r="AC326" i="62"/>
  <c r="AD326" i="62"/>
  <c r="AE326" i="62"/>
  <c r="AF326" i="62"/>
  <c r="AG326" i="62"/>
  <c r="AH326" i="62"/>
  <c r="AI326" i="62"/>
  <c r="AJ326" i="62"/>
  <c r="AK326" i="62"/>
  <c r="AM326" i="62"/>
  <c r="AN326" i="62"/>
  <c r="AO326" i="62"/>
  <c r="AP326" i="62"/>
  <c r="AR326" i="62"/>
  <c r="AS326" i="62"/>
  <c r="AT326" i="62"/>
  <c r="AU326" i="62"/>
  <c r="AW326" i="62"/>
  <c r="AY326" i="62"/>
  <c r="A327" i="62"/>
  <c r="B327" i="62"/>
  <c r="D327" i="62"/>
  <c r="E327" i="62"/>
  <c r="F327" i="62"/>
  <c r="G327" i="62"/>
  <c r="H327" i="62"/>
  <c r="I327" i="62"/>
  <c r="J327" i="62"/>
  <c r="K327" i="62"/>
  <c r="L327" i="62"/>
  <c r="M327" i="62"/>
  <c r="N327" i="62"/>
  <c r="O327" i="62"/>
  <c r="Q327" i="62"/>
  <c r="R327" i="62"/>
  <c r="S327" i="62"/>
  <c r="U327" i="62"/>
  <c r="V327" i="62"/>
  <c r="W327" i="62"/>
  <c r="X327" i="62"/>
  <c r="Y327" i="62"/>
  <c r="Z327" i="62"/>
  <c r="AA327" i="62"/>
  <c r="AC327" i="62"/>
  <c r="AD327" i="62"/>
  <c r="AE327" i="62"/>
  <c r="AF327" i="62"/>
  <c r="AG327" i="62"/>
  <c r="AH327" i="62"/>
  <c r="AI327" i="62"/>
  <c r="AJ327" i="62"/>
  <c r="AK327" i="62"/>
  <c r="AM327" i="62"/>
  <c r="AN327" i="62"/>
  <c r="AO327" i="62"/>
  <c r="AP327" i="62"/>
  <c r="AR327" i="62"/>
  <c r="AS327" i="62"/>
  <c r="AT327" i="62"/>
  <c r="AU327" i="62"/>
  <c r="AW327" i="62"/>
  <c r="AY327" i="62"/>
  <c r="A328" i="62"/>
  <c r="B328" i="62"/>
  <c r="D328" i="62"/>
  <c r="E328" i="62"/>
  <c r="F328" i="62"/>
  <c r="G328" i="62"/>
  <c r="H328" i="62"/>
  <c r="I328" i="62"/>
  <c r="J328" i="62"/>
  <c r="K328" i="62"/>
  <c r="L328" i="62"/>
  <c r="M328" i="62"/>
  <c r="N328" i="62"/>
  <c r="O328" i="62"/>
  <c r="Q328" i="62"/>
  <c r="R328" i="62"/>
  <c r="S328" i="62"/>
  <c r="U328" i="62"/>
  <c r="V328" i="62"/>
  <c r="W328" i="62"/>
  <c r="X328" i="62"/>
  <c r="Y328" i="62"/>
  <c r="Z328" i="62"/>
  <c r="AA328" i="62"/>
  <c r="AC328" i="62"/>
  <c r="AD328" i="62"/>
  <c r="AE328" i="62"/>
  <c r="AF328" i="62"/>
  <c r="AG328" i="62"/>
  <c r="AH328" i="62"/>
  <c r="AI328" i="62"/>
  <c r="AJ328" i="62"/>
  <c r="AK328" i="62"/>
  <c r="AM328" i="62"/>
  <c r="AN328" i="62"/>
  <c r="AO328" i="62"/>
  <c r="AP328" i="62"/>
  <c r="AR328" i="62"/>
  <c r="AS328" i="62"/>
  <c r="AT328" i="62"/>
  <c r="AU328" i="62"/>
  <c r="AW328" i="62"/>
  <c r="AY328" i="62"/>
  <c r="A329" i="62"/>
  <c r="B329" i="62"/>
  <c r="D329" i="62"/>
  <c r="E329" i="62"/>
  <c r="F329" i="62"/>
  <c r="G329" i="62"/>
  <c r="H329" i="62"/>
  <c r="I329" i="62"/>
  <c r="J329" i="62"/>
  <c r="K329" i="62"/>
  <c r="L329" i="62"/>
  <c r="M329" i="62"/>
  <c r="N329" i="62"/>
  <c r="O329" i="62"/>
  <c r="Q329" i="62"/>
  <c r="R329" i="62"/>
  <c r="S329" i="62"/>
  <c r="U329" i="62"/>
  <c r="V329" i="62"/>
  <c r="W329" i="62"/>
  <c r="X329" i="62"/>
  <c r="Y329" i="62"/>
  <c r="Z329" i="62"/>
  <c r="AA329" i="62"/>
  <c r="AC329" i="62"/>
  <c r="AD329" i="62"/>
  <c r="AE329" i="62"/>
  <c r="AF329" i="62"/>
  <c r="AG329" i="62"/>
  <c r="AH329" i="62"/>
  <c r="AI329" i="62"/>
  <c r="AJ329" i="62"/>
  <c r="AK329" i="62"/>
  <c r="AM329" i="62"/>
  <c r="AN329" i="62"/>
  <c r="AO329" i="62"/>
  <c r="AP329" i="62"/>
  <c r="AR329" i="62"/>
  <c r="AS329" i="62"/>
  <c r="AT329" i="62"/>
  <c r="AU329" i="62"/>
  <c r="AW329" i="62"/>
  <c r="AY329" i="62"/>
  <c r="A330" i="62"/>
  <c r="B330" i="62"/>
  <c r="D330" i="62"/>
  <c r="E330" i="62"/>
  <c r="F330" i="62"/>
  <c r="G330" i="62"/>
  <c r="H330" i="62"/>
  <c r="I330" i="62"/>
  <c r="J330" i="62"/>
  <c r="K330" i="62"/>
  <c r="L330" i="62"/>
  <c r="M330" i="62"/>
  <c r="N330" i="62"/>
  <c r="O330" i="62"/>
  <c r="Q330" i="62"/>
  <c r="R330" i="62"/>
  <c r="S330" i="62"/>
  <c r="U330" i="62"/>
  <c r="V330" i="62"/>
  <c r="W330" i="62"/>
  <c r="X330" i="62"/>
  <c r="Y330" i="62"/>
  <c r="Z330" i="62"/>
  <c r="AA330" i="62"/>
  <c r="AC330" i="62"/>
  <c r="AD330" i="62"/>
  <c r="AE330" i="62"/>
  <c r="AF330" i="62"/>
  <c r="AG330" i="62"/>
  <c r="AH330" i="62"/>
  <c r="AI330" i="62"/>
  <c r="AJ330" i="62"/>
  <c r="AK330" i="62"/>
  <c r="AM330" i="62"/>
  <c r="AN330" i="62"/>
  <c r="AO330" i="62"/>
  <c r="AP330" i="62"/>
  <c r="AR330" i="62"/>
  <c r="AS330" i="62"/>
  <c r="AT330" i="62"/>
  <c r="AU330" i="62"/>
  <c r="AW330" i="62"/>
  <c r="AY330" i="62"/>
  <c r="A331" i="62"/>
  <c r="B331" i="62"/>
  <c r="D331" i="62"/>
  <c r="E331" i="62"/>
  <c r="F331" i="62"/>
  <c r="G331" i="62"/>
  <c r="H331" i="62"/>
  <c r="I331" i="62"/>
  <c r="J331" i="62"/>
  <c r="K331" i="62"/>
  <c r="L331" i="62"/>
  <c r="M331" i="62"/>
  <c r="N331" i="62"/>
  <c r="O331" i="62"/>
  <c r="Q331" i="62"/>
  <c r="R331" i="62"/>
  <c r="S331" i="62"/>
  <c r="U331" i="62"/>
  <c r="V331" i="62"/>
  <c r="W331" i="62"/>
  <c r="X331" i="62"/>
  <c r="Y331" i="62"/>
  <c r="Z331" i="62"/>
  <c r="AA331" i="62"/>
  <c r="AC331" i="62"/>
  <c r="AD331" i="62"/>
  <c r="AE331" i="62"/>
  <c r="AF331" i="62"/>
  <c r="AG331" i="62"/>
  <c r="AH331" i="62"/>
  <c r="AI331" i="62"/>
  <c r="AJ331" i="62"/>
  <c r="AK331" i="62"/>
  <c r="AM331" i="62"/>
  <c r="AN331" i="62"/>
  <c r="AO331" i="62"/>
  <c r="AP331" i="62"/>
  <c r="AR331" i="62"/>
  <c r="AS331" i="62"/>
  <c r="AT331" i="62"/>
  <c r="AU331" i="62"/>
  <c r="AW331" i="62"/>
  <c r="AY331" i="62"/>
  <c r="A332" i="62"/>
  <c r="B332" i="62"/>
  <c r="D332" i="62"/>
  <c r="E332" i="62"/>
  <c r="F332" i="62"/>
  <c r="G332" i="62"/>
  <c r="H332" i="62"/>
  <c r="I332" i="62"/>
  <c r="J332" i="62"/>
  <c r="K332" i="62"/>
  <c r="L332" i="62"/>
  <c r="M332" i="62"/>
  <c r="N332" i="62"/>
  <c r="O332" i="62"/>
  <c r="Q332" i="62"/>
  <c r="R332" i="62"/>
  <c r="S332" i="62"/>
  <c r="U332" i="62"/>
  <c r="V332" i="62"/>
  <c r="W332" i="62"/>
  <c r="X332" i="62"/>
  <c r="Y332" i="62"/>
  <c r="Z332" i="62"/>
  <c r="AA332" i="62"/>
  <c r="AC332" i="62"/>
  <c r="AD332" i="62"/>
  <c r="AE332" i="62"/>
  <c r="AF332" i="62"/>
  <c r="AG332" i="62"/>
  <c r="AH332" i="62"/>
  <c r="AI332" i="62"/>
  <c r="AJ332" i="62"/>
  <c r="AK332" i="62"/>
  <c r="AM332" i="62"/>
  <c r="AN332" i="62"/>
  <c r="AO332" i="62"/>
  <c r="AP332" i="62"/>
  <c r="AR332" i="62"/>
  <c r="AS332" i="62"/>
  <c r="AT332" i="62"/>
  <c r="AU332" i="62"/>
  <c r="AW332" i="62"/>
  <c r="AY332" i="62"/>
  <c r="A333" i="62"/>
  <c r="B333" i="62"/>
  <c r="D333" i="62"/>
  <c r="E333" i="62"/>
  <c r="F333" i="62"/>
  <c r="G333" i="62"/>
  <c r="H333" i="62"/>
  <c r="I333" i="62"/>
  <c r="J333" i="62"/>
  <c r="K333" i="62"/>
  <c r="L333" i="62"/>
  <c r="M333" i="62"/>
  <c r="N333" i="62"/>
  <c r="O333" i="62"/>
  <c r="Q333" i="62"/>
  <c r="R333" i="62"/>
  <c r="S333" i="62"/>
  <c r="U333" i="62"/>
  <c r="V333" i="62"/>
  <c r="W333" i="62"/>
  <c r="X333" i="62"/>
  <c r="Y333" i="62"/>
  <c r="Z333" i="62"/>
  <c r="AA333" i="62"/>
  <c r="AC333" i="62"/>
  <c r="AD333" i="62"/>
  <c r="AE333" i="62"/>
  <c r="AF333" i="62"/>
  <c r="AG333" i="62"/>
  <c r="AH333" i="62"/>
  <c r="AI333" i="62"/>
  <c r="AJ333" i="62"/>
  <c r="AK333" i="62"/>
  <c r="AM333" i="62"/>
  <c r="AN333" i="62"/>
  <c r="AO333" i="62"/>
  <c r="AP333" i="62"/>
  <c r="AR333" i="62"/>
  <c r="AS333" i="62"/>
  <c r="AT333" i="62"/>
  <c r="AU333" i="62"/>
  <c r="AW333" i="62"/>
  <c r="AY333" i="62"/>
  <c r="A334" i="62"/>
  <c r="B334" i="62"/>
  <c r="D334" i="62"/>
  <c r="E334" i="62"/>
  <c r="F334" i="62"/>
  <c r="G334" i="62"/>
  <c r="H334" i="62"/>
  <c r="I334" i="62"/>
  <c r="J334" i="62"/>
  <c r="K334" i="62"/>
  <c r="L334" i="62"/>
  <c r="M334" i="62"/>
  <c r="N334" i="62"/>
  <c r="O334" i="62"/>
  <c r="Q334" i="62"/>
  <c r="R334" i="62"/>
  <c r="S334" i="62"/>
  <c r="U334" i="62"/>
  <c r="V334" i="62"/>
  <c r="W334" i="62"/>
  <c r="X334" i="62"/>
  <c r="Y334" i="62"/>
  <c r="Z334" i="62"/>
  <c r="AA334" i="62"/>
  <c r="AC334" i="62"/>
  <c r="AD334" i="62"/>
  <c r="AE334" i="62"/>
  <c r="AF334" i="62"/>
  <c r="AG334" i="62"/>
  <c r="AH334" i="62"/>
  <c r="AI334" i="62"/>
  <c r="AJ334" i="62"/>
  <c r="AK334" i="62"/>
  <c r="AM334" i="62"/>
  <c r="AN334" i="62"/>
  <c r="AO334" i="62"/>
  <c r="AP334" i="62"/>
  <c r="AR334" i="62"/>
  <c r="AS334" i="62"/>
  <c r="AT334" i="62"/>
  <c r="AU334" i="62"/>
  <c r="AW334" i="62"/>
  <c r="AY334" i="62"/>
  <c r="A335" i="62"/>
  <c r="B335" i="62"/>
  <c r="D335" i="62"/>
  <c r="E335" i="62"/>
  <c r="F335" i="62"/>
  <c r="G335" i="62"/>
  <c r="H335" i="62"/>
  <c r="I335" i="62"/>
  <c r="J335" i="62"/>
  <c r="K335" i="62"/>
  <c r="L335" i="62"/>
  <c r="M335" i="62"/>
  <c r="N335" i="62"/>
  <c r="O335" i="62"/>
  <c r="Q335" i="62"/>
  <c r="R335" i="62"/>
  <c r="S335" i="62"/>
  <c r="U335" i="62"/>
  <c r="V335" i="62"/>
  <c r="W335" i="62"/>
  <c r="X335" i="62"/>
  <c r="Y335" i="62"/>
  <c r="Z335" i="62"/>
  <c r="AA335" i="62"/>
  <c r="AC335" i="62"/>
  <c r="AD335" i="62"/>
  <c r="AE335" i="62"/>
  <c r="AF335" i="62"/>
  <c r="AG335" i="62"/>
  <c r="AH335" i="62"/>
  <c r="AI335" i="62"/>
  <c r="AJ335" i="62"/>
  <c r="AK335" i="62"/>
  <c r="AM335" i="62"/>
  <c r="AN335" i="62"/>
  <c r="AO335" i="62"/>
  <c r="AP335" i="62"/>
  <c r="AR335" i="62"/>
  <c r="AS335" i="62"/>
  <c r="AT335" i="62"/>
  <c r="AU335" i="62"/>
  <c r="AW335" i="62"/>
  <c r="AY335" i="62"/>
  <c r="A336" i="62"/>
  <c r="B336" i="62"/>
  <c r="D336" i="62"/>
  <c r="E336" i="62"/>
  <c r="F336" i="62"/>
  <c r="G336" i="62"/>
  <c r="H336" i="62"/>
  <c r="I336" i="62"/>
  <c r="J336" i="62"/>
  <c r="K336" i="62"/>
  <c r="L336" i="62"/>
  <c r="M336" i="62"/>
  <c r="N336" i="62"/>
  <c r="O336" i="62"/>
  <c r="Q336" i="62"/>
  <c r="R336" i="62"/>
  <c r="S336" i="62"/>
  <c r="U336" i="62"/>
  <c r="V336" i="62"/>
  <c r="W336" i="62"/>
  <c r="X336" i="62"/>
  <c r="Y336" i="62"/>
  <c r="Z336" i="62"/>
  <c r="AA336" i="62"/>
  <c r="AC336" i="62"/>
  <c r="AD336" i="62"/>
  <c r="AE336" i="62"/>
  <c r="AF336" i="62"/>
  <c r="AG336" i="62"/>
  <c r="AH336" i="62"/>
  <c r="AI336" i="62"/>
  <c r="AJ336" i="62"/>
  <c r="AK336" i="62"/>
  <c r="AM336" i="62"/>
  <c r="AN336" i="62"/>
  <c r="AO336" i="62"/>
  <c r="AP336" i="62"/>
  <c r="AR336" i="62"/>
  <c r="AS336" i="62"/>
  <c r="AT336" i="62"/>
  <c r="AU336" i="62"/>
  <c r="AW336" i="62"/>
  <c r="AY336" i="62"/>
  <c r="A337" i="62"/>
  <c r="B337" i="62"/>
  <c r="D337" i="62"/>
  <c r="E337" i="62"/>
  <c r="F337" i="62"/>
  <c r="G337" i="62"/>
  <c r="H337" i="62"/>
  <c r="I337" i="62"/>
  <c r="J337" i="62"/>
  <c r="K337" i="62"/>
  <c r="L337" i="62"/>
  <c r="M337" i="62"/>
  <c r="N337" i="62"/>
  <c r="O337" i="62"/>
  <c r="Q337" i="62"/>
  <c r="R337" i="62"/>
  <c r="S337" i="62"/>
  <c r="U337" i="62"/>
  <c r="V337" i="62"/>
  <c r="W337" i="62"/>
  <c r="X337" i="62"/>
  <c r="Y337" i="62"/>
  <c r="Z337" i="62"/>
  <c r="AA337" i="62"/>
  <c r="AC337" i="62"/>
  <c r="AD337" i="62"/>
  <c r="AE337" i="62"/>
  <c r="AF337" i="62"/>
  <c r="AG337" i="62"/>
  <c r="AH337" i="62"/>
  <c r="AI337" i="62"/>
  <c r="AJ337" i="62"/>
  <c r="AK337" i="62"/>
  <c r="AM337" i="62"/>
  <c r="AN337" i="62"/>
  <c r="AO337" i="62"/>
  <c r="AP337" i="62"/>
  <c r="AR337" i="62"/>
  <c r="AS337" i="62"/>
  <c r="AT337" i="62"/>
  <c r="AU337" i="62"/>
  <c r="AW337" i="62"/>
  <c r="AY337" i="62"/>
  <c r="A338" i="62"/>
  <c r="B338" i="62"/>
  <c r="D338" i="62"/>
  <c r="E338" i="62"/>
  <c r="F338" i="62"/>
  <c r="G338" i="62"/>
  <c r="H338" i="62"/>
  <c r="I338" i="62"/>
  <c r="J338" i="62"/>
  <c r="K338" i="62"/>
  <c r="L338" i="62"/>
  <c r="M338" i="62"/>
  <c r="N338" i="62"/>
  <c r="O338" i="62"/>
  <c r="Q338" i="62"/>
  <c r="R338" i="62"/>
  <c r="S338" i="62"/>
  <c r="U338" i="62"/>
  <c r="V338" i="62"/>
  <c r="W338" i="62"/>
  <c r="X338" i="62"/>
  <c r="Y338" i="62"/>
  <c r="Z338" i="62"/>
  <c r="AA338" i="62"/>
  <c r="AC338" i="62"/>
  <c r="AD338" i="62"/>
  <c r="AE338" i="62"/>
  <c r="AF338" i="62"/>
  <c r="AG338" i="62"/>
  <c r="AH338" i="62"/>
  <c r="AI338" i="62"/>
  <c r="AJ338" i="62"/>
  <c r="AK338" i="62"/>
  <c r="AM338" i="62"/>
  <c r="AN338" i="62"/>
  <c r="AO338" i="62"/>
  <c r="AP338" i="62"/>
  <c r="AR338" i="62"/>
  <c r="AS338" i="62"/>
  <c r="AT338" i="62"/>
  <c r="AU338" i="62"/>
  <c r="AW338" i="62"/>
  <c r="AY338" i="62"/>
  <c r="A339" i="62"/>
  <c r="B339" i="62"/>
  <c r="D339" i="62"/>
  <c r="E339" i="62"/>
  <c r="F339" i="62"/>
  <c r="G339" i="62"/>
  <c r="H339" i="62"/>
  <c r="I339" i="62"/>
  <c r="J339" i="62"/>
  <c r="K339" i="62"/>
  <c r="L339" i="62"/>
  <c r="M339" i="62"/>
  <c r="N339" i="62"/>
  <c r="O339" i="62"/>
  <c r="Q339" i="62"/>
  <c r="R339" i="62"/>
  <c r="S339" i="62"/>
  <c r="U339" i="62"/>
  <c r="V339" i="62"/>
  <c r="W339" i="62"/>
  <c r="X339" i="62"/>
  <c r="Y339" i="62"/>
  <c r="Z339" i="62"/>
  <c r="AA339" i="62"/>
  <c r="AC339" i="62"/>
  <c r="AD339" i="62"/>
  <c r="AE339" i="62"/>
  <c r="AF339" i="62"/>
  <c r="AG339" i="62"/>
  <c r="AH339" i="62"/>
  <c r="AI339" i="62"/>
  <c r="AJ339" i="62"/>
  <c r="AK339" i="62"/>
  <c r="AM339" i="62"/>
  <c r="AN339" i="62"/>
  <c r="AO339" i="62"/>
  <c r="AP339" i="62"/>
  <c r="AR339" i="62"/>
  <c r="AS339" i="62"/>
  <c r="AT339" i="62"/>
  <c r="AU339" i="62"/>
  <c r="AW339" i="62"/>
  <c r="AY339" i="62"/>
  <c r="A340" i="62"/>
  <c r="B340" i="62"/>
  <c r="D340" i="62"/>
  <c r="E340" i="62"/>
  <c r="F340" i="62"/>
  <c r="G340" i="62"/>
  <c r="H340" i="62"/>
  <c r="I340" i="62"/>
  <c r="J340" i="62"/>
  <c r="K340" i="62"/>
  <c r="L340" i="62"/>
  <c r="M340" i="62"/>
  <c r="N340" i="62"/>
  <c r="O340" i="62"/>
  <c r="Q340" i="62"/>
  <c r="R340" i="62"/>
  <c r="S340" i="62"/>
  <c r="U340" i="62"/>
  <c r="V340" i="62"/>
  <c r="W340" i="62"/>
  <c r="X340" i="62"/>
  <c r="Y340" i="62"/>
  <c r="Z340" i="62"/>
  <c r="AA340" i="62"/>
  <c r="AC340" i="62"/>
  <c r="AD340" i="62"/>
  <c r="AE340" i="62"/>
  <c r="AF340" i="62"/>
  <c r="AG340" i="62"/>
  <c r="AH340" i="62"/>
  <c r="AI340" i="62"/>
  <c r="AJ340" i="62"/>
  <c r="AK340" i="62"/>
  <c r="AM340" i="62"/>
  <c r="AN340" i="62"/>
  <c r="AO340" i="62"/>
  <c r="AP340" i="62"/>
  <c r="AR340" i="62"/>
  <c r="AS340" i="62"/>
  <c r="AT340" i="62"/>
  <c r="AU340" i="62"/>
  <c r="AW340" i="62"/>
  <c r="AY340" i="62"/>
  <c r="A341" i="62"/>
  <c r="B341" i="62"/>
  <c r="D341" i="62"/>
  <c r="E341" i="62"/>
  <c r="F341" i="62"/>
  <c r="G341" i="62"/>
  <c r="H341" i="62"/>
  <c r="I341" i="62"/>
  <c r="J341" i="62"/>
  <c r="K341" i="62"/>
  <c r="L341" i="62"/>
  <c r="M341" i="62"/>
  <c r="N341" i="62"/>
  <c r="O341" i="62"/>
  <c r="Q341" i="62"/>
  <c r="R341" i="62"/>
  <c r="S341" i="62"/>
  <c r="U341" i="62"/>
  <c r="V341" i="62"/>
  <c r="W341" i="62"/>
  <c r="X341" i="62"/>
  <c r="Y341" i="62"/>
  <c r="Z341" i="62"/>
  <c r="AA341" i="62"/>
  <c r="AC341" i="62"/>
  <c r="AD341" i="62"/>
  <c r="AE341" i="62"/>
  <c r="AF341" i="62"/>
  <c r="AG341" i="62"/>
  <c r="AH341" i="62"/>
  <c r="AI341" i="62"/>
  <c r="AJ341" i="62"/>
  <c r="AK341" i="62"/>
  <c r="AM341" i="62"/>
  <c r="AN341" i="62"/>
  <c r="AO341" i="62"/>
  <c r="AP341" i="62"/>
  <c r="AR341" i="62"/>
  <c r="AS341" i="62"/>
  <c r="AT341" i="62"/>
  <c r="AU341" i="62"/>
  <c r="AW341" i="62"/>
  <c r="AY341" i="62"/>
  <c r="A342" i="62"/>
  <c r="B342" i="62"/>
  <c r="D342" i="62"/>
  <c r="E342" i="62"/>
  <c r="F342" i="62"/>
  <c r="G342" i="62"/>
  <c r="H342" i="62"/>
  <c r="I342" i="62"/>
  <c r="J342" i="62"/>
  <c r="K342" i="62"/>
  <c r="L342" i="62"/>
  <c r="M342" i="62"/>
  <c r="N342" i="62"/>
  <c r="O342" i="62"/>
  <c r="Q342" i="62"/>
  <c r="R342" i="62"/>
  <c r="S342" i="62"/>
  <c r="U342" i="62"/>
  <c r="V342" i="62"/>
  <c r="W342" i="62"/>
  <c r="X342" i="62"/>
  <c r="Y342" i="62"/>
  <c r="Z342" i="62"/>
  <c r="AA342" i="62"/>
  <c r="AC342" i="62"/>
  <c r="AD342" i="62"/>
  <c r="AE342" i="62"/>
  <c r="AF342" i="62"/>
  <c r="AG342" i="62"/>
  <c r="AH342" i="62"/>
  <c r="AI342" i="62"/>
  <c r="AJ342" i="62"/>
  <c r="AK342" i="62"/>
  <c r="AM342" i="62"/>
  <c r="AN342" i="62"/>
  <c r="AO342" i="62"/>
  <c r="AP342" i="62"/>
  <c r="AR342" i="62"/>
  <c r="AS342" i="62"/>
  <c r="AT342" i="62"/>
  <c r="AU342" i="62"/>
  <c r="AW342" i="62"/>
  <c r="AY342" i="62"/>
  <c r="A343" i="62"/>
  <c r="B343" i="62"/>
  <c r="D343" i="62"/>
  <c r="E343" i="62"/>
  <c r="F343" i="62"/>
  <c r="G343" i="62"/>
  <c r="H343" i="62"/>
  <c r="I343" i="62"/>
  <c r="J343" i="62"/>
  <c r="K343" i="62"/>
  <c r="L343" i="62"/>
  <c r="M343" i="62"/>
  <c r="N343" i="62"/>
  <c r="O343" i="62"/>
  <c r="Q343" i="62"/>
  <c r="R343" i="62"/>
  <c r="S343" i="62"/>
  <c r="U343" i="62"/>
  <c r="V343" i="62"/>
  <c r="W343" i="62"/>
  <c r="X343" i="62"/>
  <c r="Y343" i="62"/>
  <c r="Z343" i="62"/>
  <c r="AA343" i="62"/>
  <c r="AC343" i="62"/>
  <c r="AD343" i="62"/>
  <c r="AE343" i="62"/>
  <c r="AF343" i="62"/>
  <c r="AG343" i="62"/>
  <c r="AH343" i="62"/>
  <c r="AI343" i="62"/>
  <c r="AJ343" i="62"/>
  <c r="AK343" i="62"/>
  <c r="AM343" i="62"/>
  <c r="AN343" i="62"/>
  <c r="AO343" i="62"/>
  <c r="AP343" i="62"/>
  <c r="AR343" i="62"/>
  <c r="AS343" i="62"/>
  <c r="AT343" i="62"/>
  <c r="AU343" i="62"/>
  <c r="AW343" i="62"/>
  <c r="AY343" i="62"/>
  <c r="A344" i="62"/>
  <c r="B344" i="62"/>
  <c r="D344" i="62"/>
  <c r="E344" i="62"/>
  <c r="F344" i="62"/>
  <c r="G344" i="62"/>
  <c r="H344" i="62"/>
  <c r="I344" i="62"/>
  <c r="J344" i="62"/>
  <c r="K344" i="62"/>
  <c r="L344" i="62"/>
  <c r="M344" i="62"/>
  <c r="N344" i="62"/>
  <c r="O344" i="62"/>
  <c r="Q344" i="62"/>
  <c r="R344" i="62"/>
  <c r="S344" i="62"/>
  <c r="U344" i="62"/>
  <c r="V344" i="62"/>
  <c r="W344" i="62"/>
  <c r="X344" i="62"/>
  <c r="Y344" i="62"/>
  <c r="Z344" i="62"/>
  <c r="AA344" i="62"/>
  <c r="AC344" i="62"/>
  <c r="AD344" i="62"/>
  <c r="AE344" i="62"/>
  <c r="AF344" i="62"/>
  <c r="AG344" i="62"/>
  <c r="AH344" i="62"/>
  <c r="AI344" i="62"/>
  <c r="AJ344" i="62"/>
  <c r="AK344" i="62"/>
  <c r="AM344" i="62"/>
  <c r="AN344" i="62"/>
  <c r="AO344" i="62"/>
  <c r="AP344" i="62"/>
  <c r="AR344" i="62"/>
  <c r="AS344" i="62"/>
  <c r="AT344" i="62"/>
  <c r="AU344" i="62"/>
  <c r="AW344" i="62"/>
  <c r="AY344" i="62"/>
  <c r="A345" i="62"/>
  <c r="B345" i="62"/>
  <c r="D345" i="62"/>
  <c r="E345" i="62"/>
  <c r="F345" i="62"/>
  <c r="G345" i="62"/>
  <c r="H345" i="62"/>
  <c r="I345" i="62"/>
  <c r="J345" i="62"/>
  <c r="K345" i="62"/>
  <c r="L345" i="62"/>
  <c r="M345" i="62"/>
  <c r="N345" i="62"/>
  <c r="O345" i="62"/>
  <c r="Q345" i="62"/>
  <c r="R345" i="62"/>
  <c r="S345" i="62"/>
  <c r="U345" i="62"/>
  <c r="V345" i="62"/>
  <c r="W345" i="62"/>
  <c r="X345" i="62"/>
  <c r="Y345" i="62"/>
  <c r="Z345" i="62"/>
  <c r="AA345" i="62"/>
  <c r="AC345" i="62"/>
  <c r="AD345" i="62"/>
  <c r="AE345" i="62"/>
  <c r="AF345" i="62"/>
  <c r="AG345" i="62"/>
  <c r="AH345" i="62"/>
  <c r="AI345" i="62"/>
  <c r="AJ345" i="62"/>
  <c r="AK345" i="62"/>
  <c r="AM345" i="62"/>
  <c r="AN345" i="62"/>
  <c r="AO345" i="62"/>
  <c r="AP345" i="62"/>
  <c r="AR345" i="62"/>
  <c r="AS345" i="62"/>
  <c r="AT345" i="62"/>
  <c r="AU345" i="62"/>
  <c r="AW345" i="62"/>
  <c r="AY345" i="62"/>
  <c r="A346" i="62"/>
  <c r="B346" i="62"/>
  <c r="D346" i="62"/>
  <c r="E346" i="62"/>
  <c r="F346" i="62"/>
  <c r="G346" i="62"/>
  <c r="H346" i="62"/>
  <c r="I346" i="62"/>
  <c r="J346" i="62"/>
  <c r="K346" i="62"/>
  <c r="L346" i="62"/>
  <c r="M346" i="62"/>
  <c r="N346" i="62"/>
  <c r="O346" i="62"/>
  <c r="Q346" i="62"/>
  <c r="R346" i="62"/>
  <c r="S346" i="62"/>
  <c r="U346" i="62"/>
  <c r="V346" i="62"/>
  <c r="W346" i="62"/>
  <c r="X346" i="62"/>
  <c r="Y346" i="62"/>
  <c r="Z346" i="62"/>
  <c r="AA346" i="62"/>
  <c r="AC346" i="62"/>
  <c r="AD346" i="62"/>
  <c r="AE346" i="62"/>
  <c r="AF346" i="62"/>
  <c r="AG346" i="62"/>
  <c r="AH346" i="62"/>
  <c r="AI346" i="62"/>
  <c r="AJ346" i="62"/>
  <c r="AK346" i="62"/>
  <c r="AM346" i="62"/>
  <c r="AN346" i="62"/>
  <c r="AO346" i="62"/>
  <c r="AP346" i="62"/>
  <c r="AR346" i="62"/>
  <c r="AS346" i="62"/>
  <c r="AT346" i="62"/>
  <c r="AU346" i="62"/>
  <c r="AW346" i="62"/>
  <c r="AY346" i="62"/>
  <c r="A347" i="62"/>
  <c r="B347" i="62"/>
  <c r="D347" i="62"/>
  <c r="E347" i="62"/>
  <c r="F347" i="62"/>
  <c r="G347" i="62"/>
  <c r="H347" i="62"/>
  <c r="I347" i="62"/>
  <c r="J347" i="62"/>
  <c r="K347" i="62"/>
  <c r="L347" i="62"/>
  <c r="M347" i="62"/>
  <c r="N347" i="62"/>
  <c r="O347" i="62"/>
  <c r="Q347" i="62"/>
  <c r="R347" i="62"/>
  <c r="S347" i="62"/>
  <c r="U347" i="62"/>
  <c r="V347" i="62"/>
  <c r="W347" i="62"/>
  <c r="X347" i="62"/>
  <c r="Y347" i="62"/>
  <c r="Z347" i="62"/>
  <c r="AA347" i="62"/>
  <c r="AC347" i="62"/>
  <c r="AD347" i="62"/>
  <c r="AE347" i="62"/>
  <c r="AF347" i="62"/>
  <c r="AG347" i="62"/>
  <c r="AH347" i="62"/>
  <c r="AI347" i="62"/>
  <c r="AJ347" i="62"/>
  <c r="AK347" i="62"/>
  <c r="AM347" i="62"/>
  <c r="AN347" i="62"/>
  <c r="AO347" i="62"/>
  <c r="AP347" i="62"/>
  <c r="AR347" i="62"/>
  <c r="AS347" i="62"/>
  <c r="AT347" i="62"/>
  <c r="AU347" i="62"/>
  <c r="AW347" i="62"/>
  <c r="AY347" i="62"/>
  <c r="A348" i="62"/>
  <c r="B348" i="62"/>
  <c r="D348" i="62"/>
  <c r="E348" i="62"/>
  <c r="F348" i="62"/>
  <c r="G348" i="62"/>
  <c r="H348" i="62"/>
  <c r="I348" i="62"/>
  <c r="J348" i="62"/>
  <c r="K348" i="62"/>
  <c r="L348" i="62"/>
  <c r="M348" i="62"/>
  <c r="N348" i="62"/>
  <c r="O348" i="62"/>
  <c r="Q348" i="62"/>
  <c r="R348" i="62"/>
  <c r="S348" i="62"/>
  <c r="U348" i="62"/>
  <c r="V348" i="62"/>
  <c r="W348" i="62"/>
  <c r="X348" i="62"/>
  <c r="Y348" i="62"/>
  <c r="Z348" i="62"/>
  <c r="AA348" i="62"/>
  <c r="AC348" i="62"/>
  <c r="AD348" i="62"/>
  <c r="AE348" i="62"/>
  <c r="AF348" i="62"/>
  <c r="AG348" i="62"/>
  <c r="AH348" i="62"/>
  <c r="AI348" i="62"/>
  <c r="AJ348" i="62"/>
  <c r="AK348" i="62"/>
  <c r="AM348" i="62"/>
  <c r="AN348" i="62"/>
  <c r="AO348" i="62"/>
  <c r="AP348" i="62"/>
  <c r="AR348" i="62"/>
  <c r="AS348" i="62"/>
  <c r="AT348" i="62"/>
  <c r="AU348" i="62"/>
  <c r="AW348" i="62"/>
  <c r="AY348" i="62"/>
  <c r="A349" i="62"/>
  <c r="B349" i="62"/>
  <c r="D349" i="62"/>
  <c r="E349" i="62"/>
  <c r="F349" i="62"/>
  <c r="G349" i="62"/>
  <c r="H349" i="62"/>
  <c r="I349" i="62"/>
  <c r="J349" i="62"/>
  <c r="K349" i="62"/>
  <c r="L349" i="62"/>
  <c r="M349" i="62"/>
  <c r="N349" i="62"/>
  <c r="O349" i="62"/>
  <c r="Q349" i="62"/>
  <c r="R349" i="62"/>
  <c r="S349" i="62"/>
  <c r="U349" i="62"/>
  <c r="V349" i="62"/>
  <c r="W349" i="62"/>
  <c r="X349" i="62"/>
  <c r="Y349" i="62"/>
  <c r="Z349" i="62"/>
  <c r="AA349" i="62"/>
  <c r="AC349" i="62"/>
  <c r="AD349" i="62"/>
  <c r="AE349" i="62"/>
  <c r="AF349" i="62"/>
  <c r="AG349" i="62"/>
  <c r="AH349" i="62"/>
  <c r="AI349" i="62"/>
  <c r="AJ349" i="62"/>
  <c r="AK349" i="62"/>
  <c r="AM349" i="62"/>
  <c r="AN349" i="62"/>
  <c r="AO349" i="62"/>
  <c r="AP349" i="62"/>
  <c r="AR349" i="62"/>
  <c r="AS349" i="62"/>
  <c r="AT349" i="62"/>
  <c r="AU349" i="62"/>
  <c r="AW349" i="62"/>
  <c r="AY349" i="62"/>
  <c r="A350" i="62"/>
  <c r="B350" i="62"/>
  <c r="D350" i="62"/>
  <c r="E350" i="62"/>
  <c r="F350" i="62"/>
  <c r="G350" i="62"/>
  <c r="H350" i="62"/>
  <c r="I350" i="62"/>
  <c r="J350" i="62"/>
  <c r="K350" i="62"/>
  <c r="L350" i="62"/>
  <c r="M350" i="62"/>
  <c r="N350" i="62"/>
  <c r="O350" i="62"/>
  <c r="Q350" i="62"/>
  <c r="R350" i="62"/>
  <c r="S350" i="62"/>
  <c r="U350" i="62"/>
  <c r="V350" i="62"/>
  <c r="W350" i="62"/>
  <c r="X350" i="62"/>
  <c r="Y350" i="62"/>
  <c r="Z350" i="62"/>
  <c r="AA350" i="62"/>
  <c r="AC350" i="62"/>
  <c r="AD350" i="62"/>
  <c r="AE350" i="62"/>
  <c r="AF350" i="62"/>
  <c r="AG350" i="62"/>
  <c r="AH350" i="62"/>
  <c r="AI350" i="62"/>
  <c r="AJ350" i="62"/>
  <c r="AK350" i="62"/>
  <c r="AM350" i="62"/>
  <c r="AN350" i="62"/>
  <c r="AO350" i="62"/>
  <c r="AP350" i="62"/>
  <c r="AR350" i="62"/>
  <c r="AS350" i="62"/>
  <c r="AT350" i="62"/>
  <c r="AU350" i="62"/>
  <c r="AW350" i="62"/>
  <c r="AY350" i="62"/>
  <c r="A351" i="62"/>
  <c r="B351" i="62"/>
  <c r="D351" i="62"/>
  <c r="E351" i="62"/>
  <c r="F351" i="62"/>
  <c r="G351" i="62"/>
  <c r="H351" i="62"/>
  <c r="I351" i="62"/>
  <c r="J351" i="62"/>
  <c r="K351" i="62"/>
  <c r="L351" i="62"/>
  <c r="M351" i="62"/>
  <c r="N351" i="62"/>
  <c r="O351" i="62"/>
  <c r="Q351" i="62"/>
  <c r="R351" i="62"/>
  <c r="S351" i="62"/>
  <c r="U351" i="62"/>
  <c r="V351" i="62"/>
  <c r="W351" i="62"/>
  <c r="X351" i="62"/>
  <c r="Y351" i="62"/>
  <c r="Z351" i="62"/>
  <c r="AA351" i="62"/>
  <c r="AC351" i="62"/>
  <c r="AD351" i="62"/>
  <c r="AE351" i="62"/>
  <c r="AF351" i="62"/>
  <c r="AG351" i="62"/>
  <c r="AH351" i="62"/>
  <c r="AI351" i="62"/>
  <c r="AJ351" i="62"/>
  <c r="AK351" i="62"/>
  <c r="AM351" i="62"/>
  <c r="AN351" i="62"/>
  <c r="AO351" i="62"/>
  <c r="AP351" i="62"/>
  <c r="AR351" i="62"/>
  <c r="AS351" i="62"/>
  <c r="AT351" i="62"/>
  <c r="AU351" i="62"/>
  <c r="AW351" i="62"/>
  <c r="AY351" i="62"/>
  <c r="A352" i="62"/>
  <c r="B352" i="62"/>
  <c r="D352" i="62"/>
  <c r="E352" i="62"/>
  <c r="F352" i="62"/>
  <c r="G352" i="62"/>
  <c r="H352" i="62"/>
  <c r="I352" i="62"/>
  <c r="J352" i="62"/>
  <c r="K352" i="62"/>
  <c r="L352" i="62"/>
  <c r="M352" i="62"/>
  <c r="N352" i="62"/>
  <c r="O352" i="62"/>
  <c r="Q352" i="62"/>
  <c r="R352" i="62"/>
  <c r="S352" i="62"/>
  <c r="U352" i="62"/>
  <c r="V352" i="62"/>
  <c r="W352" i="62"/>
  <c r="X352" i="62"/>
  <c r="Y352" i="62"/>
  <c r="Z352" i="62"/>
  <c r="AA352" i="62"/>
  <c r="AC352" i="62"/>
  <c r="AD352" i="62"/>
  <c r="AE352" i="62"/>
  <c r="AF352" i="62"/>
  <c r="AG352" i="62"/>
  <c r="AH352" i="62"/>
  <c r="AI352" i="62"/>
  <c r="AJ352" i="62"/>
  <c r="AK352" i="62"/>
  <c r="AM352" i="62"/>
  <c r="AN352" i="62"/>
  <c r="AO352" i="62"/>
  <c r="AP352" i="62"/>
  <c r="AR352" i="62"/>
  <c r="AS352" i="62"/>
  <c r="AT352" i="62"/>
  <c r="AU352" i="62"/>
  <c r="AW352" i="62"/>
  <c r="AY352" i="62"/>
  <c r="A353" i="62"/>
  <c r="B353" i="62"/>
  <c r="D353" i="62"/>
  <c r="E353" i="62"/>
  <c r="F353" i="62"/>
  <c r="G353" i="62"/>
  <c r="H353" i="62"/>
  <c r="I353" i="62"/>
  <c r="J353" i="62"/>
  <c r="K353" i="62"/>
  <c r="L353" i="62"/>
  <c r="M353" i="62"/>
  <c r="N353" i="62"/>
  <c r="O353" i="62"/>
  <c r="Q353" i="62"/>
  <c r="R353" i="62"/>
  <c r="S353" i="62"/>
  <c r="U353" i="62"/>
  <c r="V353" i="62"/>
  <c r="W353" i="62"/>
  <c r="X353" i="62"/>
  <c r="Y353" i="62"/>
  <c r="Z353" i="62"/>
  <c r="AA353" i="62"/>
  <c r="AC353" i="62"/>
  <c r="AD353" i="62"/>
  <c r="AE353" i="62"/>
  <c r="AF353" i="62"/>
  <c r="AG353" i="62"/>
  <c r="AH353" i="62"/>
  <c r="AI353" i="62"/>
  <c r="AJ353" i="62"/>
  <c r="AK353" i="62"/>
  <c r="AM353" i="62"/>
  <c r="AN353" i="62"/>
  <c r="AO353" i="62"/>
  <c r="AP353" i="62"/>
  <c r="AR353" i="62"/>
  <c r="AS353" i="62"/>
  <c r="AT353" i="62"/>
  <c r="AU353" i="62"/>
  <c r="AW353" i="62"/>
  <c r="AY353" i="62"/>
  <c r="A354" i="62"/>
  <c r="B354" i="62"/>
  <c r="D354" i="62"/>
  <c r="E354" i="62"/>
  <c r="F354" i="62"/>
  <c r="G354" i="62"/>
  <c r="H354" i="62"/>
  <c r="I354" i="62"/>
  <c r="J354" i="62"/>
  <c r="K354" i="62"/>
  <c r="L354" i="62"/>
  <c r="M354" i="62"/>
  <c r="N354" i="62"/>
  <c r="O354" i="62"/>
  <c r="Q354" i="62"/>
  <c r="R354" i="62"/>
  <c r="S354" i="62"/>
  <c r="U354" i="62"/>
  <c r="V354" i="62"/>
  <c r="W354" i="62"/>
  <c r="X354" i="62"/>
  <c r="Y354" i="62"/>
  <c r="Z354" i="62"/>
  <c r="AA354" i="62"/>
  <c r="AC354" i="62"/>
  <c r="AD354" i="62"/>
  <c r="AE354" i="62"/>
  <c r="AF354" i="62"/>
  <c r="AG354" i="62"/>
  <c r="AH354" i="62"/>
  <c r="AI354" i="62"/>
  <c r="AJ354" i="62"/>
  <c r="AK354" i="62"/>
  <c r="AM354" i="62"/>
  <c r="AN354" i="62"/>
  <c r="AO354" i="62"/>
  <c r="AP354" i="62"/>
  <c r="AR354" i="62"/>
  <c r="AS354" i="62"/>
  <c r="AT354" i="62"/>
  <c r="AU354" i="62"/>
  <c r="AW354" i="62"/>
  <c r="AY354" i="62"/>
  <c r="A355" i="62"/>
  <c r="B355" i="62"/>
  <c r="D355" i="62"/>
  <c r="E355" i="62"/>
  <c r="F355" i="62"/>
  <c r="G355" i="62"/>
  <c r="H355" i="62"/>
  <c r="I355" i="62"/>
  <c r="J355" i="62"/>
  <c r="K355" i="62"/>
  <c r="L355" i="62"/>
  <c r="M355" i="62"/>
  <c r="N355" i="62"/>
  <c r="O355" i="62"/>
  <c r="Q355" i="62"/>
  <c r="R355" i="62"/>
  <c r="S355" i="62"/>
  <c r="U355" i="62"/>
  <c r="V355" i="62"/>
  <c r="W355" i="62"/>
  <c r="X355" i="62"/>
  <c r="Y355" i="62"/>
  <c r="Z355" i="62"/>
  <c r="AA355" i="62"/>
  <c r="AC355" i="62"/>
  <c r="AD355" i="62"/>
  <c r="AE355" i="62"/>
  <c r="AF355" i="62"/>
  <c r="AG355" i="62"/>
  <c r="AH355" i="62"/>
  <c r="AI355" i="62"/>
  <c r="AJ355" i="62"/>
  <c r="AK355" i="62"/>
  <c r="AM355" i="62"/>
  <c r="AN355" i="62"/>
  <c r="AO355" i="62"/>
  <c r="AP355" i="62"/>
  <c r="AR355" i="62"/>
  <c r="AS355" i="62"/>
  <c r="AT355" i="62"/>
  <c r="AU355" i="62"/>
  <c r="AW355" i="62"/>
  <c r="AY355" i="62"/>
  <c r="A356" i="62"/>
  <c r="B356" i="62"/>
  <c r="D356" i="62"/>
  <c r="E356" i="62"/>
  <c r="F356" i="62"/>
  <c r="G356" i="62"/>
  <c r="H356" i="62"/>
  <c r="I356" i="62"/>
  <c r="J356" i="62"/>
  <c r="K356" i="62"/>
  <c r="L356" i="62"/>
  <c r="M356" i="62"/>
  <c r="N356" i="62"/>
  <c r="O356" i="62"/>
  <c r="Q356" i="62"/>
  <c r="R356" i="62"/>
  <c r="S356" i="62"/>
  <c r="U356" i="62"/>
  <c r="V356" i="62"/>
  <c r="W356" i="62"/>
  <c r="X356" i="62"/>
  <c r="Y356" i="62"/>
  <c r="Z356" i="62"/>
  <c r="AA356" i="62"/>
  <c r="AC356" i="62"/>
  <c r="AD356" i="62"/>
  <c r="AE356" i="62"/>
  <c r="AF356" i="62"/>
  <c r="AG356" i="62"/>
  <c r="AH356" i="62"/>
  <c r="AI356" i="62"/>
  <c r="AJ356" i="62"/>
  <c r="AK356" i="62"/>
  <c r="AM356" i="62"/>
  <c r="AN356" i="62"/>
  <c r="AO356" i="62"/>
  <c r="AP356" i="62"/>
  <c r="AR356" i="62"/>
  <c r="AS356" i="62"/>
  <c r="AT356" i="62"/>
  <c r="AU356" i="62"/>
  <c r="AW356" i="62"/>
  <c r="AY356" i="62"/>
  <c r="A357" i="62"/>
  <c r="B357" i="62"/>
  <c r="D357" i="62"/>
  <c r="E357" i="62"/>
  <c r="F357" i="62"/>
  <c r="G357" i="62"/>
  <c r="H357" i="62"/>
  <c r="I357" i="62"/>
  <c r="J357" i="62"/>
  <c r="K357" i="62"/>
  <c r="L357" i="62"/>
  <c r="M357" i="62"/>
  <c r="N357" i="62"/>
  <c r="O357" i="62"/>
  <c r="Q357" i="62"/>
  <c r="R357" i="62"/>
  <c r="S357" i="62"/>
  <c r="U357" i="62"/>
  <c r="V357" i="62"/>
  <c r="W357" i="62"/>
  <c r="X357" i="62"/>
  <c r="Y357" i="62"/>
  <c r="Z357" i="62"/>
  <c r="AA357" i="62"/>
  <c r="AC357" i="62"/>
  <c r="AD357" i="62"/>
  <c r="AE357" i="62"/>
  <c r="AF357" i="62"/>
  <c r="AG357" i="62"/>
  <c r="AH357" i="62"/>
  <c r="AI357" i="62"/>
  <c r="AJ357" i="62"/>
  <c r="AK357" i="62"/>
  <c r="AM357" i="62"/>
  <c r="AN357" i="62"/>
  <c r="AO357" i="62"/>
  <c r="AP357" i="62"/>
  <c r="AR357" i="62"/>
  <c r="AS357" i="62"/>
  <c r="AT357" i="62"/>
  <c r="AU357" i="62"/>
  <c r="AW357" i="62"/>
  <c r="AY357" i="62"/>
  <c r="A358" i="62"/>
  <c r="B358" i="62"/>
  <c r="D358" i="62"/>
  <c r="E358" i="62"/>
  <c r="F358" i="62"/>
  <c r="G358" i="62"/>
  <c r="H358" i="62"/>
  <c r="I358" i="62"/>
  <c r="J358" i="62"/>
  <c r="K358" i="62"/>
  <c r="L358" i="62"/>
  <c r="M358" i="62"/>
  <c r="N358" i="62"/>
  <c r="O358" i="62"/>
  <c r="Q358" i="62"/>
  <c r="R358" i="62"/>
  <c r="S358" i="62"/>
  <c r="U358" i="62"/>
  <c r="V358" i="62"/>
  <c r="W358" i="62"/>
  <c r="X358" i="62"/>
  <c r="Y358" i="62"/>
  <c r="Z358" i="62"/>
  <c r="AA358" i="62"/>
  <c r="AC358" i="62"/>
  <c r="AD358" i="62"/>
  <c r="AE358" i="62"/>
  <c r="AF358" i="62"/>
  <c r="AG358" i="62"/>
  <c r="AH358" i="62"/>
  <c r="AI358" i="62"/>
  <c r="AJ358" i="62"/>
  <c r="AK358" i="62"/>
  <c r="AM358" i="62"/>
  <c r="AN358" i="62"/>
  <c r="AO358" i="62"/>
  <c r="AP358" i="62"/>
  <c r="AR358" i="62"/>
  <c r="AS358" i="62"/>
  <c r="AT358" i="62"/>
  <c r="AU358" i="62"/>
  <c r="AW358" i="62"/>
  <c r="AY358" i="62"/>
  <c r="A359" i="62"/>
  <c r="B359" i="62"/>
  <c r="D359" i="62"/>
  <c r="E359" i="62"/>
  <c r="F359" i="62"/>
  <c r="G359" i="62"/>
  <c r="H359" i="62"/>
  <c r="I359" i="62"/>
  <c r="J359" i="62"/>
  <c r="K359" i="62"/>
  <c r="L359" i="62"/>
  <c r="M359" i="62"/>
  <c r="N359" i="62"/>
  <c r="O359" i="62"/>
  <c r="Q359" i="62"/>
  <c r="R359" i="62"/>
  <c r="S359" i="62"/>
  <c r="U359" i="62"/>
  <c r="V359" i="62"/>
  <c r="W359" i="62"/>
  <c r="X359" i="62"/>
  <c r="Y359" i="62"/>
  <c r="Z359" i="62"/>
  <c r="AA359" i="62"/>
  <c r="AC359" i="62"/>
  <c r="AD359" i="62"/>
  <c r="AE359" i="62"/>
  <c r="AF359" i="62"/>
  <c r="AG359" i="62"/>
  <c r="AH359" i="62"/>
  <c r="AI359" i="62"/>
  <c r="AJ359" i="62"/>
  <c r="AK359" i="62"/>
  <c r="AM359" i="62"/>
  <c r="AN359" i="62"/>
  <c r="AO359" i="62"/>
  <c r="AP359" i="62"/>
  <c r="AR359" i="62"/>
  <c r="AS359" i="62"/>
  <c r="AT359" i="62"/>
  <c r="AU359" i="62"/>
  <c r="AW359" i="62"/>
  <c r="AY359" i="62"/>
  <c r="A360" i="62"/>
  <c r="B360" i="62"/>
  <c r="D360" i="62"/>
  <c r="E360" i="62"/>
  <c r="F360" i="62"/>
  <c r="G360" i="62"/>
  <c r="H360" i="62"/>
  <c r="I360" i="62"/>
  <c r="J360" i="62"/>
  <c r="K360" i="62"/>
  <c r="L360" i="62"/>
  <c r="M360" i="62"/>
  <c r="N360" i="62"/>
  <c r="O360" i="62"/>
  <c r="Q360" i="62"/>
  <c r="R360" i="62"/>
  <c r="S360" i="62"/>
  <c r="U360" i="62"/>
  <c r="V360" i="62"/>
  <c r="W360" i="62"/>
  <c r="X360" i="62"/>
  <c r="Y360" i="62"/>
  <c r="Z360" i="62"/>
  <c r="AA360" i="62"/>
  <c r="AC360" i="62"/>
  <c r="AD360" i="62"/>
  <c r="AE360" i="62"/>
  <c r="AF360" i="62"/>
  <c r="AG360" i="62"/>
  <c r="AH360" i="62"/>
  <c r="AI360" i="62"/>
  <c r="AJ360" i="62"/>
  <c r="AK360" i="62"/>
  <c r="AM360" i="62"/>
  <c r="AN360" i="62"/>
  <c r="AO360" i="62"/>
  <c r="AP360" i="62"/>
  <c r="AR360" i="62"/>
  <c r="AS360" i="62"/>
  <c r="AT360" i="62"/>
  <c r="AU360" i="62"/>
  <c r="AW360" i="62"/>
  <c r="AY360" i="62"/>
  <c r="A361" i="62"/>
  <c r="B361" i="62"/>
  <c r="D361" i="62"/>
  <c r="E361" i="62"/>
  <c r="F361" i="62"/>
  <c r="G361" i="62"/>
  <c r="H361" i="62"/>
  <c r="I361" i="62"/>
  <c r="J361" i="62"/>
  <c r="K361" i="62"/>
  <c r="L361" i="62"/>
  <c r="M361" i="62"/>
  <c r="N361" i="62"/>
  <c r="O361" i="62"/>
  <c r="Q361" i="62"/>
  <c r="R361" i="62"/>
  <c r="S361" i="62"/>
  <c r="U361" i="62"/>
  <c r="V361" i="62"/>
  <c r="W361" i="62"/>
  <c r="X361" i="62"/>
  <c r="Y361" i="62"/>
  <c r="Z361" i="62"/>
  <c r="AA361" i="62"/>
  <c r="AC361" i="62"/>
  <c r="AD361" i="62"/>
  <c r="AE361" i="62"/>
  <c r="AF361" i="62"/>
  <c r="AG361" i="62"/>
  <c r="AH361" i="62"/>
  <c r="AI361" i="62"/>
  <c r="AJ361" i="62"/>
  <c r="AK361" i="62"/>
  <c r="AM361" i="62"/>
  <c r="AN361" i="62"/>
  <c r="AO361" i="62"/>
  <c r="AP361" i="62"/>
  <c r="AR361" i="62"/>
  <c r="AS361" i="62"/>
  <c r="AT361" i="62"/>
  <c r="AU361" i="62"/>
  <c r="AW361" i="62"/>
  <c r="AY361" i="62"/>
  <c r="A362" i="62"/>
  <c r="B362" i="62"/>
  <c r="D362" i="62"/>
  <c r="E362" i="62"/>
  <c r="F362" i="62"/>
  <c r="G362" i="62"/>
  <c r="H362" i="62"/>
  <c r="I362" i="62"/>
  <c r="J362" i="62"/>
  <c r="K362" i="62"/>
  <c r="L362" i="62"/>
  <c r="M362" i="62"/>
  <c r="N362" i="62"/>
  <c r="O362" i="62"/>
  <c r="Q362" i="62"/>
  <c r="R362" i="62"/>
  <c r="S362" i="62"/>
  <c r="U362" i="62"/>
  <c r="V362" i="62"/>
  <c r="W362" i="62"/>
  <c r="X362" i="62"/>
  <c r="Y362" i="62"/>
  <c r="Z362" i="62"/>
  <c r="AA362" i="62"/>
  <c r="AC362" i="62"/>
  <c r="AD362" i="62"/>
  <c r="AE362" i="62"/>
  <c r="AF362" i="62"/>
  <c r="AG362" i="62"/>
  <c r="AH362" i="62"/>
  <c r="AI362" i="62"/>
  <c r="AJ362" i="62"/>
  <c r="AK362" i="62"/>
  <c r="AM362" i="62"/>
  <c r="AN362" i="62"/>
  <c r="AO362" i="62"/>
  <c r="AP362" i="62"/>
  <c r="AR362" i="62"/>
  <c r="AS362" i="62"/>
  <c r="AT362" i="62"/>
  <c r="AU362" i="62"/>
  <c r="AW362" i="62"/>
  <c r="AY362" i="62"/>
  <c r="A363" i="62"/>
  <c r="B363" i="62"/>
  <c r="D363" i="62"/>
  <c r="E363" i="62"/>
  <c r="F363" i="62"/>
  <c r="G363" i="62"/>
  <c r="H363" i="62"/>
  <c r="I363" i="62"/>
  <c r="J363" i="62"/>
  <c r="K363" i="62"/>
  <c r="L363" i="62"/>
  <c r="M363" i="62"/>
  <c r="N363" i="62"/>
  <c r="O363" i="62"/>
  <c r="Q363" i="62"/>
  <c r="R363" i="62"/>
  <c r="S363" i="62"/>
  <c r="U363" i="62"/>
  <c r="V363" i="62"/>
  <c r="W363" i="62"/>
  <c r="X363" i="62"/>
  <c r="Y363" i="62"/>
  <c r="Z363" i="62"/>
  <c r="AA363" i="62"/>
  <c r="AC363" i="62"/>
  <c r="AD363" i="62"/>
  <c r="AE363" i="62"/>
  <c r="AF363" i="62"/>
  <c r="AG363" i="62"/>
  <c r="AH363" i="62"/>
  <c r="AI363" i="62"/>
  <c r="AJ363" i="62"/>
  <c r="AK363" i="62"/>
  <c r="AM363" i="62"/>
  <c r="AN363" i="62"/>
  <c r="AO363" i="62"/>
  <c r="AP363" i="62"/>
  <c r="AR363" i="62"/>
  <c r="AS363" i="62"/>
  <c r="AT363" i="62"/>
  <c r="AU363" i="62"/>
  <c r="AW363" i="62"/>
  <c r="AY363" i="62"/>
  <c r="A364" i="62"/>
  <c r="B364" i="62"/>
  <c r="D364" i="62"/>
  <c r="E364" i="62"/>
  <c r="F364" i="62"/>
  <c r="G364" i="62"/>
  <c r="H364" i="62"/>
  <c r="I364" i="62"/>
  <c r="J364" i="62"/>
  <c r="K364" i="62"/>
  <c r="L364" i="62"/>
  <c r="M364" i="62"/>
  <c r="N364" i="62"/>
  <c r="O364" i="62"/>
  <c r="Q364" i="62"/>
  <c r="R364" i="62"/>
  <c r="S364" i="62"/>
  <c r="U364" i="62"/>
  <c r="V364" i="62"/>
  <c r="W364" i="62"/>
  <c r="X364" i="62"/>
  <c r="Y364" i="62"/>
  <c r="Z364" i="62"/>
  <c r="AA364" i="62"/>
  <c r="AC364" i="62"/>
  <c r="AD364" i="62"/>
  <c r="AE364" i="62"/>
  <c r="AF364" i="62"/>
  <c r="AG364" i="62"/>
  <c r="AH364" i="62"/>
  <c r="AI364" i="62"/>
  <c r="AJ364" i="62"/>
  <c r="AK364" i="62"/>
  <c r="AM364" i="62"/>
  <c r="AN364" i="62"/>
  <c r="AO364" i="62"/>
  <c r="AP364" i="62"/>
  <c r="AR364" i="62"/>
  <c r="AS364" i="62"/>
  <c r="AT364" i="62"/>
  <c r="AU364" i="62"/>
  <c r="AW364" i="62"/>
  <c r="AY364" i="62"/>
  <c r="A365" i="62"/>
  <c r="B365" i="62"/>
  <c r="D365" i="62"/>
  <c r="E365" i="62"/>
  <c r="F365" i="62"/>
  <c r="G365" i="62"/>
  <c r="H365" i="62"/>
  <c r="I365" i="62"/>
  <c r="J365" i="62"/>
  <c r="K365" i="62"/>
  <c r="L365" i="62"/>
  <c r="M365" i="62"/>
  <c r="N365" i="62"/>
  <c r="O365" i="62"/>
  <c r="Q365" i="62"/>
  <c r="R365" i="62"/>
  <c r="S365" i="62"/>
  <c r="U365" i="62"/>
  <c r="V365" i="62"/>
  <c r="W365" i="62"/>
  <c r="X365" i="62"/>
  <c r="Y365" i="62"/>
  <c r="Z365" i="62"/>
  <c r="AA365" i="62"/>
  <c r="AC365" i="62"/>
  <c r="AD365" i="62"/>
  <c r="AE365" i="62"/>
  <c r="AF365" i="62"/>
  <c r="AG365" i="62"/>
  <c r="AH365" i="62"/>
  <c r="AI365" i="62"/>
  <c r="AJ365" i="62"/>
  <c r="AK365" i="62"/>
  <c r="AM365" i="62"/>
  <c r="AN365" i="62"/>
  <c r="AO365" i="62"/>
  <c r="AP365" i="62"/>
  <c r="AR365" i="62"/>
  <c r="AS365" i="62"/>
  <c r="AT365" i="62"/>
  <c r="AU365" i="62"/>
  <c r="AW365" i="62"/>
  <c r="AY365" i="62"/>
  <c r="A366" i="62"/>
  <c r="B366" i="62"/>
  <c r="D366" i="62"/>
  <c r="E366" i="62"/>
  <c r="F366" i="62"/>
  <c r="G366" i="62"/>
  <c r="H366" i="62"/>
  <c r="I366" i="62"/>
  <c r="J366" i="62"/>
  <c r="K366" i="62"/>
  <c r="L366" i="62"/>
  <c r="M366" i="62"/>
  <c r="N366" i="62"/>
  <c r="O366" i="62"/>
  <c r="Q366" i="62"/>
  <c r="R366" i="62"/>
  <c r="S366" i="62"/>
  <c r="U366" i="62"/>
  <c r="V366" i="62"/>
  <c r="W366" i="62"/>
  <c r="X366" i="62"/>
  <c r="Y366" i="62"/>
  <c r="Z366" i="62"/>
  <c r="AA366" i="62"/>
  <c r="AC366" i="62"/>
  <c r="AD366" i="62"/>
  <c r="AE366" i="62"/>
  <c r="AF366" i="62"/>
  <c r="AG366" i="62"/>
  <c r="AH366" i="62"/>
  <c r="AI366" i="62"/>
  <c r="AJ366" i="62"/>
  <c r="AK366" i="62"/>
  <c r="AM366" i="62"/>
  <c r="AN366" i="62"/>
  <c r="AO366" i="62"/>
  <c r="AP366" i="62"/>
  <c r="AR366" i="62"/>
  <c r="AS366" i="62"/>
  <c r="AT366" i="62"/>
  <c r="AU366" i="62"/>
  <c r="AW366" i="62"/>
  <c r="AY366" i="62"/>
  <c r="A367" i="62"/>
  <c r="B367" i="62"/>
  <c r="D367" i="62"/>
  <c r="E367" i="62"/>
  <c r="F367" i="62"/>
  <c r="G367" i="62"/>
  <c r="H367" i="62"/>
  <c r="I367" i="62"/>
  <c r="J367" i="62"/>
  <c r="K367" i="62"/>
  <c r="L367" i="62"/>
  <c r="M367" i="62"/>
  <c r="N367" i="62"/>
  <c r="O367" i="62"/>
  <c r="Q367" i="62"/>
  <c r="R367" i="62"/>
  <c r="S367" i="62"/>
  <c r="U367" i="62"/>
  <c r="V367" i="62"/>
  <c r="W367" i="62"/>
  <c r="X367" i="62"/>
  <c r="Y367" i="62"/>
  <c r="Z367" i="62"/>
  <c r="AA367" i="62"/>
  <c r="AC367" i="62"/>
  <c r="AD367" i="62"/>
  <c r="AE367" i="62"/>
  <c r="AF367" i="62"/>
  <c r="AG367" i="62"/>
  <c r="AH367" i="62"/>
  <c r="AI367" i="62"/>
  <c r="AJ367" i="62"/>
  <c r="AK367" i="62"/>
  <c r="AM367" i="62"/>
  <c r="AN367" i="62"/>
  <c r="AO367" i="62"/>
  <c r="AP367" i="62"/>
  <c r="AR367" i="62"/>
  <c r="AS367" i="62"/>
  <c r="AT367" i="62"/>
  <c r="AU367" i="62"/>
  <c r="AW367" i="62"/>
  <c r="AY367" i="62"/>
  <c r="A368" i="62"/>
  <c r="B368" i="62"/>
  <c r="D368" i="62"/>
  <c r="E368" i="62"/>
  <c r="F368" i="62"/>
  <c r="G368" i="62"/>
  <c r="H368" i="62"/>
  <c r="I368" i="62"/>
  <c r="J368" i="62"/>
  <c r="K368" i="62"/>
  <c r="L368" i="62"/>
  <c r="M368" i="62"/>
  <c r="N368" i="62"/>
  <c r="O368" i="62"/>
  <c r="Q368" i="62"/>
  <c r="R368" i="62"/>
  <c r="S368" i="62"/>
  <c r="U368" i="62"/>
  <c r="V368" i="62"/>
  <c r="W368" i="62"/>
  <c r="X368" i="62"/>
  <c r="Y368" i="62"/>
  <c r="Z368" i="62"/>
  <c r="AA368" i="62"/>
  <c r="AC368" i="62"/>
  <c r="AD368" i="62"/>
  <c r="AE368" i="62"/>
  <c r="AF368" i="62"/>
  <c r="AG368" i="62"/>
  <c r="AH368" i="62"/>
  <c r="AI368" i="62"/>
  <c r="AJ368" i="62"/>
  <c r="AK368" i="62"/>
  <c r="AM368" i="62"/>
  <c r="AN368" i="62"/>
  <c r="AO368" i="62"/>
  <c r="AP368" i="62"/>
  <c r="AR368" i="62"/>
  <c r="AS368" i="62"/>
  <c r="AT368" i="62"/>
  <c r="AU368" i="62"/>
  <c r="AW368" i="62"/>
  <c r="AY368" i="62"/>
  <c r="A369" i="62"/>
  <c r="B369" i="62"/>
  <c r="D369" i="62"/>
  <c r="E369" i="62"/>
  <c r="F369" i="62"/>
  <c r="G369" i="62"/>
  <c r="H369" i="62"/>
  <c r="I369" i="62"/>
  <c r="J369" i="62"/>
  <c r="K369" i="62"/>
  <c r="L369" i="62"/>
  <c r="M369" i="62"/>
  <c r="N369" i="62"/>
  <c r="O369" i="62"/>
  <c r="Q369" i="62"/>
  <c r="R369" i="62"/>
  <c r="S369" i="62"/>
  <c r="U369" i="62"/>
  <c r="V369" i="62"/>
  <c r="W369" i="62"/>
  <c r="X369" i="62"/>
  <c r="Y369" i="62"/>
  <c r="Z369" i="62"/>
  <c r="AA369" i="62"/>
  <c r="AC369" i="62"/>
  <c r="AD369" i="62"/>
  <c r="AE369" i="62"/>
  <c r="AF369" i="62"/>
  <c r="AG369" i="62"/>
  <c r="AH369" i="62"/>
  <c r="AI369" i="62"/>
  <c r="AJ369" i="62"/>
  <c r="AK369" i="62"/>
  <c r="AM369" i="62"/>
  <c r="AN369" i="62"/>
  <c r="AO369" i="62"/>
  <c r="AP369" i="62"/>
  <c r="AR369" i="62"/>
  <c r="AS369" i="62"/>
  <c r="AT369" i="62"/>
  <c r="AU369" i="62"/>
  <c r="AW369" i="62"/>
  <c r="AY369" i="62"/>
  <c r="A370" i="62"/>
  <c r="X370" i="62"/>
</calcChain>
</file>

<file path=xl/comments1.xml><?xml version="1.0" encoding="utf-8"?>
<comments xmlns="http://schemas.openxmlformats.org/spreadsheetml/2006/main">
  <authors>
    <author>Eric Boyt</author>
  </authors>
  <commentList>
    <comment ref="AG2" authorId="0" shapeId="0">
      <text>
        <r>
          <rPr>
            <b/>
            <sz val="8"/>
            <color indexed="81"/>
            <rFont val="Tahoma"/>
          </rPr>
          <t>Eric Boyt:</t>
        </r>
        <r>
          <rPr>
            <sz val="8"/>
            <color indexed="81"/>
            <rFont val="Tahoma"/>
          </rPr>
          <t xml:space="preserve">
Per Jared, Tallahassee would get a $.10 deduct offcurrent year price if prior year FGT Z2 Index Average is below the calculated swap price</t>
        </r>
      </text>
    </comment>
    <comment ref="AK2" authorId="0" shapeId="0">
      <text>
        <r>
          <rPr>
            <b/>
            <sz val="8"/>
            <color indexed="81"/>
            <rFont val="Tahoma"/>
          </rPr>
          <t>Eric Boyt:</t>
        </r>
        <r>
          <rPr>
            <sz val="8"/>
            <color indexed="81"/>
            <rFont val="Tahoma"/>
          </rPr>
          <t xml:space="preserve">
Arbitrary, it is simply chosen in order to calculate the Poyout</t>
        </r>
      </text>
    </comment>
    <comment ref="Z4" authorId="0" shapeId="0">
      <text>
        <r>
          <rPr>
            <b/>
            <sz val="8"/>
            <color indexed="81"/>
            <rFont val="Tahoma"/>
          </rPr>
          <t>Eric Boyt:</t>
        </r>
        <r>
          <rPr>
            <sz val="8"/>
            <color indexed="81"/>
            <rFont val="Tahoma"/>
          </rPr>
          <t xml:space="preserve">
Used to calculate the digital payout at expiry</t>
        </r>
      </text>
    </comment>
    <comment ref="AR10" authorId="0" shapeId="0">
      <text>
        <r>
          <rPr>
            <b/>
            <sz val="8"/>
            <color indexed="81"/>
            <rFont val="Tahoma"/>
          </rPr>
          <t>Eric Boyt:</t>
        </r>
        <r>
          <rPr>
            <sz val="8"/>
            <color indexed="81"/>
            <rFont val="Tahoma"/>
          </rPr>
          <t xml:space="preserve">
Per Paulo Issler, this is meaningless for this deal</t>
        </r>
      </text>
    </comment>
  </commentList>
</comments>
</file>

<file path=xl/sharedStrings.xml><?xml version="1.0" encoding="utf-8"?>
<sst xmlns="http://schemas.openxmlformats.org/spreadsheetml/2006/main" count="293" uniqueCount="121">
  <si>
    <t>Mid</t>
  </si>
  <si>
    <t>Monthly</t>
  </si>
  <si>
    <t>PV</t>
  </si>
  <si>
    <t>Discount</t>
  </si>
  <si>
    <t>Factor</t>
  </si>
  <si>
    <t>Value</t>
  </si>
  <si>
    <t>Nymex</t>
  </si>
  <si>
    <t>Basis</t>
  </si>
  <si>
    <t>Index</t>
  </si>
  <si>
    <t>Date</t>
  </si>
  <si>
    <t>Real</t>
  </si>
  <si>
    <t>Term</t>
  </si>
  <si>
    <t>MMbtu</t>
  </si>
  <si>
    <t>MMBtu/day 1</t>
  </si>
  <si>
    <t>Start Date</t>
  </si>
  <si>
    <t>Stop Date</t>
  </si>
  <si>
    <t>Mark Date</t>
  </si>
  <si>
    <t>Curve Date</t>
  </si>
  <si>
    <t>Phy1 Fin2</t>
  </si>
  <si>
    <t>Buy1 Sell2</t>
  </si>
  <si>
    <t>MMBtu/month 2</t>
  </si>
  <si>
    <t>Delivery Pt.</t>
  </si>
  <si>
    <t>Accum</t>
  </si>
  <si>
    <t>NYMEX</t>
  </si>
  <si>
    <t>BASIS</t>
  </si>
  <si>
    <t>INDEX</t>
  </si>
  <si>
    <t>TOTAL</t>
  </si>
  <si>
    <t>Delivery</t>
  </si>
  <si>
    <t>Calendar</t>
  </si>
  <si>
    <t>Libor</t>
  </si>
  <si>
    <t>Active</t>
  </si>
  <si>
    <t>Month</t>
  </si>
  <si>
    <t>Contract</t>
  </si>
  <si>
    <t>Days</t>
  </si>
  <si>
    <t>AA</t>
  </si>
  <si>
    <t>Months</t>
  </si>
  <si>
    <t>SWAP PRICE</t>
  </si>
  <si>
    <t>Cost of Funds</t>
  </si>
  <si>
    <t>Adjustment (bp)</t>
  </si>
  <si>
    <t>VALUE</t>
  </si>
  <si>
    <t>MMBtu</t>
  </si>
  <si>
    <t>INPUT</t>
  </si>
  <si>
    <t>NG-P</t>
  </si>
  <si>
    <t>Total</t>
  </si>
  <si>
    <t>LIBOR-AA</t>
  </si>
  <si>
    <t>Origination Value</t>
  </si>
  <si>
    <t>Desk Value</t>
  </si>
  <si>
    <t>Gas Swap Model</t>
  </si>
  <si>
    <t>Customer</t>
  </si>
  <si>
    <t>As of:</t>
  </si>
  <si>
    <t>Curves</t>
  </si>
  <si>
    <t>Trader</t>
  </si>
  <si>
    <t>Originator</t>
  </si>
  <si>
    <t>Structurer</t>
  </si>
  <si>
    <t xml:space="preserve"> </t>
  </si>
  <si>
    <t>Start</t>
  </si>
  <si>
    <t>Stop</t>
  </si>
  <si>
    <t>Delivery Points</t>
  </si>
  <si>
    <t>Eric Boyt x5-7754</t>
  </si>
  <si>
    <t>OFFER</t>
  </si>
  <si>
    <t>Sandra Brawner</t>
  </si>
  <si>
    <t>Jared Kaiser</t>
  </si>
  <si>
    <t>City of Tallahasse</t>
  </si>
  <si>
    <t>FGT Z2</t>
  </si>
  <si>
    <t>PRICE</t>
  </si>
  <si>
    <t>Daily Volume</t>
  </si>
  <si>
    <t>12 Y - 0 M</t>
  </si>
  <si>
    <t>Delivery Point</t>
  </si>
  <si>
    <t>IF-FGT/Z2</t>
  </si>
  <si>
    <t>IF-FGT/Z2-D</t>
  </si>
  <si>
    <t>IF-FGT/Z2-I</t>
  </si>
  <si>
    <t>NYMEX Offer</t>
  </si>
  <si>
    <t>FGT Z2 Offer</t>
  </si>
  <si>
    <t>City of Tallahassee RFP</t>
  </si>
  <si>
    <t>Origination (Jared)</t>
  </si>
  <si>
    <t>Calculated Swap Price</t>
  </si>
  <si>
    <t>Price</t>
  </si>
  <si>
    <t>Range</t>
  </si>
  <si>
    <t>Vol</t>
  </si>
  <si>
    <t>Next</t>
  </si>
  <si>
    <t>End</t>
  </si>
  <si>
    <t>Settles</t>
  </si>
  <si>
    <t>Set</t>
  </si>
  <si>
    <t>Strike</t>
  </si>
  <si>
    <t>Correlation</t>
  </si>
  <si>
    <t>Set Price</t>
  </si>
  <si>
    <t>Time to</t>
  </si>
  <si>
    <t>Expire</t>
  </si>
  <si>
    <t>Option</t>
  </si>
  <si>
    <t>Type</t>
  </si>
  <si>
    <t>Return</t>
  </si>
  <si>
    <t>Premium</t>
  </si>
  <si>
    <t>($/mmbtu)</t>
  </si>
  <si>
    <t>$</t>
  </si>
  <si>
    <t>IF-FGT/Z2-VO</t>
  </si>
  <si>
    <t>none-D</t>
  </si>
  <si>
    <t>Value of Digital Put Option</t>
  </si>
  <si>
    <t>Volatility</t>
  </si>
  <si>
    <t>Offer</t>
  </si>
  <si>
    <t>Volatility Offer</t>
  </si>
  <si>
    <t>Interest</t>
  </si>
  <si>
    <t>Rate</t>
  </si>
  <si>
    <t>Long</t>
  </si>
  <si>
    <t>Short</t>
  </si>
  <si>
    <t>Epsilon</t>
  </si>
  <si>
    <t>Net Position</t>
  </si>
  <si>
    <t>Forward</t>
  </si>
  <si>
    <t>Digital</t>
  </si>
  <si>
    <t>Payout</t>
  </si>
  <si>
    <t>Unit Quantity</t>
  </si>
  <si>
    <t>1 Option</t>
  </si>
  <si>
    <t>@ expiry</t>
  </si>
  <si>
    <t>Monthly Digital Payout</t>
  </si>
  <si>
    <t>1=call</t>
  </si>
  <si>
    <t>0=put</t>
  </si>
  <si>
    <t>0=premium</t>
  </si>
  <si>
    <t>Net Price</t>
  </si>
  <si>
    <t>Pricing Table</t>
  </si>
  <si>
    <t>John Arnold</t>
  </si>
  <si>
    <t>S. Brawner</t>
  </si>
  <si>
    <t>J. Arnold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</si>
</sst>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2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0.0000000"/>
    <numFmt numFmtId="168" formatCode="0.0000"/>
    <numFmt numFmtId="169" formatCode="0.000"/>
    <numFmt numFmtId="173" formatCode="&quot;$&quot;#,##0"/>
    <numFmt numFmtId="174" formatCode="mm/yy"/>
    <numFmt numFmtId="175" formatCode="mm/dd/yy"/>
    <numFmt numFmtId="177" formatCode="&quot;$&quot;#,##0.0000_);[Red]\(&quot;$&quot;#,##0.0000\)"/>
    <numFmt numFmtId="183" formatCode="0.0000_);\(0.0000\)"/>
    <numFmt numFmtId="185" formatCode="#,##0.0_);\(#,##0.0\)"/>
    <numFmt numFmtId="188" formatCode="&quot;$&quot;#,##0.0000"/>
    <numFmt numFmtId="190" formatCode="&quot;$&quot;#,##0.00"/>
    <numFmt numFmtId="191" formatCode="&quot;$&quot;#,##0.000"/>
    <numFmt numFmtId="202" formatCode="General_)"/>
    <numFmt numFmtId="208" formatCode="#,##0.0_);[Red]\(#,##0.0\)"/>
    <numFmt numFmtId="209" formatCode="_(* #,##0_);_(* \(#,##0\);_(* &quot;-&quot;??_);_(@_)"/>
    <numFmt numFmtId="246" formatCode="_-* #,##0_-;\-* #,##0_-;_-* &quot;-&quot;_-;_-@_-"/>
    <numFmt numFmtId="248" formatCode="_-* #,##0.00_-;\-* #,##0.00_-;_-* &quot;-&quot;??_-;_-@_-"/>
    <numFmt numFmtId="253" formatCode="_-* #,##0\ &quot;Pts&quot;_-;\-* #,##0\ &quot;Pts&quot;_-;_-* &quot;-&quot;\ &quot;Pts&quot;_-;_-@_-"/>
    <numFmt numFmtId="254" formatCode="_-* #,##0\ _P_t_s_-;\-* #,##0\ _P_t_s_-;_-* &quot;-&quot;\ _P_t_s_-;_-@_-"/>
    <numFmt numFmtId="255" formatCode="_-* #,##0.00\ &quot;Pts&quot;_-;\-* #,##0.00\ &quot;Pts&quot;_-;_-* &quot;-&quot;??\ &quot;Pts&quot;_-;_-@_-"/>
    <numFmt numFmtId="256" formatCode="_-* #,##0.00\ _P_t_s_-;\-* #,##0.00\ _P_t_s_-;_-* &quot;-&quot;??\ _P_t_s_-;_-@_-"/>
    <numFmt numFmtId="261" formatCode="_-&quot;S/.&quot;\ * #,##0_-;\-&quot;S/.&quot;\ * #,##0_-;_-&quot;S/.&quot;\ * &quot;-&quot;_-;_-@_-"/>
    <numFmt numFmtId="262" formatCode="_-&quot;S/.&quot;\ * #,##0.00_-;\-&quot;S/.&quot;\ * #,##0.00_-;_-&quot;S/.&quot;\ * &quot;-&quot;??_-;_-@_-"/>
    <numFmt numFmtId="272" formatCode="&quot;$&quot;#,##0;[Red]\-&quot;$&quot;#,##0"/>
    <numFmt numFmtId="274" formatCode="&quot;$&quot;#,##0.00;[Red]\-&quot;$&quot;#,##0.00"/>
    <numFmt numFmtId="275" formatCode="_-&quot;$&quot;* #,##0_-;\-&quot;$&quot;* #,##0_-;_-&quot;$&quot;* &quot;-&quot;_-;_-@_-"/>
    <numFmt numFmtId="276" formatCode="_-&quot;$&quot;* #,##0.00_-;\-&quot;$&quot;* #,##0.00_-;_-&quot;$&quot;* &quot;-&quot;??_-;_-@_-"/>
    <numFmt numFmtId="283" formatCode="_ * #,##0_ ;_ * \-#,##0_ ;_ * &quot;-&quot;_ ;_ @_ "/>
    <numFmt numFmtId="285" formatCode="_ * #,##0.00_ ;_ * \-#,##0.00_ ;_ * &quot;-&quot;??_ ;_ @_ "/>
    <numFmt numFmtId="290" formatCode="_ &quot;$&quot;\ * #,##0_ ;_ &quot;$&quot;\ * \-#,##0_ ;_ &quot;$&quot;\ * &quot;-&quot;_ ;_ @_ "/>
    <numFmt numFmtId="291" formatCode="_ &quot;$&quot;\ * #,##0.00_ ;_ &quot;$&quot;\ * \-#,##0.00_ ;_ &quot;$&quot;\ * &quot;-&quot;??_ ;_ @_ "/>
    <numFmt numFmtId="317" formatCode="_-* #,##0\ &quot;F&quot;_-;\-* #,##0\ &quot;F&quot;_-;_-* &quot;-&quot;\ &quot;F&quot;_-;_-@_-"/>
    <numFmt numFmtId="318" formatCode="_-* #,##0\ _F_-;\-* #,##0\ _F_-;_-* &quot;-&quot;\ _F_-;_-@_-"/>
    <numFmt numFmtId="319" formatCode="#,##0.000"/>
    <numFmt numFmtId="322" formatCode="#,##0.000000_);[Red]\(#,##0.000000\)"/>
  </numFmts>
  <fonts count="86">
    <font>
      <sz val="10"/>
      <name val="Arial"/>
    </font>
    <font>
      <sz val="10"/>
      <name val="Arial"/>
    </font>
    <font>
      <sz val="10"/>
      <name val="Times New Roman"/>
      <family val="1"/>
    </font>
    <font>
      <sz val="10"/>
      <name val="Helv"/>
      <family val="2"/>
    </font>
    <font>
      <sz val="10"/>
      <name val="Arial"/>
      <family val="2"/>
    </font>
    <font>
      <sz val="12"/>
      <name val="???"/>
      <family val="1"/>
      <charset val="129"/>
    </font>
    <font>
      <sz val="12"/>
      <name val="???"/>
      <family val="3"/>
      <charset val="129"/>
    </font>
    <font>
      <sz val="10"/>
      <name val="???"/>
      <family val="3"/>
      <charset val="129"/>
    </font>
    <font>
      <sz val="11"/>
      <name val="??"/>
      <family val="3"/>
      <charset val="129"/>
    </font>
    <font>
      <sz val="10"/>
      <name val="MS Sans Serif"/>
      <family val="2"/>
    </font>
    <font>
      <sz val="11"/>
      <name val="???"/>
      <family val="1"/>
      <charset val="129"/>
    </font>
    <font>
      <sz val="11"/>
      <name val="???"/>
      <family val="3"/>
      <charset val="129"/>
    </font>
    <font>
      <b/>
      <sz val="10"/>
      <name val="Arial"/>
    </font>
    <font>
      <sz val="10"/>
      <name val="Arial Narrow"/>
      <family val="2"/>
    </font>
    <font>
      <sz val="10"/>
      <name val="MS Sans Serif"/>
    </font>
    <font>
      <sz val="10"/>
      <name val="Geneva"/>
      <family val="2"/>
    </font>
    <font>
      <sz val="10"/>
      <name val="Book Antiqua"/>
      <family val="1"/>
    </font>
    <font>
      <sz val="10"/>
      <name val="Times New Roman"/>
    </font>
    <font>
      <sz val="10"/>
      <name val="Advisor SSi"/>
      <family val="1"/>
    </font>
    <font>
      <sz val="10"/>
      <name val="Helv"/>
    </font>
    <font>
      <sz val="8"/>
      <name val="Arial"/>
      <family val="2"/>
    </font>
    <font>
      <sz val="12"/>
      <name val="arial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12"/>
      <name val="Arial"/>
      <family val="2"/>
    </font>
    <font>
      <sz val="10"/>
      <name val="Courier"/>
    </font>
    <font>
      <sz val="12"/>
      <name val="Helv"/>
      <family val="2"/>
    </font>
    <font>
      <sz val="12"/>
      <name val="Courier"/>
      <family val="3"/>
    </font>
    <font>
      <sz val="8"/>
      <name val="Courier"/>
      <family val="3"/>
    </font>
    <font>
      <sz val="8"/>
      <name val="Arial"/>
    </font>
    <font>
      <sz val="8"/>
      <name val="Helv"/>
    </font>
    <font>
      <sz val="8"/>
      <name val="Arial"/>
    </font>
    <font>
      <sz val="11"/>
      <name val="Arial"/>
    </font>
    <font>
      <sz val="12"/>
      <name val="Times New Roman"/>
      <family val="1"/>
    </font>
    <font>
      <sz val="10"/>
      <name val="Courier"/>
      <family val="3"/>
    </font>
    <font>
      <sz val="10"/>
      <color indexed="8"/>
      <name val="MS Sans Serif"/>
    </font>
    <font>
      <sz val="10"/>
      <name val="Univers (W1)"/>
    </font>
    <font>
      <sz val="12"/>
      <name val="Times New Roman"/>
    </font>
    <font>
      <sz val="10"/>
      <name val="Univers (W1)"/>
      <family val="2"/>
    </font>
    <font>
      <b/>
      <sz val="14"/>
      <name val="Times New Roman"/>
      <family val="1"/>
    </font>
    <font>
      <b/>
      <sz val="14"/>
      <name val="Times New Roman"/>
    </font>
    <font>
      <sz val="10"/>
      <name val="Geneva"/>
    </font>
    <font>
      <sz val="14"/>
      <name val="AngsanaUPC"/>
      <family val="1"/>
    </font>
    <font>
      <sz val="9"/>
      <name val="Arial Narrow"/>
      <family val="2"/>
    </font>
    <font>
      <sz val="7"/>
      <name val="Arial"/>
      <family val="2"/>
    </font>
    <font>
      <sz val="7"/>
      <name val="Arial"/>
    </font>
    <font>
      <sz val="10"/>
      <name val="Times"/>
    </font>
    <font>
      <sz val="12"/>
      <name val="EucrosiaUPC"/>
      <family val="1"/>
    </font>
    <font>
      <sz val="14"/>
      <name val="CordiaUPC"/>
      <family val="1"/>
    </font>
    <font>
      <sz val="14"/>
      <name val="FreesiaUPC"/>
      <family val="1"/>
    </font>
    <font>
      <sz val="12"/>
      <name val="PathWay Access 3.0"/>
      <family val="3"/>
    </font>
    <font>
      <sz val="12"/>
      <name val="Helv"/>
    </font>
    <font>
      <sz val="8.5"/>
      <name val="MS Sans Serif"/>
      <family val="2"/>
    </font>
    <font>
      <sz val="9"/>
      <name val="Arial"/>
    </font>
    <font>
      <sz val="11"/>
      <name val="Book Antiqua"/>
      <family val="1"/>
    </font>
    <font>
      <sz val="8"/>
      <name val="Tms Rmn"/>
    </font>
    <font>
      <sz val="10"/>
      <name val="Tms Rmn"/>
    </font>
    <font>
      <sz val="10"/>
      <name val="TimesNewRomanPS"/>
      <family val="1"/>
    </font>
    <font>
      <sz val="8"/>
      <name val="Times New Roman"/>
      <family val="1"/>
    </font>
    <font>
      <sz val="8"/>
      <name val="Times New Roman"/>
    </font>
    <font>
      <sz val="8"/>
      <color indexed="12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b/>
      <sz val="8"/>
      <name val="Arial"/>
    </font>
    <font>
      <sz val="11"/>
      <name val="Times New Roman"/>
    </font>
    <font>
      <sz val="20"/>
      <name val="Letter Gothic (W1)"/>
    </font>
    <font>
      <sz val="14"/>
      <name val="Times New Roman"/>
    </font>
    <font>
      <sz val="7"/>
      <name val="Helv"/>
    </font>
    <font>
      <sz val="12"/>
      <name val="Arial MT"/>
    </font>
    <font>
      <sz val="10"/>
      <name val="CG Times"/>
    </font>
    <font>
      <sz val="10"/>
      <name val="Century Schoolbook"/>
    </font>
    <font>
      <sz val="11"/>
      <name val="CG Times"/>
    </font>
    <font>
      <sz val="10"/>
      <name val="Courier New"/>
    </font>
    <font>
      <sz val="8"/>
      <color indexed="8"/>
      <name val="Arial"/>
    </font>
    <font>
      <b/>
      <sz val="10"/>
      <color indexed="12"/>
      <name val="Arial"/>
      <family val="2"/>
    </font>
    <font>
      <b/>
      <u/>
      <sz val="10"/>
      <name val="Arial"/>
      <family val="2"/>
    </font>
    <font>
      <u/>
      <sz val="10"/>
      <color indexed="36"/>
      <name val="Arial"/>
    </font>
    <font>
      <u/>
      <sz val="10"/>
      <color indexed="12"/>
      <name val="Arial"/>
    </font>
    <font>
      <u/>
      <sz val="10"/>
      <name val="Arial"/>
      <family val="2"/>
    </font>
    <font>
      <b/>
      <sz val="14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color indexed="9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1"/>
        <bgColor indexed="64"/>
      </patternFill>
    </fill>
  </fills>
  <borders count="18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32">
    <xf numFmtId="0" fontId="0" fillId="0" borderId="0"/>
    <xf numFmtId="0" fontId="5" fillId="0" borderId="0"/>
    <xf numFmtId="1" fontId="14" fillId="0" borderId="0"/>
    <xf numFmtId="0" fontId="12" fillId="2" borderId="1">
      <alignment horizontal="center" vertical="center"/>
    </xf>
    <xf numFmtId="0" fontId="66" fillId="0" borderId="2">
      <alignment horizontal="center"/>
    </xf>
    <xf numFmtId="43" fontId="1" fillId="0" borderId="0" applyFont="0" applyFill="0" applyBorder="0" applyAlignment="0" applyProtection="0"/>
    <xf numFmtId="6" fontId="8" fillId="0" borderId="0">
      <protection locked="0"/>
    </xf>
    <xf numFmtId="0" fontId="1" fillId="0" borderId="0">
      <protection locked="0"/>
    </xf>
    <xf numFmtId="0" fontId="79" fillId="0" borderId="0" applyNumberFormat="0" applyFill="0" applyBorder="0" applyAlignment="0" applyProtection="0">
      <alignment vertical="top"/>
      <protection locked="0"/>
    </xf>
    <xf numFmtId="38" fontId="20" fillId="4" borderId="0" applyNumberFormat="0" applyBorder="0" applyAlignment="0" applyProtection="0"/>
    <xf numFmtId="0" fontId="22" fillId="0" borderId="0" applyNumberFormat="0" applyFill="0" applyBorder="0" applyAlignment="0" applyProtection="0"/>
    <xf numFmtId="0" fontId="1" fillId="0" borderId="0">
      <protection locked="0"/>
    </xf>
    <xf numFmtId="0" fontId="1" fillId="0" borderId="0">
      <protection locked="0"/>
    </xf>
    <xf numFmtId="0" fontId="23" fillId="0" borderId="3" applyNumberFormat="0" applyFill="0" applyAlignment="0" applyProtection="0"/>
    <xf numFmtId="10" fontId="20" fillId="5" borderId="4" applyNumberFormat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37" fontId="24" fillId="0" borderId="0"/>
    <xf numFmtId="0" fontId="25" fillId="0" borderId="0"/>
    <xf numFmtId="0" fontId="34" fillId="0" borderId="0"/>
    <xf numFmtId="9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0" fontId="1" fillId="0" borderId="6">
      <protection locked="0"/>
    </xf>
    <xf numFmtId="38" fontId="14" fillId="0" borderId="0" applyFont="0" applyFill="0" applyBorder="0" applyAlignment="0" applyProtection="0"/>
    <xf numFmtId="40" fontId="14" fillId="0" borderId="0" applyFont="0" applyFill="0" applyBorder="0" applyAlignment="0" applyProtection="0"/>
    <xf numFmtId="37" fontId="20" fillId="7" borderId="0" applyNumberFormat="0" applyBorder="0" applyAlignment="0" applyProtection="0"/>
    <xf numFmtId="37" fontId="31" fillId="0" borderId="0"/>
    <xf numFmtId="3" fontId="62" fillId="0" borderId="3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</cellStyleXfs>
  <cellXfs count="211">
    <xf numFmtId="0" fontId="0" fillId="0" borderId="0" xfId="0"/>
    <xf numFmtId="0" fontId="4" fillId="0" borderId="0" xfId="0" quotePrefix="1" applyNumberFormat="1" applyFont="1" applyAlignment="1">
      <alignment horizontal="left"/>
    </xf>
    <xf numFmtId="0" fontId="4" fillId="0" borderId="0" xfId="0" applyFont="1"/>
    <xf numFmtId="0" fontId="4" fillId="0" borderId="7" xfId="0" applyFont="1" applyBorder="1" applyAlignment="1">
      <alignment horizontal="center"/>
    </xf>
    <xf numFmtId="0" fontId="4" fillId="0" borderId="0" xfId="0" applyFont="1" applyBorder="1"/>
    <xf numFmtId="0" fontId="4" fillId="0" borderId="0" xfId="0" applyFont="1" applyAlignment="1">
      <alignment horizontal="center"/>
    </xf>
    <xf numFmtId="0" fontId="4" fillId="0" borderId="0" xfId="0" applyFont="1" applyFill="1" applyBorder="1"/>
    <xf numFmtId="1" fontId="4" fillId="0" borderId="0" xfId="0" applyNumberFormat="1" applyFont="1"/>
    <xf numFmtId="0" fontId="4" fillId="0" borderId="7" xfId="0" quotePrefix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8" xfId="0" quotePrefix="1" applyFont="1" applyBorder="1" applyAlignment="1">
      <alignment horizontal="center"/>
    </xf>
    <xf numFmtId="0" fontId="4" fillId="0" borderId="8" xfId="0" applyFont="1" applyBorder="1"/>
    <xf numFmtId="0" fontId="4" fillId="0" borderId="9" xfId="0" applyFont="1" applyBorder="1" applyAlignment="1">
      <alignment horizontal="center"/>
    </xf>
    <xf numFmtId="168" fontId="4" fillId="0" borderId="9" xfId="0" applyNumberFormat="1" applyFont="1" applyBorder="1" applyAlignment="1">
      <alignment horizontal="center"/>
    </xf>
    <xf numFmtId="0" fontId="4" fillId="0" borderId="0" xfId="0" quotePrefix="1" applyFont="1" applyAlignment="1">
      <alignment horizontal="center"/>
    </xf>
    <xf numFmtId="175" fontId="4" fillId="0" borderId="10" xfId="0" applyNumberFormat="1" applyFont="1" applyBorder="1" applyAlignment="1">
      <alignment horizontal="center"/>
    </xf>
    <xf numFmtId="0" fontId="4" fillId="0" borderId="10" xfId="21" quotePrefix="1" applyFont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4" fillId="7" borderId="11" xfId="0" applyFont="1" applyFill="1" applyBorder="1" applyAlignment="1">
      <alignment horizontal="center"/>
    </xf>
    <xf numFmtId="0" fontId="64" fillId="3" borderId="11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63" fillId="8" borderId="11" xfId="0" applyFont="1" applyFill="1" applyBorder="1" applyAlignment="1">
      <alignment horizontal="center"/>
    </xf>
    <xf numFmtId="0" fontId="64" fillId="3" borderId="0" xfId="0" applyFont="1" applyFill="1" applyBorder="1" applyAlignment="1">
      <alignment horizontal="center"/>
    </xf>
    <xf numFmtId="0" fontId="23" fillId="3" borderId="0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63" fillId="8" borderId="0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4" fillId="7" borderId="5" xfId="0" quotePrefix="1" applyFont="1" applyFill="1" applyBorder="1" applyAlignment="1">
      <alignment horizontal="center"/>
    </xf>
    <xf numFmtId="0" fontId="64" fillId="3" borderId="5" xfId="0" applyFont="1" applyFill="1" applyBorder="1" applyAlignment="1">
      <alignment horizontal="center"/>
    </xf>
    <xf numFmtId="0" fontId="23" fillId="3" borderId="5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63" fillId="8" borderId="5" xfId="0" applyFont="1" applyFill="1" applyBorder="1" applyAlignment="1">
      <alignment horizontal="center"/>
    </xf>
    <xf numFmtId="0" fontId="65" fillId="0" borderId="0" xfId="0" applyFont="1" applyAlignment="1">
      <alignment horizontal="center"/>
    </xf>
    <xf numFmtId="17" fontId="4" fillId="0" borderId="0" xfId="0" applyNumberFormat="1" applyFont="1" applyAlignment="1">
      <alignment horizontal="center"/>
    </xf>
    <xf numFmtId="38" fontId="4" fillId="0" borderId="0" xfId="0" applyNumberFormat="1" applyFont="1" applyAlignment="1">
      <alignment horizontal="center"/>
    </xf>
    <xf numFmtId="188" fontId="4" fillId="0" borderId="0" xfId="0" applyNumberFormat="1" applyFont="1" applyAlignment="1">
      <alignment horizontal="center"/>
    </xf>
    <xf numFmtId="9" fontId="65" fillId="0" borderId="0" xfId="22" applyFont="1" applyBorder="1" applyAlignment="1">
      <alignment horizontal="center"/>
    </xf>
    <xf numFmtId="1" fontId="4" fillId="0" borderId="0" xfId="0" applyNumberFormat="1" applyFont="1" applyAlignment="1">
      <alignment horizontal="center"/>
    </xf>
    <xf numFmtId="6" fontId="4" fillId="0" borderId="0" xfId="0" applyNumberFormat="1" applyFont="1" applyAlignment="1">
      <alignment horizontal="center"/>
    </xf>
    <xf numFmtId="6" fontId="63" fillId="0" borderId="0" xfId="0" applyNumberFormat="1" applyFont="1" applyAlignment="1">
      <alignment horizontal="center"/>
    </xf>
    <xf numFmtId="38" fontId="4" fillId="0" borderId="0" xfId="0" applyNumberFormat="1" applyFont="1"/>
    <xf numFmtId="168" fontId="4" fillId="0" borderId="0" xfId="0" applyNumberFormat="1" applyFont="1"/>
    <xf numFmtId="6" fontId="4" fillId="0" borderId="0" xfId="0" applyNumberFormat="1" applyFont="1" applyFill="1" applyBorder="1" applyAlignment="1">
      <alignment horizontal="center"/>
    </xf>
    <xf numFmtId="174" fontId="23" fillId="0" borderId="0" xfId="0" applyNumberFormat="1" applyFont="1" applyAlignment="1">
      <alignment horizontal="center"/>
    </xf>
    <xf numFmtId="175" fontId="4" fillId="0" borderId="0" xfId="0" applyNumberFormat="1" applyFont="1" applyAlignment="1">
      <alignment horizontal="center"/>
    </xf>
    <xf numFmtId="0" fontId="63" fillId="0" borderId="12" xfId="0" applyFont="1" applyBorder="1"/>
    <xf numFmtId="165" fontId="4" fillId="0" borderId="0" xfId="0" quotePrefix="1" applyNumberFormat="1" applyFont="1" applyAlignment="1">
      <alignment horizontal="center"/>
    </xf>
    <xf numFmtId="0" fontId="4" fillId="0" borderId="13" xfId="0" applyFont="1" applyBorder="1" applyAlignment="1">
      <alignment horizontal="center"/>
    </xf>
    <xf numFmtId="168" fontId="4" fillId="0" borderId="14" xfId="0" applyNumberFormat="1" applyFont="1" applyBorder="1" applyAlignment="1">
      <alignment horizontal="center"/>
    </xf>
    <xf numFmtId="0" fontId="63" fillId="8" borderId="13" xfId="0" applyFont="1" applyFill="1" applyBorder="1" applyAlignment="1">
      <alignment horizontal="center"/>
    </xf>
    <xf numFmtId="0" fontId="63" fillId="8" borderId="14" xfId="0" applyFont="1" applyFill="1" applyBorder="1" applyAlignment="1">
      <alignment horizontal="center"/>
    </xf>
    <xf numFmtId="6" fontId="63" fillId="0" borderId="14" xfId="0" applyNumberFormat="1" applyFont="1" applyBorder="1" applyAlignment="1">
      <alignment horizontal="center"/>
    </xf>
    <xf numFmtId="0" fontId="4" fillId="0" borderId="14" xfId="0" applyFont="1" applyBorder="1"/>
    <xf numFmtId="0" fontId="63" fillId="0" borderId="0" xfId="0" applyFont="1" applyAlignment="1">
      <alignment horizontal="center"/>
    </xf>
    <xf numFmtId="183" fontId="23" fillId="0" borderId="0" xfId="0" applyNumberFormat="1" applyFont="1" applyAlignment="1">
      <alignment horizontal="center"/>
    </xf>
    <xf numFmtId="0" fontId="63" fillId="7" borderId="0" xfId="0" applyFont="1" applyFill="1" applyAlignment="1"/>
    <xf numFmtId="0" fontId="4" fillId="7" borderId="0" xfId="0" applyFont="1" applyFill="1"/>
    <xf numFmtId="0" fontId="4" fillId="0" borderId="0" xfId="0" applyFont="1" applyFill="1"/>
    <xf numFmtId="1" fontId="63" fillId="0" borderId="0" xfId="0" applyNumberFormat="1" applyFont="1" applyBorder="1"/>
    <xf numFmtId="177" fontId="63" fillId="0" borderId="0" xfId="0" applyNumberFormat="1" applyFont="1" applyBorder="1" applyAlignment="1">
      <alignment horizontal="center"/>
    </xf>
    <xf numFmtId="168" fontId="4" fillId="0" borderId="0" xfId="0" applyNumberFormat="1" applyFont="1" applyBorder="1" applyAlignment="1">
      <alignment horizontal="center"/>
    </xf>
    <xf numFmtId="0" fontId="23" fillId="0" borderId="0" xfId="0" applyFont="1" applyBorder="1" applyAlignment="1">
      <alignment horizontal="center"/>
    </xf>
    <xf numFmtId="0" fontId="63" fillId="9" borderId="0" xfId="0" applyFont="1" applyFill="1" applyBorder="1" applyAlignment="1">
      <alignment horizontal="center"/>
    </xf>
    <xf numFmtId="0" fontId="63" fillId="0" borderId="0" xfId="0" applyFont="1" applyFill="1" applyBorder="1" applyAlignment="1">
      <alignment horizontal="center"/>
    </xf>
    <xf numFmtId="191" fontId="4" fillId="0" borderId="0" xfId="0" applyNumberFormat="1" applyFont="1" applyAlignment="1">
      <alignment horizontal="center"/>
    </xf>
    <xf numFmtId="38" fontId="77" fillId="10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38" fontId="23" fillId="0" borderId="0" xfId="0" applyNumberFormat="1" applyFont="1" applyFill="1" applyBorder="1" applyAlignment="1">
      <alignment horizontal="center"/>
    </xf>
    <xf numFmtId="188" fontId="77" fillId="10" borderId="0" xfId="0" applyNumberFormat="1" applyFont="1" applyFill="1" applyAlignment="1">
      <alignment horizontal="center"/>
    </xf>
    <xf numFmtId="6" fontId="4" fillId="0" borderId="0" xfId="0" applyNumberFormat="1" applyFont="1"/>
    <xf numFmtId="177" fontId="4" fillId="0" borderId="0" xfId="0" applyNumberFormat="1" applyFont="1"/>
    <xf numFmtId="6" fontId="63" fillId="0" borderId="15" xfId="0" applyNumberFormat="1" applyFont="1" applyBorder="1" applyAlignment="1">
      <alignment horizontal="center"/>
    </xf>
    <xf numFmtId="0" fontId="77" fillId="10" borderId="12" xfId="0" applyFont="1" applyFill="1" applyBorder="1" applyAlignment="1">
      <alignment horizontal="center"/>
    </xf>
    <xf numFmtId="0" fontId="77" fillId="10" borderId="15" xfId="0" applyFont="1" applyFill="1" applyBorder="1" applyAlignment="1">
      <alignment horizontal="center"/>
    </xf>
    <xf numFmtId="0" fontId="77" fillId="10" borderId="16" xfId="0" applyFont="1" applyFill="1" applyBorder="1" applyAlignment="1">
      <alignment horizontal="center"/>
    </xf>
    <xf numFmtId="0" fontId="77" fillId="10" borderId="10" xfId="0" applyFont="1" applyFill="1" applyBorder="1" applyAlignment="1">
      <alignment horizontal="center"/>
    </xf>
    <xf numFmtId="17" fontId="77" fillId="10" borderId="16" xfId="0" applyNumberFormat="1" applyFont="1" applyFill="1" applyBorder="1" applyAlignment="1">
      <alignment horizontal="center"/>
    </xf>
    <xf numFmtId="17" fontId="77" fillId="10" borderId="1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63" fillId="0" borderId="0" xfId="0" applyFont="1"/>
    <xf numFmtId="0" fontId="78" fillId="0" borderId="0" xfId="0" applyFont="1" applyAlignment="1">
      <alignment horizontal="center"/>
    </xf>
    <xf numFmtId="0" fontId="1" fillId="0" borderId="0" xfId="21" quotePrefix="1" applyFont="1" applyBorder="1" applyAlignment="1">
      <alignment horizontal="center"/>
    </xf>
    <xf numFmtId="17" fontId="0" fillId="0" borderId="0" xfId="0" applyNumberFormat="1"/>
    <xf numFmtId="188" fontId="77" fillId="0" borderId="0" xfId="0" applyNumberFormat="1" applyFont="1" applyFill="1" applyBorder="1" applyAlignment="1">
      <alignment horizontal="center"/>
    </xf>
    <xf numFmtId="17" fontId="77" fillId="0" borderId="0" xfId="0" applyNumberFormat="1" applyFont="1" applyFill="1" applyBorder="1" applyAlignment="1">
      <alignment horizontal="center"/>
    </xf>
    <xf numFmtId="0" fontId="1" fillId="0" borderId="0" xfId="21" quotePrefix="1" applyFont="1" applyFill="1" applyBorder="1" applyAlignment="1">
      <alignment horizontal="center"/>
    </xf>
    <xf numFmtId="209" fontId="77" fillId="0" borderId="0" xfId="5" applyNumberFormat="1" applyFont="1" applyFill="1" applyBorder="1" applyAlignment="1">
      <alignment horizontal="center"/>
    </xf>
    <xf numFmtId="14" fontId="63" fillId="0" borderId="0" xfId="0" applyNumberFormat="1" applyFont="1"/>
    <xf numFmtId="0" fontId="1" fillId="0" borderId="5" xfId="0" applyFont="1" applyBorder="1"/>
    <xf numFmtId="0" fontId="1" fillId="0" borderId="0" xfId="0" applyFont="1"/>
    <xf numFmtId="0" fontId="1" fillId="0" borderId="5" xfId="0" applyFont="1" applyBorder="1" applyAlignment="1"/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78" fillId="0" borderId="0" xfId="0" applyFont="1"/>
    <xf numFmtId="0" fontId="63" fillId="0" borderId="0" xfId="0" applyFont="1" applyAlignment="1">
      <alignment horizontal="left"/>
    </xf>
    <xf numFmtId="0" fontId="12" fillId="0" borderId="0" xfId="0" applyFont="1"/>
    <xf numFmtId="0" fontId="12" fillId="0" borderId="0" xfId="0" applyFont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5" xfId="0" applyFont="1" applyBorder="1" applyAlignment="1">
      <alignment horizontal="left"/>
    </xf>
    <xf numFmtId="0" fontId="0" fillId="0" borderId="0" xfId="0" applyBorder="1"/>
    <xf numFmtId="17" fontId="1" fillId="0" borderId="0" xfId="0" applyNumberFormat="1" applyFont="1" applyAlignment="1">
      <alignment horizontal="center"/>
    </xf>
    <xf numFmtId="38" fontId="1" fillId="0" borderId="0" xfId="0" applyNumberFormat="1" applyFont="1" applyAlignment="1">
      <alignment horizontal="center"/>
    </xf>
    <xf numFmtId="183" fontId="0" fillId="0" borderId="0" xfId="0" applyNumberFormat="1"/>
    <xf numFmtId="6" fontId="63" fillId="0" borderId="0" xfId="0" applyNumberFormat="1" applyFont="1" applyFill="1" applyBorder="1" applyAlignment="1">
      <alignment horizontal="center"/>
    </xf>
    <xf numFmtId="169" fontId="2" fillId="0" borderId="0" xfId="0" applyNumberFormat="1" applyFont="1" applyAlignment="1">
      <alignment horizontal="center"/>
    </xf>
    <xf numFmtId="0" fontId="0" fillId="0" borderId="0" xfId="0" applyFill="1" applyBorder="1"/>
    <xf numFmtId="6" fontId="0" fillId="0" borderId="0" xfId="0" applyNumberFormat="1" applyFill="1" applyBorder="1"/>
    <xf numFmtId="0" fontId="63" fillId="0" borderId="0" xfId="0" applyFont="1" applyFill="1" applyBorder="1" applyAlignment="1">
      <alignment horizontal="right"/>
    </xf>
    <xf numFmtId="14" fontId="77" fillId="0" borderId="0" xfId="0" applyNumberFormat="1" applyFont="1" applyFill="1" applyBorder="1" applyAlignment="1">
      <alignment horizontal="center"/>
    </xf>
    <xf numFmtId="0" fontId="63" fillId="0" borderId="0" xfId="0" applyFont="1" applyFill="1" applyBorder="1"/>
    <xf numFmtId="0" fontId="78" fillId="0" borderId="0" xfId="0" applyFont="1" applyFill="1" applyBorder="1" applyAlignment="1">
      <alignment horizontal="center"/>
    </xf>
    <xf numFmtId="188" fontId="0" fillId="0" borderId="0" xfId="0" applyNumberFormat="1" applyFill="1" applyBorder="1" applyAlignment="1">
      <alignment horizontal="center"/>
    </xf>
    <xf numFmtId="6" fontId="0" fillId="0" borderId="0" xfId="0" applyNumberFormat="1" applyFill="1" applyBorder="1" applyAlignment="1">
      <alignment horizontal="right"/>
    </xf>
    <xf numFmtId="38" fontId="0" fillId="0" borderId="0" xfId="0" applyNumberFormat="1" applyFill="1" applyBorder="1"/>
    <xf numFmtId="0" fontId="63" fillId="0" borderId="0" xfId="0" applyFont="1" applyFill="1" applyBorder="1" applyAlignment="1">
      <alignment horizontal="left"/>
    </xf>
    <xf numFmtId="188" fontId="63" fillId="0" borderId="0" xfId="0" applyNumberFormat="1" applyFont="1" applyFill="1" applyBorder="1" applyAlignment="1">
      <alignment horizontal="right"/>
    </xf>
    <xf numFmtId="190" fontId="77" fillId="0" borderId="0" xfId="0" applyNumberFormat="1" applyFont="1" applyFill="1" applyBorder="1" applyAlignment="1">
      <alignment horizontal="center"/>
    </xf>
    <xf numFmtId="188" fontId="63" fillId="0" borderId="0" xfId="0" applyNumberFormat="1" applyFont="1" applyFill="1" applyBorder="1" applyAlignment="1">
      <alignment horizontal="center"/>
    </xf>
    <xf numFmtId="3" fontId="0" fillId="0" borderId="0" xfId="0" applyNumberFormat="1" applyFill="1" applyBorder="1"/>
    <xf numFmtId="6" fontId="0" fillId="0" borderId="0" xfId="0" applyNumberFormat="1" applyFill="1" applyBorder="1" applyAlignment="1">
      <alignment horizontal="center"/>
    </xf>
    <xf numFmtId="191" fontId="0" fillId="0" borderId="0" xfId="0" applyNumberFormat="1" applyFill="1" applyBorder="1"/>
    <xf numFmtId="183" fontId="0" fillId="0" borderId="0" xfId="0" applyNumberFormat="1" applyFill="1" applyBorder="1"/>
    <xf numFmtId="190" fontId="0" fillId="0" borderId="0" xfId="0" applyNumberFormat="1" applyFill="1" applyBorder="1"/>
    <xf numFmtId="173" fontId="0" fillId="0" borderId="0" xfId="0" applyNumberFormat="1" applyFill="1" applyBorder="1"/>
    <xf numFmtId="173" fontId="81" fillId="0" borderId="0" xfId="0" applyNumberFormat="1" applyFont="1" applyFill="1" applyBorder="1"/>
    <xf numFmtId="168" fontId="77" fillId="7" borderId="12" xfId="0" applyNumberFormat="1" applyFont="1" applyFill="1" applyBorder="1" applyAlignment="1">
      <alignment horizontal="center"/>
    </xf>
    <xf numFmtId="17" fontId="77" fillId="7" borderId="4" xfId="0" applyNumberFormat="1" applyFont="1" applyFill="1" applyBorder="1" applyAlignment="1">
      <alignment horizontal="center"/>
    </xf>
    <xf numFmtId="37" fontId="77" fillId="7" borderId="4" xfId="0" applyNumberFormat="1" applyFont="1" applyFill="1" applyBorder="1" applyAlignment="1">
      <alignment horizontal="center"/>
    </xf>
    <xf numFmtId="169" fontId="77" fillId="7" borderId="4" xfId="0" applyNumberFormat="1" applyFont="1" applyFill="1" applyBorder="1" applyAlignment="1">
      <alignment horizontal="center"/>
    </xf>
    <xf numFmtId="14" fontId="77" fillId="7" borderId="4" xfId="0" applyNumberFormat="1" applyFont="1" applyFill="1" applyBorder="1" applyAlignment="1">
      <alignment horizontal="center"/>
    </xf>
    <xf numFmtId="0" fontId="64" fillId="7" borderId="0" xfId="0" applyFont="1" applyFill="1" applyBorder="1" applyAlignment="1">
      <alignment horizontal="center"/>
    </xf>
    <xf numFmtId="0" fontId="64" fillId="0" borderId="0" xfId="0" applyFont="1" applyFill="1" applyBorder="1" applyAlignment="1">
      <alignment horizontal="center"/>
    </xf>
    <xf numFmtId="0" fontId="64" fillId="7" borderId="11" xfId="0" applyFont="1" applyFill="1" applyBorder="1" applyAlignment="1">
      <alignment horizontal="center"/>
    </xf>
    <xf numFmtId="0" fontId="64" fillId="7" borderId="5" xfId="0" applyFont="1" applyFill="1" applyBorder="1" applyAlignment="1">
      <alignment horizontal="center"/>
    </xf>
    <xf numFmtId="0" fontId="64" fillId="7" borderId="11" xfId="0" quotePrefix="1" applyFont="1" applyFill="1" applyBorder="1" applyAlignment="1">
      <alignment horizontal="center"/>
    </xf>
    <xf numFmtId="174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169" fontId="4" fillId="0" borderId="0" xfId="0" applyNumberFormat="1" applyFont="1" applyAlignment="1">
      <alignment horizontal="center"/>
    </xf>
    <xf numFmtId="174" fontId="23" fillId="0" borderId="5" xfId="0" applyNumberFormat="1" applyFont="1" applyBorder="1" applyAlignment="1">
      <alignment horizontal="center"/>
    </xf>
    <xf numFmtId="38" fontId="77" fillId="10" borderId="5" xfId="0" applyNumberFormat="1" applyFont="1" applyFill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38" fontId="23" fillId="0" borderId="5" xfId="0" applyNumberFormat="1" applyFont="1" applyFill="1" applyBorder="1" applyAlignment="1">
      <alignment horizontal="center"/>
    </xf>
    <xf numFmtId="38" fontId="4" fillId="0" borderId="5" xfId="0" applyNumberFormat="1" applyFont="1" applyBorder="1" applyAlignment="1">
      <alignment horizontal="center"/>
    </xf>
    <xf numFmtId="183" fontId="23" fillId="0" borderId="5" xfId="0" applyNumberFormat="1" applyFont="1" applyBorder="1" applyAlignment="1">
      <alignment horizontal="center"/>
    </xf>
    <xf numFmtId="188" fontId="77" fillId="10" borderId="5" xfId="0" applyNumberFormat="1" applyFont="1" applyFill="1" applyBorder="1" applyAlignment="1">
      <alignment horizontal="center"/>
    </xf>
    <xf numFmtId="169" fontId="2" fillId="0" borderId="5" xfId="0" applyNumberFormat="1" applyFont="1" applyBorder="1" applyAlignment="1">
      <alignment horizontal="center"/>
    </xf>
    <xf numFmtId="1" fontId="4" fillId="0" borderId="5" xfId="0" applyNumberFormat="1" applyFont="1" applyBorder="1"/>
    <xf numFmtId="0" fontId="4" fillId="0" borderId="5" xfId="0" applyFont="1" applyBorder="1" applyAlignment="1">
      <alignment horizontal="center"/>
    </xf>
    <xf numFmtId="175" fontId="4" fillId="0" borderId="5" xfId="0" applyNumberFormat="1" applyFont="1" applyBorder="1" applyAlignment="1">
      <alignment horizontal="center"/>
    </xf>
    <xf numFmtId="165" fontId="4" fillId="0" borderId="5" xfId="0" quotePrefix="1" applyNumberFormat="1" applyFont="1" applyBorder="1" applyAlignment="1">
      <alignment horizontal="center"/>
    </xf>
    <xf numFmtId="188" fontId="4" fillId="0" borderId="5" xfId="0" applyNumberFormat="1" applyFont="1" applyBorder="1" applyAlignment="1">
      <alignment horizontal="center"/>
    </xf>
    <xf numFmtId="9" fontId="4" fillId="0" borderId="5" xfId="0" applyNumberFormat="1" applyFont="1" applyBorder="1" applyAlignment="1">
      <alignment horizontal="center"/>
    </xf>
    <xf numFmtId="169" fontId="4" fillId="0" borderId="5" xfId="0" applyNumberFormat="1" applyFont="1" applyBorder="1" applyAlignment="1">
      <alignment horizontal="center"/>
    </xf>
    <xf numFmtId="0" fontId="4" fillId="0" borderId="5" xfId="0" applyFont="1" applyBorder="1"/>
    <xf numFmtId="6" fontId="4" fillId="0" borderId="5" xfId="0" applyNumberFormat="1" applyFont="1" applyBorder="1" applyAlignment="1">
      <alignment horizontal="center"/>
    </xf>
    <xf numFmtId="6" fontId="4" fillId="0" borderId="5" xfId="0" applyNumberFormat="1" applyFont="1" applyFill="1" applyBorder="1" applyAlignment="1">
      <alignment horizontal="center"/>
    </xf>
    <xf numFmtId="6" fontId="63" fillId="0" borderId="5" xfId="0" applyNumberFormat="1" applyFont="1" applyBorder="1" applyAlignment="1">
      <alignment horizontal="center"/>
    </xf>
    <xf numFmtId="0" fontId="0" fillId="0" borderId="5" xfId="0" applyBorder="1"/>
    <xf numFmtId="6" fontId="63" fillId="0" borderId="17" xfId="0" applyNumberFormat="1" applyFont="1" applyBorder="1" applyAlignment="1">
      <alignment horizontal="center"/>
    </xf>
    <xf numFmtId="0" fontId="4" fillId="0" borderId="0" xfId="0" applyFont="1" applyFill="1" applyAlignment="1">
      <alignment horizontal="center"/>
    </xf>
    <xf numFmtId="168" fontId="4" fillId="0" borderId="0" xfId="0" applyNumberFormat="1" applyFont="1" applyAlignment="1">
      <alignment horizontal="center"/>
    </xf>
    <xf numFmtId="168" fontId="4" fillId="0" borderId="5" xfId="0" applyNumberFormat="1" applyFont="1" applyBorder="1" applyAlignment="1">
      <alignment horizontal="center"/>
    </xf>
    <xf numFmtId="6" fontId="4" fillId="0" borderId="5" xfId="0" applyNumberFormat="1" applyFont="1" applyBorder="1"/>
    <xf numFmtId="319" fontId="4" fillId="0" borderId="0" xfId="0" applyNumberFormat="1" applyFont="1" applyAlignment="1">
      <alignment horizontal="center"/>
    </xf>
    <xf numFmtId="10" fontId="4" fillId="0" borderId="0" xfId="22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10" fontId="4" fillId="0" borderId="5" xfId="22" applyNumberFormat="1" applyFont="1" applyBorder="1" applyAlignment="1">
      <alignment horizontal="center"/>
    </xf>
    <xf numFmtId="319" fontId="4" fillId="0" borderId="5" xfId="0" applyNumberFormat="1" applyFont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2" fontId="4" fillId="0" borderId="0" xfId="0" applyNumberFormat="1" applyFont="1" applyAlignment="1">
      <alignment horizontal="center"/>
    </xf>
    <xf numFmtId="165" fontId="4" fillId="0" borderId="0" xfId="0" quotePrefix="1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64" fillId="7" borderId="5" xfId="0" quotePrefix="1" applyFont="1" applyFill="1" applyBorder="1" applyAlignment="1">
      <alignment horizontal="center"/>
    </xf>
    <xf numFmtId="3" fontId="4" fillId="0" borderId="0" xfId="0" applyNumberFormat="1" applyFont="1" applyAlignment="1">
      <alignment horizontal="center"/>
    </xf>
    <xf numFmtId="188" fontId="4" fillId="0" borderId="0" xfId="0" applyNumberFormat="1" applyFont="1" applyBorder="1" applyAlignment="1">
      <alignment horizontal="center"/>
    </xf>
    <xf numFmtId="10" fontId="4" fillId="0" borderId="0" xfId="22" applyNumberFormat="1" applyFont="1" applyBorder="1" applyAlignment="1">
      <alignment horizontal="center"/>
    </xf>
    <xf numFmtId="319" fontId="4" fillId="0" borderId="0" xfId="0" applyNumberFormat="1" applyFont="1" applyBorder="1" applyAlignment="1">
      <alignment horizontal="center"/>
    </xf>
    <xf numFmtId="9" fontId="4" fillId="0" borderId="0" xfId="0" applyNumberFormat="1" applyFont="1" applyBorder="1" applyAlignment="1">
      <alignment horizontal="center"/>
    </xf>
    <xf numFmtId="169" fontId="4" fillId="0" borderId="0" xfId="0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5" fontId="4" fillId="0" borderId="0" xfId="0" applyNumberFormat="1" applyFont="1" applyAlignment="1">
      <alignment horizontal="center"/>
    </xf>
    <xf numFmtId="2" fontId="63" fillId="10" borderId="12" xfId="0" applyNumberFormat="1" applyFont="1" applyFill="1" applyBorder="1" applyAlignment="1">
      <alignment horizontal="center"/>
    </xf>
    <xf numFmtId="173" fontId="63" fillId="10" borderId="12" xfId="0" applyNumberFormat="1" applyFont="1" applyFill="1" applyBorder="1" applyAlignment="1">
      <alignment horizontal="center"/>
    </xf>
    <xf numFmtId="188" fontId="63" fillId="10" borderId="12" xfId="0" applyNumberFormat="1" applyFont="1" applyFill="1" applyBorder="1" applyAlignment="1">
      <alignment horizontal="center"/>
    </xf>
    <xf numFmtId="191" fontId="63" fillId="10" borderId="12" xfId="0" applyNumberFormat="1" applyFont="1" applyFill="1" applyBorder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14" fontId="4" fillId="0" borderId="0" xfId="0" applyNumberFormat="1" applyFont="1" applyFill="1" applyBorder="1" applyAlignment="1">
      <alignment horizontal="left"/>
    </xf>
    <xf numFmtId="0" fontId="4" fillId="0" borderId="0" xfId="21" quotePrefix="1" applyFont="1" applyFill="1" applyBorder="1" applyAlignment="1">
      <alignment horizontal="left"/>
    </xf>
    <xf numFmtId="209" fontId="4" fillId="0" borderId="0" xfId="5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2" fontId="4" fillId="0" borderId="0" xfId="0" applyNumberFormat="1" applyFont="1" applyFill="1" applyBorder="1" applyAlignment="1">
      <alignment horizontal="left"/>
    </xf>
    <xf numFmtId="3" fontId="4" fillId="0" borderId="0" xfId="0" applyNumberFormat="1" applyFont="1" applyFill="1" applyBorder="1" applyAlignment="1">
      <alignment horizontal="left"/>
    </xf>
    <xf numFmtId="17" fontId="4" fillId="0" borderId="0" xfId="0" applyNumberFormat="1" applyFont="1" applyFill="1" applyBorder="1" applyAlignment="1">
      <alignment horizontal="left"/>
    </xf>
    <xf numFmtId="0" fontId="81" fillId="0" borderId="0" xfId="0" applyFont="1" applyFill="1" applyBorder="1" applyAlignment="1">
      <alignment horizontal="left"/>
    </xf>
    <xf numFmtId="209" fontId="4" fillId="0" borderId="0" xfId="0" applyNumberFormat="1" applyFont="1" applyFill="1" applyBorder="1" applyAlignment="1">
      <alignment horizontal="left"/>
    </xf>
    <xf numFmtId="38" fontId="4" fillId="0" borderId="0" xfId="0" applyNumberFormat="1" applyFont="1" applyFill="1" applyBorder="1" applyAlignment="1">
      <alignment horizontal="left"/>
    </xf>
    <xf numFmtId="209" fontId="81" fillId="0" borderId="0" xfId="5" applyNumberFormat="1" applyFont="1" applyFill="1" applyBorder="1" applyAlignment="1">
      <alignment horizontal="left"/>
    </xf>
    <xf numFmtId="14" fontId="63" fillId="0" borderId="0" xfId="0" applyNumberFormat="1" applyFont="1" applyFill="1" applyBorder="1" applyAlignment="1">
      <alignment horizontal="left"/>
    </xf>
    <xf numFmtId="0" fontId="0" fillId="0" borderId="0" xfId="0" applyFill="1" applyBorder="1" applyAlignment="1">
      <alignment horizontal="right"/>
    </xf>
    <xf numFmtId="319" fontId="63" fillId="0" borderId="0" xfId="0" applyNumberFormat="1" applyFont="1" applyFill="1" applyBorder="1" applyAlignment="1">
      <alignment horizontal="center"/>
    </xf>
    <xf numFmtId="191" fontId="85" fillId="0" borderId="0" xfId="0" applyNumberFormat="1" applyFont="1" applyFill="1" applyBorder="1" applyAlignment="1">
      <alignment horizontal="center"/>
    </xf>
    <xf numFmtId="1" fontId="85" fillId="0" borderId="0" xfId="0" applyNumberFormat="1" applyFont="1" applyFill="1" applyBorder="1" applyAlignment="1">
      <alignment horizontal="center"/>
    </xf>
    <xf numFmtId="14" fontId="63" fillId="0" borderId="0" xfId="0" applyNumberFormat="1" applyFont="1" applyFill="1" applyBorder="1" applyAlignment="1">
      <alignment horizontal="right"/>
    </xf>
    <xf numFmtId="191" fontId="63" fillId="10" borderId="13" xfId="0" applyNumberFormat="1" applyFont="1" applyFill="1" applyBorder="1" applyAlignment="1">
      <alignment horizontal="center"/>
    </xf>
    <xf numFmtId="191" fontId="63" fillId="10" borderId="14" xfId="0" applyNumberFormat="1" applyFont="1" applyFill="1" applyBorder="1" applyAlignment="1">
      <alignment horizontal="center"/>
    </xf>
    <xf numFmtId="191" fontId="63" fillId="10" borderId="15" xfId="0" applyNumberFormat="1" applyFont="1" applyFill="1" applyBorder="1" applyAlignment="1">
      <alignment horizontal="center"/>
    </xf>
    <xf numFmtId="0" fontId="63" fillId="0" borderId="0" xfId="21" applyFont="1" applyFill="1" applyBorder="1" applyAlignment="1">
      <alignment horizontal="center"/>
    </xf>
    <xf numFmtId="322" fontId="4" fillId="0" borderId="0" xfId="0" applyNumberFormat="1" applyFont="1"/>
    <xf numFmtId="168" fontId="77" fillId="0" borderId="0" xfId="0" applyNumberFormat="1" applyFont="1" applyFill="1" applyBorder="1" applyAlignment="1">
      <alignment horizontal="center"/>
    </xf>
    <xf numFmtId="0" fontId="82" fillId="0" borderId="0" xfId="0" applyFont="1" applyFill="1" applyBorder="1" applyAlignment="1">
      <alignment horizontal="center"/>
    </xf>
  </cellXfs>
  <cellStyles count="32">
    <cellStyle name="??_?.????" xfId="1"/>
    <cellStyle name="0" xfId="2"/>
    <cellStyle name="Actual Date" xfId="3"/>
    <cellStyle name="Column_Title" xfId="4"/>
    <cellStyle name="Comma" xfId="5" builtinId="3"/>
    <cellStyle name="Date" xfId="6"/>
    <cellStyle name="Fixed" xfId="7"/>
    <cellStyle name="Followe೤ Hyperlink" xfId="8"/>
    <cellStyle name="Grey" xfId="9"/>
    <cellStyle name="HEADER" xfId="10"/>
    <cellStyle name="Heading1" xfId="11"/>
    <cellStyle name="Heading2" xfId="12"/>
    <cellStyle name="HIGHLIGHT" xfId="13"/>
    <cellStyle name="Input [yellow]" xfId="14"/>
    <cellStyle name="Milliers [0]_laroux" xfId="15"/>
    <cellStyle name="Milliers_laroux" xfId="16"/>
    <cellStyle name="Monétaire [0]_laroux" xfId="17"/>
    <cellStyle name="Monétaire_laroux" xfId="18"/>
    <cellStyle name="no dec" xfId="19"/>
    <cellStyle name="Normal" xfId="0" builtinId="0"/>
    <cellStyle name="Normal - Style1" xfId="20"/>
    <cellStyle name="Normal_Curves" xfId="21"/>
    <cellStyle name="Percent" xfId="22" builtinId="5"/>
    <cellStyle name="Percent [2]" xfId="23"/>
    <cellStyle name="Total" xfId="24" builtinId="25" customBuiltin="1"/>
    <cellStyle name="Tusental (0)_laroux" xfId="25"/>
    <cellStyle name="Tusental_laroux" xfId="26"/>
    <cellStyle name="Unprot" xfId="27"/>
    <cellStyle name="Unprot$" xfId="28"/>
    <cellStyle name="Unprotect" xfId="29"/>
    <cellStyle name="Valuta (0)_laroux" xfId="30"/>
    <cellStyle name="Valuta_laroux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762000</xdr:colOff>
      <xdr:row>23</xdr:row>
      <xdr:rowOff>85725</xdr:rowOff>
    </xdr:from>
    <xdr:to>
      <xdr:col>0</xdr:col>
      <xdr:colOff>1571625</xdr:colOff>
      <xdr:row>23</xdr:row>
      <xdr:rowOff>85725</xdr:rowOff>
    </xdr:to>
    <xdr:sp macro="" textlink="">
      <xdr:nvSpPr>
        <xdr:cNvPr id="2049" name="Line 1">
          <a:extLst>
            <a:ext uri="{FF2B5EF4-FFF2-40B4-BE49-F238E27FC236}">
              <a16:creationId xmlns:a16="http://schemas.microsoft.com/office/drawing/2014/main" id="{C92DA3F8-39FD-7C91-EE11-1C1124E86467}"/>
            </a:ext>
          </a:extLst>
        </xdr:cNvPr>
        <xdr:cNvSpPr>
          <a:spLocks noChangeShapeType="1"/>
        </xdr:cNvSpPr>
      </xdr:nvSpPr>
      <xdr:spPr bwMode="auto">
        <a:xfrm>
          <a:off x="762000" y="3924300"/>
          <a:ext cx="809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Curveload%20Tallahassee%20RFP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as Swap Model"/>
      <sheetName val="Curves"/>
    </sheetNames>
    <definedNames>
      <definedName name="Curves" refersTo="='Curves'!$C$8:$N$8"/>
      <definedName name="Table" refersTo="='Curves'!$C$8:$N$370"/>
    </definedNames>
    <sheetDataSet>
      <sheetData sheetId="0">
        <row r="8">
          <cell r="D8">
            <v>5400000</v>
          </cell>
          <cell r="E8">
            <v>84930000</v>
          </cell>
          <cell r="F8">
            <v>61342627.345598236</v>
          </cell>
          <cell r="G8">
            <v>4.7019090805467556</v>
          </cell>
          <cell r="H8">
            <v>4.7019090805467556</v>
          </cell>
          <cell r="I8">
            <v>4.7019090805467556</v>
          </cell>
          <cell r="J8" t="e">
            <v>#N/A</v>
          </cell>
          <cell r="K8" t="e">
            <v>#N/A</v>
          </cell>
          <cell r="L8" t="e">
            <v>#N/A</v>
          </cell>
          <cell r="M8" t="e">
            <v>#N/A</v>
          </cell>
          <cell r="N8" t="e">
            <v>#N/A</v>
          </cell>
        </row>
        <row r="10">
          <cell r="D10">
            <v>15000</v>
          </cell>
          <cell r="E10">
            <v>465000</v>
          </cell>
          <cell r="F10">
            <v>1165074.6552103376</v>
          </cell>
          <cell r="G10">
            <v>3</v>
          </cell>
          <cell r="H10">
            <v>3</v>
          </cell>
          <cell r="I10">
            <v>3</v>
          </cell>
          <cell r="J10" t="e">
            <v>#N/A</v>
          </cell>
          <cell r="K10" t="e">
            <v>#N/A</v>
          </cell>
          <cell r="L10" t="e">
            <v>#N/A</v>
          </cell>
          <cell r="M10" t="e">
            <v>#N/A</v>
          </cell>
          <cell r="N10" t="e">
            <v>#N/A</v>
          </cell>
        </row>
        <row r="11">
          <cell r="D11">
            <v>15000</v>
          </cell>
          <cell r="E11">
            <v>465000</v>
          </cell>
          <cell r="F11">
            <v>1035749.8802396525</v>
          </cell>
          <cell r="G11">
            <v>3</v>
          </cell>
          <cell r="H11">
            <v>3</v>
          </cell>
          <cell r="I11">
            <v>3</v>
          </cell>
          <cell r="J11" t="e">
            <v>#N/A</v>
          </cell>
          <cell r="K11" t="e">
            <v>#N/A</v>
          </cell>
          <cell r="L11" t="e">
            <v>#N/A</v>
          </cell>
          <cell r="M11" t="e">
            <v>#N/A</v>
          </cell>
          <cell r="N11" t="e">
            <v>#N/A</v>
          </cell>
        </row>
        <row r="12">
          <cell r="D12">
            <v>15000</v>
          </cell>
          <cell r="E12">
            <v>450000</v>
          </cell>
          <cell r="F12">
            <v>891077.72950404545</v>
          </cell>
          <cell r="G12">
            <v>3</v>
          </cell>
          <cell r="H12">
            <v>3</v>
          </cell>
          <cell r="I12">
            <v>3</v>
          </cell>
          <cell r="J12" t="e">
            <v>#N/A</v>
          </cell>
          <cell r="K12" t="e">
            <v>#N/A</v>
          </cell>
          <cell r="L12" t="e">
            <v>#N/A</v>
          </cell>
          <cell r="M12" t="e">
            <v>#N/A</v>
          </cell>
          <cell r="N12" t="e">
            <v>#N/A</v>
          </cell>
        </row>
        <row r="13">
          <cell r="D13">
            <v>15000</v>
          </cell>
          <cell r="E13">
            <v>465000</v>
          </cell>
          <cell r="F13">
            <v>821685.29730433947</v>
          </cell>
          <cell r="G13">
            <v>3</v>
          </cell>
          <cell r="H13">
            <v>3</v>
          </cell>
          <cell r="I13">
            <v>3</v>
          </cell>
          <cell r="J13" t="e">
            <v>#N/A</v>
          </cell>
          <cell r="K13" t="e">
            <v>#N/A</v>
          </cell>
          <cell r="L13" t="e">
            <v>#N/A</v>
          </cell>
          <cell r="M13" t="e">
            <v>#N/A</v>
          </cell>
          <cell r="N13" t="e">
            <v>#N/A</v>
          </cell>
        </row>
        <row r="14">
          <cell r="D14">
            <v>15000</v>
          </cell>
          <cell r="E14">
            <v>450000</v>
          </cell>
          <cell r="F14">
            <v>706913.39970939117</v>
          </cell>
          <cell r="G14">
            <v>3</v>
          </cell>
          <cell r="H14">
            <v>3</v>
          </cell>
          <cell r="I14">
            <v>3</v>
          </cell>
          <cell r="J14" t="e">
            <v>#N/A</v>
          </cell>
          <cell r="K14" t="e">
            <v>#N/A</v>
          </cell>
          <cell r="L14" t="e">
            <v>#N/A</v>
          </cell>
          <cell r="M14" t="e">
            <v>#N/A</v>
          </cell>
          <cell r="N14" t="e">
            <v>#N/A</v>
          </cell>
        </row>
        <row r="15">
          <cell r="D15">
            <v>15000</v>
          </cell>
          <cell r="E15">
            <v>465000</v>
          </cell>
          <cell r="F15">
            <v>651862.71385317494</v>
          </cell>
          <cell r="G15">
            <v>3</v>
          </cell>
          <cell r="H15">
            <v>3</v>
          </cell>
          <cell r="I15">
            <v>3</v>
          </cell>
          <cell r="J15" t="e">
            <v>#N/A</v>
          </cell>
          <cell r="K15" t="e">
            <v>#N/A</v>
          </cell>
          <cell r="L15" t="e">
            <v>#N/A</v>
          </cell>
          <cell r="M15" t="e">
            <v>#N/A</v>
          </cell>
          <cell r="N15" t="e">
            <v>#N/A</v>
          </cell>
        </row>
        <row r="16">
          <cell r="D16">
            <v>15000</v>
          </cell>
          <cell r="E16">
            <v>465000</v>
          </cell>
          <cell r="F16">
            <v>579505.11993948487</v>
          </cell>
          <cell r="G16">
            <v>3</v>
          </cell>
          <cell r="H16">
            <v>3</v>
          </cell>
          <cell r="I16">
            <v>3</v>
          </cell>
          <cell r="J16" t="e">
            <v>#N/A</v>
          </cell>
          <cell r="K16" t="e">
            <v>#N/A</v>
          </cell>
          <cell r="L16" t="e">
            <v>#N/A</v>
          </cell>
          <cell r="M16" t="e">
            <v>#N/A</v>
          </cell>
          <cell r="N16" t="e">
            <v>#N/A</v>
          </cell>
        </row>
        <row r="17">
          <cell r="D17">
            <v>15000</v>
          </cell>
          <cell r="E17">
            <v>420000</v>
          </cell>
          <cell r="F17">
            <v>465323.24898686307</v>
          </cell>
          <cell r="G17">
            <v>3</v>
          </cell>
          <cell r="H17">
            <v>3</v>
          </cell>
          <cell r="I17">
            <v>3</v>
          </cell>
          <cell r="J17" t="e">
            <v>#N/A</v>
          </cell>
          <cell r="K17" t="e">
            <v>#N/A</v>
          </cell>
          <cell r="L17" t="e">
            <v>#N/A</v>
          </cell>
          <cell r="M17" t="e">
            <v>#N/A</v>
          </cell>
          <cell r="N17" t="e">
            <v>#N/A</v>
          </cell>
        </row>
        <row r="18">
          <cell r="D18">
            <v>15000</v>
          </cell>
          <cell r="E18">
            <v>465000</v>
          </cell>
          <cell r="F18">
            <v>464928.96918526344</v>
          </cell>
          <cell r="G18">
            <v>4.9980000000000002</v>
          </cell>
          <cell r="H18">
            <v>4.9980000000000002</v>
          </cell>
          <cell r="I18">
            <v>4.9980000000000002</v>
          </cell>
          <cell r="J18" t="e">
            <v>#N/A</v>
          </cell>
          <cell r="K18" t="e">
            <v>#N/A</v>
          </cell>
          <cell r="L18" t="e">
            <v>#N/A</v>
          </cell>
          <cell r="M18" t="e">
            <v>#N/A</v>
          </cell>
          <cell r="N18" t="e">
            <v>#N/A</v>
          </cell>
        </row>
        <row r="19">
          <cell r="D19">
            <v>15000</v>
          </cell>
          <cell r="E19">
            <v>450000</v>
          </cell>
          <cell r="F19">
            <v>447916.48095764098</v>
          </cell>
          <cell r="G19">
            <v>5.2360000000000007</v>
          </cell>
          <cell r="H19">
            <v>5.2360000000000007</v>
          </cell>
          <cell r="I19">
            <v>5.2360000000000007</v>
          </cell>
          <cell r="J19" t="e">
            <v>#N/A</v>
          </cell>
          <cell r="K19" t="e">
            <v>#N/A</v>
          </cell>
          <cell r="L19" t="e">
            <v>#N/A</v>
          </cell>
          <cell r="M19" t="e">
            <v>#N/A</v>
          </cell>
          <cell r="N19" t="e">
            <v>#N/A</v>
          </cell>
        </row>
        <row r="20">
          <cell r="D20">
            <v>15000</v>
          </cell>
          <cell r="E20">
            <v>465000</v>
          </cell>
          <cell r="F20">
            <v>460923.34349808388</v>
          </cell>
          <cell r="G20">
            <v>5.2839999999999998</v>
          </cell>
          <cell r="H20">
            <v>5.2839999999999998</v>
          </cell>
          <cell r="I20">
            <v>5.2839999999999998</v>
          </cell>
          <cell r="J20" t="e">
            <v>#N/A</v>
          </cell>
          <cell r="K20" t="e">
            <v>#N/A</v>
          </cell>
          <cell r="L20" t="e">
            <v>#N/A</v>
          </cell>
          <cell r="M20" t="e">
            <v>#N/A</v>
          </cell>
          <cell r="N20" t="e">
            <v>#N/A</v>
          </cell>
        </row>
        <row r="21">
          <cell r="D21">
            <v>15000</v>
          </cell>
          <cell r="E21">
            <v>450000</v>
          </cell>
          <cell r="F21">
            <v>444182.71864970459</v>
          </cell>
          <cell r="G21">
            <v>5.322000000000001</v>
          </cell>
          <cell r="H21">
            <v>5.322000000000001</v>
          </cell>
          <cell r="I21">
            <v>5.322000000000001</v>
          </cell>
          <cell r="J21" t="e">
            <v>#N/A</v>
          </cell>
          <cell r="K21" t="e">
            <v>#N/A</v>
          </cell>
          <cell r="L21" t="e">
            <v>#N/A</v>
          </cell>
          <cell r="M21" t="e">
            <v>#N/A</v>
          </cell>
          <cell r="N21" t="e">
            <v>#N/A</v>
          </cell>
        </row>
        <row r="22">
          <cell r="D22">
            <v>15000</v>
          </cell>
          <cell r="E22">
            <v>465000</v>
          </cell>
          <cell r="F22">
            <v>457098.14465304301</v>
          </cell>
          <cell r="G22">
            <v>5.362000000000001</v>
          </cell>
          <cell r="H22">
            <v>5.362000000000001</v>
          </cell>
          <cell r="I22">
            <v>5.362000000000001</v>
          </cell>
          <cell r="J22" t="e">
            <v>#N/A</v>
          </cell>
          <cell r="K22" t="e">
            <v>#N/A</v>
          </cell>
          <cell r="L22" t="e">
            <v>#N/A</v>
          </cell>
          <cell r="M22" t="e">
            <v>#N/A</v>
          </cell>
          <cell r="N22" t="e">
            <v>#N/A</v>
          </cell>
        </row>
        <row r="23">
          <cell r="D23">
            <v>15000</v>
          </cell>
          <cell r="E23">
            <v>465000</v>
          </cell>
          <cell r="F23">
            <v>455232.07724292279</v>
          </cell>
          <cell r="G23">
            <v>5.3920000000000003</v>
          </cell>
          <cell r="H23">
            <v>5.3920000000000003</v>
          </cell>
          <cell r="I23">
            <v>5.3920000000000003</v>
          </cell>
          <cell r="J23" t="e">
            <v>#N/A</v>
          </cell>
          <cell r="K23" t="e">
            <v>#N/A</v>
          </cell>
          <cell r="L23" t="e">
            <v>#N/A</v>
          </cell>
          <cell r="M23" t="e">
            <v>#N/A</v>
          </cell>
          <cell r="N23" t="e">
            <v>#N/A</v>
          </cell>
        </row>
        <row r="24">
          <cell r="D24">
            <v>15000</v>
          </cell>
          <cell r="E24">
            <v>450000</v>
          </cell>
          <cell r="F24">
            <v>438789.13558746508</v>
          </cell>
          <cell r="G24">
            <v>5.36</v>
          </cell>
          <cell r="H24">
            <v>5.36</v>
          </cell>
          <cell r="I24">
            <v>5.36</v>
          </cell>
          <cell r="J24" t="e">
            <v>#N/A</v>
          </cell>
          <cell r="K24" t="e">
            <v>#N/A</v>
          </cell>
          <cell r="L24" t="e">
            <v>#N/A</v>
          </cell>
          <cell r="M24" t="e">
            <v>#N/A</v>
          </cell>
          <cell r="N24" t="e">
            <v>#N/A</v>
          </cell>
        </row>
        <row r="25">
          <cell r="D25">
            <v>15000</v>
          </cell>
          <cell r="E25">
            <v>465000</v>
          </cell>
          <cell r="F25">
            <v>451678.35182108078</v>
          </cell>
          <cell r="G25">
            <v>5.3639999999999999</v>
          </cell>
          <cell r="H25">
            <v>5.3639999999999999</v>
          </cell>
          <cell r="I25">
            <v>5.3639999999999999</v>
          </cell>
          <cell r="J25" t="e">
            <v>#N/A</v>
          </cell>
          <cell r="K25" t="e">
            <v>#N/A</v>
          </cell>
          <cell r="L25" t="e">
            <v>#N/A</v>
          </cell>
          <cell r="M25" t="e">
            <v>#N/A</v>
          </cell>
          <cell r="N25" t="e">
            <v>#N/A</v>
          </cell>
        </row>
        <row r="26">
          <cell r="D26">
            <v>15000</v>
          </cell>
          <cell r="E26">
            <v>450000</v>
          </cell>
          <cell r="F26">
            <v>435364.48535621853</v>
          </cell>
          <cell r="G26">
            <v>5.4539999999999997</v>
          </cell>
          <cell r="H26">
            <v>5.4539999999999997</v>
          </cell>
          <cell r="I26">
            <v>5.4539999999999997</v>
          </cell>
          <cell r="J26" t="e">
            <v>#N/A</v>
          </cell>
          <cell r="K26" t="e">
            <v>#N/A</v>
          </cell>
          <cell r="L26" t="e">
            <v>#N/A</v>
          </cell>
          <cell r="M26" t="e">
            <v>#N/A</v>
          </cell>
          <cell r="N26" t="e">
            <v>#N/A</v>
          </cell>
        </row>
        <row r="27">
          <cell r="D27">
            <v>15000</v>
          </cell>
          <cell r="E27">
            <v>465000</v>
          </cell>
          <cell r="F27">
            <v>448160.77409901336</v>
          </cell>
          <cell r="G27">
            <v>5.5590000000000002</v>
          </cell>
          <cell r="H27">
            <v>5.5590000000000002</v>
          </cell>
          <cell r="I27">
            <v>5.5590000000000002</v>
          </cell>
          <cell r="J27" t="e">
            <v>#N/A</v>
          </cell>
          <cell r="K27" t="e">
            <v>#N/A</v>
          </cell>
          <cell r="L27" t="e">
            <v>#N/A</v>
          </cell>
          <cell r="M27" t="e">
            <v>#N/A</v>
          </cell>
          <cell r="N27" t="e">
            <v>#N/A</v>
          </cell>
        </row>
        <row r="28">
          <cell r="D28">
            <v>15000</v>
          </cell>
          <cell r="E28">
            <v>465000</v>
          </cell>
          <cell r="F28">
            <v>446372.1930513503</v>
          </cell>
          <cell r="G28">
            <v>5.5839999999999996</v>
          </cell>
          <cell r="H28">
            <v>5.5839999999999996</v>
          </cell>
          <cell r="I28">
            <v>5.5839999999999996</v>
          </cell>
          <cell r="J28" t="e">
            <v>#N/A</v>
          </cell>
          <cell r="K28" t="e">
            <v>#N/A</v>
          </cell>
          <cell r="L28" t="e">
            <v>#N/A</v>
          </cell>
          <cell r="M28" t="e">
            <v>#N/A</v>
          </cell>
          <cell r="N28" t="e">
            <v>#N/A</v>
          </cell>
        </row>
        <row r="29">
          <cell r="D29">
            <v>15000</v>
          </cell>
          <cell r="E29">
            <v>420000</v>
          </cell>
          <cell r="F29">
            <v>401517.30885300989</v>
          </cell>
          <cell r="G29">
            <v>5.3610000000000007</v>
          </cell>
          <cell r="H29">
            <v>5.3610000000000007</v>
          </cell>
          <cell r="I29">
            <v>5.3610000000000007</v>
          </cell>
          <cell r="J29" t="e">
            <v>#N/A</v>
          </cell>
          <cell r="K29" t="e">
            <v>#N/A</v>
          </cell>
          <cell r="L29" t="e">
            <v>#N/A</v>
          </cell>
          <cell r="M29" t="e">
            <v>#N/A</v>
          </cell>
          <cell r="N29" t="e">
            <v>#N/A</v>
          </cell>
        </row>
        <row r="30">
          <cell r="D30">
            <v>15000</v>
          </cell>
          <cell r="E30">
            <v>465000</v>
          </cell>
          <cell r="F30">
            <v>442886.53180012538</v>
          </cell>
          <cell r="G30">
            <v>5.0040000000000004</v>
          </cell>
          <cell r="H30">
            <v>5.0040000000000004</v>
          </cell>
          <cell r="I30">
            <v>5.0040000000000004</v>
          </cell>
          <cell r="J30" t="e">
            <v>#N/A</v>
          </cell>
          <cell r="K30" t="e">
            <v>#N/A</v>
          </cell>
          <cell r="L30" t="e">
            <v>#N/A</v>
          </cell>
          <cell r="M30" t="e">
            <v>#N/A</v>
          </cell>
          <cell r="N30" t="e">
            <v>#N/A</v>
          </cell>
        </row>
        <row r="31">
          <cell r="D31">
            <v>15000</v>
          </cell>
          <cell r="E31">
            <v>450000</v>
          </cell>
          <cell r="F31">
            <v>426830.35997996875</v>
          </cell>
          <cell r="G31">
            <v>4.6140000000000008</v>
          </cell>
          <cell r="H31">
            <v>4.6140000000000008</v>
          </cell>
          <cell r="I31">
            <v>4.6140000000000008</v>
          </cell>
          <cell r="J31" t="e">
            <v>#N/A</v>
          </cell>
          <cell r="K31" t="e">
            <v>#N/A</v>
          </cell>
          <cell r="L31" t="e">
            <v>#N/A</v>
          </cell>
          <cell r="M31" t="e">
            <v>#N/A</v>
          </cell>
          <cell r="N31" t="e">
            <v>#N/A</v>
          </cell>
        </row>
        <row r="32">
          <cell r="D32">
            <v>15000</v>
          </cell>
          <cell r="E32">
            <v>465000</v>
          </cell>
          <cell r="F32">
            <v>439283.38682965428</v>
          </cell>
          <cell r="G32">
            <v>4.5030000000000001</v>
          </cell>
          <cell r="H32">
            <v>4.5030000000000001</v>
          </cell>
          <cell r="I32">
            <v>4.5030000000000001</v>
          </cell>
          <cell r="J32" t="e">
            <v>#N/A</v>
          </cell>
          <cell r="K32" t="e">
            <v>#N/A</v>
          </cell>
          <cell r="L32" t="e">
            <v>#N/A</v>
          </cell>
          <cell r="M32" t="e">
            <v>#N/A</v>
          </cell>
          <cell r="N32" t="e">
            <v>#N/A</v>
          </cell>
        </row>
        <row r="33">
          <cell r="D33">
            <v>15000</v>
          </cell>
          <cell r="E33">
            <v>450000</v>
          </cell>
          <cell r="F33">
            <v>423343.23716689291</v>
          </cell>
          <cell r="G33">
            <v>4.5179999999999998</v>
          </cell>
          <cell r="H33">
            <v>4.5179999999999998</v>
          </cell>
          <cell r="I33">
            <v>4.5179999999999998</v>
          </cell>
          <cell r="J33" t="e">
            <v>#N/A</v>
          </cell>
          <cell r="K33" t="e">
            <v>#N/A</v>
          </cell>
          <cell r="L33" t="e">
            <v>#N/A</v>
          </cell>
          <cell r="M33" t="e">
            <v>#N/A</v>
          </cell>
          <cell r="N33" t="e">
            <v>#N/A</v>
          </cell>
        </row>
        <row r="34">
          <cell r="D34">
            <v>15000</v>
          </cell>
          <cell r="E34">
            <v>465000</v>
          </cell>
          <cell r="F34">
            <v>435671.21177403274</v>
          </cell>
          <cell r="G34">
            <v>4.5579999999999998</v>
          </cell>
          <cell r="H34">
            <v>4.5579999999999998</v>
          </cell>
          <cell r="I34">
            <v>4.5579999999999998</v>
          </cell>
          <cell r="J34" t="e">
            <v>#N/A</v>
          </cell>
          <cell r="K34" t="e">
            <v>#N/A</v>
          </cell>
          <cell r="L34" t="e">
            <v>#N/A</v>
          </cell>
          <cell r="M34" t="e">
            <v>#N/A</v>
          </cell>
          <cell r="N34" t="e">
            <v>#N/A</v>
          </cell>
        </row>
        <row r="35">
          <cell r="D35">
            <v>15000</v>
          </cell>
          <cell r="E35">
            <v>465000</v>
          </cell>
          <cell r="F35">
            <v>433798.71365789458</v>
          </cell>
          <cell r="G35">
            <v>4.5650000000000004</v>
          </cell>
          <cell r="H35">
            <v>4.5650000000000004</v>
          </cell>
          <cell r="I35">
            <v>4.5650000000000004</v>
          </cell>
          <cell r="J35" t="e">
            <v>#N/A</v>
          </cell>
          <cell r="K35" t="e">
            <v>#N/A</v>
          </cell>
          <cell r="L35" t="e">
            <v>#N/A</v>
          </cell>
          <cell r="M35" t="e">
            <v>#N/A</v>
          </cell>
          <cell r="N35" t="e">
            <v>#N/A</v>
          </cell>
        </row>
        <row r="36">
          <cell r="D36">
            <v>15000</v>
          </cell>
          <cell r="E36">
            <v>450000</v>
          </cell>
          <cell r="F36">
            <v>417992.4843717491</v>
          </cell>
          <cell r="G36">
            <v>4.5390000000000006</v>
          </cell>
          <cell r="H36">
            <v>4.5390000000000006</v>
          </cell>
          <cell r="I36">
            <v>4.5390000000000006</v>
          </cell>
          <cell r="J36" t="e">
            <v>#N/A</v>
          </cell>
          <cell r="K36" t="e">
            <v>#N/A</v>
          </cell>
          <cell r="L36" t="e">
            <v>#N/A</v>
          </cell>
          <cell r="M36" t="e">
            <v>#N/A</v>
          </cell>
          <cell r="N36" t="e">
            <v>#N/A</v>
          </cell>
        </row>
        <row r="37">
          <cell r="D37">
            <v>15000</v>
          </cell>
          <cell r="E37">
            <v>465000</v>
          </cell>
          <cell r="F37">
            <v>430102.70247505291</v>
          </cell>
          <cell r="G37">
            <v>4.5340000000000007</v>
          </cell>
          <cell r="H37">
            <v>4.5340000000000007</v>
          </cell>
          <cell r="I37">
            <v>4.5340000000000007</v>
          </cell>
          <cell r="J37" t="e">
            <v>#N/A</v>
          </cell>
          <cell r="K37" t="e">
            <v>#N/A</v>
          </cell>
          <cell r="L37" t="e">
            <v>#N/A</v>
          </cell>
          <cell r="M37" t="e">
            <v>#N/A</v>
          </cell>
          <cell r="N37" t="e">
            <v>#N/A</v>
          </cell>
        </row>
        <row r="38">
          <cell r="D38">
            <v>15000</v>
          </cell>
          <cell r="E38">
            <v>450000</v>
          </cell>
          <cell r="F38">
            <v>414390.22565745504</v>
          </cell>
          <cell r="G38">
            <v>4.6510000000000007</v>
          </cell>
          <cell r="H38">
            <v>4.6510000000000007</v>
          </cell>
          <cell r="I38">
            <v>4.6510000000000007</v>
          </cell>
          <cell r="J38" t="e">
            <v>#N/A</v>
          </cell>
          <cell r="K38" t="e">
            <v>#N/A</v>
          </cell>
          <cell r="L38" t="e">
            <v>#N/A</v>
          </cell>
          <cell r="M38" t="e">
            <v>#N/A</v>
          </cell>
          <cell r="N38" t="e">
            <v>#N/A</v>
          </cell>
        </row>
        <row r="39">
          <cell r="D39">
            <v>15000</v>
          </cell>
          <cell r="E39">
            <v>465000</v>
          </cell>
          <cell r="F39">
            <v>426362.4701985711</v>
          </cell>
          <cell r="G39">
            <v>4.7610000000000001</v>
          </cell>
          <cell r="H39">
            <v>4.7610000000000001</v>
          </cell>
          <cell r="I39">
            <v>4.7610000000000001</v>
          </cell>
          <cell r="J39" t="e">
            <v>#N/A</v>
          </cell>
          <cell r="K39" t="e">
            <v>#N/A</v>
          </cell>
          <cell r="L39" t="e">
            <v>#N/A</v>
          </cell>
          <cell r="M39" t="e">
            <v>#N/A</v>
          </cell>
          <cell r="N39" t="e">
            <v>#N/A</v>
          </cell>
        </row>
        <row r="40">
          <cell r="D40">
            <v>15000</v>
          </cell>
          <cell r="E40">
            <v>465000</v>
          </cell>
          <cell r="F40">
            <v>424444.2211121025</v>
          </cell>
          <cell r="G40">
            <v>4.8040000000000003</v>
          </cell>
          <cell r="H40">
            <v>4.8040000000000003</v>
          </cell>
          <cell r="I40">
            <v>4.8040000000000003</v>
          </cell>
          <cell r="J40" t="e">
            <v>#N/A</v>
          </cell>
          <cell r="K40" t="e">
            <v>#N/A</v>
          </cell>
          <cell r="L40" t="e">
            <v>#N/A</v>
          </cell>
          <cell r="M40" t="e">
            <v>#N/A</v>
          </cell>
          <cell r="N40" t="e">
            <v>#N/A</v>
          </cell>
        </row>
        <row r="41">
          <cell r="D41">
            <v>15000</v>
          </cell>
          <cell r="E41">
            <v>420000</v>
          </cell>
          <cell r="F41">
            <v>381617.59934012574</v>
          </cell>
          <cell r="G41">
            <v>4.6840000000000002</v>
          </cell>
          <cell r="H41">
            <v>4.6840000000000002</v>
          </cell>
          <cell r="I41">
            <v>4.6840000000000002</v>
          </cell>
          <cell r="J41" t="e">
            <v>#N/A</v>
          </cell>
          <cell r="K41" t="e">
            <v>#N/A</v>
          </cell>
          <cell r="L41" t="e">
            <v>#N/A</v>
          </cell>
          <cell r="M41" t="e">
            <v>#N/A</v>
          </cell>
          <cell r="N41" t="e">
            <v>#N/A</v>
          </cell>
        </row>
        <row r="42">
          <cell r="D42">
            <v>15000</v>
          </cell>
          <cell r="E42">
            <v>465000</v>
          </cell>
          <cell r="F42">
            <v>420749.68104524683</v>
          </cell>
          <cell r="G42">
            <v>4.524</v>
          </cell>
          <cell r="H42">
            <v>4.524</v>
          </cell>
          <cell r="I42">
            <v>4.524</v>
          </cell>
          <cell r="J42" t="e">
            <v>#N/A</v>
          </cell>
          <cell r="K42" t="e">
            <v>#N/A</v>
          </cell>
          <cell r="L42" t="e">
            <v>#N/A</v>
          </cell>
          <cell r="M42" t="e">
            <v>#N/A</v>
          </cell>
          <cell r="N42" t="e">
            <v>#N/A</v>
          </cell>
        </row>
        <row r="43">
          <cell r="D43">
            <v>15000</v>
          </cell>
          <cell r="E43">
            <v>450000</v>
          </cell>
          <cell r="F43">
            <v>405303.80462410592</v>
          </cell>
          <cell r="G43">
            <v>4.3340000000000005</v>
          </cell>
          <cell r="H43">
            <v>4.3340000000000005</v>
          </cell>
          <cell r="I43">
            <v>4.3340000000000005</v>
          </cell>
          <cell r="J43" t="e">
            <v>#N/A</v>
          </cell>
          <cell r="K43" t="e">
            <v>#N/A</v>
          </cell>
          <cell r="L43" t="e">
            <v>#N/A</v>
          </cell>
          <cell r="M43" t="e">
            <v>#N/A</v>
          </cell>
          <cell r="N43" t="e">
            <v>#N/A</v>
          </cell>
        </row>
        <row r="44">
          <cell r="D44">
            <v>15000</v>
          </cell>
          <cell r="E44">
            <v>465000</v>
          </cell>
          <cell r="F44">
            <v>416954.27507201751</v>
          </cell>
          <cell r="G44">
            <v>4.3010000000000002</v>
          </cell>
          <cell r="H44">
            <v>4.3010000000000002</v>
          </cell>
          <cell r="I44">
            <v>4.3010000000000002</v>
          </cell>
          <cell r="J44" t="e">
            <v>#N/A</v>
          </cell>
          <cell r="K44" t="e">
            <v>#N/A</v>
          </cell>
          <cell r="L44" t="e">
            <v>#N/A</v>
          </cell>
          <cell r="M44" t="e">
            <v>#N/A</v>
          </cell>
          <cell r="N44" t="e">
            <v>#N/A</v>
          </cell>
        </row>
        <row r="45">
          <cell r="D45">
            <v>15000</v>
          </cell>
          <cell r="E45">
            <v>450000</v>
          </cell>
          <cell r="F45">
            <v>401642.28496439831</v>
          </cell>
          <cell r="G45">
            <v>4.3440000000000003</v>
          </cell>
          <cell r="H45">
            <v>4.3440000000000003</v>
          </cell>
          <cell r="I45">
            <v>4.3440000000000003</v>
          </cell>
          <cell r="J45" t="e">
            <v>#N/A</v>
          </cell>
          <cell r="K45" t="e">
            <v>#N/A</v>
          </cell>
          <cell r="L45" t="e">
            <v>#N/A</v>
          </cell>
          <cell r="M45" t="e">
            <v>#N/A</v>
          </cell>
          <cell r="N45" t="e">
            <v>#N/A</v>
          </cell>
        </row>
        <row r="46">
          <cell r="D46">
            <v>15000</v>
          </cell>
          <cell r="E46">
            <v>465000</v>
          </cell>
          <cell r="F46">
            <v>413169.76524147089</v>
          </cell>
          <cell r="G46">
            <v>4.3600000000000003</v>
          </cell>
          <cell r="H46">
            <v>4.3600000000000003</v>
          </cell>
          <cell r="I46">
            <v>4.3600000000000003</v>
          </cell>
          <cell r="J46" t="e">
            <v>#N/A</v>
          </cell>
          <cell r="K46" t="e">
            <v>#N/A</v>
          </cell>
          <cell r="L46" t="e">
            <v>#N/A</v>
          </cell>
          <cell r="M46" t="e">
            <v>#N/A</v>
          </cell>
          <cell r="N46" t="e">
            <v>#N/A</v>
          </cell>
        </row>
        <row r="47">
          <cell r="D47">
            <v>15000</v>
          </cell>
          <cell r="E47">
            <v>465000</v>
          </cell>
          <cell r="F47">
            <v>411250.26806905959</v>
          </cell>
          <cell r="G47">
            <v>4.3879999999999999</v>
          </cell>
          <cell r="H47">
            <v>4.3879999999999999</v>
          </cell>
          <cell r="I47">
            <v>4.3879999999999999</v>
          </cell>
          <cell r="J47" t="e">
            <v>#N/A</v>
          </cell>
          <cell r="K47" t="e">
            <v>#N/A</v>
          </cell>
          <cell r="L47" t="e">
            <v>#N/A</v>
          </cell>
          <cell r="M47" t="e">
            <v>#N/A</v>
          </cell>
          <cell r="N47" t="e">
            <v>#N/A</v>
          </cell>
        </row>
        <row r="48">
          <cell r="D48">
            <v>15000</v>
          </cell>
          <cell r="E48">
            <v>450000</v>
          </cell>
          <cell r="F48">
            <v>396125.14397441596</v>
          </cell>
          <cell r="G48">
            <v>4.3879999999999999</v>
          </cell>
          <cell r="H48">
            <v>4.3879999999999999</v>
          </cell>
          <cell r="I48">
            <v>4.3879999999999999</v>
          </cell>
          <cell r="J48" t="e">
            <v>#N/A</v>
          </cell>
          <cell r="K48" t="e">
            <v>#N/A</v>
          </cell>
          <cell r="L48" t="e">
            <v>#N/A</v>
          </cell>
          <cell r="M48" t="e">
            <v>#N/A</v>
          </cell>
          <cell r="N48" t="e">
            <v>#N/A</v>
          </cell>
        </row>
        <row r="49">
          <cell r="D49">
            <v>15000</v>
          </cell>
          <cell r="E49">
            <v>465000</v>
          </cell>
          <cell r="F49">
            <v>407473.36277745757</v>
          </cell>
          <cell r="G49">
            <v>4.3980000000000006</v>
          </cell>
          <cell r="H49">
            <v>4.3980000000000006</v>
          </cell>
          <cell r="I49">
            <v>4.3980000000000006</v>
          </cell>
          <cell r="J49" t="e">
            <v>#N/A</v>
          </cell>
          <cell r="K49" t="e">
            <v>#N/A</v>
          </cell>
          <cell r="L49" t="e">
            <v>#N/A</v>
          </cell>
          <cell r="M49" t="e">
            <v>#N/A</v>
          </cell>
          <cell r="N49" t="e">
            <v>#N/A</v>
          </cell>
        </row>
        <row r="50">
          <cell r="D50">
            <v>15000</v>
          </cell>
          <cell r="E50">
            <v>450000</v>
          </cell>
          <cell r="F50">
            <v>392477.54922651907</v>
          </cell>
          <cell r="G50">
            <v>4.5350000000000001</v>
          </cell>
          <cell r="H50">
            <v>4.5350000000000001</v>
          </cell>
          <cell r="I50">
            <v>4.5350000000000001</v>
          </cell>
          <cell r="J50" t="e">
            <v>#N/A</v>
          </cell>
          <cell r="K50" t="e">
            <v>#N/A</v>
          </cell>
          <cell r="L50" t="e">
            <v>#N/A</v>
          </cell>
          <cell r="M50" t="e">
            <v>#N/A</v>
          </cell>
          <cell r="N50" t="e">
            <v>#N/A</v>
          </cell>
        </row>
        <row r="51">
          <cell r="D51">
            <v>15000</v>
          </cell>
          <cell r="E51">
            <v>465000</v>
          </cell>
          <cell r="F51">
            <v>403708.04908987856</v>
          </cell>
          <cell r="G51">
            <v>4.67</v>
          </cell>
          <cell r="H51">
            <v>4.67</v>
          </cell>
          <cell r="I51">
            <v>4.67</v>
          </cell>
          <cell r="J51" t="e">
            <v>#N/A</v>
          </cell>
          <cell r="K51" t="e">
            <v>#N/A</v>
          </cell>
          <cell r="L51" t="e">
            <v>#N/A</v>
          </cell>
          <cell r="M51" t="e">
            <v>#N/A</v>
          </cell>
          <cell r="N51" t="e">
            <v>#N/A</v>
          </cell>
        </row>
        <row r="52">
          <cell r="D52">
            <v>15000</v>
          </cell>
          <cell r="E52">
            <v>465000</v>
          </cell>
          <cell r="F52">
            <v>401788.48633660353</v>
          </cell>
          <cell r="G52">
            <v>4.71</v>
          </cell>
          <cell r="H52">
            <v>4.71</v>
          </cell>
          <cell r="I52">
            <v>4.71</v>
          </cell>
          <cell r="J52" t="e">
            <v>#N/A</v>
          </cell>
          <cell r="K52" t="e">
            <v>#N/A</v>
          </cell>
          <cell r="L52" t="e">
            <v>#N/A</v>
          </cell>
          <cell r="M52" t="e">
            <v>#N/A</v>
          </cell>
          <cell r="N52" t="e">
            <v>#N/A</v>
          </cell>
        </row>
        <row r="53">
          <cell r="D53">
            <v>15000</v>
          </cell>
          <cell r="E53">
            <v>435000</v>
          </cell>
          <cell r="F53">
            <v>374064.93568793614</v>
          </cell>
          <cell r="G53">
            <v>4.59</v>
          </cell>
          <cell r="H53">
            <v>4.59</v>
          </cell>
          <cell r="I53">
            <v>4.59</v>
          </cell>
          <cell r="J53" t="e">
            <v>#N/A</v>
          </cell>
          <cell r="K53" t="e">
            <v>#N/A</v>
          </cell>
          <cell r="L53" t="e">
            <v>#N/A</v>
          </cell>
          <cell r="M53" t="e">
            <v>#N/A</v>
          </cell>
          <cell r="N53" t="e">
            <v>#N/A</v>
          </cell>
        </row>
        <row r="54">
          <cell r="D54">
            <v>15000</v>
          </cell>
          <cell r="E54">
            <v>465000</v>
          </cell>
          <cell r="F54">
            <v>398060.02980681235</v>
          </cell>
          <cell r="G54">
            <v>4.45</v>
          </cell>
          <cell r="H54">
            <v>4.45</v>
          </cell>
          <cell r="I54">
            <v>4.45</v>
          </cell>
          <cell r="J54" t="e">
            <v>#N/A</v>
          </cell>
          <cell r="K54" t="e">
            <v>#N/A</v>
          </cell>
          <cell r="L54" t="e">
            <v>#N/A</v>
          </cell>
          <cell r="M54" t="e">
            <v>#N/A</v>
          </cell>
          <cell r="N54" t="e">
            <v>#N/A</v>
          </cell>
        </row>
        <row r="55">
          <cell r="D55">
            <v>15000</v>
          </cell>
          <cell r="E55">
            <v>450000</v>
          </cell>
          <cell r="F55">
            <v>383370.02331724792</v>
          </cell>
          <cell r="G55">
            <v>4.4140000000000006</v>
          </cell>
          <cell r="H55">
            <v>4.4140000000000006</v>
          </cell>
          <cell r="I55">
            <v>4.4140000000000006</v>
          </cell>
          <cell r="J55" t="e">
            <v>#N/A</v>
          </cell>
          <cell r="K55" t="e">
            <v>#N/A</v>
          </cell>
          <cell r="L55" t="e">
            <v>#N/A</v>
          </cell>
          <cell r="M55" t="e">
            <v>#N/A</v>
          </cell>
          <cell r="N55" t="e">
            <v>#N/A</v>
          </cell>
        </row>
        <row r="56">
          <cell r="D56">
            <v>15000</v>
          </cell>
          <cell r="E56">
            <v>465000</v>
          </cell>
          <cell r="F56">
            <v>394317.17160595802</v>
          </cell>
          <cell r="G56">
            <v>4.4010000000000007</v>
          </cell>
          <cell r="H56">
            <v>4.4010000000000007</v>
          </cell>
          <cell r="I56">
            <v>4.4010000000000007</v>
          </cell>
          <cell r="J56" t="e">
            <v>#N/A</v>
          </cell>
          <cell r="K56" t="e">
            <v>#N/A</v>
          </cell>
          <cell r="L56" t="e">
            <v>#N/A</v>
          </cell>
          <cell r="M56" t="e">
            <v>#N/A</v>
          </cell>
          <cell r="N56" t="e">
            <v>#N/A</v>
          </cell>
        </row>
        <row r="57">
          <cell r="D57">
            <v>15000</v>
          </cell>
          <cell r="E57">
            <v>450000</v>
          </cell>
          <cell r="F57">
            <v>379766.32043198583</v>
          </cell>
          <cell r="G57">
            <v>4.4340000000000002</v>
          </cell>
          <cell r="H57">
            <v>4.4340000000000002</v>
          </cell>
          <cell r="I57">
            <v>4.4340000000000002</v>
          </cell>
          <cell r="J57" t="e">
            <v>#N/A</v>
          </cell>
          <cell r="K57" t="e">
            <v>#N/A</v>
          </cell>
          <cell r="L57" t="e">
            <v>#N/A</v>
          </cell>
          <cell r="M57" t="e">
            <v>#N/A</v>
          </cell>
          <cell r="N57" t="e">
            <v>#N/A</v>
          </cell>
        </row>
        <row r="58">
          <cell r="D58">
            <v>15000</v>
          </cell>
          <cell r="E58">
            <v>465000</v>
          </cell>
          <cell r="F58">
            <v>390597.77283460496</v>
          </cell>
          <cell r="G58">
            <v>4.46</v>
          </cell>
          <cell r="H58">
            <v>4.46</v>
          </cell>
          <cell r="I58">
            <v>4.46</v>
          </cell>
          <cell r="J58" t="e">
            <v>#N/A</v>
          </cell>
          <cell r="K58" t="e">
            <v>#N/A</v>
          </cell>
          <cell r="L58" t="e">
            <v>#N/A</v>
          </cell>
          <cell r="M58" t="e">
            <v>#N/A</v>
          </cell>
          <cell r="N58" t="e">
            <v>#N/A</v>
          </cell>
        </row>
        <row r="59">
          <cell r="D59">
            <v>15000</v>
          </cell>
          <cell r="E59">
            <v>465000</v>
          </cell>
          <cell r="F59">
            <v>388713.46785580559</v>
          </cell>
          <cell r="G59">
            <v>4.4880000000000004</v>
          </cell>
          <cell r="H59">
            <v>4.4880000000000004</v>
          </cell>
          <cell r="I59">
            <v>4.4880000000000004</v>
          </cell>
          <cell r="J59" t="e">
            <v>#N/A</v>
          </cell>
          <cell r="K59" t="e">
            <v>#N/A</v>
          </cell>
          <cell r="L59" t="e">
            <v>#N/A</v>
          </cell>
          <cell r="M59" t="e">
            <v>#N/A</v>
          </cell>
          <cell r="N59" t="e">
            <v>#N/A</v>
          </cell>
        </row>
        <row r="60">
          <cell r="D60">
            <v>15000</v>
          </cell>
          <cell r="E60">
            <v>450000</v>
          </cell>
          <cell r="F60">
            <v>374352.14886725799</v>
          </cell>
          <cell r="G60">
            <v>4.4780000000000006</v>
          </cell>
          <cell r="H60">
            <v>4.4780000000000006</v>
          </cell>
          <cell r="I60">
            <v>4.4780000000000006</v>
          </cell>
          <cell r="J60" t="e">
            <v>#N/A</v>
          </cell>
          <cell r="K60" t="e">
            <v>#N/A</v>
          </cell>
          <cell r="L60" t="e">
            <v>#N/A</v>
          </cell>
          <cell r="M60" t="e">
            <v>#N/A</v>
          </cell>
          <cell r="N60" t="e">
            <v>#N/A</v>
          </cell>
        </row>
        <row r="61">
          <cell r="D61">
            <v>15000</v>
          </cell>
          <cell r="E61">
            <v>465000</v>
          </cell>
          <cell r="F61">
            <v>385012.57330988912</v>
          </cell>
          <cell r="G61">
            <v>4.4980000000000002</v>
          </cell>
          <cell r="H61">
            <v>4.4980000000000002</v>
          </cell>
          <cell r="I61">
            <v>4.4980000000000002</v>
          </cell>
          <cell r="J61" t="e">
            <v>#N/A</v>
          </cell>
          <cell r="K61" t="e">
            <v>#N/A</v>
          </cell>
          <cell r="L61" t="e">
            <v>#N/A</v>
          </cell>
          <cell r="M61" t="e">
            <v>#N/A</v>
          </cell>
          <cell r="N61" t="e">
            <v>#N/A</v>
          </cell>
        </row>
        <row r="62">
          <cell r="D62">
            <v>15000</v>
          </cell>
          <cell r="E62">
            <v>450000</v>
          </cell>
          <cell r="F62">
            <v>370779.04902787379</v>
          </cell>
          <cell r="G62">
            <v>4.625</v>
          </cell>
          <cell r="H62">
            <v>4.625</v>
          </cell>
          <cell r="I62">
            <v>4.625</v>
          </cell>
          <cell r="J62" t="e">
            <v>#N/A</v>
          </cell>
          <cell r="K62" t="e">
            <v>#N/A</v>
          </cell>
          <cell r="L62" t="e">
            <v>#N/A</v>
          </cell>
          <cell r="M62" t="e">
            <v>#N/A</v>
          </cell>
          <cell r="N62" t="e">
            <v>#N/A</v>
          </cell>
        </row>
        <row r="63">
          <cell r="D63">
            <v>15000</v>
          </cell>
          <cell r="E63">
            <v>465000</v>
          </cell>
          <cell r="F63">
            <v>381326.29866701254</v>
          </cell>
          <cell r="G63">
            <v>4.76</v>
          </cell>
          <cell r="H63">
            <v>4.76</v>
          </cell>
          <cell r="I63">
            <v>4.76</v>
          </cell>
          <cell r="J63" t="e">
            <v>#N/A</v>
          </cell>
          <cell r="K63" t="e">
            <v>#N/A</v>
          </cell>
          <cell r="L63" t="e">
            <v>#N/A</v>
          </cell>
          <cell r="M63" t="e">
            <v>#N/A</v>
          </cell>
          <cell r="N63" t="e">
            <v>#N/A</v>
          </cell>
        </row>
        <row r="64">
          <cell r="D64">
            <v>15000</v>
          </cell>
          <cell r="E64">
            <v>465000</v>
          </cell>
          <cell r="F64">
            <v>379450.22257110022</v>
          </cell>
          <cell r="G64">
            <v>4.78</v>
          </cell>
          <cell r="H64">
            <v>4.78</v>
          </cell>
          <cell r="I64">
            <v>4.78</v>
          </cell>
          <cell r="J64" t="e">
            <v>#N/A</v>
          </cell>
          <cell r="K64" t="e">
            <v>#N/A</v>
          </cell>
          <cell r="L64" t="e">
            <v>#N/A</v>
          </cell>
          <cell r="M64" t="e">
            <v>#N/A</v>
          </cell>
          <cell r="N64" t="e">
            <v>#N/A</v>
          </cell>
        </row>
        <row r="65">
          <cell r="D65">
            <v>15000</v>
          </cell>
          <cell r="E65">
            <v>420000</v>
          </cell>
          <cell r="F65">
            <v>341032.15762379265</v>
          </cell>
          <cell r="G65">
            <v>4.66</v>
          </cell>
          <cell r="H65">
            <v>4.66</v>
          </cell>
          <cell r="I65">
            <v>4.66</v>
          </cell>
          <cell r="J65" t="e">
            <v>#N/A</v>
          </cell>
          <cell r="K65" t="e">
            <v>#N/A</v>
          </cell>
          <cell r="L65" t="e">
            <v>#N/A</v>
          </cell>
          <cell r="M65" t="e">
            <v>#N/A</v>
          </cell>
          <cell r="N65" t="e">
            <v>#N/A</v>
          </cell>
        </row>
        <row r="66">
          <cell r="D66">
            <v>15000</v>
          </cell>
          <cell r="E66">
            <v>465000</v>
          </cell>
          <cell r="F66">
            <v>375875.66116088501</v>
          </cell>
          <cell r="G66">
            <v>4.5199999999999996</v>
          </cell>
          <cell r="H66">
            <v>4.5199999999999996</v>
          </cell>
          <cell r="I66">
            <v>4.5199999999999996</v>
          </cell>
          <cell r="J66" t="e">
            <v>#N/A</v>
          </cell>
          <cell r="K66" t="e">
            <v>#N/A</v>
          </cell>
          <cell r="L66" t="e">
            <v>#N/A</v>
          </cell>
          <cell r="M66" t="e">
            <v>#N/A</v>
          </cell>
          <cell r="N66" t="e">
            <v>#N/A</v>
          </cell>
        </row>
        <row r="67">
          <cell r="D67">
            <v>15000</v>
          </cell>
          <cell r="E67">
            <v>450000</v>
          </cell>
          <cell r="F67">
            <v>361952.60627875529</v>
          </cell>
          <cell r="G67">
            <v>4.4840000000000009</v>
          </cell>
          <cell r="H67">
            <v>4.4840000000000009</v>
          </cell>
          <cell r="I67">
            <v>4.4840000000000009</v>
          </cell>
          <cell r="J67" t="e">
            <v>#N/A</v>
          </cell>
          <cell r="K67" t="e">
            <v>#N/A</v>
          </cell>
          <cell r="L67" t="e">
            <v>#N/A</v>
          </cell>
          <cell r="M67" t="e">
            <v>#N/A</v>
          </cell>
          <cell r="N67" t="e">
            <v>#N/A</v>
          </cell>
        </row>
        <row r="68">
          <cell r="D68">
            <v>15000</v>
          </cell>
          <cell r="E68">
            <v>465000</v>
          </cell>
          <cell r="F68">
            <v>372236.2304346725</v>
          </cell>
          <cell r="G68">
            <v>4.4710000000000001</v>
          </cell>
          <cell r="H68">
            <v>4.4710000000000001</v>
          </cell>
          <cell r="I68">
            <v>4.4710000000000001</v>
          </cell>
          <cell r="J68" t="e">
            <v>#N/A</v>
          </cell>
          <cell r="K68" t="e">
            <v>#N/A</v>
          </cell>
          <cell r="L68" t="e">
            <v>#N/A</v>
          </cell>
          <cell r="M68" t="e">
            <v>#N/A</v>
          </cell>
          <cell r="N68" t="e">
            <v>#N/A</v>
          </cell>
        </row>
        <row r="69">
          <cell r="D69">
            <v>15000</v>
          </cell>
          <cell r="E69">
            <v>450000</v>
          </cell>
          <cell r="F69">
            <v>358449.85674964415</v>
          </cell>
          <cell r="G69">
            <v>4.5040000000000004</v>
          </cell>
          <cell r="H69">
            <v>4.5040000000000004</v>
          </cell>
          <cell r="I69">
            <v>4.5040000000000004</v>
          </cell>
          <cell r="J69" t="e">
            <v>#N/A</v>
          </cell>
          <cell r="K69" t="e">
            <v>#N/A</v>
          </cell>
          <cell r="L69" t="e">
            <v>#N/A</v>
          </cell>
          <cell r="M69" t="e">
            <v>#N/A</v>
          </cell>
          <cell r="N69" t="e">
            <v>#N/A</v>
          </cell>
        </row>
        <row r="70">
          <cell r="D70">
            <v>15000</v>
          </cell>
          <cell r="E70">
            <v>465000</v>
          </cell>
          <cell r="F70">
            <v>368622.18598645256</v>
          </cell>
          <cell r="G70">
            <v>4.53</v>
          </cell>
          <cell r="H70">
            <v>4.53</v>
          </cell>
          <cell r="I70">
            <v>4.53</v>
          </cell>
          <cell r="J70" t="e">
            <v>#N/A</v>
          </cell>
          <cell r="K70" t="e">
            <v>#N/A</v>
          </cell>
          <cell r="L70" t="e">
            <v>#N/A</v>
          </cell>
          <cell r="M70" t="e">
            <v>#N/A</v>
          </cell>
          <cell r="N70" t="e">
            <v>#N/A</v>
          </cell>
        </row>
        <row r="71">
          <cell r="D71">
            <v>15000</v>
          </cell>
          <cell r="E71">
            <v>465000</v>
          </cell>
          <cell r="F71">
            <v>366789.8787935627</v>
          </cell>
          <cell r="G71">
            <v>4.5579999999999998</v>
          </cell>
          <cell r="H71">
            <v>4.5579999999999998</v>
          </cell>
          <cell r="I71">
            <v>4.5579999999999998</v>
          </cell>
          <cell r="J71" t="e">
            <v>#N/A</v>
          </cell>
          <cell r="K71" t="e">
            <v>#N/A</v>
          </cell>
          <cell r="L71" t="e">
            <v>#N/A</v>
          </cell>
          <cell r="M71" t="e">
            <v>#N/A</v>
          </cell>
          <cell r="N71" t="e">
            <v>#N/A</v>
          </cell>
        </row>
        <row r="72">
          <cell r="D72">
            <v>15000</v>
          </cell>
          <cell r="E72">
            <v>450000</v>
          </cell>
          <cell r="F72">
            <v>353187.63655355125</v>
          </cell>
          <cell r="G72">
            <v>4.548</v>
          </cell>
          <cell r="H72">
            <v>4.548</v>
          </cell>
          <cell r="I72">
            <v>4.548</v>
          </cell>
          <cell r="J72" t="e">
            <v>#N/A</v>
          </cell>
          <cell r="K72" t="e">
            <v>#N/A</v>
          </cell>
          <cell r="L72" t="e">
            <v>#N/A</v>
          </cell>
          <cell r="M72" t="e">
            <v>#N/A</v>
          </cell>
          <cell r="N72" t="e">
            <v>#N/A</v>
          </cell>
        </row>
        <row r="73">
          <cell r="D73">
            <v>15000</v>
          </cell>
          <cell r="E73">
            <v>465000</v>
          </cell>
          <cell r="F73">
            <v>363193.13439652219</v>
          </cell>
          <cell r="G73">
            <v>4.5680000000000005</v>
          </cell>
          <cell r="H73">
            <v>4.5680000000000005</v>
          </cell>
          <cell r="I73">
            <v>4.5680000000000005</v>
          </cell>
          <cell r="J73" t="e">
            <v>#N/A</v>
          </cell>
          <cell r="K73" t="e">
            <v>#N/A</v>
          </cell>
          <cell r="L73" t="e">
            <v>#N/A</v>
          </cell>
          <cell r="M73" t="e">
            <v>#N/A</v>
          </cell>
          <cell r="N73" t="e">
            <v>#N/A</v>
          </cell>
        </row>
        <row r="74">
          <cell r="D74">
            <v>15000</v>
          </cell>
          <cell r="E74">
            <v>450000</v>
          </cell>
          <cell r="F74">
            <v>349712.73444118182</v>
          </cell>
          <cell r="G74">
            <v>4.6950000000000003</v>
          </cell>
          <cell r="H74">
            <v>4.6950000000000003</v>
          </cell>
          <cell r="I74">
            <v>4.6950000000000003</v>
          </cell>
          <cell r="J74" t="e">
            <v>#N/A</v>
          </cell>
          <cell r="K74" t="e">
            <v>#N/A</v>
          </cell>
          <cell r="L74" t="e">
            <v>#N/A</v>
          </cell>
          <cell r="M74" t="e">
            <v>#N/A</v>
          </cell>
          <cell r="N74" t="e">
            <v>#N/A</v>
          </cell>
        </row>
        <row r="75">
          <cell r="D75">
            <v>15000</v>
          </cell>
          <cell r="E75">
            <v>465000</v>
          </cell>
          <cell r="F75">
            <v>359608.30703124736</v>
          </cell>
          <cell r="G75">
            <v>4.83</v>
          </cell>
          <cell r="H75">
            <v>4.83</v>
          </cell>
          <cell r="I75">
            <v>4.83</v>
          </cell>
          <cell r="J75" t="e">
            <v>#N/A</v>
          </cell>
          <cell r="K75" t="e">
            <v>#N/A</v>
          </cell>
          <cell r="L75" t="e">
            <v>#N/A</v>
          </cell>
          <cell r="M75" t="e">
            <v>#N/A</v>
          </cell>
          <cell r="N75" t="e">
            <v>#N/A</v>
          </cell>
        </row>
        <row r="76">
          <cell r="D76">
            <v>15000</v>
          </cell>
          <cell r="E76">
            <v>465000</v>
          </cell>
          <cell r="F76">
            <v>357791.18854392652</v>
          </cell>
          <cell r="G76">
            <v>4.8550000000000004</v>
          </cell>
          <cell r="H76">
            <v>4.8550000000000004</v>
          </cell>
          <cell r="I76">
            <v>4.8550000000000004</v>
          </cell>
          <cell r="J76" t="e">
            <v>#N/A</v>
          </cell>
          <cell r="K76" t="e">
            <v>#N/A</v>
          </cell>
          <cell r="L76" t="e">
            <v>#N/A</v>
          </cell>
          <cell r="M76" t="e">
            <v>#N/A</v>
          </cell>
          <cell r="N76" t="e">
            <v>#N/A</v>
          </cell>
        </row>
        <row r="77">
          <cell r="D77">
            <v>15000</v>
          </cell>
          <cell r="E77">
            <v>420000</v>
          </cell>
          <cell r="F77">
            <v>321527.8687399539</v>
          </cell>
          <cell r="G77">
            <v>4.7350000000000003</v>
          </cell>
          <cell r="H77">
            <v>4.7350000000000003</v>
          </cell>
          <cell r="I77">
            <v>4.7350000000000003</v>
          </cell>
          <cell r="J77" t="e">
            <v>#N/A</v>
          </cell>
          <cell r="K77" t="e">
            <v>#N/A</v>
          </cell>
          <cell r="L77" t="e">
            <v>#N/A</v>
          </cell>
          <cell r="M77" t="e">
            <v>#N/A</v>
          </cell>
          <cell r="N77" t="e">
            <v>#N/A</v>
          </cell>
        </row>
        <row r="78">
          <cell r="D78">
            <v>15000</v>
          </cell>
          <cell r="E78">
            <v>465000</v>
          </cell>
          <cell r="F78">
            <v>354341.71627229993</v>
          </cell>
          <cell r="G78">
            <v>4.5949999999999998</v>
          </cell>
          <cell r="H78">
            <v>4.5949999999999998</v>
          </cell>
          <cell r="I78">
            <v>4.5949999999999998</v>
          </cell>
          <cell r="J78" t="e">
            <v>#N/A</v>
          </cell>
          <cell r="K78" t="e">
            <v>#N/A</v>
          </cell>
          <cell r="L78" t="e">
            <v>#N/A</v>
          </cell>
          <cell r="M78" t="e">
            <v>#N/A</v>
          </cell>
          <cell r="N78" t="e">
            <v>#N/A</v>
          </cell>
        </row>
        <row r="79">
          <cell r="D79">
            <v>15000</v>
          </cell>
          <cell r="E79">
            <v>450000</v>
          </cell>
          <cell r="F79">
            <v>341190.30420818622</v>
          </cell>
          <cell r="G79">
            <v>4.5590000000000002</v>
          </cell>
          <cell r="H79">
            <v>4.5590000000000002</v>
          </cell>
          <cell r="I79">
            <v>4.5590000000000002</v>
          </cell>
          <cell r="J79" t="e">
            <v>#N/A</v>
          </cell>
          <cell r="K79" t="e">
            <v>#N/A</v>
          </cell>
          <cell r="L79" t="e">
            <v>#N/A</v>
          </cell>
          <cell r="M79" t="e">
            <v>#N/A</v>
          </cell>
          <cell r="N79" t="e">
            <v>#N/A</v>
          </cell>
        </row>
        <row r="80">
          <cell r="D80">
            <v>15000</v>
          </cell>
          <cell r="E80">
            <v>465000</v>
          </cell>
          <cell r="F80">
            <v>350847.05642771674</v>
          </cell>
          <cell r="G80">
            <v>4.5460000000000003</v>
          </cell>
          <cell r="H80">
            <v>4.5460000000000003</v>
          </cell>
          <cell r="I80">
            <v>4.5460000000000003</v>
          </cell>
          <cell r="J80" t="e">
            <v>#N/A</v>
          </cell>
          <cell r="K80" t="e">
            <v>#N/A</v>
          </cell>
          <cell r="L80" t="e">
            <v>#N/A</v>
          </cell>
          <cell r="M80" t="e">
            <v>#N/A</v>
          </cell>
          <cell r="N80" t="e">
            <v>#N/A</v>
          </cell>
        </row>
        <row r="81">
          <cell r="D81">
            <v>15000</v>
          </cell>
          <cell r="E81">
            <v>450000</v>
          </cell>
          <cell r="F81">
            <v>337817.02220957639</v>
          </cell>
          <cell r="G81">
            <v>4.5790000000000006</v>
          </cell>
          <cell r="H81">
            <v>4.5790000000000006</v>
          </cell>
          <cell r="I81">
            <v>4.5790000000000006</v>
          </cell>
          <cell r="J81" t="e">
            <v>#N/A</v>
          </cell>
          <cell r="K81" t="e">
            <v>#N/A</v>
          </cell>
          <cell r="L81" t="e">
            <v>#N/A</v>
          </cell>
          <cell r="M81" t="e">
            <v>#N/A</v>
          </cell>
          <cell r="N81" t="e">
            <v>#N/A</v>
          </cell>
        </row>
        <row r="82">
          <cell r="D82">
            <v>15000</v>
          </cell>
          <cell r="E82">
            <v>465000</v>
          </cell>
          <cell r="F82">
            <v>347369.09998161061</v>
          </cell>
          <cell r="G82">
            <v>4.6050000000000004</v>
          </cell>
          <cell r="H82">
            <v>4.6050000000000004</v>
          </cell>
          <cell r="I82">
            <v>4.6050000000000004</v>
          </cell>
          <cell r="J82" t="e">
            <v>#N/A</v>
          </cell>
          <cell r="K82" t="e">
            <v>#N/A</v>
          </cell>
          <cell r="L82" t="e">
            <v>#N/A</v>
          </cell>
          <cell r="M82" t="e">
            <v>#N/A</v>
          </cell>
          <cell r="N82" t="e">
            <v>#N/A</v>
          </cell>
        </row>
        <row r="83">
          <cell r="D83">
            <v>15000</v>
          </cell>
          <cell r="E83">
            <v>465000</v>
          </cell>
          <cell r="F83">
            <v>345607.7160270458</v>
          </cell>
          <cell r="G83">
            <v>4.633</v>
          </cell>
          <cell r="H83">
            <v>4.633</v>
          </cell>
          <cell r="I83">
            <v>4.633</v>
          </cell>
          <cell r="J83" t="e">
            <v>#N/A</v>
          </cell>
          <cell r="K83" t="e">
            <v>#N/A</v>
          </cell>
          <cell r="L83" t="e">
            <v>#N/A</v>
          </cell>
          <cell r="M83" t="e">
            <v>#N/A</v>
          </cell>
          <cell r="N83" t="e">
            <v>#N/A</v>
          </cell>
        </row>
        <row r="84">
          <cell r="D84">
            <v>15000</v>
          </cell>
          <cell r="E84">
            <v>450000</v>
          </cell>
          <cell r="F84">
            <v>332758.53081544401</v>
          </cell>
          <cell r="G84">
            <v>4.6230000000000002</v>
          </cell>
          <cell r="H84">
            <v>4.6230000000000002</v>
          </cell>
          <cell r="I84">
            <v>4.6230000000000002</v>
          </cell>
          <cell r="J84" t="e">
            <v>#N/A</v>
          </cell>
          <cell r="K84" t="e">
            <v>#N/A</v>
          </cell>
          <cell r="L84" t="e">
            <v>#N/A</v>
          </cell>
          <cell r="M84" t="e">
            <v>#N/A</v>
          </cell>
          <cell r="N84" t="e">
            <v>#N/A</v>
          </cell>
        </row>
        <row r="85">
          <cell r="D85">
            <v>15000</v>
          </cell>
          <cell r="E85">
            <v>465000</v>
          </cell>
          <cell r="F85">
            <v>342153.91008487734</v>
          </cell>
          <cell r="G85">
            <v>4.6429999999999998</v>
          </cell>
          <cell r="H85">
            <v>4.6429999999999998</v>
          </cell>
          <cell r="I85">
            <v>4.6429999999999998</v>
          </cell>
          <cell r="J85" t="e">
            <v>#N/A</v>
          </cell>
          <cell r="K85" t="e">
            <v>#N/A</v>
          </cell>
          <cell r="L85" t="e">
            <v>#N/A</v>
          </cell>
          <cell r="M85" t="e">
            <v>#N/A</v>
          </cell>
          <cell r="N85" t="e">
            <v>#N/A</v>
          </cell>
        </row>
        <row r="86">
          <cell r="D86">
            <v>15000</v>
          </cell>
          <cell r="E86">
            <v>450000</v>
          </cell>
          <cell r="F86">
            <v>329424.11889368336</v>
          </cell>
          <cell r="G86">
            <v>4.7699999999999996</v>
          </cell>
          <cell r="H86">
            <v>4.7699999999999996</v>
          </cell>
          <cell r="I86">
            <v>4.7699999999999996</v>
          </cell>
          <cell r="J86" t="e">
            <v>#N/A</v>
          </cell>
          <cell r="K86" t="e">
            <v>#N/A</v>
          </cell>
          <cell r="L86" t="e">
            <v>#N/A</v>
          </cell>
          <cell r="M86" t="e">
            <v>#N/A</v>
          </cell>
          <cell r="N86" t="e">
            <v>#N/A</v>
          </cell>
        </row>
        <row r="87">
          <cell r="D87">
            <v>15000</v>
          </cell>
          <cell r="E87">
            <v>465000</v>
          </cell>
          <cell r="F87">
            <v>338716.3834870485</v>
          </cell>
          <cell r="G87">
            <v>4.9050000000000002</v>
          </cell>
          <cell r="H87">
            <v>4.9050000000000002</v>
          </cell>
          <cell r="I87">
            <v>4.9050000000000002</v>
          </cell>
          <cell r="J87" t="e">
            <v>#N/A</v>
          </cell>
          <cell r="K87" t="e">
            <v>#N/A</v>
          </cell>
          <cell r="L87" t="e">
            <v>#N/A</v>
          </cell>
          <cell r="M87" t="e">
            <v>#N/A</v>
          </cell>
          <cell r="N87" t="e">
            <v>#N/A</v>
          </cell>
        </row>
        <row r="88">
          <cell r="D88">
            <v>15000</v>
          </cell>
          <cell r="E88">
            <v>465000</v>
          </cell>
          <cell r="F88">
            <v>336975.74895750103</v>
          </cell>
          <cell r="G88">
            <v>4.93</v>
          </cell>
          <cell r="H88">
            <v>4.93</v>
          </cell>
          <cell r="I88">
            <v>4.93</v>
          </cell>
          <cell r="J88" t="e">
            <v>#N/A</v>
          </cell>
          <cell r="K88" t="e">
            <v>#N/A</v>
          </cell>
          <cell r="L88" t="e">
            <v>#N/A</v>
          </cell>
          <cell r="M88" t="e">
            <v>#N/A</v>
          </cell>
          <cell r="N88" t="e">
            <v>#N/A</v>
          </cell>
        </row>
        <row r="89">
          <cell r="D89">
            <v>15000</v>
          </cell>
          <cell r="E89">
            <v>420000</v>
          </cell>
          <cell r="F89">
            <v>302796.87650137499</v>
          </cell>
          <cell r="G89">
            <v>4.8099999999999996</v>
          </cell>
          <cell r="H89">
            <v>4.8099999999999996</v>
          </cell>
          <cell r="I89">
            <v>4.8099999999999996</v>
          </cell>
          <cell r="J89" t="e">
            <v>#N/A</v>
          </cell>
          <cell r="K89" t="e">
            <v>#N/A</v>
          </cell>
          <cell r="L89" t="e">
            <v>#N/A</v>
          </cell>
          <cell r="M89" t="e">
            <v>#N/A</v>
          </cell>
          <cell r="N89" t="e">
            <v>#N/A</v>
          </cell>
        </row>
        <row r="90">
          <cell r="D90">
            <v>15000</v>
          </cell>
          <cell r="E90">
            <v>465000</v>
          </cell>
          <cell r="F90">
            <v>333674.78747716907</v>
          </cell>
          <cell r="G90">
            <v>4.67</v>
          </cell>
          <cell r="H90">
            <v>4.67</v>
          </cell>
          <cell r="I90">
            <v>4.67</v>
          </cell>
          <cell r="J90" t="e">
            <v>#N/A</v>
          </cell>
          <cell r="K90" t="e">
            <v>#N/A</v>
          </cell>
          <cell r="L90" t="e">
            <v>#N/A</v>
          </cell>
          <cell r="M90" t="e">
            <v>#N/A</v>
          </cell>
          <cell r="N90" t="e">
            <v>#N/A</v>
          </cell>
        </row>
        <row r="91">
          <cell r="D91">
            <v>15000</v>
          </cell>
          <cell r="E91">
            <v>450000</v>
          </cell>
          <cell r="F91">
            <v>321238.7076175246</v>
          </cell>
          <cell r="G91">
            <v>4.6340000000000003</v>
          </cell>
          <cell r="H91">
            <v>4.6340000000000003</v>
          </cell>
          <cell r="I91">
            <v>4.6340000000000003</v>
          </cell>
          <cell r="J91" t="e">
            <v>#N/A</v>
          </cell>
          <cell r="K91" t="e">
            <v>#N/A</v>
          </cell>
          <cell r="L91" t="e">
            <v>#N/A</v>
          </cell>
          <cell r="M91" t="e">
            <v>#N/A</v>
          </cell>
          <cell r="N91" t="e">
            <v>#N/A</v>
          </cell>
        </row>
        <row r="92">
          <cell r="D92">
            <v>15000</v>
          </cell>
          <cell r="E92">
            <v>465000</v>
          </cell>
          <cell r="F92">
            <v>330278.43872941099</v>
          </cell>
          <cell r="G92">
            <v>4.6210000000000004</v>
          </cell>
          <cell r="H92">
            <v>4.6210000000000004</v>
          </cell>
          <cell r="I92">
            <v>4.6210000000000004</v>
          </cell>
          <cell r="J92" t="e">
            <v>#N/A</v>
          </cell>
          <cell r="K92" t="e">
            <v>#N/A</v>
          </cell>
          <cell r="L92" t="e">
            <v>#N/A</v>
          </cell>
          <cell r="M92" t="e">
            <v>#N/A</v>
          </cell>
          <cell r="N92" t="e">
            <v>#N/A</v>
          </cell>
        </row>
        <row r="93">
          <cell r="D93">
            <v>15000</v>
          </cell>
          <cell r="E93">
            <v>450000</v>
          </cell>
          <cell r="F93">
            <v>317960.24492361397</v>
          </cell>
          <cell r="G93">
            <v>4.6540000000000008</v>
          </cell>
          <cell r="H93">
            <v>4.6540000000000008</v>
          </cell>
          <cell r="I93">
            <v>4.6540000000000008</v>
          </cell>
          <cell r="J93" t="e">
            <v>#N/A</v>
          </cell>
          <cell r="K93" t="e">
            <v>#N/A</v>
          </cell>
          <cell r="L93" t="e">
            <v>#N/A</v>
          </cell>
          <cell r="M93" t="e">
            <v>#N/A</v>
          </cell>
          <cell r="N93" t="e">
            <v>#N/A</v>
          </cell>
        </row>
        <row r="94">
          <cell r="D94">
            <v>15000</v>
          </cell>
          <cell r="E94">
            <v>465000</v>
          </cell>
          <cell r="F94">
            <v>326899.06772688514</v>
          </cell>
          <cell r="G94">
            <v>4.68</v>
          </cell>
          <cell r="H94">
            <v>4.68</v>
          </cell>
          <cell r="I94">
            <v>4.68</v>
          </cell>
          <cell r="J94" t="e">
            <v>#N/A</v>
          </cell>
          <cell r="K94" t="e">
            <v>#N/A</v>
          </cell>
          <cell r="L94" t="e">
            <v>#N/A</v>
          </cell>
          <cell r="M94" t="e">
            <v>#N/A</v>
          </cell>
          <cell r="N94" t="e">
            <v>#N/A</v>
          </cell>
        </row>
        <row r="95">
          <cell r="D95">
            <v>15000</v>
          </cell>
          <cell r="E95">
            <v>465000</v>
          </cell>
          <cell r="F95">
            <v>325188.24999149283</v>
          </cell>
          <cell r="G95">
            <v>4.7080000000000002</v>
          </cell>
          <cell r="H95">
            <v>4.7080000000000002</v>
          </cell>
          <cell r="I95">
            <v>4.7080000000000002</v>
          </cell>
          <cell r="J95" t="e">
            <v>#N/A</v>
          </cell>
          <cell r="K95" t="e">
            <v>#N/A</v>
          </cell>
          <cell r="L95" t="e">
            <v>#N/A</v>
          </cell>
          <cell r="M95" t="e">
            <v>#N/A</v>
          </cell>
          <cell r="N95" t="e">
            <v>#N/A</v>
          </cell>
        </row>
        <row r="96">
          <cell r="D96">
            <v>15000</v>
          </cell>
          <cell r="E96">
            <v>450000</v>
          </cell>
          <cell r="F96">
            <v>313046.99099855951</v>
          </cell>
          <cell r="G96">
            <v>4.6980000000000004</v>
          </cell>
          <cell r="H96">
            <v>4.6980000000000004</v>
          </cell>
          <cell r="I96">
            <v>4.6980000000000004</v>
          </cell>
          <cell r="J96" t="e">
            <v>#N/A</v>
          </cell>
          <cell r="K96" t="e">
            <v>#N/A</v>
          </cell>
          <cell r="L96" t="e">
            <v>#N/A</v>
          </cell>
          <cell r="M96" t="e">
            <v>#N/A</v>
          </cell>
          <cell r="N96" t="e">
            <v>#N/A</v>
          </cell>
        </row>
        <row r="97">
          <cell r="D97">
            <v>15000</v>
          </cell>
          <cell r="E97">
            <v>465000</v>
          </cell>
          <cell r="F97">
            <v>321834.84305989975</v>
          </cell>
          <cell r="G97">
            <v>4.718</v>
          </cell>
          <cell r="H97">
            <v>4.718</v>
          </cell>
          <cell r="I97">
            <v>4.718</v>
          </cell>
          <cell r="J97" t="e">
            <v>#N/A</v>
          </cell>
          <cell r="K97" t="e">
            <v>#N/A</v>
          </cell>
          <cell r="L97" t="e">
            <v>#N/A</v>
          </cell>
          <cell r="M97" t="e">
            <v>#N/A</v>
          </cell>
          <cell r="N97" t="e">
            <v>#N/A</v>
          </cell>
        </row>
        <row r="98">
          <cell r="D98">
            <v>15000</v>
          </cell>
          <cell r="E98">
            <v>450000</v>
          </cell>
          <cell r="F98">
            <v>309810.3165748184</v>
          </cell>
          <cell r="G98">
            <v>4.8449999999999998</v>
          </cell>
          <cell r="H98">
            <v>4.8449999999999998</v>
          </cell>
          <cell r="I98">
            <v>4.8449999999999998</v>
          </cell>
          <cell r="J98" t="e">
            <v>#N/A</v>
          </cell>
          <cell r="K98" t="e">
            <v>#N/A</v>
          </cell>
          <cell r="L98" t="e">
            <v>#N/A</v>
          </cell>
          <cell r="M98" t="e">
            <v>#N/A</v>
          </cell>
          <cell r="N98" t="e">
            <v>#N/A</v>
          </cell>
        </row>
        <row r="99">
          <cell r="D99">
            <v>15000</v>
          </cell>
          <cell r="E99">
            <v>465000</v>
          </cell>
          <cell r="F99">
            <v>318498.88200069725</v>
          </cell>
          <cell r="G99">
            <v>4.9800000000000004</v>
          </cell>
          <cell r="H99">
            <v>4.9800000000000004</v>
          </cell>
          <cell r="I99">
            <v>4.9800000000000004</v>
          </cell>
          <cell r="J99" t="e">
            <v>#N/A</v>
          </cell>
          <cell r="K99" t="e">
            <v>#N/A</v>
          </cell>
          <cell r="L99" t="e">
            <v>#N/A</v>
          </cell>
          <cell r="M99" t="e">
            <v>#N/A</v>
          </cell>
          <cell r="N99" t="e">
            <v>#N/A</v>
          </cell>
        </row>
        <row r="100">
          <cell r="D100">
            <v>15000</v>
          </cell>
          <cell r="E100">
            <v>465000</v>
          </cell>
          <cell r="F100">
            <v>316810.30062496755</v>
          </cell>
          <cell r="G100">
            <v>5.01</v>
          </cell>
          <cell r="H100">
            <v>5.01</v>
          </cell>
          <cell r="I100">
            <v>5.01</v>
          </cell>
          <cell r="J100" t="e">
            <v>#N/A</v>
          </cell>
          <cell r="K100" t="e">
            <v>#N/A</v>
          </cell>
          <cell r="L100" t="e">
            <v>#N/A</v>
          </cell>
          <cell r="M100" t="e">
            <v>#N/A</v>
          </cell>
          <cell r="N100" t="e">
            <v>#N/A</v>
          </cell>
        </row>
        <row r="101">
          <cell r="D101">
            <v>15000</v>
          </cell>
          <cell r="E101">
            <v>435000</v>
          </cell>
          <cell r="F101">
            <v>294795.56529619551</v>
          </cell>
          <cell r="G101">
            <v>4.8899999999999997</v>
          </cell>
          <cell r="H101">
            <v>4.8899999999999997</v>
          </cell>
          <cell r="I101">
            <v>4.8899999999999997</v>
          </cell>
          <cell r="J101" t="e">
            <v>#N/A</v>
          </cell>
          <cell r="K101" t="e">
            <v>#N/A</v>
          </cell>
          <cell r="L101" t="e">
            <v>#N/A</v>
          </cell>
          <cell r="M101" t="e">
            <v>#N/A</v>
          </cell>
          <cell r="N101" t="e">
            <v>#N/A</v>
          </cell>
        </row>
        <row r="102">
          <cell r="D102">
            <v>15000</v>
          </cell>
          <cell r="E102">
            <v>465000</v>
          </cell>
          <cell r="F102">
            <v>313555.09437540988</v>
          </cell>
          <cell r="G102">
            <v>4.75</v>
          </cell>
          <cell r="H102">
            <v>4.75</v>
          </cell>
          <cell r="I102">
            <v>4.75</v>
          </cell>
          <cell r="J102" t="e">
            <v>#N/A</v>
          </cell>
          <cell r="K102" t="e">
            <v>#N/A</v>
          </cell>
          <cell r="L102" t="e">
            <v>#N/A</v>
          </cell>
          <cell r="M102" t="e">
            <v>#N/A</v>
          </cell>
          <cell r="N102" t="e">
            <v>#N/A</v>
          </cell>
        </row>
        <row r="103">
          <cell r="D103">
            <v>15000</v>
          </cell>
          <cell r="E103">
            <v>450000</v>
          </cell>
          <cell r="F103">
            <v>301886.33716653776</v>
          </cell>
          <cell r="G103">
            <v>4.7140000000000004</v>
          </cell>
          <cell r="H103">
            <v>4.7140000000000004</v>
          </cell>
          <cell r="I103">
            <v>4.7140000000000004</v>
          </cell>
          <cell r="J103" t="e">
            <v>#N/A</v>
          </cell>
          <cell r="K103" t="e">
            <v>#N/A</v>
          </cell>
          <cell r="L103" t="e">
            <v>#N/A</v>
          </cell>
          <cell r="M103" t="e">
            <v>#N/A</v>
          </cell>
          <cell r="N103" t="e">
            <v>#N/A</v>
          </cell>
        </row>
        <row r="104">
          <cell r="D104">
            <v>15000</v>
          </cell>
          <cell r="E104">
            <v>465000</v>
          </cell>
          <cell r="F104">
            <v>310405.08066072804</v>
          </cell>
          <cell r="G104">
            <v>4.7010000000000005</v>
          </cell>
          <cell r="H104">
            <v>4.7010000000000005</v>
          </cell>
          <cell r="I104">
            <v>4.7010000000000005</v>
          </cell>
          <cell r="J104" t="e">
            <v>#N/A</v>
          </cell>
          <cell r="K104" t="e">
            <v>#N/A</v>
          </cell>
          <cell r="L104" t="e">
            <v>#N/A</v>
          </cell>
          <cell r="M104" t="e">
            <v>#N/A</v>
          </cell>
          <cell r="N104" t="e">
            <v>#N/A</v>
          </cell>
        </row>
        <row r="105">
          <cell r="D105">
            <v>15000</v>
          </cell>
          <cell r="E105">
            <v>450000</v>
          </cell>
          <cell r="F105">
            <v>298853.23123103799</v>
          </cell>
          <cell r="G105">
            <v>4.7340000000000009</v>
          </cell>
          <cell r="H105">
            <v>4.7340000000000009</v>
          </cell>
          <cell r="I105">
            <v>4.7340000000000009</v>
          </cell>
          <cell r="J105" t="e">
            <v>#N/A</v>
          </cell>
          <cell r="K105" t="e">
            <v>#N/A</v>
          </cell>
          <cell r="L105" t="e">
            <v>#N/A</v>
          </cell>
          <cell r="M105" t="e">
            <v>#N/A</v>
          </cell>
          <cell r="N105" t="e">
            <v>#N/A</v>
          </cell>
        </row>
        <row r="106">
          <cell r="D106">
            <v>15000</v>
          </cell>
          <cell r="E106">
            <v>465000</v>
          </cell>
          <cell r="F106">
            <v>307281.57295686501</v>
          </cell>
          <cell r="G106">
            <v>4.76</v>
          </cell>
          <cell r="H106">
            <v>4.76</v>
          </cell>
          <cell r="I106">
            <v>4.76</v>
          </cell>
          <cell r="J106" t="e">
            <v>#N/A</v>
          </cell>
          <cell r="K106" t="e">
            <v>#N/A</v>
          </cell>
          <cell r="L106" t="e">
            <v>#N/A</v>
          </cell>
          <cell r="M106" t="e">
            <v>#N/A</v>
          </cell>
          <cell r="N106" t="e">
            <v>#N/A</v>
          </cell>
        </row>
        <row r="107">
          <cell r="D107">
            <v>15000</v>
          </cell>
          <cell r="E107">
            <v>465000</v>
          </cell>
          <cell r="F107">
            <v>305702.55120534741</v>
          </cell>
          <cell r="G107">
            <v>4.7880000000000003</v>
          </cell>
          <cell r="H107">
            <v>4.7880000000000003</v>
          </cell>
          <cell r="I107">
            <v>4.7880000000000003</v>
          </cell>
          <cell r="J107" t="e">
            <v>#N/A</v>
          </cell>
          <cell r="K107" t="e">
            <v>#N/A</v>
          </cell>
          <cell r="L107" t="e">
            <v>#N/A</v>
          </cell>
          <cell r="M107" t="e">
            <v>#N/A</v>
          </cell>
          <cell r="N107" t="e">
            <v>#N/A</v>
          </cell>
        </row>
        <row r="108">
          <cell r="D108">
            <v>15000</v>
          </cell>
          <cell r="E108">
            <v>450000</v>
          </cell>
          <cell r="F108">
            <v>294318.52501744713</v>
          </cell>
          <cell r="G108">
            <v>4.7780000000000005</v>
          </cell>
          <cell r="H108">
            <v>4.7780000000000005</v>
          </cell>
          <cell r="I108">
            <v>4.7780000000000005</v>
          </cell>
          <cell r="J108" t="e">
            <v>#N/A</v>
          </cell>
          <cell r="K108" t="e">
            <v>#N/A</v>
          </cell>
          <cell r="L108" t="e">
            <v>#N/A</v>
          </cell>
          <cell r="M108" t="e">
            <v>#N/A</v>
          </cell>
          <cell r="N108" t="e">
            <v>#N/A</v>
          </cell>
        </row>
        <row r="109">
          <cell r="D109">
            <v>15000</v>
          </cell>
          <cell r="E109">
            <v>465000</v>
          </cell>
          <cell r="F109">
            <v>302611.8305209364</v>
          </cell>
          <cell r="G109">
            <v>4.798</v>
          </cell>
          <cell r="H109">
            <v>4.798</v>
          </cell>
          <cell r="I109">
            <v>4.798</v>
          </cell>
          <cell r="J109" t="e">
            <v>#N/A</v>
          </cell>
          <cell r="K109" t="e">
            <v>#N/A</v>
          </cell>
          <cell r="L109" t="e">
            <v>#N/A</v>
          </cell>
          <cell r="M109" t="e">
            <v>#N/A</v>
          </cell>
          <cell r="N109" t="e">
            <v>#N/A</v>
          </cell>
        </row>
        <row r="110">
          <cell r="D110">
            <v>15000</v>
          </cell>
          <cell r="E110">
            <v>450000</v>
          </cell>
          <cell r="F110">
            <v>291338.1852134447</v>
          </cell>
          <cell r="G110">
            <v>4.9249999999999998</v>
          </cell>
          <cell r="H110">
            <v>4.9249999999999998</v>
          </cell>
          <cell r="I110">
            <v>4.9249999999999998</v>
          </cell>
          <cell r="J110" t="e">
            <v>#N/A</v>
          </cell>
          <cell r="K110" t="e">
            <v>#N/A</v>
          </cell>
          <cell r="L110" t="e">
            <v>#N/A</v>
          </cell>
          <cell r="M110" t="e">
            <v>#N/A</v>
          </cell>
          <cell r="N110" t="e">
            <v>#N/A</v>
          </cell>
        </row>
        <row r="111">
          <cell r="D111">
            <v>15000</v>
          </cell>
          <cell r="E111">
            <v>465000</v>
          </cell>
          <cell r="F111">
            <v>299542.82032998721</v>
          </cell>
          <cell r="G111">
            <v>5.0599999999999996</v>
          </cell>
          <cell r="H111">
            <v>5.0599999999999996</v>
          </cell>
          <cell r="I111">
            <v>5.0599999999999996</v>
          </cell>
          <cell r="J111" t="e">
            <v>#N/A</v>
          </cell>
          <cell r="K111" t="e">
            <v>#N/A</v>
          </cell>
          <cell r="L111" t="e">
            <v>#N/A</v>
          </cell>
          <cell r="M111" t="e">
            <v>#N/A</v>
          </cell>
          <cell r="N111" t="e">
            <v>#N/A</v>
          </cell>
        </row>
        <row r="112">
          <cell r="D112">
            <v>15000</v>
          </cell>
          <cell r="E112">
            <v>465000</v>
          </cell>
          <cell r="F112">
            <v>297991.47157177387</v>
          </cell>
          <cell r="G112">
            <v>5.0949999999999998</v>
          </cell>
          <cell r="H112">
            <v>5.0949999999999998</v>
          </cell>
          <cell r="I112">
            <v>5.0949999999999998</v>
          </cell>
          <cell r="J112" t="e">
            <v>#N/A</v>
          </cell>
          <cell r="K112" t="e">
            <v>#N/A</v>
          </cell>
          <cell r="L112" t="e">
            <v>#N/A</v>
          </cell>
          <cell r="M112" t="e">
            <v>#N/A</v>
          </cell>
          <cell r="N112" t="e">
            <v>#N/A</v>
          </cell>
        </row>
        <row r="113">
          <cell r="D113">
            <v>15000</v>
          </cell>
          <cell r="E113">
            <v>420000</v>
          </cell>
          <cell r="F113">
            <v>267757.4244553239</v>
          </cell>
          <cell r="G113">
            <v>4.9749999999999996</v>
          </cell>
          <cell r="H113">
            <v>4.9749999999999996</v>
          </cell>
          <cell r="I113">
            <v>4.9749999999999996</v>
          </cell>
          <cell r="J113" t="e">
            <v>#N/A</v>
          </cell>
          <cell r="K113" t="e">
            <v>#N/A</v>
          </cell>
          <cell r="L113" t="e">
            <v>#N/A</v>
          </cell>
          <cell r="M113" t="e">
            <v>#N/A</v>
          </cell>
          <cell r="N113" t="e">
            <v>#N/A</v>
          </cell>
        </row>
        <row r="114">
          <cell r="D114">
            <v>15000</v>
          </cell>
          <cell r="E114">
            <v>465000</v>
          </cell>
          <cell r="F114">
            <v>295054.36501893948</v>
          </cell>
          <cell r="G114">
            <v>4.835</v>
          </cell>
          <cell r="H114">
            <v>4.835</v>
          </cell>
          <cell r="I114">
            <v>4.835</v>
          </cell>
          <cell r="J114" t="e">
            <v>#N/A</v>
          </cell>
          <cell r="K114" t="e">
            <v>#N/A</v>
          </cell>
          <cell r="L114" t="e">
            <v>#N/A</v>
          </cell>
          <cell r="M114" t="e">
            <v>#N/A</v>
          </cell>
          <cell r="N114" t="e">
            <v>#N/A</v>
          </cell>
        </row>
        <row r="115">
          <cell r="D115">
            <v>15000</v>
          </cell>
          <cell r="E115">
            <v>450000</v>
          </cell>
          <cell r="F115">
            <v>284050.89284002094</v>
          </cell>
          <cell r="G115">
            <v>4.7990000000000004</v>
          </cell>
          <cell r="H115">
            <v>4.7990000000000004</v>
          </cell>
          <cell r="I115">
            <v>4.7990000000000004</v>
          </cell>
          <cell r="J115" t="e">
            <v>#N/A</v>
          </cell>
          <cell r="K115" t="e">
            <v>#N/A</v>
          </cell>
          <cell r="L115" t="e">
            <v>#N/A</v>
          </cell>
          <cell r="M115" t="e">
            <v>#N/A</v>
          </cell>
          <cell r="N115" t="e">
            <v>#N/A</v>
          </cell>
        </row>
        <row r="116">
          <cell r="D116">
            <v>15000</v>
          </cell>
          <cell r="E116">
            <v>465000</v>
          </cell>
          <cell r="F116">
            <v>292038.98549327528</v>
          </cell>
          <cell r="G116">
            <v>4.7860000000000005</v>
          </cell>
          <cell r="H116">
            <v>4.7860000000000005</v>
          </cell>
          <cell r="I116">
            <v>4.7860000000000005</v>
          </cell>
          <cell r="J116" t="e">
            <v>#N/A</v>
          </cell>
          <cell r="K116" t="e">
            <v>#N/A</v>
          </cell>
          <cell r="L116" t="e">
            <v>#N/A</v>
          </cell>
          <cell r="M116" t="e">
            <v>#N/A</v>
          </cell>
          <cell r="N116" t="e">
            <v>#N/A</v>
          </cell>
        </row>
        <row r="117">
          <cell r="D117">
            <v>15000</v>
          </cell>
          <cell r="E117">
            <v>450000</v>
          </cell>
          <cell r="F117">
            <v>281143.41790200502</v>
          </cell>
          <cell r="G117">
            <v>4.8190000000000008</v>
          </cell>
          <cell r="H117">
            <v>4.8190000000000008</v>
          </cell>
          <cell r="I117">
            <v>4.8190000000000008</v>
          </cell>
          <cell r="J117" t="e">
            <v>#N/A</v>
          </cell>
          <cell r="K117" t="e">
            <v>#N/A</v>
          </cell>
          <cell r="L117" t="e">
            <v>#N/A</v>
          </cell>
          <cell r="M117" t="e">
            <v>#N/A</v>
          </cell>
          <cell r="N117" t="e">
            <v>#N/A</v>
          </cell>
        </row>
        <row r="118">
          <cell r="D118">
            <v>15000</v>
          </cell>
          <cell r="E118">
            <v>465000</v>
          </cell>
          <cell r="F118">
            <v>289045.22151728068</v>
          </cell>
          <cell r="G118">
            <v>4.8449999999999998</v>
          </cell>
          <cell r="H118">
            <v>4.8449999999999998</v>
          </cell>
          <cell r="I118">
            <v>4.8449999999999998</v>
          </cell>
          <cell r="J118" t="e">
            <v>#N/A</v>
          </cell>
          <cell r="K118" t="e">
            <v>#N/A</v>
          </cell>
          <cell r="L118" t="e">
            <v>#N/A</v>
          </cell>
          <cell r="M118" t="e">
            <v>#N/A</v>
          </cell>
          <cell r="N118" t="e">
            <v>#N/A</v>
          </cell>
        </row>
        <row r="119">
          <cell r="D119">
            <v>15000</v>
          </cell>
          <cell r="E119">
            <v>465000</v>
          </cell>
          <cell r="F119">
            <v>287532.07424691593</v>
          </cell>
          <cell r="G119">
            <v>4.8730000000000002</v>
          </cell>
          <cell r="H119">
            <v>4.8730000000000002</v>
          </cell>
          <cell r="I119">
            <v>4.8730000000000002</v>
          </cell>
          <cell r="J119" t="e">
            <v>#N/A</v>
          </cell>
          <cell r="K119" t="e">
            <v>#N/A</v>
          </cell>
          <cell r="L119" t="e">
            <v>#N/A</v>
          </cell>
          <cell r="M119" t="e">
            <v>#N/A</v>
          </cell>
          <cell r="N119" t="e">
            <v>#N/A</v>
          </cell>
        </row>
        <row r="120">
          <cell r="D120">
            <v>15000</v>
          </cell>
          <cell r="E120">
            <v>450000</v>
          </cell>
          <cell r="F120">
            <v>276797.90046383173</v>
          </cell>
          <cell r="G120">
            <v>4.8630000000000004</v>
          </cell>
          <cell r="H120">
            <v>4.8630000000000004</v>
          </cell>
          <cell r="I120">
            <v>4.8630000000000004</v>
          </cell>
          <cell r="J120" t="e">
            <v>#N/A</v>
          </cell>
          <cell r="K120" t="e">
            <v>#N/A</v>
          </cell>
          <cell r="L120" t="e">
            <v>#N/A</v>
          </cell>
          <cell r="M120" t="e">
            <v>#N/A</v>
          </cell>
          <cell r="N120" t="e">
            <v>#N/A</v>
          </cell>
        </row>
        <row r="121">
          <cell r="D121">
            <v>15000</v>
          </cell>
          <cell r="E121">
            <v>465000</v>
          </cell>
          <cell r="F121">
            <v>284570.85096332984</v>
          </cell>
          <cell r="G121">
            <v>4.883</v>
          </cell>
          <cell r="H121">
            <v>4.883</v>
          </cell>
          <cell r="I121">
            <v>4.883</v>
          </cell>
          <cell r="J121" t="e">
            <v>#N/A</v>
          </cell>
          <cell r="K121" t="e">
            <v>#N/A</v>
          </cell>
          <cell r="L121" t="e">
            <v>#N/A</v>
          </cell>
          <cell r="M121" t="e">
            <v>#N/A</v>
          </cell>
          <cell r="N121" t="e">
            <v>#N/A</v>
          </cell>
        </row>
        <row r="122">
          <cell r="D122">
            <v>15000</v>
          </cell>
          <cell r="E122">
            <v>450000</v>
          </cell>
          <cell r="F122">
            <v>273942.79505801777</v>
          </cell>
          <cell r="G122">
            <v>5.01</v>
          </cell>
          <cell r="H122">
            <v>5.01</v>
          </cell>
          <cell r="I122">
            <v>5.01</v>
          </cell>
          <cell r="J122" t="e">
            <v>#N/A</v>
          </cell>
          <cell r="K122" t="e">
            <v>#N/A</v>
          </cell>
          <cell r="L122" t="e">
            <v>#N/A</v>
          </cell>
          <cell r="M122" t="e">
            <v>#N/A</v>
          </cell>
          <cell r="N122" t="e">
            <v>#N/A</v>
          </cell>
        </row>
        <row r="123">
          <cell r="D123">
            <v>15000</v>
          </cell>
          <cell r="E123">
            <v>465000</v>
          </cell>
          <cell r="F123">
            <v>281631.16136104643</v>
          </cell>
          <cell r="G123">
            <v>5.1449999999999996</v>
          </cell>
          <cell r="H123">
            <v>5.1449999999999996</v>
          </cell>
          <cell r="I123">
            <v>5.1449999999999996</v>
          </cell>
          <cell r="J123" t="e">
            <v>#N/A</v>
          </cell>
          <cell r="K123" t="e">
            <v>#N/A</v>
          </cell>
          <cell r="L123" t="e">
            <v>#N/A</v>
          </cell>
          <cell r="M123" t="e">
            <v>#N/A</v>
          </cell>
          <cell r="N123" t="e">
            <v>#N/A</v>
          </cell>
        </row>
        <row r="124">
          <cell r="D124">
            <v>15000</v>
          </cell>
          <cell r="E124">
            <v>465000</v>
          </cell>
          <cell r="F124">
            <v>280145.46174140915</v>
          </cell>
          <cell r="G124">
            <v>5.1849999999999996</v>
          </cell>
          <cell r="H124">
            <v>5.1849999999999996</v>
          </cell>
          <cell r="I124">
            <v>5.1849999999999996</v>
          </cell>
          <cell r="J124" t="e">
            <v>#N/A</v>
          </cell>
          <cell r="K124" t="e">
            <v>#N/A</v>
          </cell>
          <cell r="L124" t="e">
            <v>#N/A</v>
          </cell>
          <cell r="M124" t="e">
            <v>#N/A</v>
          </cell>
          <cell r="N124" t="e">
            <v>#N/A</v>
          </cell>
        </row>
        <row r="125">
          <cell r="D125">
            <v>15000</v>
          </cell>
          <cell r="E125">
            <v>420000</v>
          </cell>
          <cell r="F125">
            <v>251697.6988670369</v>
          </cell>
          <cell r="G125">
            <v>5.0650000000000004</v>
          </cell>
          <cell r="H125">
            <v>5.0650000000000004</v>
          </cell>
          <cell r="I125">
            <v>5.0650000000000004</v>
          </cell>
          <cell r="J125" t="e">
            <v>#N/A</v>
          </cell>
          <cell r="K125" t="e">
            <v>#N/A</v>
          </cell>
          <cell r="L125" t="e">
            <v>#N/A</v>
          </cell>
          <cell r="M125" t="e">
            <v>#N/A</v>
          </cell>
          <cell r="N125" t="e">
            <v>#N/A</v>
          </cell>
        </row>
        <row r="126">
          <cell r="D126">
            <v>15000</v>
          </cell>
          <cell r="E126">
            <v>465000</v>
          </cell>
          <cell r="F126">
            <v>277333.1616524331</v>
          </cell>
          <cell r="G126">
            <v>4.9249999999999998</v>
          </cell>
          <cell r="H126">
            <v>4.9249999999999998</v>
          </cell>
          <cell r="I126">
            <v>4.9249999999999998</v>
          </cell>
          <cell r="J126" t="e">
            <v>#N/A</v>
          </cell>
          <cell r="K126" t="e">
            <v>#N/A</v>
          </cell>
          <cell r="L126" t="e">
            <v>#N/A</v>
          </cell>
          <cell r="M126" t="e">
            <v>#N/A</v>
          </cell>
          <cell r="N126" t="e">
            <v>#N/A</v>
          </cell>
        </row>
        <row r="127">
          <cell r="D127">
            <v>15000</v>
          </cell>
          <cell r="E127">
            <v>450000</v>
          </cell>
          <cell r="F127">
            <v>266964.72910403379</v>
          </cell>
          <cell r="G127">
            <v>4.8890000000000002</v>
          </cell>
          <cell r="H127">
            <v>4.8890000000000002</v>
          </cell>
          <cell r="I127">
            <v>4.8890000000000002</v>
          </cell>
          <cell r="J127" t="e">
            <v>#N/A</v>
          </cell>
          <cell r="K127" t="e">
            <v>#N/A</v>
          </cell>
          <cell r="L127" t="e">
            <v>#N/A</v>
          </cell>
          <cell r="M127" t="e">
            <v>#N/A</v>
          </cell>
          <cell r="N127" t="e">
            <v>#N/A</v>
          </cell>
        </row>
        <row r="128">
          <cell r="D128">
            <v>15000</v>
          </cell>
          <cell r="E128">
            <v>465000</v>
          </cell>
          <cell r="F128">
            <v>274446.61973094958</v>
          </cell>
          <cell r="G128">
            <v>4.8760000000000003</v>
          </cell>
          <cell r="H128">
            <v>4.8760000000000003</v>
          </cell>
          <cell r="I128">
            <v>4.8760000000000003</v>
          </cell>
          <cell r="J128" t="e">
            <v>#N/A</v>
          </cell>
          <cell r="K128" t="e">
            <v>#N/A</v>
          </cell>
          <cell r="L128" t="e">
            <v>#N/A</v>
          </cell>
          <cell r="M128" t="e">
            <v>#N/A</v>
          </cell>
          <cell r="N128" t="e">
            <v>#N/A</v>
          </cell>
        </row>
        <row r="129">
          <cell r="D129">
            <v>15000</v>
          </cell>
          <cell r="E129">
            <v>450000</v>
          </cell>
          <cell r="F129">
            <v>264181.83216537401</v>
          </cell>
          <cell r="G129">
            <v>4.9090000000000007</v>
          </cell>
          <cell r="H129">
            <v>4.9090000000000007</v>
          </cell>
          <cell r="I129">
            <v>4.9090000000000007</v>
          </cell>
          <cell r="J129" t="e">
            <v>#N/A</v>
          </cell>
          <cell r="K129" t="e">
            <v>#N/A</v>
          </cell>
          <cell r="L129" t="e">
            <v>#N/A</v>
          </cell>
          <cell r="M129" t="e">
            <v>#N/A</v>
          </cell>
          <cell r="N129" t="e">
            <v>#N/A</v>
          </cell>
        </row>
        <row r="130">
          <cell r="D130">
            <v>15000</v>
          </cell>
          <cell r="E130">
            <v>465000</v>
          </cell>
          <cell r="F130">
            <v>271581.48029367835</v>
          </cell>
          <cell r="G130">
            <v>4.9349999999999996</v>
          </cell>
          <cell r="H130">
            <v>4.9349999999999996</v>
          </cell>
          <cell r="I130">
            <v>4.9349999999999996</v>
          </cell>
          <cell r="J130" t="e">
            <v>#N/A</v>
          </cell>
          <cell r="K130" t="e">
            <v>#N/A</v>
          </cell>
          <cell r="L130" t="e">
            <v>#N/A</v>
          </cell>
          <cell r="M130" t="e">
            <v>#N/A</v>
          </cell>
          <cell r="N130" t="e">
            <v>#N/A</v>
          </cell>
        </row>
        <row r="131">
          <cell r="D131">
            <v>15000</v>
          </cell>
          <cell r="E131">
            <v>465000</v>
          </cell>
          <cell r="F131">
            <v>270133.61468792753</v>
          </cell>
          <cell r="G131">
            <v>4.9630000000000001</v>
          </cell>
          <cell r="H131">
            <v>4.9630000000000001</v>
          </cell>
          <cell r="I131">
            <v>4.9630000000000001</v>
          </cell>
          <cell r="J131" t="e">
            <v>#N/A</v>
          </cell>
          <cell r="K131" t="e">
            <v>#N/A</v>
          </cell>
          <cell r="L131" t="e">
            <v>#N/A</v>
          </cell>
          <cell r="M131" t="e">
            <v>#N/A</v>
          </cell>
          <cell r="N131" t="e">
            <v>#N/A</v>
          </cell>
        </row>
        <row r="132">
          <cell r="D132">
            <v>15000</v>
          </cell>
          <cell r="E132">
            <v>450000</v>
          </cell>
          <cell r="F132">
            <v>260023.80028045698</v>
          </cell>
          <cell r="G132">
            <v>4.9530000000000003</v>
          </cell>
          <cell r="H132">
            <v>4.9530000000000003</v>
          </cell>
          <cell r="I132">
            <v>4.9530000000000003</v>
          </cell>
          <cell r="J132" t="e">
            <v>#N/A</v>
          </cell>
          <cell r="K132" t="e">
            <v>#N/A</v>
          </cell>
          <cell r="L132" t="e">
            <v>#N/A</v>
          </cell>
          <cell r="M132" t="e">
            <v>#N/A</v>
          </cell>
          <cell r="N132" t="e">
            <v>#N/A</v>
          </cell>
        </row>
        <row r="133">
          <cell r="D133">
            <v>15000</v>
          </cell>
          <cell r="E133">
            <v>465000</v>
          </cell>
          <cell r="F133">
            <v>267300.67548105691</v>
          </cell>
          <cell r="G133">
            <v>4.9729999999999999</v>
          </cell>
          <cell r="H133">
            <v>4.9729999999999999</v>
          </cell>
          <cell r="I133">
            <v>4.9729999999999999</v>
          </cell>
          <cell r="J133" t="e">
            <v>#N/A</v>
          </cell>
          <cell r="K133" t="e">
            <v>#N/A</v>
          </cell>
          <cell r="L133" t="e">
            <v>#N/A</v>
          </cell>
          <cell r="M133" t="e">
            <v>#N/A</v>
          </cell>
          <cell r="N133" t="e">
            <v>#N/A</v>
          </cell>
        </row>
        <row r="134">
          <cell r="D134">
            <v>15000</v>
          </cell>
          <cell r="E134">
            <v>450000</v>
          </cell>
          <cell r="F134">
            <v>257292.72479083267</v>
          </cell>
          <cell r="G134">
            <v>5.0999999999999996</v>
          </cell>
          <cell r="H134">
            <v>5.0999999999999996</v>
          </cell>
          <cell r="I134">
            <v>5.0999999999999996</v>
          </cell>
          <cell r="J134" t="e">
            <v>#N/A</v>
          </cell>
          <cell r="K134" t="e">
            <v>#N/A</v>
          </cell>
          <cell r="L134" t="e">
            <v>#N/A</v>
          </cell>
          <cell r="M134" t="e">
            <v>#N/A</v>
          </cell>
          <cell r="N134" t="e">
            <v>#N/A</v>
          </cell>
        </row>
        <row r="135">
          <cell r="D135">
            <v>15000</v>
          </cell>
          <cell r="E135">
            <v>465000</v>
          </cell>
          <cell r="F135">
            <v>264489.03173673758</v>
          </cell>
          <cell r="G135">
            <v>5.2350000000000003</v>
          </cell>
          <cell r="H135">
            <v>5.2350000000000003</v>
          </cell>
          <cell r="I135">
            <v>5.2350000000000003</v>
          </cell>
          <cell r="J135" t="e">
            <v>#N/A</v>
          </cell>
          <cell r="K135" t="e">
            <v>#N/A</v>
          </cell>
          <cell r="L135" t="e">
            <v>#N/A</v>
          </cell>
          <cell r="M135" t="e">
            <v>#N/A</v>
          </cell>
          <cell r="N135" t="e">
            <v>#N/A</v>
          </cell>
        </row>
        <row r="136">
          <cell r="D136">
            <v>15000</v>
          </cell>
          <cell r="E136">
            <v>465000</v>
          </cell>
          <cell r="F136">
            <v>263068.31016710273</v>
          </cell>
          <cell r="G136">
            <v>5.28</v>
          </cell>
          <cell r="H136">
            <v>5.28</v>
          </cell>
          <cell r="I136">
            <v>5.28</v>
          </cell>
          <cell r="J136" t="e">
            <v>#N/A</v>
          </cell>
          <cell r="K136" t="e">
            <v>#N/A</v>
          </cell>
          <cell r="L136" t="e">
            <v>#N/A</v>
          </cell>
          <cell r="M136" t="e">
            <v>#N/A</v>
          </cell>
          <cell r="N136" t="e">
            <v>#N/A</v>
          </cell>
        </row>
        <row r="137">
          <cell r="D137">
            <v>15000</v>
          </cell>
          <cell r="E137">
            <v>420000</v>
          </cell>
          <cell r="F137">
            <v>236331.80571197905</v>
          </cell>
          <cell r="G137">
            <v>5.16</v>
          </cell>
          <cell r="H137">
            <v>5.16</v>
          </cell>
          <cell r="I137">
            <v>5.16</v>
          </cell>
          <cell r="J137" t="e">
            <v>#N/A</v>
          </cell>
          <cell r="K137" t="e">
            <v>#N/A</v>
          </cell>
          <cell r="L137" t="e">
            <v>#N/A</v>
          </cell>
          <cell r="M137" t="e">
            <v>#N/A</v>
          </cell>
          <cell r="N137" t="e">
            <v>#N/A</v>
          </cell>
        </row>
        <row r="138">
          <cell r="D138">
            <v>15000</v>
          </cell>
          <cell r="E138">
            <v>465000</v>
          </cell>
          <cell r="F138">
            <v>260379.49645022172</v>
          </cell>
          <cell r="G138">
            <v>5.0199999999999996</v>
          </cell>
          <cell r="H138">
            <v>5.0199999999999996</v>
          </cell>
          <cell r="I138">
            <v>5.0199999999999996</v>
          </cell>
          <cell r="J138" t="e">
            <v>#N/A</v>
          </cell>
          <cell r="K138" t="e">
            <v>#N/A</v>
          </cell>
          <cell r="L138" t="e">
            <v>#N/A</v>
          </cell>
          <cell r="M138" t="e">
            <v>#N/A</v>
          </cell>
          <cell r="N138" t="e">
            <v>#N/A</v>
          </cell>
        </row>
        <row r="139">
          <cell r="D139">
            <v>15000</v>
          </cell>
          <cell r="E139">
            <v>450000</v>
          </cell>
          <cell r="F139">
            <v>250658.23667250367</v>
          </cell>
          <cell r="G139">
            <v>4.9840000000000009</v>
          </cell>
          <cell r="H139">
            <v>4.9840000000000009</v>
          </cell>
          <cell r="I139">
            <v>4.9840000000000009</v>
          </cell>
          <cell r="J139" t="e">
            <v>#N/A</v>
          </cell>
          <cell r="K139" t="e">
            <v>#N/A</v>
          </cell>
          <cell r="L139" t="e">
            <v>#N/A</v>
          </cell>
          <cell r="M139" t="e">
            <v>#N/A</v>
          </cell>
          <cell r="N139" t="e">
            <v>#N/A</v>
          </cell>
        </row>
        <row r="140">
          <cell r="D140">
            <v>15000</v>
          </cell>
          <cell r="E140">
            <v>465000</v>
          </cell>
          <cell r="F140">
            <v>257698.27251383758</v>
          </cell>
          <cell r="G140">
            <v>4.9710000000000001</v>
          </cell>
          <cell r="H140">
            <v>4.9710000000000001</v>
          </cell>
          <cell r="I140">
            <v>4.9710000000000001</v>
          </cell>
          <cell r="J140" t="e">
            <v>#N/A</v>
          </cell>
          <cell r="K140" t="e">
            <v>#N/A</v>
          </cell>
          <cell r="L140" t="e">
            <v>#N/A</v>
          </cell>
          <cell r="M140" t="e">
            <v>#N/A</v>
          </cell>
          <cell r="N140" t="e">
            <v>#N/A</v>
          </cell>
        </row>
        <row r="141">
          <cell r="D141">
            <v>15000</v>
          </cell>
          <cell r="E141">
            <v>450000</v>
          </cell>
          <cell r="F141">
            <v>248075.60596340828</v>
          </cell>
          <cell r="G141">
            <v>5.0040000000000004</v>
          </cell>
          <cell r="H141">
            <v>5.0040000000000004</v>
          </cell>
          <cell r="I141">
            <v>5.0040000000000004</v>
          </cell>
          <cell r="J141" t="e">
            <v>#N/A</v>
          </cell>
          <cell r="K141" t="e">
            <v>#N/A</v>
          </cell>
          <cell r="L141" t="e">
            <v>#N/A</v>
          </cell>
          <cell r="M141" t="e">
            <v>#N/A</v>
          </cell>
          <cell r="N141" t="e">
            <v>#N/A</v>
          </cell>
        </row>
        <row r="142">
          <cell r="D142">
            <v>15000</v>
          </cell>
          <cell r="E142">
            <v>465000</v>
          </cell>
          <cell r="F142">
            <v>255040.37974005291</v>
          </cell>
          <cell r="G142">
            <v>5.03</v>
          </cell>
          <cell r="H142">
            <v>5.03</v>
          </cell>
          <cell r="I142">
            <v>5.03</v>
          </cell>
          <cell r="J142" t="e">
            <v>#N/A</v>
          </cell>
          <cell r="K142" t="e">
            <v>#N/A</v>
          </cell>
          <cell r="L142" t="e">
            <v>#N/A</v>
          </cell>
          <cell r="M142" t="e">
            <v>#N/A</v>
          </cell>
          <cell r="N142" t="e">
            <v>#N/A</v>
          </cell>
        </row>
        <row r="143">
          <cell r="D143">
            <v>15000</v>
          </cell>
          <cell r="E143">
            <v>465000</v>
          </cell>
          <cell r="F143">
            <v>253698.05804138118</v>
          </cell>
          <cell r="G143">
            <v>5.0579999999999998</v>
          </cell>
          <cell r="H143">
            <v>5.0579999999999998</v>
          </cell>
          <cell r="I143">
            <v>5.0579999999999998</v>
          </cell>
          <cell r="J143" t="e">
            <v>#N/A</v>
          </cell>
          <cell r="K143" t="e">
            <v>#N/A</v>
          </cell>
          <cell r="L143" t="e">
            <v>#N/A</v>
          </cell>
          <cell r="M143" t="e">
            <v>#N/A</v>
          </cell>
          <cell r="N143" t="e">
            <v>#N/A</v>
          </cell>
        </row>
        <row r="144">
          <cell r="D144">
            <v>15000</v>
          </cell>
          <cell r="E144">
            <v>450000</v>
          </cell>
          <cell r="F144">
            <v>244220.69508799908</v>
          </cell>
          <cell r="G144">
            <v>5.048</v>
          </cell>
          <cell r="H144">
            <v>5.048</v>
          </cell>
          <cell r="I144">
            <v>5.048</v>
          </cell>
          <cell r="J144" t="e">
            <v>#N/A</v>
          </cell>
          <cell r="K144" t="e">
            <v>#N/A</v>
          </cell>
          <cell r="L144" t="e">
            <v>#N/A</v>
          </cell>
          <cell r="M144" t="e">
            <v>#N/A</v>
          </cell>
          <cell r="N144" t="e">
            <v>#N/A</v>
          </cell>
        </row>
        <row r="145">
          <cell r="D145">
            <v>15000</v>
          </cell>
          <cell r="E145">
            <v>465000</v>
          </cell>
          <cell r="F145">
            <v>251073.19459225223</v>
          </cell>
          <cell r="G145">
            <v>5.0680000000000005</v>
          </cell>
          <cell r="H145">
            <v>5.0680000000000005</v>
          </cell>
          <cell r="I145">
            <v>5.0680000000000005</v>
          </cell>
          <cell r="J145" t="e">
            <v>#N/A</v>
          </cell>
          <cell r="K145" t="e">
            <v>#N/A</v>
          </cell>
          <cell r="L145" t="e">
            <v>#N/A</v>
          </cell>
          <cell r="M145" t="e">
            <v>#N/A</v>
          </cell>
          <cell r="N145" t="e">
            <v>#N/A</v>
          </cell>
        </row>
        <row r="146">
          <cell r="D146">
            <v>15000</v>
          </cell>
          <cell r="E146">
            <v>450000</v>
          </cell>
          <cell r="F146">
            <v>241691.21932751095</v>
          </cell>
          <cell r="G146">
            <v>5.1950000000000003</v>
          </cell>
          <cell r="H146">
            <v>5.1950000000000003</v>
          </cell>
          <cell r="I146">
            <v>5.1950000000000003</v>
          </cell>
          <cell r="J146" t="e">
            <v>#N/A</v>
          </cell>
          <cell r="K146" t="e">
            <v>#N/A</v>
          </cell>
          <cell r="L146" t="e">
            <v>#N/A</v>
          </cell>
          <cell r="M146" t="e">
            <v>#N/A</v>
          </cell>
          <cell r="N146" t="e">
            <v>#N/A</v>
          </cell>
        </row>
        <row r="147">
          <cell r="D147">
            <v>15000</v>
          </cell>
          <cell r="E147">
            <v>465000</v>
          </cell>
          <cell r="F147">
            <v>248470.08994153218</v>
          </cell>
          <cell r="G147">
            <v>5.33</v>
          </cell>
          <cell r="H147">
            <v>5.33</v>
          </cell>
          <cell r="I147">
            <v>5.33</v>
          </cell>
          <cell r="J147" t="e">
            <v>#N/A</v>
          </cell>
          <cell r="K147" t="e">
            <v>#N/A</v>
          </cell>
          <cell r="L147" t="e">
            <v>#N/A</v>
          </cell>
          <cell r="M147" t="e">
            <v>#N/A</v>
          </cell>
          <cell r="N147" t="e">
            <v>#N/A</v>
          </cell>
        </row>
        <row r="148">
          <cell r="D148">
            <v>15000</v>
          </cell>
          <cell r="E148">
            <v>465000</v>
          </cell>
          <cell r="F148">
            <v>247155.50319388014</v>
          </cell>
          <cell r="G148">
            <v>5.38</v>
          </cell>
          <cell r="H148">
            <v>5.38</v>
          </cell>
          <cell r="I148">
            <v>5.38</v>
          </cell>
          <cell r="J148" t="e">
            <v>#N/A</v>
          </cell>
          <cell r="K148" t="e">
            <v>#N/A</v>
          </cell>
          <cell r="L148" t="e">
            <v>#N/A</v>
          </cell>
          <cell r="M148" t="e">
            <v>#N/A</v>
          </cell>
          <cell r="N148" t="e">
            <v>#N/A</v>
          </cell>
        </row>
        <row r="149">
          <cell r="D149">
            <v>15000</v>
          </cell>
          <cell r="E149">
            <v>435000</v>
          </cell>
          <cell r="F149">
            <v>229985.42800339329</v>
          </cell>
          <cell r="G149">
            <v>5.26</v>
          </cell>
          <cell r="H149">
            <v>5.26</v>
          </cell>
          <cell r="I149">
            <v>5.26</v>
          </cell>
          <cell r="J149" t="e">
            <v>#N/A</v>
          </cell>
          <cell r="K149" t="e">
            <v>#N/A</v>
          </cell>
          <cell r="L149" t="e">
            <v>#N/A</v>
          </cell>
          <cell r="M149" t="e">
            <v>#N/A</v>
          </cell>
          <cell r="N149" t="e">
            <v>#N/A</v>
          </cell>
        </row>
        <row r="150">
          <cell r="D150">
            <v>15000</v>
          </cell>
          <cell r="E150">
            <v>465000</v>
          </cell>
          <cell r="F150">
            <v>244626.96759015677</v>
          </cell>
          <cell r="G150">
            <v>5.12</v>
          </cell>
          <cell r="H150">
            <v>5.12</v>
          </cell>
          <cell r="I150">
            <v>5.12</v>
          </cell>
          <cell r="J150" t="e">
            <v>#N/A</v>
          </cell>
          <cell r="K150" t="e">
            <v>#N/A</v>
          </cell>
          <cell r="L150" t="e">
            <v>#N/A</v>
          </cell>
          <cell r="M150" t="e">
            <v>#N/A</v>
          </cell>
          <cell r="N150" t="e">
            <v>#N/A</v>
          </cell>
        </row>
        <row r="151">
          <cell r="D151">
            <v>15000</v>
          </cell>
          <cell r="E151">
            <v>450000</v>
          </cell>
          <cell r="F151">
            <v>235479.39253493981</v>
          </cell>
          <cell r="G151">
            <v>5.0840000000000005</v>
          </cell>
          <cell r="H151">
            <v>5.0840000000000005</v>
          </cell>
          <cell r="I151">
            <v>5.0840000000000005</v>
          </cell>
          <cell r="J151" t="e">
            <v>#N/A</v>
          </cell>
          <cell r="K151" t="e">
            <v>#N/A</v>
          </cell>
          <cell r="L151" t="e">
            <v>#N/A</v>
          </cell>
          <cell r="M151" t="e">
            <v>#N/A</v>
          </cell>
          <cell r="N151" t="e">
            <v>#N/A</v>
          </cell>
        </row>
        <row r="152">
          <cell r="D152">
            <v>15000</v>
          </cell>
          <cell r="E152">
            <v>465000</v>
          </cell>
          <cell r="F152">
            <v>242077.59036366781</v>
          </cell>
          <cell r="G152">
            <v>5.0710000000000006</v>
          </cell>
          <cell r="H152">
            <v>5.0710000000000006</v>
          </cell>
          <cell r="I152">
            <v>5.0710000000000006</v>
          </cell>
          <cell r="J152" t="e">
            <v>#N/A</v>
          </cell>
          <cell r="K152" t="e">
            <v>#N/A</v>
          </cell>
          <cell r="L152" t="e">
            <v>#N/A</v>
          </cell>
          <cell r="M152" t="e">
            <v>#N/A</v>
          </cell>
          <cell r="N152" t="e">
            <v>#N/A</v>
          </cell>
        </row>
        <row r="153">
          <cell r="D153">
            <v>15000</v>
          </cell>
          <cell r="E153">
            <v>450000</v>
          </cell>
          <cell r="F153">
            <v>233022.77385436679</v>
          </cell>
          <cell r="G153">
            <v>5.1040000000000001</v>
          </cell>
          <cell r="H153">
            <v>5.1040000000000001</v>
          </cell>
          <cell r="I153">
            <v>5.1040000000000001</v>
          </cell>
          <cell r="J153" t="e">
            <v>#N/A</v>
          </cell>
          <cell r="K153" t="e">
            <v>#N/A</v>
          </cell>
          <cell r="L153" t="e">
            <v>#N/A</v>
          </cell>
          <cell r="M153" t="e">
            <v>#N/A</v>
          </cell>
          <cell r="N153" t="e">
            <v>#N/A</v>
          </cell>
        </row>
        <row r="154">
          <cell r="D154">
            <v>15000</v>
          </cell>
          <cell r="E154">
            <v>465000</v>
          </cell>
          <cell r="F154">
            <v>239549.57705974623</v>
          </cell>
          <cell r="G154">
            <v>5.13</v>
          </cell>
          <cell r="H154">
            <v>5.13</v>
          </cell>
          <cell r="I154">
            <v>5.13</v>
          </cell>
          <cell r="J154" t="e">
            <v>#N/A</v>
          </cell>
          <cell r="K154" t="e">
            <v>#N/A</v>
          </cell>
          <cell r="L154" t="e">
            <v>#N/A</v>
          </cell>
          <cell r="M154" t="e">
            <v>#N/A</v>
          </cell>
          <cell r="N154" t="e">
            <v>#N/A</v>
          </cell>
        </row>
        <row r="155">
          <cell r="D155">
            <v>15000</v>
          </cell>
          <cell r="E155">
            <v>465000</v>
          </cell>
          <cell r="F155">
            <v>238272.99990561799</v>
          </cell>
          <cell r="G155">
            <v>5.1579999999999995</v>
          </cell>
          <cell r="H155">
            <v>5.1579999999999995</v>
          </cell>
          <cell r="I155">
            <v>5.1579999999999995</v>
          </cell>
          <cell r="J155" t="e">
            <v>#N/A</v>
          </cell>
          <cell r="K155" t="e">
            <v>#N/A</v>
          </cell>
          <cell r="L155" t="e">
            <v>#N/A</v>
          </cell>
          <cell r="M155" t="e">
            <v>#N/A</v>
          </cell>
          <cell r="N155" t="e">
            <v>#N/A</v>
          </cell>
        </row>
        <row r="156">
          <cell r="D156">
            <v>15000</v>
          </cell>
          <cell r="E156">
            <v>450000</v>
          </cell>
          <cell r="F156">
            <v>229356.6735708006</v>
          </cell>
          <cell r="G156">
            <v>5.1479999999999997</v>
          </cell>
          <cell r="H156">
            <v>5.1479999999999997</v>
          </cell>
          <cell r="I156">
            <v>5.1479999999999997</v>
          </cell>
          <cell r="J156" t="e">
            <v>#N/A</v>
          </cell>
          <cell r="K156" t="e">
            <v>#N/A</v>
          </cell>
          <cell r="L156" t="e">
            <v>#N/A</v>
          </cell>
          <cell r="M156" t="e">
            <v>#N/A</v>
          </cell>
          <cell r="N156" t="e">
            <v>#N/A</v>
          </cell>
        </row>
        <row r="157">
          <cell r="D157">
            <v>15000</v>
          </cell>
          <cell r="E157">
            <v>465000</v>
          </cell>
          <cell r="F157">
            <v>235776.99270331903</v>
          </cell>
          <cell r="G157">
            <v>5.1679999999999993</v>
          </cell>
          <cell r="H157">
            <v>5.1679999999999993</v>
          </cell>
          <cell r="I157">
            <v>5.1679999999999993</v>
          </cell>
          <cell r="J157" t="e">
            <v>#N/A</v>
          </cell>
          <cell r="K157" t="e">
            <v>#N/A</v>
          </cell>
          <cell r="L157" t="e">
            <v>#N/A</v>
          </cell>
          <cell r="M157" t="e">
            <v>#N/A</v>
          </cell>
          <cell r="N157" t="e">
            <v>#N/A</v>
          </cell>
        </row>
        <row r="158">
          <cell r="D158">
            <v>15000</v>
          </cell>
          <cell r="E158">
            <v>450000</v>
          </cell>
          <cell r="F158">
            <v>226951.56306933286</v>
          </cell>
          <cell r="G158">
            <v>5.2949999999999999</v>
          </cell>
          <cell r="H158">
            <v>5.2949999999999999</v>
          </cell>
          <cell r="I158">
            <v>5.2949999999999999</v>
          </cell>
          <cell r="J158" t="e">
            <v>#N/A</v>
          </cell>
          <cell r="K158" t="e">
            <v>#N/A</v>
          </cell>
          <cell r="L158" t="e">
            <v>#N/A</v>
          </cell>
          <cell r="M158" t="e">
            <v>#N/A</v>
          </cell>
          <cell r="N158" t="e">
            <v>#N/A</v>
          </cell>
        </row>
        <row r="159">
          <cell r="D159">
            <v>15000</v>
          </cell>
          <cell r="E159">
            <v>465000</v>
          </cell>
          <cell r="F159">
            <v>233302.06416599685</v>
          </cell>
          <cell r="G159">
            <v>5.43</v>
          </cell>
          <cell r="H159">
            <v>5.43</v>
          </cell>
          <cell r="I159">
            <v>5.43</v>
          </cell>
          <cell r="J159" t="e">
            <v>#N/A</v>
          </cell>
          <cell r="K159" t="e">
            <v>#N/A</v>
          </cell>
          <cell r="L159" t="e">
            <v>#N/A</v>
          </cell>
          <cell r="M159" t="e">
            <v>#N/A</v>
          </cell>
          <cell r="N159" t="e">
            <v>#N/A</v>
          </cell>
        </row>
        <row r="160">
          <cell r="D160">
            <v>15000</v>
          </cell>
          <cell r="E160">
            <v>465000</v>
          </cell>
          <cell r="F160">
            <v>232052.35504357744</v>
          </cell>
          <cell r="G160">
            <v>5.4850000000000003</v>
          </cell>
          <cell r="H160">
            <v>5.4850000000000003</v>
          </cell>
          <cell r="I160">
            <v>5.4850000000000003</v>
          </cell>
          <cell r="J160" t="e">
            <v>#N/A</v>
          </cell>
          <cell r="K160" t="e">
            <v>#N/A</v>
          </cell>
          <cell r="L160" t="e">
            <v>#N/A</v>
          </cell>
          <cell r="M160" t="e">
            <v>#N/A</v>
          </cell>
          <cell r="N160" t="e">
            <v>#N/A</v>
          </cell>
        </row>
        <row r="161">
          <cell r="D161">
            <v>15000</v>
          </cell>
          <cell r="E161">
            <v>420000</v>
          </cell>
          <cell r="F161">
            <v>208471.78288656491</v>
          </cell>
          <cell r="G161">
            <v>5.3650000000000002</v>
          </cell>
          <cell r="H161">
            <v>5.3650000000000002</v>
          </cell>
          <cell r="I161">
            <v>5.3650000000000002</v>
          </cell>
          <cell r="J161" t="e">
            <v>#N/A</v>
          </cell>
          <cell r="K161" t="e">
            <v>#N/A</v>
          </cell>
          <cell r="L161" t="e">
            <v>#N/A</v>
          </cell>
          <cell r="M161" t="e">
            <v>#N/A</v>
          </cell>
          <cell r="N161" t="e">
            <v>#N/A</v>
          </cell>
        </row>
        <row r="162">
          <cell r="D162">
            <v>15000</v>
          </cell>
          <cell r="E162">
            <v>465000</v>
          </cell>
          <cell r="F162">
            <v>229688.78114187164</v>
          </cell>
          <cell r="G162">
            <v>5.2249999999999996</v>
          </cell>
          <cell r="H162">
            <v>5.2249999999999996</v>
          </cell>
          <cell r="I162">
            <v>5.2249999999999996</v>
          </cell>
          <cell r="J162" t="e">
            <v>#N/A</v>
          </cell>
          <cell r="K162" t="e">
            <v>#N/A</v>
          </cell>
          <cell r="L162" t="e">
            <v>#N/A</v>
          </cell>
          <cell r="M162" t="e">
            <v>#N/A</v>
          </cell>
          <cell r="N162" t="e">
            <v>#N/A</v>
          </cell>
        </row>
        <row r="163">
          <cell r="D163">
            <v>15000</v>
          </cell>
          <cell r="E163">
            <v>450000</v>
          </cell>
          <cell r="F163">
            <v>221085.19964955383</v>
          </cell>
          <cell r="G163">
            <v>5.1890000000000001</v>
          </cell>
          <cell r="H163">
            <v>5.1890000000000001</v>
          </cell>
          <cell r="I163">
            <v>5.1890000000000001</v>
          </cell>
          <cell r="J163" t="e">
            <v>#N/A</v>
          </cell>
          <cell r="K163" t="e">
            <v>#N/A</v>
          </cell>
          <cell r="L163" t="e">
            <v>#N/A</v>
          </cell>
          <cell r="M163" t="e">
            <v>#N/A</v>
          </cell>
          <cell r="N163" t="e">
            <v>#N/A</v>
          </cell>
        </row>
        <row r="164">
          <cell r="D164">
            <v>15000</v>
          </cell>
          <cell r="E164">
            <v>465000</v>
          </cell>
          <cell r="F164">
            <v>227265.53996707557</v>
          </cell>
          <cell r="G164">
            <v>5.1760000000000002</v>
          </cell>
          <cell r="H164">
            <v>5.1760000000000002</v>
          </cell>
          <cell r="I164">
            <v>5.1760000000000002</v>
          </cell>
          <cell r="J164" t="e">
            <v>#N/A</v>
          </cell>
          <cell r="K164" t="e">
            <v>#N/A</v>
          </cell>
          <cell r="L164" t="e">
            <v>#N/A</v>
          </cell>
          <cell r="M164" t="e">
            <v>#N/A</v>
          </cell>
          <cell r="N164" t="e">
            <v>#N/A</v>
          </cell>
        </row>
        <row r="165">
          <cell r="D165">
            <v>15000</v>
          </cell>
          <cell r="E165">
            <v>450000</v>
          </cell>
          <cell r="F165">
            <v>218750.31265970384</v>
          </cell>
          <cell r="G165">
            <v>5.2089999999999996</v>
          </cell>
          <cell r="H165">
            <v>5.2089999999999996</v>
          </cell>
          <cell r="I165">
            <v>5.2089999999999996</v>
          </cell>
          <cell r="J165" t="e">
            <v>#N/A</v>
          </cell>
          <cell r="K165" t="e">
            <v>#N/A</v>
          </cell>
          <cell r="L165" t="e">
            <v>#N/A</v>
          </cell>
          <cell r="M165" t="e">
            <v>#N/A</v>
          </cell>
          <cell r="N165" t="e">
            <v>#N/A</v>
          </cell>
        </row>
        <row r="166">
          <cell r="D166">
            <v>15000</v>
          </cell>
          <cell r="E166">
            <v>465000</v>
          </cell>
          <cell r="F166">
            <v>224862.98036400127</v>
          </cell>
          <cell r="G166">
            <v>5.2350000000000003</v>
          </cell>
          <cell r="H166">
            <v>5.2350000000000003</v>
          </cell>
          <cell r="I166">
            <v>5.2350000000000003</v>
          </cell>
          <cell r="J166" t="e">
            <v>#N/A</v>
          </cell>
          <cell r="K166" t="e">
            <v>#N/A</v>
          </cell>
          <cell r="L166" t="e">
            <v>#N/A</v>
          </cell>
          <cell r="M166" t="e">
            <v>#N/A</v>
          </cell>
          <cell r="N166" t="e">
            <v>#N/A</v>
          </cell>
        </row>
        <row r="167">
          <cell r="D167">
            <v>15000</v>
          </cell>
          <cell r="E167">
            <v>465000</v>
          </cell>
          <cell r="F167">
            <v>223649.89654566065</v>
          </cell>
          <cell r="G167">
            <v>5.2629999999999999</v>
          </cell>
          <cell r="H167">
            <v>5.2629999999999999</v>
          </cell>
          <cell r="I167">
            <v>5.2629999999999999</v>
          </cell>
          <cell r="J167" t="e">
            <v>#N/A</v>
          </cell>
          <cell r="K167" t="e">
            <v>#N/A</v>
          </cell>
          <cell r="L167" t="e">
            <v>#N/A</v>
          </cell>
          <cell r="M167" t="e">
            <v>#N/A</v>
          </cell>
          <cell r="N167" t="e">
            <v>#N/A</v>
          </cell>
        </row>
        <row r="168">
          <cell r="D168">
            <v>15000</v>
          </cell>
          <cell r="E168">
            <v>450000</v>
          </cell>
          <cell r="F168">
            <v>215266.55746951906</v>
          </cell>
          <cell r="G168">
            <v>5.2529999999999992</v>
          </cell>
          <cell r="H168">
            <v>5.2529999999999992</v>
          </cell>
          <cell r="I168">
            <v>5.2529999999999992</v>
          </cell>
          <cell r="J168" t="e">
            <v>#N/A</v>
          </cell>
          <cell r="K168" t="e">
            <v>#N/A</v>
          </cell>
          <cell r="L168" t="e">
            <v>#N/A</v>
          </cell>
          <cell r="M168" t="e">
            <v>#N/A</v>
          </cell>
          <cell r="N168" t="e">
            <v>#N/A</v>
          </cell>
        </row>
        <row r="169">
          <cell r="D169">
            <v>15000</v>
          </cell>
          <cell r="E169">
            <v>465000</v>
          </cell>
          <cell r="F169">
            <v>221278.31203870988</v>
          </cell>
          <cell r="G169">
            <v>5.2729999999999997</v>
          </cell>
          <cell r="H169">
            <v>5.2729999999999997</v>
          </cell>
          <cell r="I169">
            <v>5.2729999999999997</v>
          </cell>
          <cell r="J169" t="e">
            <v>#N/A</v>
          </cell>
          <cell r="K169" t="e">
            <v>#N/A</v>
          </cell>
          <cell r="L169" t="e">
            <v>#N/A</v>
          </cell>
          <cell r="M169" t="e">
            <v>#N/A</v>
          </cell>
          <cell r="N169" t="e">
            <v>#N/A</v>
          </cell>
        </row>
        <row r="170">
          <cell r="D170">
            <v>15000</v>
          </cell>
          <cell r="E170">
            <v>450000</v>
          </cell>
          <cell r="F170">
            <v>212981.5193712473</v>
          </cell>
          <cell r="G170">
            <v>5.4</v>
          </cell>
          <cell r="H170">
            <v>5.4</v>
          </cell>
          <cell r="I170">
            <v>5.4</v>
          </cell>
          <cell r="J170" t="e">
            <v>#N/A</v>
          </cell>
          <cell r="K170" t="e">
            <v>#N/A</v>
          </cell>
          <cell r="L170" t="e">
            <v>#N/A</v>
          </cell>
          <cell r="M170" t="e">
            <v>#N/A</v>
          </cell>
          <cell r="N170" t="e">
            <v>#N/A</v>
          </cell>
        </row>
        <row r="171">
          <cell r="D171">
            <v>15000</v>
          </cell>
          <cell r="E171">
            <v>465000</v>
          </cell>
          <cell r="F171">
            <v>218927.12144773759</v>
          </cell>
          <cell r="G171">
            <v>5.5350000000000001</v>
          </cell>
          <cell r="H171">
            <v>5.5350000000000001</v>
          </cell>
          <cell r="I171">
            <v>5.5350000000000001</v>
          </cell>
          <cell r="J171" t="e">
            <v>#N/A</v>
          </cell>
          <cell r="K171" t="e">
            <v>#N/A</v>
          </cell>
          <cell r="L171" t="e">
            <v>#N/A</v>
          </cell>
          <cell r="M171" t="e">
            <v>#N/A</v>
          </cell>
          <cell r="N171" t="e">
            <v>#N/A</v>
          </cell>
        </row>
        <row r="172">
          <cell r="D172">
            <v>15000</v>
          </cell>
          <cell r="E172">
            <v>465000</v>
          </cell>
          <cell r="F172">
            <v>217740.03285755008</v>
          </cell>
          <cell r="G172">
            <v>5.59</v>
          </cell>
          <cell r="H172">
            <v>5.59</v>
          </cell>
          <cell r="I172">
            <v>5.59</v>
          </cell>
          <cell r="J172" t="e">
            <v>#N/A</v>
          </cell>
          <cell r="K172" t="e">
            <v>#N/A</v>
          </cell>
          <cell r="L172" t="e">
            <v>#N/A</v>
          </cell>
          <cell r="M172" t="e">
            <v>#N/A</v>
          </cell>
          <cell r="N172" t="e">
            <v>#N/A</v>
          </cell>
        </row>
        <row r="173">
          <cell r="D173">
            <v>15000</v>
          </cell>
          <cell r="E173">
            <v>420000</v>
          </cell>
          <cell r="F173">
            <v>195600.9245986701</v>
          </cell>
          <cell r="G173">
            <v>5.47</v>
          </cell>
          <cell r="H173">
            <v>5.47</v>
          </cell>
          <cell r="I173">
            <v>5.47</v>
          </cell>
          <cell r="J173" t="e">
            <v>#N/A</v>
          </cell>
          <cell r="K173" t="e">
            <v>#N/A</v>
          </cell>
          <cell r="L173" t="e">
            <v>#N/A</v>
          </cell>
          <cell r="M173" t="e">
            <v>#N/A</v>
          </cell>
          <cell r="N173" t="e">
            <v>#N/A</v>
          </cell>
        </row>
        <row r="174">
          <cell r="D174">
            <v>15000</v>
          </cell>
          <cell r="E174">
            <v>465000</v>
          </cell>
          <cell r="F174">
            <v>215495.15042523318</v>
          </cell>
          <cell r="G174">
            <v>5.33</v>
          </cell>
          <cell r="H174">
            <v>5.33</v>
          </cell>
          <cell r="I174">
            <v>5.33</v>
          </cell>
          <cell r="J174" t="e">
            <v>#N/A</v>
          </cell>
          <cell r="K174" t="e">
            <v>#N/A</v>
          </cell>
          <cell r="L174" t="e">
            <v>#N/A</v>
          </cell>
          <cell r="M174" t="e">
            <v>#N/A</v>
          </cell>
          <cell r="N174" t="e">
            <v>#N/A</v>
          </cell>
        </row>
        <row r="175">
          <cell r="D175">
            <v>15000</v>
          </cell>
          <cell r="E175">
            <v>450000</v>
          </cell>
          <cell r="F175">
            <v>207409.53048703875</v>
          </cell>
          <cell r="G175">
            <v>5.2939999999999996</v>
          </cell>
          <cell r="H175">
            <v>5.2939999999999996</v>
          </cell>
          <cell r="I175">
            <v>5.2939999999999996</v>
          </cell>
          <cell r="J175" t="e">
            <v>#N/A</v>
          </cell>
          <cell r="K175" t="e">
            <v>#N/A</v>
          </cell>
          <cell r="L175" t="e">
            <v>#N/A</v>
          </cell>
          <cell r="M175" t="e">
            <v>#N/A</v>
          </cell>
          <cell r="N175" t="e">
            <v>#N/A</v>
          </cell>
        </row>
        <row r="176">
          <cell r="D176">
            <v>15000</v>
          </cell>
          <cell r="E176">
            <v>465000</v>
          </cell>
          <cell r="F176">
            <v>213193.94872180611</v>
          </cell>
          <cell r="G176">
            <v>5.2810000000000006</v>
          </cell>
          <cell r="H176">
            <v>5.2810000000000006</v>
          </cell>
          <cell r="I176">
            <v>5.2810000000000006</v>
          </cell>
          <cell r="J176" t="e">
            <v>#N/A</v>
          </cell>
          <cell r="K176" t="e">
            <v>#N/A</v>
          </cell>
          <cell r="L176" t="e">
            <v>#N/A</v>
          </cell>
          <cell r="M176" t="e">
            <v>#N/A</v>
          </cell>
          <cell r="N176" t="e">
            <v>#N/A</v>
          </cell>
        </row>
        <row r="177">
          <cell r="D177">
            <v>15000</v>
          </cell>
          <cell r="E177">
            <v>450000</v>
          </cell>
          <cell r="F177">
            <v>205192.4082459014</v>
          </cell>
          <cell r="G177">
            <v>5.3140000000000001</v>
          </cell>
          <cell r="H177">
            <v>5.3140000000000001</v>
          </cell>
          <cell r="I177">
            <v>5.3140000000000001</v>
          </cell>
          <cell r="J177" t="e">
            <v>#N/A</v>
          </cell>
          <cell r="K177" t="e">
            <v>#N/A</v>
          </cell>
          <cell r="L177" t="e">
            <v>#N/A</v>
          </cell>
          <cell r="M177" t="e">
            <v>#N/A</v>
          </cell>
          <cell r="N177" t="e">
            <v>#N/A</v>
          </cell>
        </row>
        <row r="178">
          <cell r="D178">
            <v>15000</v>
          </cell>
          <cell r="E178">
            <v>465000</v>
          </cell>
          <cell r="F178">
            <v>210912.74123850305</v>
          </cell>
          <cell r="G178">
            <v>5.34</v>
          </cell>
          <cell r="H178">
            <v>5.34</v>
          </cell>
          <cell r="I178">
            <v>5.34</v>
          </cell>
          <cell r="J178" t="e">
            <v>#N/A</v>
          </cell>
          <cell r="K178" t="e">
            <v>#N/A</v>
          </cell>
          <cell r="L178" t="e">
            <v>#N/A</v>
          </cell>
          <cell r="M178" t="e">
            <v>#N/A</v>
          </cell>
          <cell r="N178" t="e">
            <v>#N/A</v>
          </cell>
        </row>
        <row r="179">
          <cell r="D179">
            <v>15000</v>
          </cell>
          <cell r="E179">
            <v>465000</v>
          </cell>
          <cell r="F179">
            <v>209761.06456159288</v>
          </cell>
          <cell r="G179">
            <v>5.3679999999999994</v>
          </cell>
          <cell r="H179">
            <v>5.3679999999999994</v>
          </cell>
          <cell r="I179">
            <v>5.3679999999999994</v>
          </cell>
          <cell r="J179" t="e">
            <v>#N/A</v>
          </cell>
          <cell r="K179" t="e">
            <v>#N/A</v>
          </cell>
          <cell r="L179" t="e">
            <v>#N/A</v>
          </cell>
          <cell r="M179" t="e">
            <v>#N/A</v>
          </cell>
          <cell r="N179" t="e">
            <v>#N/A</v>
          </cell>
        </row>
        <row r="180">
          <cell r="D180">
            <v>15000</v>
          </cell>
          <cell r="E180">
            <v>450000</v>
          </cell>
          <cell r="F180">
            <v>201885.0065780631</v>
          </cell>
          <cell r="G180">
            <v>5.3579999999999997</v>
          </cell>
          <cell r="H180">
            <v>5.3579999999999997</v>
          </cell>
          <cell r="I180">
            <v>5.3579999999999997</v>
          </cell>
          <cell r="J180" t="e">
            <v>#N/A</v>
          </cell>
          <cell r="K180" t="e">
            <v>#N/A</v>
          </cell>
          <cell r="L180" t="e">
            <v>#N/A</v>
          </cell>
          <cell r="M180" t="e">
            <v>#N/A</v>
          </cell>
          <cell r="N180" t="e">
            <v>#N/A</v>
          </cell>
        </row>
        <row r="181">
          <cell r="D181">
            <v>15000</v>
          </cell>
          <cell r="E181">
            <v>465000</v>
          </cell>
          <cell r="F181">
            <v>207509.79440469769</v>
          </cell>
          <cell r="G181">
            <v>5.3779999999999992</v>
          </cell>
          <cell r="H181">
            <v>5.3779999999999992</v>
          </cell>
          <cell r="I181">
            <v>5.3779999999999992</v>
          </cell>
          <cell r="J181" t="e">
            <v>#N/A</v>
          </cell>
          <cell r="K181" t="e">
            <v>#N/A</v>
          </cell>
          <cell r="L181" t="e">
            <v>#N/A</v>
          </cell>
          <cell r="M181" t="e">
            <v>#N/A</v>
          </cell>
          <cell r="N181" t="e">
            <v>#N/A</v>
          </cell>
        </row>
        <row r="182">
          <cell r="D182">
            <v>15000</v>
          </cell>
          <cell r="E182">
            <v>450000</v>
          </cell>
          <cell r="F182">
            <v>199716.06306121807</v>
          </cell>
          <cell r="G182">
            <v>5.5049999999999999</v>
          </cell>
          <cell r="H182">
            <v>5.5049999999999999</v>
          </cell>
          <cell r="I182">
            <v>5.5049999999999999</v>
          </cell>
          <cell r="J182" t="e">
            <v>#N/A</v>
          </cell>
          <cell r="K182" t="e">
            <v>#N/A</v>
          </cell>
          <cell r="L182" t="e">
            <v>#N/A</v>
          </cell>
          <cell r="M182" t="e">
            <v>#N/A</v>
          </cell>
          <cell r="N182" t="e">
            <v>#N/A</v>
          </cell>
        </row>
        <row r="183">
          <cell r="D183">
            <v>15000</v>
          </cell>
          <cell r="E183">
            <v>465000</v>
          </cell>
          <cell r="F183">
            <v>205278.22943986661</v>
          </cell>
          <cell r="G183">
            <v>5.64</v>
          </cell>
          <cell r="H183">
            <v>5.64</v>
          </cell>
          <cell r="I183">
            <v>5.64</v>
          </cell>
          <cell r="J183" t="e">
            <v>#N/A</v>
          </cell>
          <cell r="K183" t="e">
            <v>#N/A</v>
          </cell>
          <cell r="L183" t="e">
            <v>#N/A</v>
          </cell>
          <cell r="M183" t="e">
            <v>#N/A</v>
          </cell>
          <cell r="N183" t="e">
            <v>#N/A</v>
          </cell>
        </row>
        <row r="184">
          <cell r="D184">
            <v>15000</v>
          </cell>
          <cell r="E184">
            <v>465000</v>
          </cell>
          <cell r="F184">
            <v>204151.67011995526</v>
          </cell>
          <cell r="G184">
            <v>5.6950000000000003</v>
          </cell>
          <cell r="H184">
            <v>5.6950000000000003</v>
          </cell>
          <cell r="I184">
            <v>5.6950000000000003</v>
          </cell>
          <cell r="J184" t="e">
            <v>#N/A</v>
          </cell>
          <cell r="K184" t="e">
            <v>#N/A</v>
          </cell>
          <cell r="L184" t="e">
            <v>#N/A</v>
          </cell>
          <cell r="M184" t="e">
            <v>#N/A</v>
          </cell>
          <cell r="N184" t="e">
            <v>#N/A</v>
          </cell>
        </row>
        <row r="185">
          <cell r="D185">
            <v>15000</v>
          </cell>
          <cell r="E185">
            <v>420000</v>
          </cell>
          <cell r="F185">
            <v>183382.07549960446</v>
          </cell>
          <cell r="G185">
            <v>5.5750000000000002</v>
          </cell>
          <cell r="H185">
            <v>5.5750000000000002</v>
          </cell>
          <cell r="I185">
            <v>5.5750000000000002</v>
          </cell>
          <cell r="J185" t="e">
            <v>#N/A</v>
          </cell>
          <cell r="K185" t="e">
            <v>#N/A</v>
          </cell>
          <cell r="L185" t="e">
            <v>#N/A</v>
          </cell>
          <cell r="M185" t="e">
            <v>#N/A</v>
          </cell>
          <cell r="N185" t="e">
            <v>#N/A</v>
          </cell>
        </row>
        <row r="186">
          <cell r="D186">
            <v>15000</v>
          </cell>
          <cell r="E186">
            <v>465000</v>
          </cell>
          <cell r="F186">
            <v>202021.49665232553</v>
          </cell>
          <cell r="G186">
            <v>5.4349999999999996</v>
          </cell>
          <cell r="H186">
            <v>5.4349999999999996</v>
          </cell>
          <cell r="I186">
            <v>5.4349999999999996</v>
          </cell>
          <cell r="J186" t="e">
            <v>#N/A</v>
          </cell>
          <cell r="K186" t="e">
            <v>#N/A</v>
          </cell>
          <cell r="L186" t="e">
            <v>#N/A</v>
          </cell>
          <cell r="M186" t="e">
            <v>#N/A</v>
          </cell>
          <cell r="N186" t="e">
            <v>#N/A</v>
          </cell>
        </row>
        <row r="187">
          <cell r="D187">
            <v>15000</v>
          </cell>
          <cell r="E187">
            <v>450000</v>
          </cell>
          <cell r="F187">
            <v>194428.58709772123</v>
          </cell>
          <cell r="G187">
            <v>5.399</v>
          </cell>
          <cell r="H187">
            <v>5.399</v>
          </cell>
          <cell r="I187">
            <v>5.399</v>
          </cell>
          <cell r="J187" t="e">
            <v>#N/A</v>
          </cell>
          <cell r="K187" t="e">
            <v>#N/A</v>
          </cell>
          <cell r="L187" t="e">
            <v>#N/A</v>
          </cell>
          <cell r="M187" t="e">
            <v>#N/A</v>
          </cell>
          <cell r="N187" t="e">
            <v>#N/A</v>
          </cell>
        </row>
        <row r="188">
          <cell r="D188">
            <v>15000</v>
          </cell>
          <cell r="E188">
            <v>465000</v>
          </cell>
          <cell r="F188">
            <v>199838.21398193302</v>
          </cell>
          <cell r="G188">
            <v>5.3860000000000001</v>
          </cell>
          <cell r="H188">
            <v>5.3860000000000001</v>
          </cell>
          <cell r="I188">
            <v>5.3860000000000001</v>
          </cell>
          <cell r="J188" t="e">
            <v>#N/A</v>
          </cell>
          <cell r="K188" t="e">
            <v>#N/A</v>
          </cell>
          <cell r="L188" t="e">
            <v>#N/A</v>
          </cell>
          <cell r="M188" t="e">
            <v>#N/A</v>
          </cell>
          <cell r="N188" t="e">
            <v>#N/A</v>
          </cell>
        </row>
        <row r="189">
          <cell r="D189">
            <v>15000</v>
          </cell>
          <cell r="E189">
            <v>450000</v>
          </cell>
          <cell r="F189">
            <v>192325.24076121949</v>
          </cell>
          <cell r="G189">
            <v>5.4189999999999996</v>
          </cell>
          <cell r="H189">
            <v>5.4189999999999996</v>
          </cell>
          <cell r="I189">
            <v>5.4189999999999996</v>
          </cell>
          <cell r="J189" t="e">
            <v>#N/A</v>
          </cell>
          <cell r="K189" t="e">
            <v>#N/A</v>
          </cell>
          <cell r="L189" t="e">
            <v>#N/A</v>
          </cell>
          <cell r="M189" t="e">
            <v>#N/A</v>
          </cell>
          <cell r="N189" t="e">
            <v>#N/A</v>
          </cell>
        </row>
        <row r="190">
          <cell r="D190">
            <v>15000</v>
          </cell>
          <cell r="E190">
            <v>465000</v>
          </cell>
          <cell r="F190">
            <v>197674.23558574065</v>
          </cell>
          <cell r="G190">
            <v>5.4450000000000003</v>
          </cell>
          <cell r="H190">
            <v>5.4450000000000003</v>
          </cell>
          <cell r="I190">
            <v>5.4450000000000003</v>
          </cell>
          <cell r="J190" t="e">
            <v>#N/A</v>
          </cell>
          <cell r="K190" t="e">
            <v>#N/A</v>
          </cell>
          <cell r="L190" t="e">
            <v>#N/A</v>
          </cell>
          <cell r="M190" t="e">
            <v>#N/A</v>
          </cell>
          <cell r="N190" t="e">
            <v>#N/A</v>
          </cell>
        </row>
        <row r="191">
          <cell r="D191">
            <v>15000</v>
          </cell>
          <cell r="E191">
            <v>465000</v>
          </cell>
          <cell r="F191">
            <v>196581.8698689653</v>
          </cell>
          <cell r="G191">
            <v>5.4730000000000008</v>
          </cell>
          <cell r="H191">
            <v>5.4730000000000008</v>
          </cell>
          <cell r="I191">
            <v>5.4730000000000008</v>
          </cell>
          <cell r="J191" t="e">
            <v>#N/A</v>
          </cell>
          <cell r="K191" t="e">
            <v>#N/A</v>
          </cell>
          <cell r="L191" t="e">
            <v>#N/A</v>
          </cell>
          <cell r="M191" t="e">
            <v>#N/A</v>
          </cell>
          <cell r="N191" t="e">
            <v>#N/A</v>
          </cell>
        </row>
        <row r="192">
          <cell r="D192">
            <v>15000</v>
          </cell>
          <cell r="E192">
            <v>450000</v>
          </cell>
          <cell r="F192">
            <v>189188.17238765763</v>
          </cell>
          <cell r="G192">
            <v>5.463000000000001</v>
          </cell>
          <cell r="H192">
            <v>5.463000000000001</v>
          </cell>
          <cell r="I192">
            <v>5.463000000000001</v>
          </cell>
          <cell r="J192" t="e">
            <v>#N/A</v>
          </cell>
          <cell r="K192" t="e">
            <v>#N/A</v>
          </cell>
          <cell r="L192" t="e">
            <v>#N/A</v>
          </cell>
          <cell r="M192" t="e">
            <v>#N/A</v>
          </cell>
          <cell r="N192" t="e">
            <v>#N/A</v>
          </cell>
        </row>
        <row r="193">
          <cell r="D193">
            <v>15000</v>
          </cell>
          <cell r="E193">
            <v>465000</v>
          </cell>
          <cell r="F193">
            <v>194446.78785009487</v>
          </cell>
          <cell r="G193">
            <v>5.4830000000000005</v>
          </cell>
          <cell r="H193">
            <v>5.4830000000000005</v>
          </cell>
          <cell r="I193">
            <v>5.4830000000000005</v>
          </cell>
          <cell r="J193" t="e">
            <v>#N/A</v>
          </cell>
          <cell r="K193" t="e">
            <v>#N/A</v>
          </cell>
          <cell r="L193" t="e">
            <v>#N/A</v>
          </cell>
          <cell r="M193" t="e">
            <v>#N/A</v>
          </cell>
          <cell r="N193" t="e">
            <v>#N/A</v>
          </cell>
        </row>
        <row r="194">
          <cell r="D194">
            <v>15000</v>
          </cell>
          <cell r="E194">
            <v>450000</v>
          </cell>
          <cell r="F194">
            <v>187131.32949734756</v>
          </cell>
          <cell r="G194">
            <v>5.61</v>
          </cell>
          <cell r="H194">
            <v>5.61</v>
          </cell>
          <cell r="I194">
            <v>5.61</v>
          </cell>
          <cell r="J194" t="e">
            <v>#N/A</v>
          </cell>
          <cell r="K194" t="e">
            <v>#N/A</v>
          </cell>
          <cell r="L194" t="e">
            <v>#N/A</v>
          </cell>
          <cell r="M194" t="e">
            <v>#N/A</v>
          </cell>
          <cell r="N194" t="e">
            <v>#N/A</v>
          </cell>
        </row>
        <row r="195">
          <cell r="D195">
            <v>15000</v>
          </cell>
          <cell r="E195">
            <v>465000</v>
          </cell>
          <cell r="F195">
            <v>192330.7206717525</v>
          </cell>
          <cell r="G195">
            <v>5.7450000000000001</v>
          </cell>
          <cell r="H195">
            <v>5.7450000000000001</v>
          </cell>
          <cell r="I195">
            <v>5.7450000000000001</v>
          </cell>
          <cell r="J195" t="e">
            <v>#N/A</v>
          </cell>
          <cell r="K195" t="e">
            <v>#N/A</v>
          </cell>
          <cell r="L195" t="e">
            <v>#N/A</v>
          </cell>
          <cell r="M195" t="e">
            <v>#N/A</v>
          </cell>
          <cell r="N195" t="e">
            <v>#N/A</v>
          </cell>
        </row>
        <row r="196">
          <cell r="D196">
            <v>15000</v>
          </cell>
          <cell r="E196">
            <v>0</v>
          </cell>
          <cell r="F196">
            <v>0</v>
          </cell>
          <cell r="G196">
            <v>5.8</v>
          </cell>
          <cell r="H196">
            <v>5.8</v>
          </cell>
          <cell r="I196">
            <v>5.8</v>
          </cell>
          <cell r="J196" t="e">
            <v>#N/A</v>
          </cell>
          <cell r="K196" t="e">
            <v>#N/A</v>
          </cell>
          <cell r="L196" t="e">
            <v>#N/A</v>
          </cell>
          <cell r="M196" t="e">
            <v>#N/A</v>
          </cell>
          <cell r="N196" t="e">
            <v>#N/A</v>
          </cell>
        </row>
        <row r="197">
          <cell r="D197">
            <v>15000</v>
          </cell>
          <cell r="E197">
            <v>0</v>
          </cell>
          <cell r="F197">
            <v>0</v>
          </cell>
          <cell r="G197">
            <v>5.68</v>
          </cell>
          <cell r="H197">
            <v>5.68</v>
          </cell>
          <cell r="I197">
            <v>5.68</v>
          </cell>
          <cell r="J197" t="e">
            <v>#N/A</v>
          </cell>
          <cell r="K197" t="e">
            <v>#N/A</v>
          </cell>
          <cell r="L197" t="e">
            <v>#N/A</v>
          </cell>
          <cell r="M197" t="e">
            <v>#N/A</v>
          </cell>
          <cell r="N197" t="e">
            <v>#N/A</v>
          </cell>
        </row>
        <row r="198">
          <cell r="D198">
            <v>15000</v>
          </cell>
          <cell r="E198">
            <v>0</v>
          </cell>
          <cell r="F198">
            <v>0</v>
          </cell>
          <cell r="G198">
            <v>5.54</v>
          </cell>
          <cell r="H198">
            <v>5.54</v>
          </cell>
          <cell r="I198">
            <v>5.54</v>
          </cell>
          <cell r="J198" t="e">
            <v>#N/A</v>
          </cell>
          <cell r="K198" t="e">
            <v>#N/A</v>
          </cell>
          <cell r="L198" t="e">
            <v>#N/A</v>
          </cell>
          <cell r="M198" t="e">
            <v>#N/A</v>
          </cell>
          <cell r="N198" t="e">
            <v>#N/A</v>
          </cell>
        </row>
        <row r="199">
          <cell r="D199">
            <v>15000</v>
          </cell>
          <cell r="E199">
            <v>0</v>
          </cell>
          <cell r="F199">
            <v>0</v>
          </cell>
          <cell r="G199">
            <v>5.5039999999999996</v>
          </cell>
          <cell r="H199">
            <v>5.5039999999999996</v>
          </cell>
          <cell r="I199">
            <v>5.5039999999999996</v>
          </cell>
          <cell r="J199" t="e">
            <v>#N/A</v>
          </cell>
          <cell r="K199" t="e">
            <v>#N/A</v>
          </cell>
          <cell r="L199" t="e">
            <v>#N/A</v>
          </cell>
          <cell r="M199" t="e">
            <v>#N/A</v>
          </cell>
          <cell r="N199" t="e">
            <v>#N/A</v>
          </cell>
        </row>
        <row r="200">
          <cell r="D200">
            <v>15000</v>
          </cell>
          <cell r="E200">
            <v>0</v>
          </cell>
          <cell r="F200">
            <v>0</v>
          </cell>
          <cell r="G200">
            <v>5.4910000000000005</v>
          </cell>
          <cell r="H200">
            <v>5.4910000000000005</v>
          </cell>
          <cell r="I200">
            <v>5.4910000000000005</v>
          </cell>
          <cell r="J200" t="e">
            <v>#N/A</v>
          </cell>
          <cell r="K200" t="e">
            <v>#N/A</v>
          </cell>
          <cell r="L200" t="e">
            <v>#N/A</v>
          </cell>
          <cell r="M200" t="e">
            <v>#N/A</v>
          </cell>
          <cell r="N200" t="e">
            <v>#N/A</v>
          </cell>
        </row>
        <row r="201">
          <cell r="D201">
            <v>15000</v>
          </cell>
          <cell r="E201">
            <v>0</v>
          </cell>
          <cell r="F201">
            <v>0</v>
          </cell>
          <cell r="G201">
            <v>5.524</v>
          </cell>
          <cell r="H201">
            <v>5.524</v>
          </cell>
          <cell r="I201">
            <v>5.524</v>
          </cell>
          <cell r="J201" t="e">
            <v>#N/A</v>
          </cell>
          <cell r="K201" t="e">
            <v>#N/A</v>
          </cell>
          <cell r="L201" t="e">
            <v>#N/A</v>
          </cell>
          <cell r="M201" t="e">
            <v>#N/A</v>
          </cell>
          <cell r="N201" t="e">
            <v>#N/A</v>
          </cell>
        </row>
        <row r="202">
          <cell r="D202">
            <v>15000</v>
          </cell>
          <cell r="E202">
            <v>0</v>
          </cell>
          <cell r="F202">
            <v>0</v>
          </cell>
          <cell r="G202">
            <v>5.55</v>
          </cell>
          <cell r="H202">
            <v>5.55</v>
          </cell>
          <cell r="I202">
            <v>5.55</v>
          </cell>
          <cell r="J202" t="e">
            <v>#N/A</v>
          </cell>
          <cell r="K202" t="e">
            <v>#N/A</v>
          </cell>
          <cell r="L202" t="e">
            <v>#N/A</v>
          </cell>
          <cell r="M202" t="e">
            <v>#N/A</v>
          </cell>
          <cell r="N202" t="e">
            <v>#N/A</v>
          </cell>
        </row>
        <row r="203">
          <cell r="D203">
            <v>15000</v>
          </cell>
          <cell r="E203">
            <v>0</v>
          </cell>
          <cell r="F203">
            <v>0</v>
          </cell>
          <cell r="G203">
            <v>5.5780000000000012</v>
          </cell>
          <cell r="H203">
            <v>5.5780000000000012</v>
          </cell>
          <cell r="I203">
            <v>5.5780000000000012</v>
          </cell>
          <cell r="J203" t="e">
            <v>#N/A</v>
          </cell>
          <cell r="K203" t="e">
            <v>#N/A</v>
          </cell>
          <cell r="L203" t="e">
            <v>#N/A</v>
          </cell>
          <cell r="M203" t="e">
            <v>#N/A</v>
          </cell>
          <cell r="N203" t="e">
            <v>#N/A</v>
          </cell>
        </row>
        <row r="204">
          <cell r="D204">
            <v>15000</v>
          </cell>
          <cell r="E204">
            <v>0</v>
          </cell>
          <cell r="F204">
            <v>0</v>
          </cell>
          <cell r="G204">
            <v>5.5680000000000005</v>
          </cell>
          <cell r="H204">
            <v>5.5680000000000005</v>
          </cell>
          <cell r="I204">
            <v>5.5680000000000005</v>
          </cell>
          <cell r="J204" t="e">
            <v>#N/A</v>
          </cell>
          <cell r="K204" t="e">
            <v>#N/A</v>
          </cell>
          <cell r="L204" t="e">
            <v>#N/A</v>
          </cell>
          <cell r="M204" t="e">
            <v>#N/A</v>
          </cell>
          <cell r="N204" t="e">
            <v>#N/A</v>
          </cell>
        </row>
        <row r="205">
          <cell r="D205">
            <v>15000</v>
          </cell>
          <cell r="E205">
            <v>0</v>
          </cell>
          <cell r="F205">
            <v>0</v>
          </cell>
          <cell r="G205">
            <v>5.588000000000001</v>
          </cell>
          <cell r="H205">
            <v>5.588000000000001</v>
          </cell>
          <cell r="I205">
            <v>5.588000000000001</v>
          </cell>
          <cell r="J205" t="e">
            <v>#N/A</v>
          </cell>
          <cell r="K205" t="e">
            <v>#N/A</v>
          </cell>
          <cell r="L205" t="e">
            <v>#N/A</v>
          </cell>
          <cell r="M205" t="e">
            <v>#N/A</v>
          </cell>
          <cell r="N205" t="e">
            <v>#N/A</v>
          </cell>
        </row>
        <row r="206">
          <cell r="D206">
            <v>15000</v>
          </cell>
          <cell r="E206">
            <v>0</v>
          </cell>
          <cell r="F206">
            <v>0</v>
          </cell>
          <cell r="G206">
            <v>5.7149999999999999</v>
          </cell>
          <cell r="H206">
            <v>5.7149999999999999</v>
          </cell>
          <cell r="I206">
            <v>5.7149999999999999</v>
          </cell>
          <cell r="J206" t="e">
            <v>#N/A</v>
          </cell>
          <cell r="K206" t="e">
            <v>#N/A</v>
          </cell>
          <cell r="L206" t="e">
            <v>#N/A</v>
          </cell>
          <cell r="M206" t="e">
            <v>#N/A</v>
          </cell>
          <cell r="N206" t="e">
            <v>#N/A</v>
          </cell>
        </row>
        <row r="207">
          <cell r="D207">
            <v>15000</v>
          </cell>
          <cell r="E207">
            <v>0</v>
          </cell>
          <cell r="F207">
            <v>0</v>
          </cell>
          <cell r="G207">
            <v>5.85</v>
          </cell>
          <cell r="H207">
            <v>5.85</v>
          </cell>
          <cell r="I207">
            <v>5.85</v>
          </cell>
          <cell r="J207" t="e">
            <v>#N/A</v>
          </cell>
          <cell r="K207" t="e">
            <v>#N/A</v>
          </cell>
          <cell r="L207" t="e">
            <v>#N/A</v>
          </cell>
          <cell r="M207" t="e">
            <v>#N/A</v>
          </cell>
          <cell r="N207" t="e">
            <v>#N/A</v>
          </cell>
        </row>
        <row r="208">
          <cell r="D208">
            <v>15000</v>
          </cell>
          <cell r="E208">
            <v>0</v>
          </cell>
          <cell r="F208">
            <v>0</v>
          </cell>
          <cell r="G208">
            <v>5.9050000000000002</v>
          </cell>
          <cell r="H208">
            <v>5.9050000000000002</v>
          </cell>
          <cell r="I208">
            <v>5.9050000000000002</v>
          </cell>
          <cell r="J208" t="e">
            <v>#N/A</v>
          </cell>
          <cell r="K208" t="e">
            <v>#N/A</v>
          </cell>
          <cell r="L208" t="e">
            <v>#N/A</v>
          </cell>
          <cell r="M208" t="e">
            <v>#N/A</v>
          </cell>
          <cell r="N208" t="e">
            <v>#N/A</v>
          </cell>
        </row>
        <row r="209">
          <cell r="D209">
            <v>15000</v>
          </cell>
          <cell r="E209">
            <v>0</v>
          </cell>
          <cell r="F209">
            <v>0</v>
          </cell>
          <cell r="G209">
            <v>5.7850000000000001</v>
          </cell>
          <cell r="H209">
            <v>5.7850000000000001</v>
          </cell>
          <cell r="I209">
            <v>5.7850000000000001</v>
          </cell>
          <cell r="J209" t="e">
            <v>#N/A</v>
          </cell>
          <cell r="K209" t="e">
            <v>#N/A</v>
          </cell>
          <cell r="L209" t="e">
            <v>#N/A</v>
          </cell>
          <cell r="M209" t="e">
            <v>#N/A</v>
          </cell>
          <cell r="N209" t="e">
            <v>#N/A</v>
          </cell>
        </row>
        <row r="210">
          <cell r="D210">
            <v>15000</v>
          </cell>
          <cell r="E210">
            <v>0</v>
          </cell>
          <cell r="F210">
            <v>0</v>
          </cell>
          <cell r="G210">
            <v>5.6449999999999996</v>
          </cell>
          <cell r="H210">
            <v>5.6449999999999996</v>
          </cell>
          <cell r="I210">
            <v>5.6449999999999996</v>
          </cell>
          <cell r="J210" t="e">
            <v>#N/A</v>
          </cell>
          <cell r="K210" t="e">
            <v>#N/A</v>
          </cell>
          <cell r="L210" t="e">
            <v>#N/A</v>
          </cell>
          <cell r="M210" t="e">
            <v>#N/A</v>
          </cell>
          <cell r="N210" t="e">
            <v>#N/A</v>
          </cell>
        </row>
        <row r="211">
          <cell r="D211">
            <v>15000</v>
          </cell>
          <cell r="E211">
            <v>0</v>
          </cell>
          <cell r="F211">
            <v>0</v>
          </cell>
          <cell r="G211">
            <v>5.609</v>
          </cell>
          <cell r="H211">
            <v>5.609</v>
          </cell>
          <cell r="I211">
            <v>5.609</v>
          </cell>
          <cell r="J211" t="e">
            <v>#N/A</v>
          </cell>
          <cell r="K211" t="e">
            <v>#N/A</v>
          </cell>
          <cell r="L211" t="e">
            <v>#N/A</v>
          </cell>
          <cell r="M211" t="e">
            <v>#N/A</v>
          </cell>
          <cell r="N211" t="e">
            <v>#N/A</v>
          </cell>
        </row>
        <row r="212">
          <cell r="D212">
            <v>15000</v>
          </cell>
          <cell r="E212">
            <v>0</v>
          </cell>
          <cell r="F212">
            <v>0</v>
          </cell>
          <cell r="G212">
            <v>5.5960000000000001</v>
          </cell>
          <cell r="H212">
            <v>5.5960000000000001</v>
          </cell>
          <cell r="I212">
            <v>5.5960000000000001</v>
          </cell>
          <cell r="J212" t="e">
            <v>#N/A</v>
          </cell>
          <cell r="K212" t="e">
            <v>#N/A</v>
          </cell>
          <cell r="L212" t="e">
            <v>#N/A</v>
          </cell>
          <cell r="M212" t="e">
            <v>#N/A</v>
          </cell>
          <cell r="N212" t="e">
            <v>#N/A</v>
          </cell>
        </row>
        <row r="213">
          <cell r="D213">
            <v>15000</v>
          </cell>
          <cell r="E213">
            <v>0</v>
          </cell>
          <cell r="F213">
            <v>0</v>
          </cell>
          <cell r="G213">
            <v>5.6289999999999996</v>
          </cell>
          <cell r="H213">
            <v>5.6289999999999996</v>
          </cell>
          <cell r="I213">
            <v>5.6289999999999996</v>
          </cell>
          <cell r="J213" t="e">
            <v>#N/A</v>
          </cell>
          <cell r="K213" t="e">
            <v>#N/A</v>
          </cell>
          <cell r="L213" t="e">
            <v>#N/A</v>
          </cell>
          <cell r="M213" t="e">
            <v>#N/A</v>
          </cell>
          <cell r="N213" t="e">
            <v>#N/A</v>
          </cell>
        </row>
        <row r="214">
          <cell r="D214">
            <v>15000</v>
          </cell>
          <cell r="E214">
            <v>0</v>
          </cell>
          <cell r="F214">
            <v>0</v>
          </cell>
          <cell r="G214">
            <v>5.6550000000000002</v>
          </cell>
          <cell r="H214">
            <v>5.6550000000000002</v>
          </cell>
          <cell r="I214">
            <v>5.6550000000000002</v>
          </cell>
          <cell r="J214" t="e">
            <v>#N/A</v>
          </cell>
          <cell r="K214" t="e">
            <v>#N/A</v>
          </cell>
          <cell r="L214" t="e">
            <v>#N/A</v>
          </cell>
          <cell r="M214" t="e">
            <v>#N/A</v>
          </cell>
          <cell r="N214" t="e">
            <v>#N/A</v>
          </cell>
        </row>
        <row r="215">
          <cell r="D215">
            <v>15000</v>
          </cell>
          <cell r="E215">
            <v>0</v>
          </cell>
          <cell r="F215">
            <v>0</v>
          </cell>
          <cell r="G215">
            <v>5.6830000000000007</v>
          </cell>
          <cell r="H215">
            <v>5.6830000000000007</v>
          </cell>
          <cell r="I215">
            <v>5.6830000000000007</v>
          </cell>
          <cell r="J215" t="e">
            <v>#N/A</v>
          </cell>
          <cell r="K215" t="e">
            <v>#N/A</v>
          </cell>
          <cell r="L215" t="e">
            <v>#N/A</v>
          </cell>
          <cell r="M215" t="e">
            <v>#N/A</v>
          </cell>
          <cell r="N215" t="e">
            <v>#N/A</v>
          </cell>
        </row>
        <row r="216">
          <cell r="D216">
            <v>15000</v>
          </cell>
          <cell r="E216">
            <v>0</v>
          </cell>
          <cell r="F216">
            <v>0</v>
          </cell>
          <cell r="G216">
            <v>5.6730000000000009</v>
          </cell>
          <cell r="H216">
            <v>5.6730000000000009</v>
          </cell>
          <cell r="I216">
            <v>5.6730000000000009</v>
          </cell>
          <cell r="J216" t="e">
            <v>#N/A</v>
          </cell>
          <cell r="K216" t="e">
            <v>#N/A</v>
          </cell>
          <cell r="L216" t="e">
            <v>#N/A</v>
          </cell>
          <cell r="M216" t="e">
            <v>#N/A</v>
          </cell>
          <cell r="N216" t="e">
            <v>#N/A</v>
          </cell>
        </row>
        <row r="217">
          <cell r="D217">
            <v>15000</v>
          </cell>
          <cell r="E217">
            <v>0</v>
          </cell>
          <cell r="F217">
            <v>0</v>
          </cell>
          <cell r="G217">
            <v>5.6930000000000005</v>
          </cell>
          <cell r="H217">
            <v>5.6930000000000005</v>
          </cell>
          <cell r="I217">
            <v>5.6930000000000005</v>
          </cell>
          <cell r="J217" t="e">
            <v>#N/A</v>
          </cell>
          <cell r="K217" t="e">
            <v>#N/A</v>
          </cell>
          <cell r="L217" t="e">
            <v>#N/A</v>
          </cell>
          <cell r="M217" t="e">
            <v>#N/A</v>
          </cell>
          <cell r="N217" t="e">
            <v>#N/A</v>
          </cell>
        </row>
        <row r="218">
          <cell r="D218">
            <v>15000</v>
          </cell>
          <cell r="E218">
            <v>0</v>
          </cell>
          <cell r="F218">
            <v>0</v>
          </cell>
          <cell r="G218">
            <v>5.82</v>
          </cell>
          <cell r="H218">
            <v>5.82</v>
          </cell>
          <cell r="I218">
            <v>5.82</v>
          </cell>
          <cell r="J218" t="e">
            <v>#N/A</v>
          </cell>
          <cell r="K218" t="e">
            <v>#N/A</v>
          </cell>
          <cell r="L218" t="e">
            <v>#N/A</v>
          </cell>
          <cell r="M218" t="e">
            <v>#N/A</v>
          </cell>
          <cell r="N218" t="e">
            <v>#N/A</v>
          </cell>
        </row>
        <row r="219">
          <cell r="D219">
            <v>15000</v>
          </cell>
          <cell r="E219">
            <v>0</v>
          </cell>
          <cell r="F219">
            <v>0</v>
          </cell>
          <cell r="G219">
            <v>5.9550000000000001</v>
          </cell>
          <cell r="H219">
            <v>5.9550000000000001</v>
          </cell>
          <cell r="I219">
            <v>5.9550000000000001</v>
          </cell>
          <cell r="J219" t="e">
            <v>#N/A</v>
          </cell>
          <cell r="K219" t="e">
            <v>#N/A</v>
          </cell>
          <cell r="L219" t="e">
            <v>#N/A</v>
          </cell>
          <cell r="M219" t="e">
            <v>#N/A</v>
          </cell>
          <cell r="N219" t="e">
            <v>#N/A</v>
          </cell>
        </row>
        <row r="220">
          <cell r="D220">
            <v>15000</v>
          </cell>
          <cell r="E220">
            <v>0</v>
          </cell>
          <cell r="F220">
            <v>0</v>
          </cell>
          <cell r="G220">
            <v>6.01</v>
          </cell>
          <cell r="H220">
            <v>6.01</v>
          </cell>
          <cell r="I220">
            <v>6.01</v>
          </cell>
          <cell r="J220" t="e">
            <v>#N/A</v>
          </cell>
          <cell r="K220" t="e">
            <v>#N/A</v>
          </cell>
          <cell r="L220" t="e">
            <v>#N/A</v>
          </cell>
          <cell r="M220" t="e">
            <v>#N/A</v>
          </cell>
          <cell r="N220" t="e">
            <v>#N/A</v>
          </cell>
        </row>
        <row r="221">
          <cell r="D221">
            <v>15000</v>
          </cell>
          <cell r="E221">
            <v>0</v>
          </cell>
          <cell r="F221">
            <v>0</v>
          </cell>
          <cell r="G221">
            <v>5.89</v>
          </cell>
          <cell r="H221">
            <v>5.89</v>
          </cell>
          <cell r="I221">
            <v>5.89</v>
          </cell>
          <cell r="J221" t="e">
            <v>#N/A</v>
          </cell>
          <cell r="K221" t="e">
            <v>#N/A</v>
          </cell>
          <cell r="L221" t="e">
            <v>#N/A</v>
          </cell>
          <cell r="M221" t="e">
            <v>#N/A</v>
          </cell>
          <cell r="N221" t="e">
            <v>#N/A</v>
          </cell>
        </row>
        <row r="222">
          <cell r="D222">
            <v>15000</v>
          </cell>
          <cell r="E222">
            <v>0</v>
          </cell>
          <cell r="F222">
            <v>0</v>
          </cell>
          <cell r="G222">
            <v>5.75</v>
          </cell>
          <cell r="H222">
            <v>5.75</v>
          </cell>
          <cell r="I222">
            <v>5.75</v>
          </cell>
          <cell r="J222" t="e">
            <v>#N/A</v>
          </cell>
          <cell r="K222" t="e">
            <v>#N/A</v>
          </cell>
          <cell r="L222" t="e">
            <v>#N/A</v>
          </cell>
          <cell r="M222" t="e">
            <v>#N/A</v>
          </cell>
          <cell r="N222" t="e">
            <v>#N/A</v>
          </cell>
        </row>
        <row r="223">
          <cell r="D223">
            <v>15000</v>
          </cell>
          <cell r="E223">
            <v>0</v>
          </cell>
          <cell r="F223">
            <v>0</v>
          </cell>
          <cell r="G223">
            <v>5.7139999999999995</v>
          </cell>
          <cell r="H223">
            <v>5.7139999999999995</v>
          </cell>
          <cell r="I223">
            <v>5.7139999999999995</v>
          </cell>
          <cell r="J223" t="e">
            <v>#N/A</v>
          </cell>
          <cell r="K223" t="e">
            <v>#N/A</v>
          </cell>
          <cell r="L223" t="e">
            <v>#N/A</v>
          </cell>
          <cell r="M223" t="e">
            <v>#N/A</v>
          </cell>
          <cell r="N223" t="e">
            <v>#N/A</v>
          </cell>
        </row>
        <row r="224">
          <cell r="D224">
            <v>15000</v>
          </cell>
          <cell r="E224">
            <v>0</v>
          </cell>
          <cell r="F224">
            <v>0</v>
          </cell>
          <cell r="G224">
            <v>5.7010000000000005</v>
          </cell>
          <cell r="H224">
            <v>5.7010000000000005</v>
          </cell>
          <cell r="I224">
            <v>5.7010000000000005</v>
          </cell>
          <cell r="J224" t="e">
            <v>#N/A</v>
          </cell>
          <cell r="K224" t="e">
            <v>#N/A</v>
          </cell>
          <cell r="L224" t="e">
            <v>#N/A</v>
          </cell>
          <cell r="M224" t="e">
            <v>#N/A</v>
          </cell>
          <cell r="N224" t="e">
            <v>#N/A</v>
          </cell>
        </row>
        <row r="225">
          <cell r="D225">
            <v>15000</v>
          </cell>
          <cell r="E225">
            <v>0</v>
          </cell>
          <cell r="F225">
            <v>0</v>
          </cell>
          <cell r="G225">
            <v>5.734</v>
          </cell>
          <cell r="H225">
            <v>5.734</v>
          </cell>
          <cell r="I225">
            <v>5.734</v>
          </cell>
          <cell r="J225" t="e">
            <v>#N/A</v>
          </cell>
          <cell r="K225" t="e">
            <v>#N/A</v>
          </cell>
          <cell r="L225" t="e">
            <v>#N/A</v>
          </cell>
          <cell r="M225" t="e">
            <v>#N/A</v>
          </cell>
          <cell r="N225" t="e">
            <v>#N/A</v>
          </cell>
        </row>
        <row r="226">
          <cell r="D226">
            <v>15000</v>
          </cell>
          <cell r="E226">
            <v>0</v>
          </cell>
          <cell r="F226">
            <v>0</v>
          </cell>
          <cell r="G226">
            <v>5.76</v>
          </cell>
          <cell r="H226">
            <v>5.76</v>
          </cell>
          <cell r="I226">
            <v>5.76</v>
          </cell>
          <cell r="J226" t="e">
            <v>#N/A</v>
          </cell>
          <cell r="K226" t="e">
            <v>#N/A</v>
          </cell>
          <cell r="L226" t="e">
            <v>#N/A</v>
          </cell>
          <cell r="M226" t="e">
            <v>#N/A</v>
          </cell>
          <cell r="N226" t="e">
            <v>#N/A</v>
          </cell>
        </row>
        <row r="227">
          <cell r="D227">
            <v>15000</v>
          </cell>
          <cell r="E227">
            <v>0</v>
          </cell>
          <cell r="F227">
            <v>0</v>
          </cell>
          <cell r="G227">
            <v>5.7880000000000011</v>
          </cell>
          <cell r="H227">
            <v>5.7880000000000011</v>
          </cell>
          <cell r="I227">
            <v>5.7880000000000011</v>
          </cell>
          <cell r="J227" t="e">
            <v>#N/A</v>
          </cell>
          <cell r="K227" t="e">
            <v>#N/A</v>
          </cell>
          <cell r="L227" t="e">
            <v>#N/A</v>
          </cell>
          <cell r="M227" t="e">
            <v>#N/A</v>
          </cell>
          <cell r="N227" t="e">
            <v>#N/A</v>
          </cell>
        </row>
        <row r="228">
          <cell r="D228">
            <v>15000</v>
          </cell>
          <cell r="E228">
            <v>0</v>
          </cell>
          <cell r="F228">
            <v>0</v>
          </cell>
          <cell r="G228">
            <v>5.7780000000000005</v>
          </cell>
          <cell r="H228">
            <v>5.7780000000000005</v>
          </cell>
          <cell r="I228">
            <v>5.7780000000000005</v>
          </cell>
          <cell r="J228" t="e">
            <v>#N/A</v>
          </cell>
          <cell r="K228" t="e">
            <v>#N/A</v>
          </cell>
          <cell r="L228" t="e">
            <v>#N/A</v>
          </cell>
          <cell r="M228" t="e">
            <v>#N/A</v>
          </cell>
          <cell r="N228" t="e">
            <v>#N/A</v>
          </cell>
        </row>
        <row r="229">
          <cell r="D229">
            <v>15000</v>
          </cell>
          <cell r="E229">
            <v>0</v>
          </cell>
          <cell r="F229">
            <v>0</v>
          </cell>
          <cell r="G229">
            <v>5.7980000000000009</v>
          </cell>
          <cell r="H229">
            <v>5.7980000000000009</v>
          </cell>
          <cell r="I229">
            <v>5.7980000000000009</v>
          </cell>
          <cell r="J229" t="e">
            <v>#N/A</v>
          </cell>
          <cell r="K229" t="e">
            <v>#N/A</v>
          </cell>
          <cell r="L229" t="e">
            <v>#N/A</v>
          </cell>
          <cell r="M229" t="e">
            <v>#N/A</v>
          </cell>
          <cell r="N229" t="e">
            <v>#N/A</v>
          </cell>
        </row>
        <row r="230">
          <cell r="D230">
            <v>15000</v>
          </cell>
          <cell r="E230">
            <v>0</v>
          </cell>
          <cell r="F230">
            <v>0</v>
          </cell>
          <cell r="G230">
            <v>5.9249999999999998</v>
          </cell>
          <cell r="H230">
            <v>5.9249999999999998</v>
          </cell>
          <cell r="I230">
            <v>5.9249999999999998</v>
          </cell>
          <cell r="J230" t="e">
            <v>#N/A</v>
          </cell>
          <cell r="K230" t="e">
            <v>#N/A</v>
          </cell>
          <cell r="L230" t="e">
            <v>#N/A</v>
          </cell>
          <cell r="M230" t="e">
            <v>#N/A</v>
          </cell>
          <cell r="N230" t="e">
            <v>#N/A</v>
          </cell>
        </row>
        <row r="231">
          <cell r="D231">
            <v>15000</v>
          </cell>
          <cell r="E231">
            <v>0</v>
          </cell>
          <cell r="F231">
            <v>0</v>
          </cell>
          <cell r="G231">
            <v>6.06</v>
          </cell>
          <cell r="H231">
            <v>6.06</v>
          </cell>
          <cell r="I231">
            <v>6.06</v>
          </cell>
          <cell r="J231" t="e">
            <v>#N/A</v>
          </cell>
          <cell r="K231" t="e">
            <v>#N/A</v>
          </cell>
          <cell r="L231" t="e">
            <v>#N/A</v>
          </cell>
          <cell r="M231" t="e">
            <v>#N/A</v>
          </cell>
          <cell r="N231" t="e">
            <v>#N/A</v>
          </cell>
        </row>
        <row r="232">
          <cell r="D232">
            <v>15000</v>
          </cell>
          <cell r="E232">
            <v>0</v>
          </cell>
          <cell r="F232">
            <v>0</v>
          </cell>
          <cell r="G232">
            <v>6.1150000000000002</v>
          </cell>
          <cell r="H232">
            <v>6.1150000000000002</v>
          </cell>
          <cell r="I232">
            <v>6.1150000000000002</v>
          </cell>
          <cell r="J232" t="e">
            <v>#N/A</v>
          </cell>
          <cell r="K232" t="e">
            <v>#N/A</v>
          </cell>
          <cell r="L232" t="e">
            <v>#N/A</v>
          </cell>
          <cell r="M232" t="e">
            <v>#N/A</v>
          </cell>
          <cell r="N232" t="e">
            <v>#N/A</v>
          </cell>
        </row>
        <row r="233">
          <cell r="D233">
            <v>15000</v>
          </cell>
          <cell r="E233">
            <v>0</v>
          </cell>
          <cell r="F233">
            <v>0</v>
          </cell>
          <cell r="G233">
            <v>5.9950000000000001</v>
          </cell>
          <cell r="H233">
            <v>5.9950000000000001</v>
          </cell>
          <cell r="I233">
            <v>5.9950000000000001</v>
          </cell>
          <cell r="J233" t="e">
            <v>#N/A</v>
          </cell>
          <cell r="K233" t="e">
            <v>#N/A</v>
          </cell>
          <cell r="L233" t="e">
            <v>#N/A</v>
          </cell>
          <cell r="M233" t="e">
            <v>#N/A</v>
          </cell>
          <cell r="N233" t="e">
            <v>#N/A</v>
          </cell>
        </row>
        <row r="234">
          <cell r="D234">
            <v>15000</v>
          </cell>
          <cell r="E234">
            <v>0</v>
          </cell>
          <cell r="F234">
            <v>0</v>
          </cell>
          <cell r="G234">
            <v>5.8550000000000004</v>
          </cell>
          <cell r="H234">
            <v>5.8550000000000004</v>
          </cell>
          <cell r="I234">
            <v>5.8550000000000004</v>
          </cell>
          <cell r="J234" t="e">
            <v>#N/A</v>
          </cell>
          <cell r="K234" t="e">
            <v>#N/A</v>
          </cell>
          <cell r="L234" t="e">
            <v>#N/A</v>
          </cell>
          <cell r="M234" t="e">
            <v>#N/A</v>
          </cell>
          <cell r="N234" t="e">
            <v>#N/A</v>
          </cell>
        </row>
        <row r="235">
          <cell r="D235">
            <v>15000</v>
          </cell>
          <cell r="E235">
            <v>0</v>
          </cell>
          <cell r="F235">
            <v>0</v>
          </cell>
          <cell r="G235">
            <v>5.819</v>
          </cell>
          <cell r="H235">
            <v>5.819</v>
          </cell>
          <cell r="I235">
            <v>5.819</v>
          </cell>
          <cell r="J235" t="e">
            <v>#N/A</v>
          </cell>
          <cell r="K235" t="e">
            <v>#N/A</v>
          </cell>
          <cell r="L235" t="e">
            <v>#N/A</v>
          </cell>
          <cell r="M235" t="e">
            <v>#N/A</v>
          </cell>
          <cell r="N235" t="e">
            <v>#N/A</v>
          </cell>
        </row>
        <row r="236">
          <cell r="D236">
            <v>15000</v>
          </cell>
          <cell r="E236">
            <v>0</v>
          </cell>
          <cell r="F236">
            <v>0</v>
          </cell>
          <cell r="G236">
            <v>5.806</v>
          </cell>
          <cell r="H236">
            <v>5.806</v>
          </cell>
          <cell r="I236">
            <v>5.806</v>
          </cell>
          <cell r="J236" t="e">
            <v>#N/A</v>
          </cell>
          <cell r="K236" t="e">
            <v>#N/A</v>
          </cell>
          <cell r="L236" t="e">
            <v>#N/A</v>
          </cell>
          <cell r="M236" t="e">
            <v>#N/A</v>
          </cell>
          <cell r="N236" t="e">
            <v>#N/A</v>
          </cell>
        </row>
        <row r="237">
          <cell r="D237">
            <v>15000</v>
          </cell>
          <cell r="E237">
            <v>0</v>
          </cell>
          <cell r="F237">
            <v>0</v>
          </cell>
          <cell r="G237">
            <v>5.8389999999999995</v>
          </cell>
          <cell r="H237">
            <v>5.8389999999999995</v>
          </cell>
          <cell r="I237">
            <v>5.8389999999999995</v>
          </cell>
          <cell r="J237" t="e">
            <v>#N/A</v>
          </cell>
          <cell r="K237" t="e">
            <v>#N/A</v>
          </cell>
          <cell r="L237" t="e">
            <v>#N/A</v>
          </cell>
          <cell r="M237" t="e">
            <v>#N/A</v>
          </cell>
          <cell r="N237" t="e">
            <v>#N/A</v>
          </cell>
        </row>
        <row r="238">
          <cell r="D238">
            <v>15000</v>
          </cell>
          <cell r="E238">
            <v>0</v>
          </cell>
          <cell r="F238">
            <v>0</v>
          </cell>
          <cell r="G238">
            <v>5.8650000000000002</v>
          </cell>
          <cell r="H238">
            <v>5.8650000000000002</v>
          </cell>
          <cell r="I238">
            <v>5.8650000000000002</v>
          </cell>
          <cell r="J238" t="e">
            <v>#N/A</v>
          </cell>
          <cell r="K238" t="e">
            <v>#N/A</v>
          </cell>
          <cell r="L238" t="e">
            <v>#N/A</v>
          </cell>
          <cell r="M238" t="e">
            <v>#N/A</v>
          </cell>
          <cell r="N238" t="e">
            <v>#N/A</v>
          </cell>
        </row>
        <row r="239">
          <cell r="D239">
            <v>15000</v>
          </cell>
          <cell r="E239">
            <v>0</v>
          </cell>
          <cell r="F239">
            <v>0</v>
          </cell>
          <cell r="G239">
            <v>5.8930000000000007</v>
          </cell>
          <cell r="H239">
            <v>5.8930000000000007</v>
          </cell>
          <cell r="I239">
            <v>5.8930000000000007</v>
          </cell>
          <cell r="J239" t="e">
            <v>#N/A</v>
          </cell>
          <cell r="K239" t="e">
            <v>#N/A</v>
          </cell>
          <cell r="L239" t="e">
            <v>#N/A</v>
          </cell>
          <cell r="M239" t="e">
            <v>#N/A</v>
          </cell>
          <cell r="N239" t="e">
            <v>#N/A</v>
          </cell>
        </row>
        <row r="240">
          <cell r="D240">
            <v>15000</v>
          </cell>
          <cell r="E240">
            <v>0</v>
          </cell>
          <cell r="F240">
            <v>0</v>
          </cell>
          <cell r="G240">
            <v>5.8830000000000009</v>
          </cell>
          <cell r="H240">
            <v>5.8830000000000009</v>
          </cell>
          <cell r="I240">
            <v>5.8830000000000009</v>
          </cell>
          <cell r="J240" t="e">
            <v>#N/A</v>
          </cell>
          <cell r="K240" t="e">
            <v>#N/A</v>
          </cell>
          <cell r="L240" t="e">
            <v>#N/A</v>
          </cell>
          <cell r="M240" t="e">
            <v>#N/A</v>
          </cell>
          <cell r="N240" t="e">
            <v>#N/A</v>
          </cell>
        </row>
        <row r="241">
          <cell r="D241">
            <v>15000</v>
          </cell>
          <cell r="E241">
            <v>0</v>
          </cell>
          <cell r="F241">
            <v>0</v>
          </cell>
          <cell r="G241">
            <v>5.9030000000000005</v>
          </cell>
          <cell r="H241">
            <v>5.9030000000000005</v>
          </cell>
          <cell r="I241">
            <v>5.9030000000000005</v>
          </cell>
          <cell r="J241" t="e">
            <v>#N/A</v>
          </cell>
          <cell r="K241" t="e">
            <v>#N/A</v>
          </cell>
          <cell r="L241" t="e">
            <v>#N/A</v>
          </cell>
          <cell r="M241" t="e">
            <v>#N/A</v>
          </cell>
          <cell r="N241" t="e">
            <v>#N/A</v>
          </cell>
        </row>
        <row r="242">
          <cell r="D242">
            <v>15000</v>
          </cell>
          <cell r="E242">
            <v>0</v>
          </cell>
          <cell r="F242">
            <v>0</v>
          </cell>
          <cell r="G242">
            <v>6.03</v>
          </cell>
          <cell r="H242">
            <v>6.03</v>
          </cell>
          <cell r="I242">
            <v>6.03</v>
          </cell>
          <cell r="J242" t="e">
            <v>#N/A</v>
          </cell>
          <cell r="K242" t="e">
            <v>#N/A</v>
          </cell>
          <cell r="L242" t="e">
            <v>#N/A</v>
          </cell>
          <cell r="M242" t="e">
            <v>#N/A</v>
          </cell>
          <cell r="N242" t="e">
            <v>#N/A</v>
          </cell>
        </row>
        <row r="243">
          <cell r="D243">
            <v>15000</v>
          </cell>
          <cell r="E243">
            <v>0</v>
          </cell>
          <cell r="F243">
            <v>0</v>
          </cell>
          <cell r="G243">
            <v>6.165</v>
          </cell>
          <cell r="H243">
            <v>6.165</v>
          </cell>
          <cell r="I243">
            <v>6.165</v>
          </cell>
          <cell r="J243" t="e">
            <v>#N/A</v>
          </cell>
          <cell r="K243" t="e">
            <v>#N/A</v>
          </cell>
          <cell r="L243" t="e">
            <v>#N/A</v>
          </cell>
          <cell r="M243" t="e">
            <v>#N/A</v>
          </cell>
          <cell r="N243" t="e">
            <v>#N/A</v>
          </cell>
        </row>
        <row r="244">
          <cell r="D244">
            <v>15000</v>
          </cell>
          <cell r="E244">
            <v>0</v>
          </cell>
          <cell r="F244">
            <v>0</v>
          </cell>
          <cell r="G244">
            <v>6.22</v>
          </cell>
          <cell r="H244">
            <v>6.22</v>
          </cell>
          <cell r="I244">
            <v>6.22</v>
          </cell>
          <cell r="J244" t="e">
            <v>#N/A</v>
          </cell>
          <cell r="K244" t="e">
            <v>#N/A</v>
          </cell>
          <cell r="L244" t="e">
            <v>#N/A</v>
          </cell>
          <cell r="M244" t="e">
            <v>#N/A</v>
          </cell>
          <cell r="N244" t="e">
            <v>#N/A</v>
          </cell>
        </row>
        <row r="245">
          <cell r="D245">
            <v>15000</v>
          </cell>
          <cell r="E245">
            <v>0</v>
          </cell>
          <cell r="F245">
            <v>0</v>
          </cell>
          <cell r="G245">
            <v>6.1</v>
          </cell>
          <cell r="H245">
            <v>6.1</v>
          </cell>
          <cell r="I245">
            <v>6.1</v>
          </cell>
          <cell r="J245" t="e">
            <v>#N/A</v>
          </cell>
          <cell r="K245" t="e">
            <v>#N/A</v>
          </cell>
          <cell r="L245" t="e">
            <v>#N/A</v>
          </cell>
          <cell r="M245" t="e">
            <v>#N/A</v>
          </cell>
          <cell r="N245" t="e">
            <v>#N/A</v>
          </cell>
        </row>
        <row r="246">
          <cell r="D246">
            <v>15000</v>
          </cell>
          <cell r="E246">
            <v>0</v>
          </cell>
          <cell r="F246">
            <v>0</v>
          </cell>
          <cell r="G246">
            <v>5.96</v>
          </cell>
          <cell r="H246">
            <v>5.96</v>
          </cell>
          <cell r="I246">
            <v>5.96</v>
          </cell>
          <cell r="J246" t="e">
            <v>#N/A</v>
          </cell>
          <cell r="K246" t="e">
            <v>#N/A</v>
          </cell>
          <cell r="L246" t="e">
            <v>#N/A</v>
          </cell>
          <cell r="M246" t="e">
            <v>#N/A</v>
          </cell>
          <cell r="N246" t="e">
            <v>#N/A</v>
          </cell>
        </row>
        <row r="247">
          <cell r="D247">
            <v>15000</v>
          </cell>
          <cell r="E247">
            <v>0</v>
          </cell>
          <cell r="F247">
            <v>0</v>
          </cell>
          <cell r="G247">
            <v>5.9239999999999995</v>
          </cell>
          <cell r="H247">
            <v>5.9239999999999995</v>
          </cell>
          <cell r="I247">
            <v>5.9239999999999995</v>
          </cell>
          <cell r="J247" t="e">
            <v>#N/A</v>
          </cell>
          <cell r="K247" t="e">
            <v>#N/A</v>
          </cell>
          <cell r="L247" t="e">
            <v>#N/A</v>
          </cell>
          <cell r="M247" t="e">
            <v>#N/A</v>
          </cell>
          <cell r="N247" t="e">
            <v>#N/A</v>
          </cell>
        </row>
        <row r="248">
          <cell r="D248">
            <v>15000</v>
          </cell>
          <cell r="E248">
            <v>0</v>
          </cell>
          <cell r="F248">
            <v>0</v>
          </cell>
          <cell r="G248">
            <v>5.9110000000000005</v>
          </cell>
          <cell r="H248">
            <v>5.9110000000000005</v>
          </cell>
          <cell r="I248">
            <v>5.9110000000000005</v>
          </cell>
          <cell r="J248" t="e">
            <v>#N/A</v>
          </cell>
          <cell r="K248" t="e">
            <v>#N/A</v>
          </cell>
          <cell r="L248" t="e">
            <v>#N/A</v>
          </cell>
          <cell r="M248" t="e">
            <v>#N/A</v>
          </cell>
          <cell r="N248" t="e">
            <v>#N/A</v>
          </cell>
        </row>
        <row r="249">
          <cell r="D249">
            <v>15000</v>
          </cell>
          <cell r="E249">
            <v>0</v>
          </cell>
          <cell r="F249">
            <v>0</v>
          </cell>
          <cell r="G249">
            <v>5.944</v>
          </cell>
          <cell r="H249">
            <v>5.944</v>
          </cell>
          <cell r="I249">
            <v>5.944</v>
          </cell>
          <cell r="J249" t="e">
            <v>#N/A</v>
          </cell>
          <cell r="K249" t="e">
            <v>#N/A</v>
          </cell>
          <cell r="L249" t="e">
            <v>#N/A</v>
          </cell>
          <cell r="M249" t="e">
            <v>#N/A</v>
          </cell>
          <cell r="N249" t="e">
            <v>#N/A</v>
          </cell>
        </row>
        <row r="250">
          <cell r="D250">
            <v>15000</v>
          </cell>
          <cell r="E250">
            <v>0</v>
          </cell>
          <cell r="F250">
            <v>0</v>
          </cell>
          <cell r="G250">
            <v>5.97</v>
          </cell>
          <cell r="H250">
            <v>5.97</v>
          </cell>
          <cell r="I250">
            <v>5.97</v>
          </cell>
          <cell r="J250" t="e">
            <v>#N/A</v>
          </cell>
          <cell r="K250" t="e">
            <v>#N/A</v>
          </cell>
          <cell r="L250" t="e">
            <v>#N/A</v>
          </cell>
          <cell r="M250" t="e">
            <v>#N/A</v>
          </cell>
          <cell r="N250" t="e">
            <v>#N/A</v>
          </cell>
        </row>
        <row r="251">
          <cell r="D251">
            <v>15000</v>
          </cell>
          <cell r="E251">
            <v>0</v>
          </cell>
          <cell r="F251">
            <v>0</v>
          </cell>
          <cell r="G251">
            <v>5.9980000000000011</v>
          </cell>
          <cell r="H251">
            <v>5.9980000000000011</v>
          </cell>
          <cell r="I251">
            <v>5.9980000000000011</v>
          </cell>
          <cell r="J251" t="e">
            <v>#N/A</v>
          </cell>
          <cell r="K251" t="e">
            <v>#N/A</v>
          </cell>
          <cell r="L251" t="e">
            <v>#N/A</v>
          </cell>
          <cell r="M251" t="e">
            <v>#N/A</v>
          </cell>
          <cell r="N251" t="e">
            <v>#N/A</v>
          </cell>
        </row>
        <row r="252">
          <cell r="D252">
            <v>15000</v>
          </cell>
          <cell r="E252">
            <v>0</v>
          </cell>
          <cell r="F252">
            <v>0</v>
          </cell>
          <cell r="G252">
            <v>5.9880000000000004</v>
          </cell>
          <cell r="H252">
            <v>5.9880000000000004</v>
          </cell>
          <cell r="I252">
            <v>5.9880000000000004</v>
          </cell>
          <cell r="J252" t="e">
            <v>#N/A</v>
          </cell>
          <cell r="K252" t="e">
            <v>#N/A</v>
          </cell>
          <cell r="L252" t="e">
            <v>#N/A</v>
          </cell>
          <cell r="M252" t="e">
            <v>#N/A</v>
          </cell>
          <cell r="N252" t="e">
            <v>#N/A</v>
          </cell>
        </row>
        <row r="253">
          <cell r="D253">
            <v>15000</v>
          </cell>
          <cell r="E253">
            <v>0</v>
          </cell>
          <cell r="F253">
            <v>0</v>
          </cell>
          <cell r="G253">
            <v>6.0080000000000009</v>
          </cell>
          <cell r="H253">
            <v>6.0080000000000009</v>
          </cell>
          <cell r="I253">
            <v>6.0080000000000009</v>
          </cell>
          <cell r="J253" t="e">
            <v>#N/A</v>
          </cell>
          <cell r="K253" t="e">
            <v>#N/A</v>
          </cell>
          <cell r="L253" t="e">
            <v>#N/A</v>
          </cell>
          <cell r="M253" t="e">
            <v>#N/A</v>
          </cell>
          <cell r="N253" t="e">
            <v>#N/A</v>
          </cell>
        </row>
        <row r="254">
          <cell r="D254">
            <v>15000</v>
          </cell>
          <cell r="E254">
            <v>0</v>
          </cell>
          <cell r="F254">
            <v>0</v>
          </cell>
          <cell r="G254">
            <v>6.1349999999999998</v>
          </cell>
          <cell r="H254">
            <v>6.1349999999999998</v>
          </cell>
          <cell r="I254">
            <v>6.1349999999999998</v>
          </cell>
          <cell r="J254" t="e">
            <v>#N/A</v>
          </cell>
          <cell r="K254" t="e">
            <v>#N/A</v>
          </cell>
          <cell r="L254" t="e">
            <v>#N/A</v>
          </cell>
          <cell r="M254" t="e">
            <v>#N/A</v>
          </cell>
          <cell r="N254" t="e">
            <v>#N/A</v>
          </cell>
        </row>
        <row r="255">
          <cell r="D255">
            <v>15000</v>
          </cell>
          <cell r="E255">
            <v>0</v>
          </cell>
          <cell r="F255">
            <v>0</v>
          </cell>
          <cell r="G255">
            <v>6.27</v>
          </cell>
          <cell r="H255">
            <v>6.27</v>
          </cell>
          <cell r="I255">
            <v>6.27</v>
          </cell>
          <cell r="J255" t="e">
            <v>#N/A</v>
          </cell>
          <cell r="K255" t="e">
            <v>#N/A</v>
          </cell>
          <cell r="L255" t="e">
            <v>#N/A</v>
          </cell>
          <cell r="M255" t="e">
            <v>#N/A</v>
          </cell>
          <cell r="N255" t="e">
            <v>#N/A</v>
          </cell>
        </row>
        <row r="256">
          <cell r="D256">
            <v>15000</v>
          </cell>
          <cell r="E256">
            <v>0</v>
          </cell>
          <cell r="F256">
            <v>0</v>
          </cell>
          <cell r="G256">
            <v>6.3250000000000002</v>
          </cell>
          <cell r="H256">
            <v>6.3250000000000002</v>
          </cell>
          <cell r="I256">
            <v>6.3250000000000002</v>
          </cell>
          <cell r="J256" t="e">
            <v>#N/A</v>
          </cell>
          <cell r="K256" t="e">
            <v>#N/A</v>
          </cell>
          <cell r="L256" t="e">
            <v>#N/A</v>
          </cell>
          <cell r="M256" t="e">
            <v>#N/A</v>
          </cell>
          <cell r="N256" t="e">
            <v>#N/A</v>
          </cell>
        </row>
        <row r="257">
          <cell r="D257">
            <v>15000</v>
          </cell>
          <cell r="E257">
            <v>0</v>
          </cell>
          <cell r="F257">
            <v>0</v>
          </cell>
          <cell r="G257">
            <v>6.2050000000000001</v>
          </cell>
          <cell r="H257">
            <v>6.2050000000000001</v>
          </cell>
          <cell r="I257">
            <v>6.2050000000000001</v>
          </cell>
          <cell r="J257" t="e">
            <v>#N/A</v>
          </cell>
          <cell r="K257" t="e">
            <v>#N/A</v>
          </cell>
          <cell r="L257" t="e">
            <v>#N/A</v>
          </cell>
          <cell r="M257" t="e">
            <v>#N/A</v>
          </cell>
          <cell r="N257" t="e">
            <v>#N/A</v>
          </cell>
        </row>
        <row r="258">
          <cell r="D258">
            <v>15000</v>
          </cell>
          <cell r="E258">
            <v>0</v>
          </cell>
          <cell r="F258">
            <v>0</v>
          </cell>
          <cell r="G258">
            <v>6.0650000000000004</v>
          </cell>
          <cell r="H258">
            <v>6.0650000000000004</v>
          </cell>
          <cell r="I258">
            <v>6.0650000000000004</v>
          </cell>
          <cell r="J258" t="e">
            <v>#N/A</v>
          </cell>
          <cell r="K258" t="e">
            <v>#N/A</v>
          </cell>
          <cell r="L258" t="e">
            <v>#N/A</v>
          </cell>
          <cell r="M258" t="e">
            <v>#N/A</v>
          </cell>
          <cell r="N258" t="e">
            <v>#N/A</v>
          </cell>
        </row>
        <row r="259">
          <cell r="D259">
            <v>15000</v>
          </cell>
          <cell r="E259">
            <v>0</v>
          </cell>
          <cell r="F259">
            <v>0</v>
          </cell>
          <cell r="G259">
            <v>6.0289999999999999</v>
          </cell>
          <cell r="H259">
            <v>6.0289999999999999</v>
          </cell>
          <cell r="I259">
            <v>6.0289999999999999</v>
          </cell>
          <cell r="J259" t="e">
            <v>#N/A</v>
          </cell>
          <cell r="K259" t="e">
            <v>#N/A</v>
          </cell>
          <cell r="L259" t="e">
            <v>#N/A</v>
          </cell>
          <cell r="M259" t="e">
            <v>#N/A</v>
          </cell>
          <cell r="N259" t="e">
            <v>#N/A</v>
          </cell>
        </row>
        <row r="260">
          <cell r="D260">
            <v>15000</v>
          </cell>
          <cell r="E260">
            <v>0</v>
          </cell>
          <cell r="F260">
            <v>0</v>
          </cell>
          <cell r="G260">
            <v>6.016</v>
          </cell>
          <cell r="H260">
            <v>6.016</v>
          </cell>
          <cell r="I260">
            <v>6.016</v>
          </cell>
          <cell r="J260" t="e">
            <v>#N/A</v>
          </cell>
          <cell r="K260" t="e">
            <v>#N/A</v>
          </cell>
          <cell r="L260" t="e">
            <v>#N/A</v>
          </cell>
          <cell r="M260" t="e">
            <v>#N/A</v>
          </cell>
          <cell r="N260" t="e">
            <v>#N/A</v>
          </cell>
        </row>
        <row r="261">
          <cell r="D261">
            <v>15000</v>
          </cell>
          <cell r="E261">
            <v>0</v>
          </cell>
          <cell r="F261">
            <v>0</v>
          </cell>
          <cell r="G261">
            <v>6.0489999999999995</v>
          </cell>
          <cell r="H261">
            <v>6.0489999999999995</v>
          </cell>
          <cell r="I261">
            <v>6.0489999999999995</v>
          </cell>
          <cell r="J261" t="e">
            <v>#N/A</v>
          </cell>
          <cell r="K261" t="e">
            <v>#N/A</v>
          </cell>
          <cell r="L261" t="e">
            <v>#N/A</v>
          </cell>
          <cell r="M261" t="e">
            <v>#N/A</v>
          </cell>
          <cell r="N261" t="e">
            <v>#N/A</v>
          </cell>
        </row>
        <row r="262">
          <cell r="D262">
            <v>15000</v>
          </cell>
          <cell r="E262">
            <v>0</v>
          </cell>
          <cell r="F262">
            <v>0</v>
          </cell>
          <cell r="G262">
            <v>6.0750000000000002</v>
          </cell>
          <cell r="H262">
            <v>6.0750000000000002</v>
          </cell>
          <cell r="I262">
            <v>6.0750000000000002</v>
          </cell>
          <cell r="J262" t="e">
            <v>#N/A</v>
          </cell>
          <cell r="K262" t="e">
            <v>#N/A</v>
          </cell>
          <cell r="L262" t="e">
            <v>#N/A</v>
          </cell>
          <cell r="M262" t="e">
            <v>#N/A</v>
          </cell>
          <cell r="N262" t="e">
            <v>#N/A</v>
          </cell>
        </row>
        <row r="263">
          <cell r="D263">
            <v>15000</v>
          </cell>
          <cell r="E263">
            <v>0</v>
          </cell>
          <cell r="F263">
            <v>0</v>
          </cell>
          <cell r="G263">
            <v>6.1030000000000006</v>
          </cell>
          <cell r="H263">
            <v>6.1030000000000006</v>
          </cell>
          <cell r="I263">
            <v>6.1030000000000006</v>
          </cell>
          <cell r="J263" t="e">
            <v>#N/A</v>
          </cell>
          <cell r="K263" t="e">
            <v>#N/A</v>
          </cell>
          <cell r="L263" t="e">
            <v>#N/A</v>
          </cell>
          <cell r="M263" t="e">
            <v>#N/A</v>
          </cell>
          <cell r="N263" t="e">
            <v>#N/A</v>
          </cell>
        </row>
        <row r="264">
          <cell r="D264">
            <v>15000</v>
          </cell>
          <cell r="E264">
            <v>0</v>
          </cell>
          <cell r="F264">
            <v>0</v>
          </cell>
          <cell r="G264">
            <v>6.0930000000000009</v>
          </cell>
          <cell r="H264">
            <v>6.0930000000000009</v>
          </cell>
          <cell r="I264">
            <v>6.0930000000000009</v>
          </cell>
          <cell r="J264" t="e">
            <v>#N/A</v>
          </cell>
          <cell r="K264" t="e">
            <v>#N/A</v>
          </cell>
          <cell r="L264" t="e">
            <v>#N/A</v>
          </cell>
          <cell r="M264" t="e">
            <v>#N/A</v>
          </cell>
          <cell r="N264" t="e">
            <v>#N/A</v>
          </cell>
        </row>
        <row r="265">
          <cell r="D265">
            <v>15000</v>
          </cell>
          <cell r="E265">
            <v>0</v>
          </cell>
          <cell r="F265">
            <v>0</v>
          </cell>
          <cell r="G265">
            <v>6.1130000000000004</v>
          </cell>
          <cell r="H265">
            <v>6.1130000000000004</v>
          </cell>
          <cell r="I265">
            <v>6.1130000000000004</v>
          </cell>
          <cell r="J265" t="e">
            <v>#N/A</v>
          </cell>
          <cell r="K265" t="e">
            <v>#N/A</v>
          </cell>
          <cell r="L265" t="e">
            <v>#N/A</v>
          </cell>
          <cell r="M265" t="e">
            <v>#N/A</v>
          </cell>
          <cell r="N265" t="e">
            <v>#N/A</v>
          </cell>
        </row>
        <row r="266">
          <cell r="D266">
            <v>15000</v>
          </cell>
          <cell r="E266">
            <v>0</v>
          </cell>
          <cell r="F266">
            <v>0</v>
          </cell>
          <cell r="G266">
            <v>6.24</v>
          </cell>
          <cell r="H266">
            <v>6.24</v>
          </cell>
          <cell r="I266">
            <v>6.24</v>
          </cell>
          <cell r="J266" t="e">
            <v>#N/A</v>
          </cell>
          <cell r="K266" t="e">
            <v>#N/A</v>
          </cell>
          <cell r="L266" t="e">
            <v>#N/A</v>
          </cell>
          <cell r="M266" t="e">
            <v>#N/A</v>
          </cell>
          <cell r="N266" t="e">
            <v>#N/A</v>
          </cell>
        </row>
        <row r="267">
          <cell r="D267">
            <v>15000</v>
          </cell>
          <cell r="E267">
            <v>0</v>
          </cell>
          <cell r="F267">
            <v>0</v>
          </cell>
          <cell r="G267">
            <v>6.375</v>
          </cell>
          <cell r="H267">
            <v>6.375</v>
          </cell>
          <cell r="I267">
            <v>6.375</v>
          </cell>
          <cell r="J267" t="e">
            <v>#N/A</v>
          </cell>
          <cell r="K267" t="e">
            <v>#N/A</v>
          </cell>
          <cell r="L267" t="e">
            <v>#N/A</v>
          </cell>
          <cell r="M267" t="e">
            <v>#N/A</v>
          </cell>
          <cell r="N267" t="e">
            <v>#N/A</v>
          </cell>
        </row>
        <row r="268">
          <cell r="D268">
            <v>15000</v>
          </cell>
          <cell r="E268">
            <v>0</v>
          </cell>
          <cell r="F268">
            <v>0</v>
          </cell>
          <cell r="G268">
            <v>6.43</v>
          </cell>
          <cell r="H268">
            <v>6.43</v>
          </cell>
          <cell r="I268">
            <v>6.43</v>
          </cell>
          <cell r="J268" t="e">
            <v>#N/A</v>
          </cell>
          <cell r="K268" t="e">
            <v>#N/A</v>
          </cell>
          <cell r="L268" t="e">
            <v>#N/A</v>
          </cell>
          <cell r="M268" t="e">
            <v>#N/A</v>
          </cell>
          <cell r="N268" t="e">
            <v>#N/A</v>
          </cell>
        </row>
        <row r="269">
          <cell r="D269">
            <v>15000</v>
          </cell>
          <cell r="E269">
            <v>0</v>
          </cell>
          <cell r="F269">
            <v>0</v>
          </cell>
          <cell r="G269">
            <v>6.31</v>
          </cell>
          <cell r="H269">
            <v>6.31</v>
          </cell>
          <cell r="I269">
            <v>6.31</v>
          </cell>
          <cell r="J269" t="e">
            <v>#N/A</v>
          </cell>
          <cell r="K269" t="e">
            <v>#N/A</v>
          </cell>
          <cell r="L269" t="e">
            <v>#N/A</v>
          </cell>
          <cell r="M269" t="e">
            <v>#N/A</v>
          </cell>
          <cell r="N269" t="e">
            <v>#N/A</v>
          </cell>
        </row>
        <row r="270">
          <cell r="D270">
            <v>15000</v>
          </cell>
          <cell r="E270">
            <v>0</v>
          </cell>
          <cell r="F270">
            <v>0</v>
          </cell>
          <cell r="G270">
            <v>6.17</v>
          </cell>
          <cell r="H270">
            <v>6.17</v>
          </cell>
          <cell r="I270">
            <v>6.17</v>
          </cell>
          <cell r="J270" t="e">
            <v>#N/A</v>
          </cell>
          <cell r="K270" t="e">
            <v>#N/A</v>
          </cell>
          <cell r="L270" t="e">
            <v>#N/A</v>
          </cell>
          <cell r="M270" t="e">
            <v>#N/A</v>
          </cell>
          <cell r="N270" t="e">
            <v>#N/A</v>
          </cell>
        </row>
        <row r="271">
          <cell r="D271">
            <v>15000</v>
          </cell>
          <cell r="E271">
            <v>0</v>
          </cell>
          <cell r="F271">
            <v>0</v>
          </cell>
          <cell r="G271">
            <v>6.1340000000000003</v>
          </cell>
          <cell r="H271">
            <v>6.1340000000000003</v>
          </cell>
          <cell r="I271">
            <v>6.1340000000000003</v>
          </cell>
          <cell r="J271" t="e">
            <v>#N/A</v>
          </cell>
          <cell r="K271" t="e">
            <v>#N/A</v>
          </cell>
          <cell r="L271" t="e">
            <v>#N/A</v>
          </cell>
          <cell r="M271" t="e">
            <v>#N/A</v>
          </cell>
          <cell r="N271" t="e">
            <v>#N/A</v>
          </cell>
        </row>
        <row r="272">
          <cell r="D272">
            <v>15000</v>
          </cell>
          <cell r="E272">
            <v>0</v>
          </cell>
          <cell r="F272">
            <v>0</v>
          </cell>
          <cell r="G272">
            <v>6.1210000000000004</v>
          </cell>
          <cell r="H272">
            <v>6.1210000000000004</v>
          </cell>
          <cell r="I272">
            <v>6.1210000000000004</v>
          </cell>
          <cell r="J272" t="e">
            <v>#N/A</v>
          </cell>
          <cell r="K272" t="e">
            <v>#N/A</v>
          </cell>
          <cell r="L272" t="e">
            <v>#N/A</v>
          </cell>
          <cell r="M272" t="e">
            <v>#N/A</v>
          </cell>
          <cell r="N272" t="e">
            <v>#N/A</v>
          </cell>
        </row>
        <row r="273">
          <cell r="D273">
            <v>15000</v>
          </cell>
          <cell r="E273">
            <v>0</v>
          </cell>
          <cell r="F273">
            <v>0</v>
          </cell>
          <cell r="G273">
            <v>6.1539999999999999</v>
          </cell>
          <cell r="H273">
            <v>6.1539999999999999</v>
          </cell>
          <cell r="I273">
            <v>6.1539999999999999</v>
          </cell>
          <cell r="J273" t="e">
            <v>#N/A</v>
          </cell>
          <cell r="K273" t="e">
            <v>#N/A</v>
          </cell>
          <cell r="L273" t="e">
            <v>#N/A</v>
          </cell>
          <cell r="M273" t="e">
            <v>#N/A</v>
          </cell>
          <cell r="N273" t="e">
            <v>#N/A</v>
          </cell>
        </row>
        <row r="274">
          <cell r="D274">
            <v>15000</v>
          </cell>
          <cell r="E274">
            <v>0</v>
          </cell>
          <cell r="F274">
            <v>0</v>
          </cell>
          <cell r="G274">
            <v>6.18</v>
          </cell>
          <cell r="H274">
            <v>6.18</v>
          </cell>
          <cell r="I274">
            <v>6.18</v>
          </cell>
          <cell r="J274" t="e">
            <v>#N/A</v>
          </cell>
          <cell r="K274" t="e">
            <v>#N/A</v>
          </cell>
          <cell r="L274" t="e">
            <v>#N/A</v>
          </cell>
          <cell r="M274" t="e">
            <v>#N/A</v>
          </cell>
          <cell r="N274" t="e">
            <v>#N/A</v>
          </cell>
        </row>
        <row r="275">
          <cell r="D275">
            <v>15000</v>
          </cell>
          <cell r="E275">
            <v>0</v>
          </cell>
          <cell r="F275">
            <v>0</v>
          </cell>
          <cell r="G275">
            <v>6.2080000000000011</v>
          </cell>
          <cell r="H275">
            <v>6.2080000000000011</v>
          </cell>
          <cell r="I275">
            <v>6.2080000000000011</v>
          </cell>
          <cell r="J275" t="e">
            <v>#N/A</v>
          </cell>
          <cell r="K275" t="e">
            <v>#N/A</v>
          </cell>
          <cell r="L275" t="e">
            <v>#N/A</v>
          </cell>
          <cell r="M275" t="e">
            <v>#N/A</v>
          </cell>
          <cell r="N275" t="e">
            <v>#N/A</v>
          </cell>
        </row>
        <row r="276">
          <cell r="D276">
            <v>15000</v>
          </cell>
          <cell r="E276">
            <v>0</v>
          </cell>
          <cell r="F276">
            <v>0</v>
          </cell>
          <cell r="G276">
            <v>6.1980000000000004</v>
          </cell>
          <cell r="H276">
            <v>6.1980000000000004</v>
          </cell>
          <cell r="I276">
            <v>6.1980000000000004</v>
          </cell>
          <cell r="J276" t="e">
            <v>#N/A</v>
          </cell>
          <cell r="K276" t="e">
            <v>#N/A</v>
          </cell>
          <cell r="L276" t="e">
            <v>#N/A</v>
          </cell>
          <cell r="M276" t="e">
            <v>#N/A</v>
          </cell>
          <cell r="N276" t="e">
            <v>#N/A</v>
          </cell>
        </row>
        <row r="277">
          <cell r="D277">
            <v>15000</v>
          </cell>
          <cell r="E277">
            <v>0</v>
          </cell>
          <cell r="F277">
            <v>0</v>
          </cell>
          <cell r="G277">
            <v>6.2180000000000009</v>
          </cell>
          <cell r="H277">
            <v>6.2180000000000009</v>
          </cell>
          <cell r="I277">
            <v>6.2180000000000009</v>
          </cell>
          <cell r="J277" t="e">
            <v>#N/A</v>
          </cell>
          <cell r="K277" t="e">
            <v>#N/A</v>
          </cell>
          <cell r="L277" t="e">
            <v>#N/A</v>
          </cell>
          <cell r="M277" t="e">
            <v>#N/A</v>
          </cell>
          <cell r="N277" t="e">
            <v>#N/A</v>
          </cell>
        </row>
        <row r="278">
          <cell r="D278">
            <v>15000</v>
          </cell>
          <cell r="E278">
            <v>0</v>
          </cell>
          <cell r="F278">
            <v>0</v>
          </cell>
          <cell r="G278">
            <v>6.3449999999999998</v>
          </cell>
          <cell r="H278">
            <v>6.3449999999999998</v>
          </cell>
          <cell r="I278">
            <v>6.3449999999999998</v>
          </cell>
          <cell r="J278" t="e">
            <v>#N/A</v>
          </cell>
          <cell r="K278" t="e">
            <v>#N/A</v>
          </cell>
          <cell r="L278" t="e">
            <v>#N/A</v>
          </cell>
          <cell r="M278" t="e">
            <v>#N/A</v>
          </cell>
          <cell r="N278" t="e">
            <v>#N/A</v>
          </cell>
        </row>
        <row r="279">
          <cell r="D279">
            <v>15000</v>
          </cell>
          <cell r="E279">
            <v>0</v>
          </cell>
          <cell r="F279">
            <v>0</v>
          </cell>
          <cell r="G279">
            <v>6.48</v>
          </cell>
          <cell r="H279">
            <v>6.48</v>
          </cell>
          <cell r="I279">
            <v>6.48</v>
          </cell>
          <cell r="J279" t="e">
            <v>#N/A</v>
          </cell>
          <cell r="K279" t="e">
            <v>#N/A</v>
          </cell>
          <cell r="L279" t="e">
            <v>#N/A</v>
          </cell>
          <cell r="M279" t="e">
            <v>#N/A</v>
          </cell>
          <cell r="N279" t="e">
            <v>#N/A</v>
          </cell>
        </row>
        <row r="280">
          <cell r="D280">
            <v>15000</v>
          </cell>
          <cell r="E280">
            <v>0</v>
          </cell>
          <cell r="F280">
            <v>0</v>
          </cell>
          <cell r="G280">
            <v>6.5350000000000001</v>
          </cell>
          <cell r="H280">
            <v>6.5350000000000001</v>
          </cell>
          <cell r="I280">
            <v>6.5350000000000001</v>
          </cell>
          <cell r="J280" t="e">
            <v>#N/A</v>
          </cell>
          <cell r="K280" t="e">
            <v>#N/A</v>
          </cell>
          <cell r="L280" t="e">
            <v>#N/A</v>
          </cell>
          <cell r="M280" t="e">
            <v>#N/A</v>
          </cell>
          <cell r="N280" t="e">
            <v>#N/A</v>
          </cell>
        </row>
        <row r="281">
          <cell r="D281">
            <v>15000</v>
          </cell>
          <cell r="E281">
            <v>0</v>
          </cell>
          <cell r="F281">
            <v>0</v>
          </cell>
          <cell r="G281">
            <v>6.415</v>
          </cell>
          <cell r="H281">
            <v>6.415</v>
          </cell>
          <cell r="I281">
            <v>6.415</v>
          </cell>
          <cell r="J281" t="e">
            <v>#N/A</v>
          </cell>
          <cell r="K281" t="e">
            <v>#N/A</v>
          </cell>
          <cell r="L281" t="e">
            <v>#N/A</v>
          </cell>
          <cell r="M281" t="e">
            <v>#N/A</v>
          </cell>
          <cell r="N281" t="e">
            <v>#N/A</v>
          </cell>
        </row>
        <row r="282">
          <cell r="D282">
            <v>15000</v>
          </cell>
          <cell r="E282">
            <v>0</v>
          </cell>
          <cell r="F282">
            <v>0</v>
          </cell>
          <cell r="G282">
            <v>6.2750000000000004</v>
          </cell>
          <cell r="H282">
            <v>6.2750000000000004</v>
          </cell>
          <cell r="I282">
            <v>6.2750000000000004</v>
          </cell>
          <cell r="J282" t="e">
            <v>#N/A</v>
          </cell>
          <cell r="K282" t="e">
            <v>#N/A</v>
          </cell>
          <cell r="L282" t="e">
            <v>#N/A</v>
          </cell>
          <cell r="M282" t="e">
            <v>#N/A</v>
          </cell>
          <cell r="N282" t="e">
            <v>#N/A</v>
          </cell>
        </row>
        <row r="283">
          <cell r="D283">
            <v>15000</v>
          </cell>
          <cell r="E283">
            <v>0</v>
          </cell>
          <cell r="F283">
            <v>0</v>
          </cell>
          <cell r="G283">
            <v>6.2389999999999999</v>
          </cell>
          <cell r="H283">
            <v>6.2389999999999999</v>
          </cell>
          <cell r="I283">
            <v>6.2389999999999999</v>
          </cell>
          <cell r="J283" t="e">
            <v>#N/A</v>
          </cell>
          <cell r="K283" t="e">
            <v>#N/A</v>
          </cell>
          <cell r="L283" t="e">
            <v>#N/A</v>
          </cell>
          <cell r="M283" t="e">
            <v>#N/A</v>
          </cell>
          <cell r="N283" t="e">
            <v>#N/A</v>
          </cell>
        </row>
        <row r="284">
          <cell r="D284">
            <v>15000</v>
          </cell>
          <cell r="E284">
            <v>0</v>
          </cell>
          <cell r="F284">
            <v>0</v>
          </cell>
          <cell r="G284">
            <v>6.226</v>
          </cell>
          <cell r="H284">
            <v>6.226</v>
          </cell>
          <cell r="I284">
            <v>6.226</v>
          </cell>
          <cell r="J284" t="e">
            <v>#N/A</v>
          </cell>
          <cell r="K284" t="e">
            <v>#N/A</v>
          </cell>
          <cell r="L284" t="e">
            <v>#N/A</v>
          </cell>
          <cell r="M284" t="e">
            <v>#N/A</v>
          </cell>
          <cell r="N284" t="e">
            <v>#N/A</v>
          </cell>
        </row>
        <row r="285">
          <cell r="D285">
            <v>15000</v>
          </cell>
          <cell r="E285">
            <v>0</v>
          </cell>
          <cell r="F285">
            <v>0</v>
          </cell>
          <cell r="G285">
            <v>6.2590000000000003</v>
          </cell>
          <cell r="H285">
            <v>6.2590000000000003</v>
          </cell>
          <cell r="I285">
            <v>6.2590000000000003</v>
          </cell>
          <cell r="J285" t="e">
            <v>#N/A</v>
          </cell>
          <cell r="K285" t="e">
            <v>#N/A</v>
          </cell>
          <cell r="L285" t="e">
            <v>#N/A</v>
          </cell>
          <cell r="M285" t="e">
            <v>#N/A</v>
          </cell>
          <cell r="N285" t="e">
            <v>#N/A</v>
          </cell>
        </row>
        <row r="286">
          <cell r="D286">
            <v>15000</v>
          </cell>
          <cell r="E286">
            <v>0</v>
          </cell>
          <cell r="F286">
            <v>0</v>
          </cell>
          <cell r="G286">
            <v>6.2850000000000001</v>
          </cell>
          <cell r="H286">
            <v>6.2850000000000001</v>
          </cell>
          <cell r="I286">
            <v>6.2850000000000001</v>
          </cell>
          <cell r="J286" t="e">
            <v>#N/A</v>
          </cell>
          <cell r="K286" t="e">
            <v>#N/A</v>
          </cell>
          <cell r="L286" t="e">
            <v>#N/A</v>
          </cell>
          <cell r="M286" t="e">
            <v>#N/A</v>
          </cell>
          <cell r="N286" t="e">
            <v>#N/A</v>
          </cell>
        </row>
        <row r="287">
          <cell r="D287">
            <v>15000</v>
          </cell>
          <cell r="E287">
            <v>0</v>
          </cell>
          <cell r="F287">
            <v>0</v>
          </cell>
          <cell r="G287">
            <v>6.3130000000000006</v>
          </cell>
          <cell r="H287">
            <v>6.3130000000000006</v>
          </cell>
          <cell r="I287">
            <v>6.3130000000000006</v>
          </cell>
          <cell r="J287" t="e">
            <v>#N/A</v>
          </cell>
          <cell r="K287" t="e">
            <v>#N/A</v>
          </cell>
          <cell r="L287" t="e">
            <v>#N/A</v>
          </cell>
          <cell r="M287" t="e">
            <v>#N/A</v>
          </cell>
          <cell r="N287" t="e">
            <v>#N/A</v>
          </cell>
        </row>
        <row r="288">
          <cell r="D288">
            <v>15000</v>
          </cell>
          <cell r="E288">
            <v>0</v>
          </cell>
          <cell r="F288">
            <v>0</v>
          </cell>
          <cell r="G288">
            <v>6.3030000000000008</v>
          </cell>
          <cell r="H288">
            <v>6.3030000000000008</v>
          </cell>
          <cell r="I288">
            <v>6.3030000000000008</v>
          </cell>
          <cell r="J288" t="e">
            <v>#N/A</v>
          </cell>
          <cell r="K288" t="e">
            <v>#N/A</v>
          </cell>
          <cell r="L288" t="e">
            <v>#N/A</v>
          </cell>
          <cell r="M288" t="e">
            <v>#N/A</v>
          </cell>
          <cell r="N288" t="e">
            <v>#N/A</v>
          </cell>
        </row>
        <row r="289">
          <cell r="D289">
            <v>15000</v>
          </cell>
          <cell r="E289">
            <v>0</v>
          </cell>
          <cell r="F289">
            <v>0</v>
          </cell>
          <cell r="G289">
            <v>6.3230000000000004</v>
          </cell>
          <cell r="H289">
            <v>6.3230000000000004</v>
          </cell>
          <cell r="I289">
            <v>6.3230000000000004</v>
          </cell>
          <cell r="J289" t="e">
            <v>#N/A</v>
          </cell>
          <cell r="K289" t="e">
            <v>#N/A</v>
          </cell>
          <cell r="L289" t="e">
            <v>#N/A</v>
          </cell>
          <cell r="M289" t="e">
            <v>#N/A</v>
          </cell>
          <cell r="N289" t="e">
            <v>#N/A</v>
          </cell>
        </row>
        <row r="290">
          <cell r="D290">
            <v>15000</v>
          </cell>
          <cell r="E290">
            <v>0</v>
          </cell>
          <cell r="F290">
            <v>0</v>
          </cell>
          <cell r="G290">
            <v>6.45</v>
          </cell>
          <cell r="H290">
            <v>6.45</v>
          </cell>
          <cell r="I290">
            <v>6.45</v>
          </cell>
          <cell r="J290" t="e">
            <v>#N/A</v>
          </cell>
          <cell r="K290" t="e">
            <v>#N/A</v>
          </cell>
          <cell r="L290" t="e">
            <v>#N/A</v>
          </cell>
          <cell r="M290" t="e">
            <v>#N/A</v>
          </cell>
          <cell r="N290" t="e">
            <v>#N/A</v>
          </cell>
        </row>
        <row r="291">
          <cell r="D291">
            <v>15000</v>
          </cell>
          <cell r="E291">
            <v>0</v>
          </cell>
          <cell r="F291">
            <v>0</v>
          </cell>
          <cell r="G291">
            <v>6.585</v>
          </cell>
          <cell r="H291">
            <v>6.585</v>
          </cell>
          <cell r="I291">
            <v>6.585</v>
          </cell>
          <cell r="J291" t="e">
            <v>#N/A</v>
          </cell>
          <cell r="K291" t="e">
            <v>#N/A</v>
          </cell>
          <cell r="L291" t="e">
            <v>#N/A</v>
          </cell>
          <cell r="M291" t="e">
            <v>#N/A</v>
          </cell>
          <cell r="N291" t="e">
            <v>#N/A</v>
          </cell>
        </row>
        <row r="292">
          <cell r="D292">
            <v>15000</v>
          </cell>
          <cell r="E292">
            <v>0</v>
          </cell>
          <cell r="F292">
            <v>0</v>
          </cell>
          <cell r="G292">
            <v>6.64</v>
          </cell>
          <cell r="H292">
            <v>6.64</v>
          </cell>
          <cell r="I292">
            <v>6.64</v>
          </cell>
          <cell r="J292" t="e">
            <v>#N/A</v>
          </cell>
          <cell r="K292" t="e">
            <v>#N/A</v>
          </cell>
          <cell r="L292" t="e">
            <v>#N/A</v>
          </cell>
          <cell r="M292" t="e">
            <v>#N/A</v>
          </cell>
          <cell r="N292" t="e">
            <v>#N/A</v>
          </cell>
        </row>
        <row r="293">
          <cell r="D293">
            <v>15000</v>
          </cell>
          <cell r="E293">
            <v>0</v>
          </cell>
          <cell r="F293">
            <v>0</v>
          </cell>
          <cell r="G293">
            <v>6.52</v>
          </cell>
          <cell r="H293">
            <v>6.52</v>
          </cell>
          <cell r="I293">
            <v>6.52</v>
          </cell>
          <cell r="J293" t="e">
            <v>#N/A</v>
          </cell>
          <cell r="K293" t="e">
            <v>#N/A</v>
          </cell>
          <cell r="L293" t="e">
            <v>#N/A</v>
          </cell>
          <cell r="M293" t="e">
            <v>#N/A</v>
          </cell>
          <cell r="N293" t="e">
            <v>#N/A</v>
          </cell>
        </row>
        <row r="294">
          <cell r="D294">
            <v>15000</v>
          </cell>
          <cell r="E294">
            <v>0</v>
          </cell>
          <cell r="F294">
            <v>0</v>
          </cell>
          <cell r="G294">
            <v>6.38</v>
          </cell>
          <cell r="H294">
            <v>6.38</v>
          </cell>
          <cell r="I294">
            <v>6.38</v>
          </cell>
          <cell r="J294" t="e">
            <v>#N/A</v>
          </cell>
          <cell r="K294" t="e">
            <v>#N/A</v>
          </cell>
          <cell r="L294" t="e">
            <v>#N/A</v>
          </cell>
          <cell r="M294" t="e">
            <v>#N/A</v>
          </cell>
          <cell r="N294" t="e">
            <v>#N/A</v>
          </cell>
        </row>
        <row r="295">
          <cell r="D295">
            <v>15000</v>
          </cell>
          <cell r="E295">
            <v>0</v>
          </cell>
          <cell r="F295">
            <v>0</v>
          </cell>
          <cell r="G295">
            <v>6.3440000000000003</v>
          </cell>
          <cell r="H295">
            <v>6.3440000000000003</v>
          </cell>
          <cell r="I295">
            <v>6.3440000000000003</v>
          </cell>
          <cell r="J295" t="e">
            <v>#N/A</v>
          </cell>
          <cell r="K295" t="e">
            <v>#N/A</v>
          </cell>
          <cell r="L295" t="e">
            <v>#N/A</v>
          </cell>
          <cell r="M295" t="e">
            <v>#N/A</v>
          </cell>
          <cell r="N295" t="e">
            <v>#N/A</v>
          </cell>
        </row>
        <row r="296">
          <cell r="D296">
            <v>15000</v>
          </cell>
          <cell r="E296">
            <v>0</v>
          </cell>
          <cell r="F296">
            <v>0</v>
          </cell>
          <cell r="G296">
            <v>6.3310000000000004</v>
          </cell>
          <cell r="H296">
            <v>6.3310000000000004</v>
          </cell>
          <cell r="I296">
            <v>6.3310000000000004</v>
          </cell>
          <cell r="J296" t="e">
            <v>#N/A</v>
          </cell>
          <cell r="K296" t="e">
            <v>#N/A</v>
          </cell>
          <cell r="L296" t="e">
            <v>#N/A</v>
          </cell>
          <cell r="M296" t="e">
            <v>#N/A</v>
          </cell>
          <cell r="N296" t="e">
            <v>#N/A</v>
          </cell>
        </row>
        <row r="297">
          <cell r="D297">
            <v>15000</v>
          </cell>
          <cell r="E297">
            <v>0</v>
          </cell>
          <cell r="F297">
            <v>0</v>
          </cell>
          <cell r="G297">
            <v>6.3639999999999999</v>
          </cell>
          <cell r="H297">
            <v>6.3639999999999999</v>
          </cell>
          <cell r="I297">
            <v>6.3639999999999999</v>
          </cell>
          <cell r="J297" t="e">
            <v>#N/A</v>
          </cell>
          <cell r="K297" t="e">
            <v>#N/A</v>
          </cell>
          <cell r="L297" t="e">
            <v>#N/A</v>
          </cell>
          <cell r="M297" t="e">
            <v>#N/A</v>
          </cell>
          <cell r="N297" t="e">
            <v>#N/A</v>
          </cell>
        </row>
        <row r="298">
          <cell r="D298">
            <v>15000</v>
          </cell>
          <cell r="E298">
            <v>0</v>
          </cell>
          <cell r="F298">
            <v>0</v>
          </cell>
          <cell r="G298">
            <v>6.39</v>
          </cell>
          <cell r="H298">
            <v>6.39</v>
          </cell>
          <cell r="I298">
            <v>6.39</v>
          </cell>
          <cell r="J298" t="e">
            <v>#N/A</v>
          </cell>
          <cell r="K298" t="e">
            <v>#N/A</v>
          </cell>
          <cell r="L298" t="e">
            <v>#N/A</v>
          </cell>
          <cell r="M298" t="e">
            <v>#N/A</v>
          </cell>
          <cell r="N298" t="e">
            <v>#N/A</v>
          </cell>
        </row>
        <row r="299">
          <cell r="D299">
            <v>15000</v>
          </cell>
          <cell r="E299">
            <v>0</v>
          </cell>
          <cell r="F299">
            <v>0</v>
          </cell>
          <cell r="G299">
            <v>6.418000000000001</v>
          </cell>
          <cell r="H299">
            <v>6.418000000000001</v>
          </cell>
          <cell r="I299">
            <v>6.418000000000001</v>
          </cell>
          <cell r="J299" t="e">
            <v>#N/A</v>
          </cell>
          <cell r="K299" t="e">
            <v>#N/A</v>
          </cell>
          <cell r="L299" t="e">
            <v>#N/A</v>
          </cell>
          <cell r="M299" t="e">
            <v>#N/A</v>
          </cell>
          <cell r="N299" t="e">
            <v>#N/A</v>
          </cell>
        </row>
        <row r="300">
          <cell r="D300">
            <v>15000</v>
          </cell>
          <cell r="E300">
            <v>0</v>
          </cell>
          <cell r="F300">
            <v>0</v>
          </cell>
          <cell r="G300">
            <v>6.4080000000000013</v>
          </cell>
          <cell r="H300">
            <v>6.4080000000000013</v>
          </cell>
          <cell r="I300">
            <v>6.4080000000000013</v>
          </cell>
          <cell r="J300" t="e">
            <v>#N/A</v>
          </cell>
          <cell r="K300" t="e">
            <v>#N/A</v>
          </cell>
          <cell r="L300" t="e">
            <v>#N/A</v>
          </cell>
          <cell r="M300" t="e">
            <v>#N/A</v>
          </cell>
          <cell r="N300" t="e">
            <v>#N/A</v>
          </cell>
        </row>
        <row r="301">
          <cell r="D301">
            <v>15000</v>
          </cell>
          <cell r="E301">
            <v>0</v>
          </cell>
          <cell r="F301">
            <v>0</v>
          </cell>
          <cell r="G301">
            <v>6.4280000000000008</v>
          </cell>
          <cell r="H301">
            <v>6.4280000000000008</v>
          </cell>
          <cell r="I301">
            <v>6.4280000000000008</v>
          </cell>
          <cell r="J301" t="e">
            <v>#N/A</v>
          </cell>
          <cell r="K301" t="e">
            <v>#N/A</v>
          </cell>
          <cell r="L301" t="e">
            <v>#N/A</v>
          </cell>
          <cell r="M301" t="e">
            <v>#N/A</v>
          </cell>
          <cell r="N301" t="e">
            <v>#N/A</v>
          </cell>
        </row>
        <row r="302">
          <cell r="D302">
            <v>15000</v>
          </cell>
          <cell r="E302">
            <v>0</v>
          </cell>
          <cell r="F302">
            <v>0</v>
          </cell>
          <cell r="G302">
            <v>6.5549999999999997</v>
          </cell>
          <cell r="H302">
            <v>6.5549999999999997</v>
          </cell>
          <cell r="I302">
            <v>6.5549999999999997</v>
          </cell>
          <cell r="J302" t="e">
            <v>#N/A</v>
          </cell>
          <cell r="K302" t="e">
            <v>#N/A</v>
          </cell>
          <cell r="L302" t="e">
            <v>#N/A</v>
          </cell>
          <cell r="M302" t="e">
            <v>#N/A</v>
          </cell>
          <cell r="N302" t="e">
            <v>#N/A</v>
          </cell>
        </row>
        <row r="303">
          <cell r="D303">
            <v>15000</v>
          </cell>
          <cell r="E303">
            <v>0</v>
          </cell>
          <cell r="F303">
            <v>0</v>
          </cell>
          <cell r="G303">
            <v>6.69</v>
          </cell>
          <cell r="H303">
            <v>6.69</v>
          </cell>
          <cell r="I303">
            <v>6.69</v>
          </cell>
          <cell r="J303" t="e">
            <v>#N/A</v>
          </cell>
          <cell r="K303" t="e">
            <v>#N/A</v>
          </cell>
          <cell r="L303" t="e">
            <v>#N/A</v>
          </cell>
          <cell r="M303" t="e">
            <v>#N/A</v>
          </cell>
          <cell r="N303" t="e">
            <v>#N/A</v>
          </cell>
        </row>
        <row r="304">
          <cell r="D304">
            <v>15000</v>
          </cell>
          <cell r="E304">
            <v>0</v>
          </cell>
          <cell r="F304">
            <v>0</v>
          </cell>
          <cell r="G304">
            <v>0</v>
          </cell>
          <cell r="H304">
            <v>0</v>
          </cell>
          <cell r="I304">
            <v>0</v>
          </cell>
          <cell r="J304" t="e">
            <v>#N/A</v>
          </cell>
          <cell r="K304" t="e">
            <v>#N/A</v>
          </cell>
          <cell r="L304" t="e">
            <v>#N/A</v>
          </cell>
          <cell r="M304" t="e">
            <v>#N/A</v>
          </cell>
          <cell r="N304" t="e">
            <v>#N/A</v>
          </cell>
        </row>
        <row r="305">
          <cell r="D305">
            <v>15000</v>
          </cell>
          <cell r="E305">
            <v>0</v>
          </cell>
          <cell r="F305">
            <v>0</v>
          </cell>
          <cell r="G305">
            <v>0</v>
          </cell>
          <cell r="H305">
            <v>0</v>
          </cell>
          <cell r="I305">
            <v>0</v>
          </cell>
          <cell r="J305" t="e">
            <v>#N/A</v>
          </cell>
          <cell r="K305" t="e">
            <v>#N/A</v>
          </cell>
          <cell r="L305" t="e">
            <v>#N/A</v>
          </cell>
          <cell r="M305" t="e">
            <v>#N/A</v>
          </cell>
          <cell r="N305" t="e">
            <v>#N/A</v>
          </cell>
        </row>
        <row r="306">
          <cell r="D306">
            <v>15000</v>
          </cell>
          <cell r="E306">
            <v>0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 t="e">
            <v>#N/A</v>
          </cell>
          <cell r="K306" t="e">
            <v>#N/A</v>
          </cell>
          <cell r="L306" t="e">
            <v>#N/A</v>
          </cell>
          <cell r="M306" t="e">
            <v>#N/A</v>
          </cell>
          <cell r="N306" t="e">
            <v>#N/A</v>
          </cell>
        </row>
        <row r="307">
          <cell r="D307">
            <v>15000</v>
          </cell>
          <cell r="E307">
            <v>0</v>
          </cell>
          <cell r="F307">
            <v>0</v>
          </cell>
          <cell r="G307">
            <v>0</v>
          </cell>
          <cell r="H307">
            <v>0</v>
          </cell>
          <cell r="I307">
            <v>0</v>
          </cell>
          <cell r="J307" t="e">
            <v>#N/A</v>
          </cell>
          <cell r="K307" t="e">
            <v>#N/A</v>
          </cell>
          <cell r="L307" t="e">
            <v>#N/A</v>
          </cell>
          <cell r="M307" t="e">
            <v>#N/A</v>
          </cell>
          <cell r="N307" t="e">
            <v>#N/A</v>
          </cell>
        </row>
        <row r="308">
          <cell r="D308">
            <v>15000</v>
          </cell>
          <cell r="E308">
            <v>0</v>
          </cell>
          <cell r="F308">
            <v>0</v>
          </cell>
          <cell r="G308">
            <v>0</v>
          </cell>
          <cell r="H308">
            <v>0</v>
          </cell>
          <cell r="I308">
            <v>0</v>
          </cell>
          <cell r="J308" t="e">
            <v>#N/A</v>
          </cell>
          <cell r="K308" t="e">
            <v>#N/A</v>
          </cell>
          <cell r="L308" t="e">
            <v>#N/A</v>
          </cell>
          <cell r="M308" t="e">
            <v>#N/A</v>
          </cell>
          <cell r="N308" t="e">
            <v>#N/A</v>
          </cell>
        </row>
        <row r="309">
          <cell r="D309">
            <v>15000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 t="e">
            <v>#N/A</v>
          </cell>
          <cell r="K309" t="e">
            <v>#N/A</v>
          </cell>
          <cell r="L309" t="e">
            <v>#N/A</v>
          </cell>
          <cell r="M309" t="e">
            <v>#N/A</v>
          </cell>
          <cell r="N309" t="e">
            <v>#N/A</v>
          </cell>
        </row>
        <row r="310">
          <cell r="D310">
            <v>15000</v>
          </cell>
          <cell r="E310">
            <v>0</v>
          </cell>
          <cell r="F310">
            <v>0</v>
          </cell>
          <cell r="G310">
            <v>0</v>
          </cell>
          <cell r="H310">
            <v>0</v>
          </cell>
          <cell r="I310">
            <v>0</v>
          </cell>
          <cell r="J310" t="e">
            <v>#N/A</v>
          </cell>
          <cell r="K310" t="e">
            <v>#N/A</v>
          </cell>
          <cell r="L310" t="e">
            <v>#N/A</v>
          </cell>
          <cell r="M310" t="e">
            <v>#N/A</v>
          </cell>
          <cell r="N310" t="e">
            <v>#N/A</v>
          </cell>
        </row>
        <row r="311">
          <cell r="D311">
            <v>15000</v>
          </cell>
          <cell r="E311">
            <v>0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  <cell r="J311" t="e">
            <v>#N/A</v>
          </cell>
          <cell r="K311" t="e">
            <v>#N/A</v>
          </cell>
          <cell r="L311" t="e">
            <v>#N/A</v>
          </cell>
          <cell r="M311" t="e">
            <v>#N/A</v>
          </cell>
          <cell r="N311" t="e">
            <v>#N/A</v>
          </cell>
        </row>
        <row r="312">
          <cell r="D312">
            <v>15000</v>
          </cell>
          <cell r="E312">
            <v>0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J312" t="e">
            <v>#N/A</v>
          </cell>
          <cell r="K312" t="e">
            <v>#N/A</v>
          </cell>
          <cell r="L312" t="e">
            <v>#N/A</v>
          </cell>
          <cell r="M312" t="e">
            <v>#N/A</v>
          </cell>
          <cell r="N312" t="e">
            <v>#N/A</v>
          </cell>
        </row>
        <row r="313">
          <cell r="D313">
            <v>15000</v>
          </cell>
          <cell r="E313">
            <v>0</v>
          </cell>
          <cell r="F313">
            <v>0</v>
          </cell>
          <cell r="G313">
            <v>0</v>
          </cell>
          <cell r="H313">
            <v>0</v>
          </cell>
          <cell r="I313">
            <v>0</v>
          </cell>
          <cell r="J313" t="e">
            <v>#N/A</v>
          </cell>
          <cell r="K313" t="e">
            <v>#N/A</v>
          </cell>
          <cell r="L313" t="e">
            <v>#N/A</v>
          </cell>
          <cell r="M313" t="e">
            <v>#N/A</v>
          </cell>
          <cell r="N313" t="e">
            <v>#N/A</v>
          </cell>
        </row>
        <row r="314">
          <cell r="D314">
            <v>15000</v>
          </cell>
          <cell r="E314">
            <v>0</v>
          </cell>
          <cell r="F314">
            <v>0</v>
          </cell>
          <cell r="G314">
            <v>0</v>
          </cell>
          <cell r="H314">
            <v>0</v>
          </cell>
          <cell r="I314">
            <v>0</v>
          </cell>
          <cell r="J314" t="e">
            <v>#N/A</v>
          </cell>
          <cell r="K314" t="e">
            <v>#N/A</v>
          </cell>
          <cell r="L314" t="e">
            <v>#N/A</v>
          </cell>
          <cell r="M314" t="e">
            <v>#N/A</v>
          </cell>
          <cell r="N314" t="e">
            <v>#N/A</v>
          </cell>
        </row>
        <row r="315">
          <cell r="D315">
            <v>15000</v>
          </cell>
          <cell r="E315">
            <v>0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 t="e">
            <v>#N/A</v>
          </cell>
          <cell r="K315" t="e">
            <v>#N/A</v>
          </cell>
          <cell r="L315" t="e">
            <v>#N/A</v>
          </cell>
          <cell r="M315" t="e">
            <v>#N/A</v>
          </cell>
          <cell r="N315" t="e">
            <v>#N/A</v>
          </cell>
        </row>
        <row r="316">
          <cell r="D316">
            <v>15000</v>
          </cell>
          <cell r="E316">
            <v>0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  <cell r="J316" t="e">
            <v>#N/A</v>
          </cell>
          <cell r="K316" t="e">
            <v>#N/A</v>
          </cell>
          <cell r="L316" t="e">
            <v>#N/A</v>
          </cell>
          <cell r="M316" t="e">
            <v>#N/A</v>
          </cell>
          <cell r="N316" t="e">
            <v>#N/A</v>
          </cell>
        </row>
        <row r="317">
          <cell r="D317">
            <v>15000</v>
          </cell>
          <cell r="E317">
            <v>0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 t="e">
            <v>#N/A</v>
          </cell>
          <cell r="K317" t="e">
            <v>#N/A</v>
          </cell>
          <cell r="L317" t="e">
            <v>#N/A</v>
          </cell>
          <cell r="M317" t="e">
            <v>#N/A</v>
          </cell>
          <cell r="N317" t="e">
            <v>#N/A</v>
          </cell>
        </row>
        <row r="318">
          <cell r="D318">
            <v>15000</v>
          </cell>
          <cell r="E318">
            <v>0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 t="e">
            <v>#N/A</v>
          </cell>
          <cell r="K318" t="e">
            <v>#N/A</v>
          </cell>
          <cell r="L318" t="e">
            <v>#N/A</v>
          </cell>
          <cell r="M318" t="e">
            <v>#N/A</v>
          </cell>
          <cell r="N318" t="e">
            <v>#N/A</v>
          </cell>
        </row>
        <row r="319">
          <cell r="D319">
            <v>15000</v>
          </cell>
          <cell r="E319">
            <v>0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 t="e">
            <v>#N/A</v>
          </cell>
          <cell r="K319" t="e">
            <v>#N/A</v>
          </cell>
          <cell r="L319" t="e">
            <v>#N/A</v>
          </cell>
          <cell r="M319" t="e">
            <v>#N/A</v>
          </cell>
          <cell r="N319" t="e">
            <v>#N/A</v>
          </cell>
        </row>
        <row r="320">
          <cell r="D320">
            <v>15000</v>
          </cell>
          <cell r="E320">
            <v>0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 t="e">
            <v>#N/A</v>
          </cell>
          <cell r="K320" t="e">
            <v>#N/A</v>
          </cell>
          <cell r="L320" t="e">
            <v>#N/A</v>
          </cell>
          <cell r="M320" t="e">
            <v>#N/A</v>
          </cell>
          <cell r="N320" t="e">
            <v>#N/A</v>
          </cell>
        </row>
        <row r="321">
          <cell r="D321">
            <v>15000</v>
          </cell>
          <cell r="E321">
            <v>0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 t="e">
            <v>#N/A</v>
          </cell>
          <cell r="K321" t="e">
            <v>#N/A</v>
          </cell>
          <cell r="L321" t="e">
            <v>#N/A</v>
          </cell>
          <cell r="M321" t="e">
            <v>#N/A</v>
          </cell>
          <cell r="N321" t="e">
            <v>#N/A</v>
          </cell>
        </row>
        <row r="322">
          <cell r="D322">
            <v>15000</v>
          </cell>
          <cell r="E322">
            <v>0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 t="e">
            <v>#N/A</v>
          </cell>
          <cell r="K322" t="e">
            <v>#N/A</v>
          </cell>
          <cell r="L322" t="e">
            <v>#N/A</v>
          </cell>
          <cell r="M322" t="e">
            <v>#N/A</v>
          </cell>
          <cell r="N322" t="e">
            <v>#N/A</v>
          </cell>
        </row>
        <row r="323">
          <cell r="D323">
            <v>15000</v>
          </cell>
          <cell r="E323">
            <v>0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 t="e">
            <v>#N/A</v>
          </cell>
          <cell r="K323" t="e">
            <v>#N/A</v>
          </cell>
          <cell r="L323" t="e">
            <v>#N/A</v>
          </cell>
          <cell r="M323" t="e">
            <v>#N/A</v>
          </cell>
          <cell r="N323" t="e">
            <v>#N/A</v>
          </cell>
        </row>
        <row r="324">
          <cell r="D324">
            <v>15000</v>
          </cell>
          <cell r="E324">
            <v>0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 t="e">
            <v>#N/A</v>
          </cell>
          <cell r="K324" t="e">
            <v>#N/A</v>
          </cell>
          <cell r="L324" t="e">
            <v>#N/A</v>
          </cell>
          <cell r="M324" t="e">
            <v>#N/A</v>
          </cell>
          <cell r="N324" t="e">
            <v>#N/A</v>
          </cell>
        </row>
        <row r="325">
          <cell r="D325">
            <v>15000</v>
          </cell>
          <cell r="E325">
            <v>0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 t="e">
            <v>#N/A</v>
          </cell>
          <cell r="K325" t="e">
            <v>#N/A</v>
          </cell>
          <cell r="L325" t="e">
            <v>#N/A</v>
          </cell>
          <cell r="M325" t="e">
            <v>#N/A</v>
          </cell>
          <cell r="N325" t="e">
            <v>#N/A</v>
          </cell>
        </row>
        <row r="326">
          <cell r="D326">
            <v>15000</v>
          </cell>
          <cell r="E326">
            <v>0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 t="e">
            <v>#N/A</v>
          </cell>
          <cell r="K326" t="e">
            <v>#N/A</v>
          </cell>
          <cell r="L326" t="e">
            <v>#N/A</v>
          </cell>
          <cell r="M326" t="e">
            <v>#N/A</v>
          </cell>
          <cell r="N326" t="e">
            <v>#N/A</v>
          </cell>
        </row>
        <row r="327">
          <cell r="D327">
            <v>15000</v>
          </cell>
          <cell r="E327">
            <v>0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 t="e">
            <v>#N/A</v>
          </cell>
          <cell r="K327" t="e">
            <v>#N/A</v>
          </cell>
          <cell r="L327" t="e">
            <v>#N/A</v>
          </cell>
          <cell r="M327" t="e">
            <v>#N/A</v>
          </cell>
          <cell r="N327" t="e">
            <v>#N/A</v>
          </cell>
        </row>
        <row r="328">
          <cell r="D328">
            <v>15000</v>
          </cell>
          <cell r="E328">
            <v>0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 t="e">
            <v>#N/A</v>
          </cell>
          <cell r="K328" t="e">
            <v>#N/A</v>
          </cell>
          <cell r="L328" t="e">
            <v>#N/A</v>
          </cell>
          <cell r="M328" t="e">
            <v>#N/A</v>
          </cell>
          <cell r="N328" t="e">
            <v>#N/A</v>
          </cell>
        </row>
        <row r="329">
          <cell r="D329">
            <v>15000</v>
          </cell>
          <cell r="E329">
            <v>0</v>
          </cell>
          <cell r="F329">
            <v>0</v>
          </cell>
          <cell r="G329">
            <v>0</v>
          </cell>
          <cell r="H329">
            <v>0</v>
          </cell>
          <cell r="I329">
            <v>0</v>
          </cell>
          <cell r="J329" t="e">
            <v>#N/A</v>
          </cell>
          <cell r="K329" t="e">
            <v>#N/A</v>
          </cell>
          <cell r="L329" t="e">
            <v>#N/A</v>
          </cell>
          <cell r="M329" t="e">
            <v>#N/A</v>
          </cell>
          <cell r="N329" t="e">
            <v>#N/A</v>
          </cell>
        </row>
        <row r="330">
          <cell r="D330">
            <v>15000</v>
          </cell>
          <cell r="E330">
            <v>0</v>
          </cell>
          <cell r="F330">
            <v>0</v>
          </cell>
          <cell r="G330">
            <v>0</v>
          </cell>
          <cell r="H330">
            <v>0</v>
          </cell>
          <cell r="I330">
            <v>0</v>
          </cell>
          <cell r="J330" t="e">
            <v>#N/A</v>
          </cell>
          <cell r="K330" t="e">
            <v>#N/A</v>
          </cell>
          <cell r="L330" t="e">
            <v>#N/A</v>
          </cell>
          <cell r="M330" t="e">
            <v>#N/A</v>
          </cell>
          <cell r="N330" t="e">
            <v>#N/A</v>
          </cell>
        </row>
        <row r="331">
          <cell r="D331">
            <v>15000</v>
          </cell>
          <cell r="E331">
            <v>0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 t="e">
            <v>#N/A</v>
          </cell>
          <cell r="K331" t="e">
            <v>#N/A</v>
          </cell>
          <cell r="L331" t="e">
            <v>#N/A</v>
          </cell>
          <cell r="M331" t="e">
            <v>#N/A</v>
          </cell>
          <cell r="N331" t="e">
            <v>#N/A</v>
          </cell>
        </row>
        <row r="332">
          <cell r="D332">
            <v>15000</v>
          </cell>
          <cell r="E332">
            <v>0</v>
          </cell>
          <cell r="F332">
            <v>0</v>
          </cell>
          <cell r="G332">
            <v>0</v>
          </cell>
          <cell r="H332">
            <v>0</v>
          </cell>
          <cell r="I332">
            <v>0</v>
          </cell>
          <cell r="J332" t="e">
            <v>#N/A</v>
          </cell>
          <cell r="K332" t="e">
            <v>#N/A</v>
          </cell>
          <cell r="L332" t="e">
            <v>#N/A</v>
          </cell>
          <cell r="M332" t="e">
            <v>#N/A</v>
          </cell>
          <cell r="N332" t="e">
            <v>#N/A</v>
          </cell>
        </row>
        <row r="333">
          <cell r="D333">
            <v>15000</v>
          </cell>
          <cell r="E333">
            <v>0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 t="e">
            <v>#N/A</v>
          </cell>
          <cell r="K333" t="e">
            <v>#N/A</v>
          </cell>
          <cell r="L333" t="e">
            <v>#N/A</v>
          </cell>
          <cell r="M333" t="e">
            <v>#N/A</v>
          </cell>
          <cell r="N333" t="e">
            <v>#N/A</v>
          </cell>
        </row>
        <row r="334">
          <cell r="D334">
            <v>15000</v>
          </cell>
          <cell r="E334">
            <v>0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 t="e">
            <v>#N/A</v>
          </cell>
          <cell r="K334" t="e">
            <v>#N/A</v>
          </cell>
          <cell r="L334" t="e">
            <v>#N/A</v>
          </cell>
          <cell r="M334" t="e">
            <v>#N/A</v>
          </cell>
          <cell r="N334" t="e">
            <v>#N/A</v>
          </cell>
        </row>
        <row r="335">
          <cell r="D335">
            <v>15000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  <cell r="I335">
            <v>0</v>
          </cell>
          <cell r="J335" t="e">
            <v>#N/A</v>
          </cell>
          <cell r="K335" t="e">
            <v>#N/A</v>
          </cell>
          <cell r="L335" t="e">
            <v>#N/A</v>
          </cell>
          <cell r="M335" t="e">
            <v>#N/A</v>
          </cell>
          <cell r="N335" t="e">
            <v>#N/A</v>
          </cell>
        </row>
        <row r="336">
          <cell r="D336">
            <v>15000</v>
          </cell>
          <cell r="E336">
            <v>0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 t="e">
            <v>#N/A</v>
          </cell>
          <cell r="K336" t="e">
            <v>#N/A</v>
          </cell>
          <cell r="L336" t="e">
            <v>#N/A</v>
          </cell>
          <cell r="M336" t="e">
            <v>#N/A</v>
          </cell>
          <cell r="N336" t="e">
            <v>#N/A</v>
          </cell>
        </row>
        <row r="337">
          <cell r="D337">
            <v>15000</v>
          </cell>
          <cell r="E337">
            <v>0</v>
          </cell>
          <cell r="F337">
            <v>0</v>
          </cell>
          <cell r="G337">
            <v>0</v>
          </cell>
          <cell r="H337">
            <v>0</v>
          </cell>
          <cell r="I337">
            <v>0</v>
          </cell>
          <cell r="J337" t="e">
            <v>#N/A</v>
          </cell>
          <cell r="K337" t="e">
            <v>#N/A</v>
          </cell>
          <cell r="L337" t="e">
            <v>#N/A</v>
          </cell>
          <cell r="M337" t="e">
            <v>#N/A</v>
          </cell>
          <cell r="N337" t="e">
            <v>#N/A</v>
          </cell>
        </row>
        <row r="338">
          <cell r="D338">
            <v>15000</v>
          </cell>
          <cell r="E338">
            <v>0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 t="e">
            <v>#N/A</v>
          </cell>
          <cell r="K338" t="e">
            <v>#N/A</v>
          </cell>
          <cell r="L338" t="e">
            <v>#N/A</v>
          </cell>
          <cell r="M338" t="e">
            <v>#N/A</v>
          </cell>
          <cell r="N338" t="e">
            <v>#N/A</v>
          </cell>
        </row>
        <row r="339">
          <cell r="D339">
            <v>15000</v>
          </cell>
          <cell r="E339">
            <v>0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 t="e">
            <v>#N/A</v>
          </cell>
          <cell r="K339" t="e">
            <v>#N/A</v>
          </cell>
          <cell r="L339" t="e">
            <v>#N/A</v>
          </cell>
          <cell r="M339" t="e">
            <v>#N/A</v>
          </cell>
          <cell r="N339" t="e">
            <v>#N/A</v>
          </cell>
        </row>
        <row r="340">
          <cell r="D340">
            <v>15000</v>
          </cell>
          <cell r="E340">
            <v>0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 t="e">
            <v>#N/A</v>
          </cell>
          <cell r="K340" t="e">
            <v>#N/A</v>
          </cell>
          <cell r="L340" t="e">
            <v>#N/A</v>
          </cell>
          <cell r="M340" t="e">
            <v>#N/A</v>
          </cell>
          <cell r="N340" t="e">
            <v>#N/A</v>
          </cell>
        </row>
        <row r="341">
          <cell r="D341">
            <v>15000</v>
          </cell>
          <cell r="E341">
            <v>0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 t="e">
            <v>#N/A</v>
          </cell>
          <cell r="K341" t="e">
            <v>#N/A</v>
          </cell>
          <cell r="L341" t="e">
            <v>#N/A</v>
          </cell>
          <cell r="M341" t="e">
            <v>#N/A</v>
          </cell>
          <cell r="N341" t="e">
            <v>#N/A</v>
          </cell>
        </row>
        <row r="342">
          <cell r="D342">
            <v>15000</v>
          </cell>
          <cell r="E342">
            <v>0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 t="e">
            <v>#N/A</v>
          </cell>
          <cell r="K342" t="e">
            <v>#N/A</v>
          </cell>
          <cell r="L342" t="e">
            <v>#N/A</v>
          </cell>
          <cell r="M342" t="e">
            <v>#N/A</v>
          </cell>
          <cell r="N342" t="e">
            <v>#N/A</v>
          </cell>
        </row>
        <row r="343">
          <cell r="D343">
            <v>15000</v>
          </cell>
          <cell r="E343">
            <v>0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 t="e">
            <v>#N/A</v>
          </cell>
          <cell r="K343" t="e">
            <v>#N/A</v>
          </cell>
          <cell r="L343" t="e">
            <v>#N/A</v>
          </cell>
          <cell r="M343" t="e">
            <v>#N/A</v>
          </cell>
          <cell r="N343" t="e">
            <v>#N/A</v>
          </cell>
        </row>
        <row r="344">
          <cell r="D344">
            <v>15000</v>
          </cell>
          <cell r="E344">
            <v>0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 t="e">
            <v>#N/A</v>
          </cell>
          <cell r="K344" t="e">
            <v>#N/A</v>
          </cell>
          <cell r="L344" t="e">
            <v>#N/A</v>
          </cell>
          <cell r="M344" t="e">
            <v>#N/A</v>
          </cell>
          <cell r="N344" t="e">
            <v>#N/A</v>
          </cell>
        </row>
        <row r="345">
          <cell r="D345">
            <v>15000</v>
          </cell>
          <cell r="E345">
            <v>0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 t="e">
            <v>#N/A</v>
          </cell>
          <cell r="K345" t="e">
            <v>#N/A</v>
          </cell>
          <cell r="L345" t="e">
            <v>#N/A</v>
          </cell>
          <cell r="M345" t="e">
            <v>#N/A</v>
          </cell>
          <cell r="N345" t="e">
            <v>#N/A</v>
          </cell>
        </row>
        <row r="346">
          <cell r="D346">
            <v>15000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 t="e">
            <v>#N/A</v>
          </cell>
          <cell r="K346" t="e">
            <v>#N/A</v>
          </cell>
          <cell r="L346" t="e">
            <v>#N/A</v>
          </cell>
          <cell r="M346" t="e">
            <v>#N/A</v>
          </cell>
          <cell r="N346" t="e">
            <v>#N/A</v>
          </cell>
        </row>
        <row r="347">
          <cell r="D347">
            <v>15000</v>
          </cell>
          <cell r="E347">
            <v>0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 t="e">
            <v>#N/A</v>
          </cell>
          <cell r="K347" t="e">
            <v>#N/A</v>
          </cell>
          <cell r="L347" t="e">
            <v>#N/A</v>
          </cell>
          <cell r="M347" t="e">
            <v>#N/A</v>
          </cell>
          <cell r="N347" t="e">
            <v>#N/A</v>
          </cell>
        </row>
        <row r="348">
          <cell r="D348">
            <v>15000</v>
          </cell>
          <cell r="E348">
            <v>0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 t="e">
            <v>#N/A</v>
          </cell>
          <cell r="K348" t="e">
            <v>#N/A</v>
          </cell>
          <cell r="L348" t="e">
            <v>#N/A</v>
          </cell>
          <cell r="M348" t="e">
            <v>#N/A</v>
          </cell>
          <cell r="N348" t="e">
            <v>#N/A</v>
          </cell>
        </row>
        <row r="349">
          <cell r="D349">
            <v>15000</v>
          </cell>
          <cell r="E349">
            <v>0</v>
          </cell>
          <cell r="F349">
            <v>0</v>
          </cell>
          <cell r="G349">
            <v>0</v>
          </cell>
          <cell r="H349">
            <v>0</v>
          </cell>
          <cell r="I349">
            <v>0</v>
          </cell>
          <cell r="J349" t="e">
            <v>#N/A</v>
          </cell>
          <cell r="K349" t="e">
            <v>#N/A</v>
          </cell>
          <cell r="L349" t="e">
            <v>#N/A</v>
          </cell>
          <cell r="M349" t="e">
            <v>#N/A</v>
          </cell>
          <cell r="N349" t="e">
            <v>#N/A</v>
          </cell>
        </row>
        <row r="350">
          <cell r="D350">
            <v>15000</v>
          </cell>
          <cell r="E350">
            <v>0</v>
          </cell>
          <cell r="F350">
            <v>0</v>
          </cell>
          <cell r="G350">
            <v>0</v>
          </cell>
          <cell r="H350">
            <v>0</v>
          </cell>
          <cell r="I350">
            <v>0</v>
          </cell>
          <cell r="J350" t="e">
            <v>#N/A</v>
          </cell>
          <cell r="K350" t="e">
            <v>#N/A</v>
          </cell>
          <cell r="L350" t="e">
            <v>#N/A</v>
          </cell>
          <cell r="M350" t="e">
            <v>#N/A</v>
          </cell>
          <cell r="N350" t="e">
            <v>#N/A</v>
          </cell>
        </row>
        <row r="351">
          <cell r="D351">
            <v>15000</v>
          </cell>
          <cell r="E351">
            <v>0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 t="e">
            <v>#N/A</v>
          </cell>
          <cell r="K351" t="e">
            <v>#N/A</v>
          </cell>
          <cell r="L351" t="e">
            <v>#N/A</v>
          </cell>
          <cell r="M351" t="e">
            <v>#N/A</v>
          </cell>
          <cell r="N351" t="e">
            <v>#N/A</v>
          </cell>
        </row>
        <row r="352">
          <cell r="D352">
            <v>15000</v>
          </cell>
          <cell r="E352">
            <v>0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 t="e">
            <v>#N/A</v>
          </cell>
          <cell r="K352" t="e">
            <v>#N/A</v>
          </cell>
          <cell r="L352" t="e">
            <v>#N/A</v>
          </cell>
          <cell r="M352" t="e">
            <v>#N/A</v>
          </cell>
          <cell r="N352" t="e">
            <v>#N/A</v>
          </cell>
        </row>
        <row r="353">
          <cell r="D353">
            <v>15000</v>
          </cell>
          <cell r="E353">
            <v>0</v>
          </cell>
          <cell r="F353">
            <v>0</v>
          </cell>
          <cell r="G353">
            <v>0</v>
          </cell>
          <cell r="H353">
            <v>0</v>
          </cell>
          <cell r="I353">
            <v>0</v>
          </cell>
          <cell r="J353" t="e">
            <v>#N/A</v>
          </cell>
          <cell r="K353" t="e">
            <v>#N/A</v>
          </cell>
          <cell r="L353" t="e">
            <v>#N/A</v>
          </cell>
          <cell r="M353" t="e">
            <v>#N/A</v>
          </cell>
          <cell r="N353" t="e">
            <v>#N/A</v>
          </cell>
        </row>
        <row r="354">
          <cell r="D354">
            <v>15000</v>
          </cell>
          <cell r="E354">
            <v>0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 t="e">
            <v>#N/A</v>
          </cell>
          <cell r="K354" t="e">
            <v>#N/A</v>
          </cell>
          <cell r="L354" t="e">
            <v>#N/A</v>
          </cell>
          <cell r="M354" t="e">
            <v>#N/A</v>
          </cell>
          <cell r="N354" t="e">
            <v>#N/A</v>
          </cell>
        </row>
        <row r="355">
          <cell r="D355">
            <v>15000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 t="e">
            <v>#N/A</v>
          </cell>
          <cell r="K355" t="e">
            <v>#N/A</v>
          </cell>
          <cell r="L355" t="e">
            <v>#N/A</v>
          </cell>
          <cell r="M355" t="e">
            <v>#N/A</v>
          </cell>
          <cell r="N355" t="e">
            <v>#N/A</v>
          </cell>
        </row>
        <row r="356">
          <cell r="D356">
            <v>15000</v>
          </cell>
          <cell r="E356">
            <v>0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 t="e">
            <v>#N/A</v>
          </cell>
          <cell r="K356" t="e">
            <v>#N/A</v>
          </cell>
          <cell r="L356" t="e">
            <v>#N/A</v>
          </cell>
          <cell r="M356" t="e">
            <v>#N/A</v>
          </cell>
          <cell r="N356" t="e">
            <v>#N/A</v>
          </cell>
        </row>
        <row r="357">
          <cell r="D357">
            <v>15000</v>
          </cell>
          <cell r="E357">
            <v>0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 t="e">
            <v>#N/A</v>
          </cell>
          <cell r="K357" t="e">
            <v>#N/A</v>
          </cell>
          <cell r="L357" t="e">
            <v>#N/A</v>
          </cell>
          <cell r="M357" t="e">
            <v>#N/A</v>
          </cell>
          <cell r="N357" t="e">
            <v>#N/A</v>
          </cell>
        </row>
        <row r="358">
          <cell r="D358">
            <v>15000</v>
          </cell>
          <cell r="E358">
            <v>0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 t="e">
            <v>#N/A</v>
          </cell>
          <cell r="K358" t="e">
            <v>#N/A</v>
          </cell>
          <cell r="L358" t="e">
            <v>#N/A</v>
          </cell>
          <cell r="M358" t="e">
            <v>#N/A</v>
          </cell>
          <cell r="N358" t="e">
            <v>#N/A</v>
          </cell>
        </row>
        <row r="359">
          <cell r="D359">
            <v>15000</v>
          </cell>
          <cell r="E359">
            <v>0</v>
          </cell>
          <cell r="F359">
            <v>0</v>
          </cell>
          <cell r="G359">
            <v>0</v>
          </cell>
          <cell r="H359">
            <v>0</v>
          </cell>
          <cell r="I359">
            <v>0</v>
          </cell>
          <cell r="J359" t="e">
            <v>#N/A</v>
          </cell>
          <cell r="K359" t="e">
            <v>#N/A</v>
          </cell>
          <cell r="L359" t="e">
            <v>#N/A</v>
          </cell>
          <cell r="M359" t="e">
            <v>#N/A</v>
          </cell>
          <cell r="N359" t="e">
            <v>#N/A</v>
          </cell>
        </row>
        <row r="360">
          <cell r="D360">
            <v>15000</v>
          </cell>
          <cell r="E360">
            <v>0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 t="e">
            <v>#N/A</v>
          </cell>
          <cell r="K360" t="e">
            <v>#N/A</v>
          </cell>
          <cell r="L360" t="e">
            <v>#N/A</v>
          </cell>
          <cell r="M360" t="e">
            <v>#N/A</v>
          </cell>
          <cell r="N360" t="e">
            <v>#N/A</v>
          </cell>
        </row>
        <row r="361">
          <cell r="D361">
            <v>15000</v>
          </cell>
          <cell r="E361">
            <v>0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 t="e">
            <v>#N/A</v>
          </cell>
          <cell r="K361" t="e">
            <v>#N/A</v>
          </cell>
          <cell r="L361" t="e">
            <v>#N/A</v>
          </cell>
          <cell r="M361" t="e">
            <v>#N/A</v>
          </cell>
          <cell r="N361" t="e">
            <v>#N/A</v>
          </cell>
        </row>
        <row r="362">
          <cell r="D362">
            <v>15000</v>
          </cell>
          <cell r="E362">
            <v>0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 t="e">
            <v>#N/A</v>
          </cell>
          <cell r="K362" t="e">
            <v>#N/A</v>
          </cell>
          <cell r="L362" t="e">
            <v>#N/A</v>
          </cell>
          <cell r="M362" t="e">
            <v>#N/A</v>
          </cell>
          <cell r="N362" t="e">
            <v>#N/A</v>
          </cell>
        </row>
        <row r="363">
          <cell r="D363">
            <v>15000</v>
          </cell>
          <cell r="E363">
            <v>0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 t="e">
            <v>#N/A</v>
          </cell>
          <cell r="K363" t="e">
            <v>#N/A</v>
          </cell>
          <cell r="L363" t="e">
            <v>#N/A</v>
          </cell>
          <cell r="M363" t="e">
            <v>#N/A</v>
          </cell>
          <cell r="N363" t="e">
            <v>#N/A</v>
          </cell>
        </row>
        <row r="364">
          <cell r="D364">
            <v>15000</v>
          </cell>
          <cell r="E364">
            <v>0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 t="e">
            <v>#N/A</v>
          </cell>
          <cell r="K364" t="e">
            <v>#N/A</v>
          </cell>
          <cell r="L364" t="e">
            <v>#N/A</v>
          </cell>
          <cell r="M364" t="e">
            <v>#N/A</v>
          </cell>
          <cell r="N364" t="e">
            <v>#N/A</v>
          </cell>
        </row>
        <row r="365">
          <cell r="D365">
            <v>15000</v>
          </cell>
          <cell r="E365">
            <v>0</v>
          </cell>
          <cell r="F365">
            <v>0</v>
          </cell>
          <cell r="G365">
            <v>0</v>
          </cell>
          <cell r="H365">
            <v>0</v>
          </cell>
          <cell r="I365">
            <v>0</v>
          </cell>
          <cell r="J365" t="e">
            <v>#N/A</v>
          </cell>
          <cell r="K365" t="e">
            <v>#N/A</v>
          </cell>
          <cell r="L365" t="e">
            <v>#N/A</v>
          </cell>
          <cell r="M365" t="e">
            <v>#N/A</v>
          </cell>
          <cell r="N365" t="e">
            <v>#N/A</v>
          </cell>
        </row>
        <row r="366">
          <cell r="D366">
            <v>15000</v>
          </cell>
          <cell r="E366">
            <v>0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 t="e">
            <v>#N/A</v>
          </cell>
          <cell r="K366" t="e">
            <v>#N/A</v>
          </cell>
          <cell r="L366" t="e">
            <v>#N/A</v>
          </cell>
          <cell r="M366" t="e">
            <v>#N/A</v>
          </cell>
          <cell r="N366" t="e">
            <v>#N/A</v>
          </cell>
        </row>
        <row r="367">
          <cell r="D367">
            <v>15000</v>
          </cell>
          <cell r="E367">
            <v>0</v>
          </cell>
          <cell r="F367">
            <v>0</v>
          </cell>
          <cell r="G367">
            <v>0</v>
          </cell>
          <cell r="H367">
            <v>0</v>
          </cell>
          <cell r="I367">
            <v>0</v>
          </cell>
          <cell r="J367" t="e">
            <v>#N/A</v>
          </cell>
          <cell r="K367" t="e">
            <v>#N/A</v>
          </cell>
          <cell r="L367" t="e">
            <v>#N/A</v>
          </cell>
          <cell r="M367" t="e">
            <v>#N/A</v>
          </cell>
          <cell r="N367" t="e">
            <v>#N/A</v>
          </cell>
        </row>
        <row r="368">
          <cell r="D368">
            <v>15000</v>
          </cell>
          <cell r="E368">
            <v>0</v>
          </cell>
          <cell r="F368">
            <v>0</v>
          </cell>
          <cell r="G368">
            <v>0</v>
          </cell>
          <cell r="H368">
            <v>0</v>
          </cell>
          <cell r="I368">
            <v>0</v>
          </cell>
          <cell r="J368" t="e">
            <v>#N/A</v>
          </cell>
          <cell r="K368" t="e">
            <v>#N/A</v>
          </cell>
          <cell r="L368" t="e">
            <v>#N/A</v>
          </cell>
          <cell r="M368" t="e">
            <v>#N/A</v>
          </cell>
          <cell r="N368" t="e">
            <v>#N/A</v>
          </cell>
        </row>
        <row r="369">
          <cell r="D369">
            <v>15000</v>
          </cell>
          <cell r="E369">
            <v>0</v>
          </cell>
          <cell r="F369">
            <v>0</v>
          </cell>
          <cell r="G369">
            <v>0</v>
          </cell>
          <cell r="H369">
            <v>0</v>
          </cell>
          <cell r="I369">
            <v>0</v>
          </cell>
          <cell r="J369" t="e">
            <v>#N/A</v>
          </cell>
          <cell r="K369" t="e">
            <v>#N/A</v>
          </cell>
          <cell r="L369" t="e">
            <v>#N/A</v>
          </cell>
          <cell r="M369" t="e">
            <v>#N/A</v>
          </cell>
          <cell r="N369" t="e">
            <v>#N/A</v>
          </cell>
        </row>
      </sheetData>
      <sheetData sheetId="1">
        <row r="8">
          <cell r="D8" t="str">
            <v>LIBOR-AA</v>
          </cell>
          <cell r="E8" t="str">
            <v>NG-P</v>
          </cell>
          <cell r="F8" t="str">
            <v>VO-P</v>
          </cell>
          <cell r="G8" t="str">
            <v>NG_OMICRON_9-P</v>
          </cell>
          <cell r="H8" t="str">
            <v>IF-FGT/Z2-VO</v>
          </cell>
          <cell r="I8" t="str">
            <v>IF-FGT/Z2-D</v>
          </cell>
          <cell r="J8" t="str">
            <v>IF-FGT/Z2-I</v>
          </cell>
          <cell r="K8" t="str">
            <v>none-D</v>
          </cell>
          <cell r="L8" t="str">
            <v>-I</v>
          </cell>
          <cell r="M8" t="str">
            <v>-D</v>
          </cell>
          <cell r="N8" t="str">
            <v>-I</v>
          </cell>
        </row>
        <row r="10">
          <cell r="C10">
            <v>1</v>
          </cell>
          <cell r="D10">
            <v>2</v>
          </cell>
          <cell r="E10">
            <v>3</v>
          </cell>
          <cell r="F10">
            <v>4</v>
          </cell>
          <cell r="G10">
            <v>4</v>
          </cell>
          <cell r="H10">
            <v>4</v>
          </cell>
          <cell r="I10">
            <v>5</v>
          </cell>
          <cell r="J10">
            <v>5</v>
          </cell>
          <cell r="K10">
            <v>6</v>
          </cell>
        </row>
        <row r="11">
          <cell r="C11" t="str">
            <v>Effective Date</v>
          </cell>
          <cell r="D11">
            <v>36950</v>
          </cell>
          <cell r="E11">
            <v>36950</v>
          </cell>
          <cell r="F11">
            <v>36950</v>
          </cell>
          <cell r="G11">
            <v>36950</v>
          </cell>
          <cell r="H11">
            <v>36950</v>
          </cell>
          <cell r="I11">
            <v>36950</v>
          </cell>
          <cell r="J11">
            <v>36950</v>
          </cell>
          <cell r="K11">
            <v>36950</v>
          </cell>
          <cell r="L11">
            <v>36950</v>
          </cell>
          <cell r="M11">
            <v>36950</v>
          </cell>
          <cell r="N11">
            <v>36950</v>
          </cell>
        </row>
        <row r="12">
          <cell r="C12" t="str">
            <v>Prompt Month</v>
          </cell>
          <cell r="D12">
            <v>36951</v>
          </cell>
          <cell r="E12">
            <v>36951</v>
          </cell>
          <cell r="F12">
            <v>36951</v>
          </cell>
          <cell r="G12">
            <v>36951</v>
          </cell>
          <cell r="H12">
            <v>36951</v>
          </cell>
          <cell r="I12">
            <v>36951</v>
          </cell>
          <cell r="J12">
            <v>36951</v>
          </cell>
          <cell r="K12">
            <v>36951</v>
          </cell>
          <cell r="L12">
            <v>36951</v>
          </cell>
          <cell r="M12">
            <v>36951</v>
          </cell>
          <cell r="N12">
            <v>36951</v>
          </cell>
        </row>
        <row r="13">
          <cell r="C13" t="str">
            <v>Curve Code</v>
          </cell>
          <cell r="D13" t="str">
            <v>INTNS</v>
          </cell>
          <cell r="E13" t="str">
            <v>NG</v>
          </cell>
          <cell r="F13" t="str">
            <v>NG</v>
          </cell>
          <cell r="G13" t="str">
            <v>NG_OMICRON_9</v>
          </cell>
          <cell r="H13" t="str">
            <v>IF-FGT/Z2</v>
          </cell>
          <cell r="I13" t="str">
            <v>IF-FGT/Z2</v>
          </cell>
          <cell r="J13" t="str">
            <v>IF-FGT/Z2</v>
          </cell>
          <cell r="K13" t="str">
            <v>none</v>
          </cell>
        </row>
        <row r="14">
          <cell r="C14" t="str">
            <v>Curve Type</v>
          </cell>
          <cell r="D14" t="str">
            <v>AA</v>
          </cell>
          <cell r="E14" t="str">
            <v>PR</v>
          </cell>
          <cell r="F14" t="str">
            <v>VO</v>
          </cell>
          <cell r="G14" t="str">
            <v>VO</v>
          </cell>
          <cell r="H14" t="str">
            <v>VO</v>
          </cell>
          <cell r="I14" t="str">
            <v>PR</v>
          </cell>
          <cell r="J14" t="str">
            <v>PR</v>
          </cell>
          <cell r="K14" t="str">
            <v>PR</v>
          </cell>
          <cell r="L14" t="str">
            <v>PR</v>
          </cell>
          <cell r="M14" t="str">
            <v>PR</v>
          </cell>
          <cell r="N14" t="str">
            <v>PR</v>
          </cell>
        </row>
        <row r="15">
          <cell r="C15" t="str">
            <v>Book Code 1</v>
          </cell>
          <cell r="D15" t="str">
            <v>R</v>
          </cell>
          <cell r="E15" t="str">
            <v>P</v>
          </cell>
          <cell r="F15" t="str">
            <v>P</v>
          </cell>
          <cell r="G15" t="str">
            <v>P</v>
          </cell>
          <cell r="H15" t="str">
            <v>P</v>
          </cell>
          <cell r="I15" t="str">
            <v>D</v>
          </cell>
          <cell r="J15" t="str">
            <v>I</v>
          </cell>
          <cell r="K15" t="str">
            <v>D</v>
          </cell>
          <cell r="L15" t="str">
            <v>I</v>
          </cell>
          <cell r="M15" t="str">
            <v>D</v>
          </cell>
          <cell r="N15" t="str">
            <v>I</v>
          </cell>
        </row>
        <row r="16">
          <cell r="C16" t="str">
            <v>Publisher</v>
          </cell>
          <cell r="D16" t="str">
            <v>ATEST_PC</v>
          </cell>
          <cell r="E16" t="str">
            <v>DQUIGLE</v>
          </cell>
          <cell r="F16" t="str">
            <v>DQUIGLE</v>
          </cell>
          <cell r="G16" t="str">
            <v>SSCOTT5</v>
          </cell>
          <cell r="H16" t="str">
            <v>SSCOTT5</v>
          </cell>
          <cell r="I16" t="str">
            <v>SBRAWNE</v>
          </cell>
          <cell r="J16" t="str">
            <v>SBRAWNE</v>
          </cell>
        </row>
        <row r="17">
          <cell r="C17">
            <v>36951</v>
          </cell>
          <cell r="D17">
            <v>5.6583459451998518E-2</v>
          </cell>
          <cell r="E17">
            <v>4.9980000000000002</v>
          </cell>
          <cell r="F17">
            <v>0.88</v>
          </cell>
          <cell r="G17">
            <v>1.21</v>
          </cell>
          <cell r="H17">
            <v>0.89800000000000002</v>
          </cell>
          <cell r="I17">
            <v>0.01</v>
          </cell>
          <cell r="J17">
            <v>1.2500000000000001E-2</v>
          </cell>
        </row>
        <row r="18">
          <cell r="C18">
            <v>36982</v>
          </cell>
          <cell r="D18">
            <v>5.3678012194812816E-2</v>
          </cell>
          <cell r="E18">
            <v>5.2360000000000007</v>
          </cell>
          <cell r="F18">
            <v>0.52500000000000002</v>
          </cell>
          <cell r="G18">
            <v>0.69</v>
          </cell>
          <cell r="H18">
            <v>0.53600000000000003</v>
          </cell>
          <cell r="I18">
            <v>7.4999999999999997E-3</v>
          </cell>
          <cell r="J18">
            <v>7.4999999999999997E-3</v>
          </cell>
        </row>
        <row r="19">
          <cell r="C19">
            <v>37012</v>
          </cell>
          <cell r="D19">
            <v>5.255389193728191E-2</v>
          </cell>
          <cell r="E19">
            <v>5.2839999999999998</v>
          </cell>
          <cell r="F19">
            <v>0.46750000000000003</v>
          </cell>
          <cell r="G19">
            <v>0.54</v>
          </cell>
          <cell r="H19">
            <v>0.47700000000000004</v>
          </cell>
          <cell r="I19">
            <v>7.2499999999999995E-3</v>
          </cell>
          <cell r="J19">
            <v>7.4999999999999997E-3</v>
          </cell>
        </row>
        <row r="20">
          <cell r="C20">
            <v>37043</v>
          </cell>
          <cell r="D20">
            <v>5.176036488612961E-2</v>
          </cell>
          <cell r="E20">
            <v>5.322000000000001</v>
          </cell>
          <cell r="F20">
            <v>0.46500000000000002</v>
          </cell>
          <cell r="G20">
            <v>0.59</v>
          </cell>
          <cell r="H20">
            <v>0.47399999999999998</v>
          </cell>
          <cell r="I20">
            <v>7.2499999999999995E-3</v>
          </cell>
          <cell r="J20">
            <v>7.4999999999999997E-3</v>
          </cell>
        </row>
        <row r="21">
          <cell r="C21">
            <v>37073</v>
          </cell>
          <cell r="D21">
            <v>5.1548409764400623E-2</v>
          </cell>
          <cell r="E21">
            <v>5.362000000000001</v>
          </cell>
          <cell r="F21">
            <v>0.46500000000000002</v>
          </cell>
          <cell r="G21">
            <v>0.59</v>
          </cell>
          <cell r="H21">
            <v>0.47399999999999998</v>
          </cell>
          <cell r="I21">
            <v>7.2499999999999995E-3</v>
          </cell>
          <cell r="J21">
            <v>7.4999999999999997E-3</v>
          </cell>
        </row>
        <row r="22">
          <cell r="C22">
            <v>37104</v>
          </cell>
          <cell r="D22">
            <v>5.0991651502736407E-2</v>
          </cell>
          <cell r="E22">
            <v>5.3920000000000003</v>
          </cell>
          <cell r="F22">
            <v>0.46500000000000002</v>
          </cell>
          <cell r="G22">
            <v>0.54</v>
          </cell>
          <cell r="H22">
            <v>0.47399999999999998</v>
          </cell>
          <cell r="I22">
            <v>7.2499999999999995E-3</v>
          </cell>
          <cell r="J22">
            <v>7.4999999999999997E-3</v>
          </cell>
        </row>
        <row r="23">
          <cell r="C23">
            <v>37135</v>
          </cell>
          <cell r="D23">
            <v>5.0434893344518901E-2</v>
          </cell>
          <cell r="E23">
            <v>5.36</v>
          </cell>
          <cell r="F23">
            <v>0.46750000000000003</v>
          </cell>
          <cell r="G23">
            <v>0.59</v>
          </cell>
          <cell r="H23">
            <v>0.47700000000000004</v>
          </cell>
          <cell r="I23">
            <v>7.2499999999999995E-3</v>
          </cell>
          <cell r="J23">
            <v>7.4999999999999997E-3</v>
          </cell>
        </row>
        <row r="24">
          <cell r="C24">
            <v>37165</v>
          </cell>
          <cell r="D24">
            <v>4.9994904754951705E-2</v>
          </cell>
          <cell r="E24">
            <v>5.3639999999999999</v>
          </cell>
          <cell r="F24">
            <v>0.47</v>
          </cell>
          <cell r="G24">
            <v>0.59</v>
          </cell>
          <cell r="H24">
            <v>0.47899999999999998</v>
          </cell>
          <cell r="I24">
            <v>7.2499999999999995E-3</v>
          </cell>
          <cell r="J24">
            <v>7.4999999999999997E-3</v>
          </cell>
        </row>
        <row r="25">
          <cell r="C25">
            <v>37196</v>
          </cell>
          <cell r="D25">
            <v>4.9699449054012107E-2</v>
          </cell>
          <cell r="E25">
            <v>5.4539999999999997</v>
          </cell>
          <cell r="F25">
            <v>0.47249999999999998</v>
          </cell>
          <cell r="G25">
            <v>1.18</v>
          </cell>
          <cell r="H25">
            <v>0.48200000000000004</v>
          </cell>
          <cell r="I25">
            <v>-5.0000000000000001E-3</v>
          </cell>
          <cell r="J25">
            <v>7.4999999999999997E-3</v>
          </cell>
        </row>
        <row r="26">
          <cell r="C26">
            <v>37226</v>
          </cell>
          <cell r="D26">
            <v>4.9413524209890501E-2</v>
          </cell>
          <cell r="E26">
            <v>5.5590000000000002</v>
          </cell>
          <cell r="F26">
            <v>0.47249999999999998</v>
          </cell>
          <cell r="G26">
            <v>1.58</v>
          </cell>
          <cell r="H26">
            <v>0.48200000000000004</v>
          </cell>
          <cell r="I26">
            <v>-5.0000000000000001E-3</v>
          </cell>
          <cell r="J26">
            <v>7.4999999999999997E-3</v>
          </cell>
        </row>
        <row r="27">
          <cell r="C27">
            <v>37257</v>
          </cell>
          <cell r="D27">
            <v>4.9237975923748713E-2</v>
          </cell>
          <cell r="E27">
            <v>5.5839999999999996</v>
          </cell>
          <cell r="F27">
            <v>0.47499999999999998</v>
          </cell>
          <cell r="G27">
            <v>1.58</v>
          </cell>
          <cell r="H27">
            <v>0.48499999999999999</v>
          </cell>
          <cell r="I27">
            <v>-5.0000000000000001E-3</v>
          </cell>
          <cell r="J27">
            <v>7.4999999999999997E-3</v>
          </cell>
        </row>
        <row r="28">
          <cell r="C28">
            <v>37288</v>
          </cell>
          <cell r="D28">
            <v>4.9228453217924413E-2</v>
          </cell>
          <cell r="E28">
            <v>5.3610000000000007</v>
          </cell>
          <cell r="F28">
            <v>0.46500000000000002</v>
          </cell>
          <cell r="G28">
            <v>1.58</v>
          </cell>
          <cell r="H28">
            <v>0.47399999999999998</v>
          </cell>
          <cell r="I28">
            <v>-5.0000000000000001E-3</v>
          </cell>
          <cell r="J28">
            <v>7.4999999999999997E-3</v>
          </cell>
        </row>
        <row r="29">
          <cell r="C29">
            <v>37316</v>
          </cell>
          <cell r="D29">
            <v>4.9219852064302599E-2</v>
          </cell>
          <cell r="E29">
            <v>5.0040000000000004</v>
          </cell>
          <cell r="F29">
            <v>0.41749999999999998</v>
          </cell>
          <cell r="G29">
            <v>1.18</v>
          </cell>
          <cell r="H29">
            <v>0.42600000000000005</v>
          </cell>
          <cell r="I29">
            <v>-5.0000000000000001E-3</v>
          </cell>
          <cell r="J29">
            <v>7.4999999999999997E-3</v>
          </cell>
        </row>
        <row r="30">
          <cell r="C30">
            <v>37347</v>
          </cell>
          <cell r="D30">
            <v>4.922951259136131E-2</v>
          </cell>
          <cell r="E30">
            <v>4.6140000000000008</v>
          </cell>
          <cell r="F30">
            <v>0.36</v>
          </cell>
          <cell r="G30">
            <v>0.5</v>
          </cell>
          <cell r="H30">
            <v>0.36700000000000005</v>
          </cell>
          <cell r="I30">
            <v>7.4999999999999997E-3</v>
          </cell>
          <cell r="J30">
            <v>7.4999999999999997E-3</v>
          </cell>
        </row>
        <row r="31">
          <cell r="C31">
            <v>37377</v>
          </cell>
          <cell r="D31">
            <v>4.9262126939898718E-2</v>
          </cell>
          <cell r="E31">
            <v>4.5030000000000001</v>
          </cell>
          <cell r="F31">
            <v>0.32750000000000001</v>
          </cell>
          <cell r="G31">
            <v>0.45</v>
          </cell>
          <cell r="H31">
            <v>0.33400000000000002</v>
          </cell>
          <cell r="I31">
            <v>7.2499999999999995E-3</v>
          </cell>
          <cell r="J31">
            <v>7.4999999999999997E-3</v>
          </cell>
        </row>
        <row r="32">
          <cell r="C32">
            <v>37408</v>
          </cell>
          <cell r="D32">
            <v>4.9295828433760618E-2</v>
          </cell>
          <cell r="E32">
            <v>4.5179999999999998</v>
          </cell>
          <cell r="F32">
            <v>0.3175</v>
          </cell>
          <cell r="G32">
            <v>0.5</v>
          </cell>
          <cell r="H32">
            <v>0.32400000000000001</v>
          </cell>
          <cell r="I32">
            <v>7.2499999999999995E-3</v>
          </cell>
          <cell r="J32">
            <v>7.4999999999999997E-3</v>
          </cell>
        </row>
        <row r="33">
          <cell r="C33">
            <v>37438</v>
          </cell>
          <cell r="D33">
            <v>4.9361328276276616E-2</v>
          </cell>
          <cell r="E33">
            <v>4.5579999999999998</v>
          </cell>
          <cell r="F33">
            <v>0.3175</v>
          </cell>
          <cell r="G33">
            <v>0.5</v>
          </cell>
          <cell r="H33">
            <v>0.32400000000000001</v>
          </cell>
          <cell r="I33">
            <v>7.2499999999999995E-3</v>
          </cell>
          <cell r="J33">
            <v>7.4999999999999997E-3</v>
          </cell>
        </row>
        <row r="34">
          <cell r="C34">
            <v>37469</v>
          </cell>
          <cell r="D34">
            <v>4.9482932540772011E-2</v>
          </cell>
          <cell r="E34">
            <v>4.5650000000000004</v>
          </cell>
          <cell r="F34">
            <v>0.3175</v>
          </cell>
          <cell r="G34">
            <v>0.45</v>
          </cell>
          <cell r="H34">
            <v>0.32400000000000001</v>
          </cell>
          <cell r="I34">
            <v>7.2499999999999995E-3</v>
          </cell>
          <cell r="J34">
            <v>7.4999999999999997E-3</v>
          </cell>
        </row>
        <row r="35">
          <cell r="C35">
            <v>37500</v>
          </cell>
          <cell r="D35">
            <v>4.9604536810206011E-2</v>
          </cell>
          <cell r="E35">
            <v>4.5390000000000006</v>
          </cell>
          <cell r="F35">
            <v>0.3175</v>
          </cell>
          <cell r="G35">
            <v>0.5</v>
          </cell>
          <cell r="H35">
            <v>0.32400000000000001</v>
          </cell>
          <cell r="I35">
            <v>7.2499999999999995E-3</v>
          </cell>
          <cell r="J35">
            <v>7.4999999999999997E-3</v>
          </cell>
        </row>
        <row r="36">
          <cell r="C36">
            <v>37530</v>
          </cell>
          <cell r="D36">
            <v>4.9736622557483602E-2</v>
          </cell>
          <cell r="E36">
            <v>4.5340000000000007</v>
          </cell>
          <cell r="F36">
            <v>0.32</v>
          </cell>
          <cell r="G36">
            <v>0.5</v>
          </cell>
          <cell r="H36">
            <v>0.32600000000000001</v>
          </cell>
          <cell r="I36">
            <v>7.2499999999999995E-3</v>
          </cell>
          <cell r="J36">
            <v>7.4999999999999997E-3</v>
          </cell>
        </row>
        <row r="37">
          <cell r="C37">
            <v>37561</v>
          </cell>
          <cell r="D37">
            <v>4.9893723268994022E-2</v>
          </cell>
          <cell r="E37">
            <v>4.6510000000000007</v>
          </cell>
          <cell r="F37">
            <v>0.32250000000000001</v>
          </cell>
          <cell r="G37">
            <v>0.95</v>
          </cell>
          <cell r="H37">
            <v>0.32900000000000001</v>
          </cell>
          <cell r="I37">
            <v>-5.0000000000000001E-3</v>
          </cell>
          <cell r="J37">
            <v>7.4999999999999997E-3</v>
          </cell>
        </row>
        <row r="38">
          <cell r="C38">
            <v>37591</v>
          </cell>
          <cell r="D38">
            <v>5.0045756223463307E-2</v>
          </cell>
          <cell r="E38">
            <v>4.7610000000000001</v>
          </cell>
          <cell r="F38">
            <v>0.32500000000000001</v>
          </cell>
          <cell r="G38">
            <v>1.35</v>
          </cell>
          <cell r="H38">
            <v>0.33200000000000002</v>
          </cell>
          <cell r="I38">
            <v>-5.0000000000000001E-3</v>
          </cell>
          <cell r="J38">
            <v>7.4999999999999997E-3</v>
          </cell>
        </row>
        <row r="39">
          <cell r="C39">
            <v>37622</v>
          </cell>
          <cell r="D39">
            <v>5.022068830345771E-2</v>
          </cell>
          <cell r="E39">
            <v>4.8040000000000003</v>
          </cell>
          <cell r="F39">
            <v>0.33</v>
          </cell>
          <cell r="G39">
            <v>1.35</v>
          </cell>
          <cell r="H39">
            <v>0.33700000000000002</v>
          </cell>
          <cell r="I39">
            <v>-5.0000000000000001E-3</v>
          </cell>
          <cell r="J39">
            <v>7.4999999999999997E-3</v>
          </cell>
        </row>
        <row r="40">
          <cell r="C40">
            <v>37653</v>
          </cell>
          <cell r="D40">
            <v>5.0417272751402717E-2</v>
          </cell>
          <cell r="E40">
            <v>4.6840000000000002</v>
          </cell>
          <cell r="F40">
            <v>0.315</v>
          </cell>
          <cell r="G40">
            <v>1.35</v>
          </cell>
          <cell r="H40">
            <v>0.32100000000000001</v>
          </cell>
          <cell r="I40">
            <v>-5.0000000000000001E-3</v>
          </cell>
          <cell r="J40">
            <v>7.4999999999999997E-3</v>
          </cell>
        </row>
        <row r="41">
          <cell r="C41">
            <v>37681</v>
          </cell>
          <cell r="D41">
            <v>5.0594832909021607E-2</v>
          </cell>
          <cell r="E41">
            <v>4.524</v>
          </cell>
          <cell r="F41">
            <v>0.3075</v>
          </cell>
          <cell r="G41">
            <v>0.95</v>
          </cell>
          <cell r="H41">
            <v>0.314</v>
          </cell>
          <cell r="I41">
            <v>-5.0000000000000001E-3</v>
          </cell>
          <cell r="J41">
            <v>7.4999999999999997E-3</v>
          </cell>
        </row>
        <row r="42">
          <cell r="C42">
            <v>37712</v>
          </cell>
          <cell r="D42">
            <v>5.0776971708616607E-2</v>
          </cell>
          <cell r="E42">
            <v>4.3340000000000005</v>
          </cell>
          <cell r="F42">
            <v>0.29499999999999998</v>
          </cell>
          <cell r="G42">
            <v>0.5</v>
          </cell>
          <cell r="H42">
            <v>0.30100000000000005</v>
          </cell>
          <cell r="I42">
            <v>7.4999999999999997E-3</v>
          </cell>
          <cell r="J42">
            <v>7.4999999999999997E-3</v>
          </cell>
        </row>
        <row r="43">
          <cell r="C43">
            <v>37742</v>
          </cell>
          <cell r="D43">
            <v>5.0933809230898401E-2</v>
          </cell>
          <cell r="E43">
            <v>4.3010000000000002</v>
          </cell>
          <cell r="F43">
            <v>0.29249999999999998</v>
          </cell>
          <cell r="G43">
            <v>0.45</v>
          </cell>
          <cell r="H43">
            <v>0.29799999999999999</v>
          </cell>
          <cell r="I43">
            <v>7.2499999999999995E-3</v>
          </cell>
          <cell r="J43">
            <v>7.4999999999999997E-3</v>
          </cell>
        </row>
        <row r="44">
          <cell r="C44">
            <v>37773</v>
          </cell>
          <cell r="D44">
            <v>5.109587467921322E-2</v>
          </cell>
          <cell r="E44">
            <v>4.3440000000000003</v>
          </cell>
          <cell r="F44">
            <v>0.29249999999999998</v>
          </cell>
          <cell r="G44">
            <v>0.5</v>
          </cell>
          <cell r="H44">
            <v>0.29799999999999999</v>
          </cell>
          <cell r="I44">
            <v>7.2499999999999995E-3</v>
          </cell>
          <cell r="J44">
            <v>7.4999999999999997E-3</v>
          </cell>
        </row>
        <row r="45">
          <cell r="C45">
            <v>37803</v>
          </cell>
          <cell r="D45">
            <v>5.124915656811261E-2</v>
          </cell>
          <cell r="E45">
            <v>4.3600000000000003</v>
          </cell>
          <cell r="F45">
            <v>0.29249999999999998</v>
          </cell>
          <cell r="G45">
            <v>0.5</v>
          </cell>
          <cell r="H45">
            <v>0.29799999999999999</v>
          </cell>
          <cell r="I45">
            <v>7.2499999999999995E-3</v>
          </cell>
          <cell r="J45">
            <v>7.4999999999999997E-3</v>
          </cell>
        </row>
        <row r="46">
          <cell r="C46">
            <v>37834</v>
          </cell>
          <cell r="D46">
            <v>5.1402444889965294E-2</v>
          </cell>
          <cell r="E46">
            <v>4.3879999999999999</v>
          </cell>
          <cell r="F46">
            <v>0.29249999999999998</v>
          </cell>
          <cell r="G46">
            <v>0.45</v>
          </cell>
          <cell r="H46">
            <v>0.29799999999999999</v>
          </cell>
          <cell r="I46">
            <v>7.2499999999999995E-3</v>
          </cell>
          <cell r="J46">
            <v>7.4999999999999997E-3</v>
          </cell>
        </row>
        <row r="47">
          <cell r="C47">
            <v>37865</v>
          </cell>
          <cell r="D47">
            <v>5.1555733219657902E-2</v>
          </cell>
          <cell r="E47">
            <v>4.3879999999999999</v>
          </cell>
          <cell r="F47">
            <v>0.29249999999999998</v>
          </cell>
          <cell r="G47">
            <v>0.5</v>
          </cell>
          <cell r="H47">
            <v>0.29799999999999999</v>
          </cell>
          <cell r="I47">
            <v>7.2499999999999995E-3</v>
          </cell>
          <cell r="J47">
            <v>7.4999999999999997E-3</v>
          </cell>
        </row>
        <row r="48">
          <cell r="C48">
            <v>37895</v>
          </cell>
          <cell r="D48">
            <v>5.1699872549012815E-2</v>
          </cell>
          <cell r="E48">
            <v>4.3980000000000006</v>
          </cell>
          <cell r="F48">
            <v>0.29249999999999998</v>
          </cell>
          <cell r="G48">
            <v>0.5</v>
          </cell>
          <cell r="H48">
            <v>0.29799999999999999</v>
          </cell>
          <cell r="I48">
            <v>7.2499999999999995E-3</v>
          </cell>
          <cell r="J48">
            <v>7.4999999999999997E-3</v>
          </cell>
        </row>
        <row r="49">
          <cell r="C49">
            <v>37926</v>
          </cell>
          <cell r="D49">
            <v>5.1843541404135218E-2</v>
          </cell>
          <cell r="E49">
            <v>4.5350000000000001</v>
          </cell>
          <cell r="F49">
            <v>0.29249999999999998</v>
          </cell>
          <cell r="G49">
            <v>0.95</v>
          </cell>
          <cell r="H49">
            <v>0.29799999999999999</v>
          </cell>
          <cell r="I49">
            <v>-7.000000000000001E-3</v>
          </cell>
          <cell r="J49">
            <v>7.4999999999999997E-3</v>
          </cell>
        </row>
        <row r="50">
          <cell r="C50">
            <v>37956</v>
          </cell>
          <cell r="D50">
            <v>5.1982575786616407E-2</v>
          </cell>
          <cell r="E50">
            <v>4.67</v>
          </cell>
          <cell r="F50">
            <v>0.29249999999999998</v>
          </cell>
          <cell r="G50">
            <v>1.35</v>
          </cell>
          <cell r="H50">
            <v>0.29799999999999999</v>
          </cell>
          <cell r="I50">
            <v>-7.000000000000001E-3</v>
          </cell>
          <cell r="J50">
            <v>7.4999999999999997E-3</v>
          </cell>
        </row>
        <row r="51">
          <cell r="C51">
            <v>37987</v>
          </cell>
          <cell r="D51">
            <v>5.2130958552012406E-2</v>
          </cell>
          <cell r="E51">
            <v>4.71</v>
          </cell>
          <cell r="F51">
            <v>0.29499999999999998</v>
          </cell>
          <cell r="G51">
            <v>1.35</v>
          </cell>
          <cell r="H51">
            <v>0.30100000000000005</v>
          </cell>
          <cell r="I51">
            <v>-7.000000000000001E-3</v>
          </cell>
          <cell r="J51">
            <v>7.4999999999999997E-3</v>
          </cell>
        </row>
        <row r="52">
          <cell r="C52">
            <v>38018</v>
          </cell>
          <cell r="D52">
            <v>5.2284369481516296E-2</v>
          </cell>
          <cell r="E52">
            <v>4.59</v>
          </cell>
          <cell r="F52">
            <v>0.29249999999999998</v>
          </cell>
          <cell r="G52">
            <v>1.35</v>
          </cell>
          <cell r="H52">
            <v>0.29799999999999999</v>
          </cell>
          <cell r="I52">
            <v>-7.000000000000001E-3</v>
          </cell>
          <cell r="J52">
            <v>7.4999999999999997E-3</v>
          </cell>
        </row>
        <row r="53">
          <cell r="C53">
            <v>38047</v>
          </cell>
          <cell r="D53">
            <v>5.2427882938803613E-2</v>
          </cell>
          <cell r="E53">
            <v>4.45</v>
          </cell>
          <cell r="F53">
            <v>0.28749999999999998</v>
          </cell>
          <cell r="G53">
            <v>0.95</v>
          </cell>
          <cell r="H53">
            <v>0.29300000000000004</v>
          </cell>
          <cell r="I53">
            <v>-7.000000000000001E-3</v>
          </cell>
          <cell r="J53">
            <v>7.4999999999999997E-3</v>
          </cell>
        </row>
        <row r="54">
          <cell r="C54">
            <v>38078</v>
          </cell>
          <cell r="D54">
            <v>5.2567433496223608E-2</v>
          </cell>
          <cell r="E54">
            <v>4.4140000000000006</v>
          </cell>
          <cell r="F54">
            <v>0.28499999999999998</v>
          </cell>
          <cell r="G54">
            <v>0.5</v>
          </cell>
          <cell r="H54">
            <v>0.29100000000000004</v>
          </cell>
          <cell r="I54">
            <v>6.5000000000000006E-3</v>
          </cell>
          <cell r="J54">
            <v>7.4999999999999997E-3</v>
          </cell>
        </row>
        <row r="55">
          <cell r="C55">
            <v>38108</v>
          </cell>
          <cell r="D55">
            <v>5.2688174931824906E-2</v>
          </cell>
          <cell r="E55">
            <v>4.4010000000000007</v>
          </cell>
          <cell r="F55">
            <v>0.28499999999999998</v>
          </cell>
          <cell r="G55">
            <v>0.45</v>
          </cell>
          <cell r="H55">
            <v>0.29100000000000004</v>
          </cell>
          <cell r="I55">
            <v>6.2500000000000003E-3</v>
          </cell>
          <cell r="J55">
            <v>7.4999999999999997E-3</v>
          </cell>
        </row>
        <row r="56">
          <cell r="C56">
            <v>38139</v>
          </cell>
          <cell r="D56">
            <v>5.2812941087052596E-2</v>
          </cell>
          <cell r="E56">
            <v>4.4340000000000002</v>
          </cell>
          <cell r="F56">
            <v>0.28249999999999997</v>
          </cell>
          <cell r="G56">
            <v>0.5</v>
          </cell>
          <cell r="H56">
            <v>0.28800000000000003</v>
          </cell>
          <cell r="I56">
            <v>6.2500000000000003E-3</v>
          </cell>
          <cell r="J56">
            <v>7.4999999999999997E-3</v>
          </cell>
        </row>
        <row r="57">
          <cell r="C57">
            <v>38169</v>
          </cell>
          <cell r="D57">
            <v>5.2931683691486216E-2</v>
          </cell>
          <cell r="E57">
            <v>4.46</v>
          </cell>
          <cell r="F57">
            <v>0.28249999999999997</v>
          </cell>
          <cell r="G57">
            <v>0.5</v>
          </cell>
          <cell r="H57">
            <v>0.28800000000000003</v>
          </cell>
          <cell r="I57">
            <v>6.2500000000000003E-3</v>
          </cell>
          <cell r="J57">
            <v>7.4999999999999997E-3</v>
          </cell>
        </row>
        <row r="58">
          <cell r="C58">
            <v>38200</v>
          </cell>
          <cell r="D58">
            <v>5.3052188572677114E-2</v>
          </cell>
          <cell r="E58">
            <v>4.4880000000000004</v>
          </cell>
          <cell r="F58">
            <v>0.28249999999999997</v>
          </cell>
          <cell r="G58">
            <v>0.45</v>
          </cell>
          <cell r="H58">
            <v>0.28800000000000003</v>
          </cell>
          <cell r="I58">
            <v>6.2500000000000003E-3</v>
          </cell>
          <cell r="J58">
            <v>7.4999999999999997E-3</v>
          </cell>
        </row>
        <row r="59">
          <cell r="C59">
            <v>38231</v>
          </cell>
          <cell r="D59">
            <v>5.3172693458710001E-2</v>
          </cell>
          <cell r="E59">
            <v>4.4780000000000006</v>
          </cell>
          <cell r="F59">
            <v>0.28249999999999997</v>
          </cell>
          <cell r="G59">
            <v>0.5</v>
          </cell>
          <cell r="H59">
            <v>0.28800000000000003</v>
          </cell>
          <cell r="I59">
            <v>6.2500000000000003E-3</v>
          </cell>
          <cell r="J59">
            <v>7.4999999999999997E-3</v>
          </cell>
        </row>
        <row r="60">
          <cell r="C60">
            <v>38261</v>
          </cell>
          <cell r="D60">
            <v>5.3287227052401409E-2</v>
          </cell>
          <cell r="E60">
            <v>4.4980000000000002</v>
          </cell>
          <cell r="F60">
            <v>0.28249999999999997</v>
          </cell>
          <cell r="G60">
            <v>0.5</v>
          </cell>
          <cell r="H60">
            <v>0.28800000000000003</v>
          </cell>
          <cell r="I60">
            <v>6.2500000000000003E-3</v>
          </cell>
          <cell r="J60">
            <v>7.4999999999999997E-3</v>
          </cell>
        </row>
        <row r="61">
          <cell r="C61">
            <v>38292</v>
          </cell>
          <cell r="D61">
            <v>5.3403573256545205E-2</v>
          </cell>
          <cell r="E61">
            <v>4.625</v>
          </cell>
          <cell r="F61">
            <v>0.28249999999999997</v>
          </cell>
          <cell r="G61">
            <v>0.95</v>
          </cell>
          <cell r="H61">
            <v>0.28800000000000003</v>
          </cell>
          <cell r="I61">
            <v>-6.0000000000000001E-3</v>
          </cell>
          <cell r="J61">
            <v>7.4999999999999997E-3</v>
          </cell>
        </row>
        <row r="62">
          <cell r="C62">
            <v>38322</v>
          </cell>
          <cell r="D62">
            <v>5.3516166361625511E-2</v>
          </cell>
          <cell r="E62">
            <v>4.76</v>
          </cell>
          <cell r="F62">
            <v>0.28249999999999997</v>
          </cell>
          <cell r="G62">
            <v>1.35</v>
          </cell>
          <cell r="H62">
            <v>0.28800000000000003</v>
          </cell>
          <cell r="I62">
            <v>-6.0000000000000001E-3</v>
          </cell>
          <cell r="J62">
            <v>7.4999999999999997E-3</v>
          </cell>
        </row>
        <row r="63">
          <cell r="C63">
            <v>38353</v>
          </cell>
          <cell r="D63">
            <v>5.3636354232925218E-2</v>
          </cell>
          <cell r="E63">
            <v>4.78</v>
          </cell>
          <cell r="F63">
            <v>0.28499999999999998</v>
          </cell>
          <cell r="G63">
            <v>1.35</v>
          </cell>
          <cell r="H63">
            <v>0.29100000000000004</v>
          </cell>
          <cell r="I63">
            <v>-6.0000000000000001E-3</v>
          </cell>
          <cell r="J63">
            <v>7.4999999999999997E-3</v>
          </cell>
        </row>
        <row r="64">
          <cell r="C64">
            <v>38384</v>
          </cell>
          <cell r="D64">
            <v>5.37597058277526E-2</v>
          </cell>
          <cell r="E64">
            <v>4.66</v>
          </cell>
          <cell r="F64">
            <v>0.28249999999999997</v>
          </cell>
          <cell r="G64">
            <v>1.35</v>
          </cell>
          <cell r="H64">
            <v>0.28800000000000003</v>
          </cell>
          <cell r="I64">
            <v>-6.0000000000000001E-3</v>
          </cell>
          <cell r="J64">
            <v>7.4999999999999997E-3</v>
          </cell>
        </row>
        <row r="65">
          <cell r="C65">
            <v>38412</v>
          </cell>
          <cell r="D65">
            <v>5.3871120175826209E-2</v>
          </cell>
          <cell r="E65">
            <v>4.5199999999999996</v>
          </cell>
          <cell r="F65">
            <v>0.27500000000000002</v>
          </cell>
          <cell r="G65">
            <v>0.95</v>
          </cell>
          <cell r="H65">
            <v>0.28100000000000003</v>
          </cell>
          <cell r="I65">
            <v>-6.0000000000000001E-3</v>
          </cell>
          <cell r="J65">
            <v>7.4999999999999997E-3</v>
          </cell>
        </row>
        <row r="66">
          <cell r="C66">
            <v>38443</v>
          </cell>
          <cell r="D66">
            <v>5.39825608692222E-2</v>
          </cell>
          <cell r="E66">
            <v>4.4840000000000009</v>
          </cell>
          <cell r="F66">
            <v>0.26250000000000001</v>
          </cell>
          <cell r="G66">
            <v>0.5</v>
          </cell>
          <cell r="H66">
            <v>0.26800000000000002</v>
          </cell>
          <cell r="I66">
            <v>7.4999999999999997E-3</v>
          </cell>
          <cell r="J66">
            <v>7.4999999999999997E-3</v>
          </cell>
        </row>
        <row r="67">
          <cell r="C67">
            <v>38473</v>
          </cell>
          <cell r="D67">
            <v>5.40809141384688E-2</v>
          </cell>
          <cell r="E67">
            <v>4.4710000000000001</v>
          </cell>
          <cell r="F67">
            <v>0.255</v>
          </cell>
          <cell r="G67">
            <v>0.45</v>
          </cell>
          <cell r="H67">
            <v>0.26</v>
          </cell>
          <cell r="I67">
            <v>7.2499999999999995E-3</v>
          </cell>
          <cell r="J67">
            <v>7.4999999999999997E-3</v>
          </cell>
        </row>
        <row r="68">
          <cell r="C68">
            <v>38504</v>
          </cell>
          <cell r="D68">
            <v>5.4182545853408613E-2</v>
          </cell>
          <cell r="E68">
            <v>4.5040000000000004</v>
          </cell>
          <cell r="F68">
            <v>0.25</v>
          </cell>
          <cell r="G68">
            <v>0.5</v>
          </cell>
          <cell r="H68">
            <v>0.255</v>
          </cell>
          <cell r="I68">
            <v>7.2499999999999995E-3</v>
          </cell>
          <cell r="J68">
            <v>7.4999999999999997E-3</v>
          </cell>
        </row>
        <row r="69">
          <cell r="C69">
            <v>38534</v>
          </cell>
          <cell r="D69">
            <v>5.4280899129209213E-2</v>
          </cell>
          <cell r="E69">
            <v>4.53</v>
          </cell>
          <cell r="F69">
            <v>0.25</v>
          </cell>
          <cell r="G69">
            <v>0.5</v>
          </cell>
          <cell r="H69">
            <v>0.255</v>
          </cell>
          <cell r="I69">
            <v>7.2499999999999995E-3</v>
          </cell>
          <cell r="J69">
            <v>7.4999999999999997E-3</v>
          </cell>
        </row>
        <row r="70">
          <cell r="C70">
            <v>38565</v>
          </cell>
          <cell r="D70">
            <v>5.4382530850921401E-2</v>
          </cell>
          <cell r="E70">
            <v>4.5579999999999998</v>
          </cell>
          <cell r="F70">
            <v>0.25</v>
          </cell>
          <cell r="G70">
            <v>0.45</v>
          </cell>
          <cell r="H70">
            <v>0.255</v>
          </cell>
          <cell r="I70">
            <v>7.2499999999999995E-3</v>
          </cell>
          <cell r="J70">
            <v>7.4999999999999997E-3</v>
          </cell>
        </row>
        <row r="71">
          <cell r="C71">
            <v>38596</v>
          </cell>
          <cell r="D71">
            <v>5.4484162576075211E-2</v>
          </cell>
          <cell r="E71">
            <v>4.548</v>
          </cell>
          <cell r="F71">
            <v>0.25</v>
          </cell>
          <cell r="G71">
            <v>0.5</v>
          </cell>
          <cell r="H71">
            <v>0.255</v>
          </cell>
          <cell r="I71">
            <v>7.2499999999999995E-3</v>
          </cell>
          <cell r="J71">
            <v>7.4999999999999997E-3</v>
          </cell>
        </row>
        <row r="72">
          <cell r="C72">
            <v>38626</v>
          </cell>
          <cell r="D72">
            <v>5.4582515861759426E-2</v>
          </cell>
          <cell r="E72">
            <v>4.5680000000000005</v>
          </cell>
          <cell r="F72">
            <v>0.25</v>
          </cell>
          <cell r="G72">
            <v>0.5</v>
          </cell>
          <cell r="H72">
            <v>0.255</v>
          </cell>
          <cell r="I72">
            <v>7.2499999999999995E-3</v>
          </cell>
          <cell r="J72">
            <v>7.4999999999999997E-3</v>
          </cell>
        </row>
        <row r="73">
          <cell r="C73">
            <v>38657</v>
          </cell>
          <cell r="D73">
            <v>5.4684147593683896E-2</v>
          </cell>
          <cell r="E73">
            <v>4.6950000000000003</v>
          </cell>
          <cell r="F73">
            <v>0.25</v>
          </cell>
          <cell r="G73">
            <v>0.95</v>
          </cell>
          <cell r="H73">
            <v>0.255</v>
          </cell>
          <cell r="I73">
            <v>-6.0000000000000001E-3</v>
          </cell>
          <cell r="J73">
            <v>7.4999999999999997E-3</v>
          </cell>
        </row>
        <row r="74">
          <cell r="C74">
            <v>38687</v>
          </cell>
          <cell r="D74">
            <v>5.4782500885920613E-2</v>
          </cell>
          <cell r="E74">
            <v>4.83</v>
          </cell>
          <cell r="F74">
            <v>0.25</v>
          </cell>
          <cell r="G74">
            <v>1.35</v>
          </cell>
          <cell r="H74">
            <v>0.255</v>
          </cell>
          <cell r="I74">
            <v>-6.0000000000000001E-3</v>
          </cell>
          <cell r="J74">
            <v>7.4999999999999997E-3</v>
          </cell>
        </row>
        <row r="75">
          <cell r="C75">
            <v>38718</v>
          </cell>
          <cell r="D75">
            <v>5.4884132624616111E-2</v>
          </cell>
          <cell r="E75">
            <v>4.8550000000000004</v>
          </cell>
          <cell r="F75">
            <v>0.25</v>
          </cell>
          <cell r="G75">
            <v>1.35</v>
          </cell>
          <cell r="H75">
            <v>0.255</v>
          </cell>
          <cell r="I75">
            <v>-6.0000000000000001E-3</v>
          </cell>
          <cell r="J75">
            <v>7.4999999999999997E-3</v>
          </cell>
        </row>
        <row r="76">
          <cell r="C76">
            <v>38749</v>
          </cell>
          <cell r="D76">
            <v>5.498576436675201E-2</v>
          </cell>
          <cell r="E76">
            <v>4.7350000000000003</v>
          </cell>
          <cell r="F76">
            <v>0.25</v>
          </cell>
          <cell r="G76">
            <v>1.35</v>
          </cell>
          <cell r="H76">
            <v>0.255</v>
          </cell>
          <cell r="I76">
            <v>-6.0000000000000001E-3</v>
          </cell>
          <cell r="J76">
            <v>7.4999999999999997E-3</v>
          </cell>
        </row>
        <row r="77">
          <cell r="C77">
            <v>38777</v>
          </cell>
          <cell r="D77">
            <v>5.5077560781961105E-2</v>
          </cell>
          <cell r="E77">
            <v>4.5949999999999998</v>
          </cell>
          <cell r="F77">
            <v>0.24249999999999999</v>
          </cell>
          <cell r="G77">
            <v>0.95</v>
          </cell>
          <cell r="H77">
            <v>0.247</v>
          </cell>
          <cell r="I77">
            <v>7.4999999999999997E-3</v>
          </cell>
          <cell r="J77">
            <v>7.4999999999999997E-3</v>
          </cell>
        </row>
        <row r="78">
          <cell r="C78">
            <v>38808</v>
          </cell>
          <cell r="D78">
            <v>5.5162424442699413E-2</v>
          </cell>
          <cell r="E78">
            <v>4.5590000000000002</v>
          </cell>
          <cell r="F78">
            <v>0.24249999999999999</v>
          </cell>
          <cell r="G78">
            <v>0.5</v>
          </cell>
          <cell r="H78">
            <v>0.247</v>
          </cell>
          <cell r="I78">
            <v>7.2499999999999995E-3</v>
          </cell>
          <cell r="J78">
            <v>0.01</v>
          </cell>
        </row>
        <row r="79">
          <cell r="C79">
            <v>38838</v>
          </cell>
          <cell r="D79">
            <v>5.5244009662201804E-2</v>
          </cell>
          <cell r="E79">
            <v>4.5460000000000003</v>
          </cell>
          <cell r="F79">
            <v>0.24</v>
          </cell>
          <cell r="G79">
            <v>0.45</v>
          </cell>
          <cell r="H79">
            <v>0.245</v>
          </cell>
          <cell r="I79">
            <v>7.2499999999999995E-3</v>
          </cell>
          <cell r="J79">
            <v>0.01</v>
          </cell>
        </row>
        <row r="80">
          <cell r="C80">
            <v>38869</v>
          </cell>
          <cell r="D80">
            <v>5.5328314391349692E-2</v>
          </cell>
          <cell r="E80">
            <v>4.5790000000000006</v>
          </cell>
          <cell r="F80">
            <v>0.24</v>
          </cell>
          <cell r="G80">
            <v>0.5</v>
          </cell>
          <cell r="H80">
            <v>0.245</v>
          </cell>
          <cell r="I80">
            <v>7.2499999999999995E-3</v>
          </cell>
          <cell r="J80">
            <v>0.01</v>
          </cell>
        </row>
        <row r="81">
          <cell r="C81">
            <v>38899</v>
          </cell>
          <cell r="D81">
            <v>5.5409899615359609E-2</v>
          </cell>
          <cell r="E81">
            <v>4.6050000000000004</v>
          </cell>
          <cell r="F81">
            <v>0.24</v>
          </cell>
          <cell r="G81">
            <v>0.5</v>
          </cell>
          <cell r="H81">
            <v>0.245</v>
          </cell>
          <cell r="I81">
            <v>7.2499999999999995E-3</v>
          </cell>
          <cell r="J81">
            <v>0.01</v>
          </cell>
        </row>
        <row r="82">
          <cell r="C82">
            <v>38930</v>
          </cell>
          <cell r="D82">
            <v>5.5494204349165105E-2</v>
          </cell>
          <cell r="E82">
            <v>4.633</v>
          </cell>
          <cell r="F82">
            <v>0.24</v>
          </cell>
          <cell r="G82">
            <v>0.45</v>
          </cell>
          <cell r="H82">
            <v>0.245</v>
          </cell>
          <cell r="I82">
            <v>7.2499999999999995E-3</v>
          </cell>
          <cell r="J82">
            <v>0.01</v>
          </cell>
        </row>
        <row r="83">
          <cell r="C83">
            <v>38961</v>
          </cell>
          <cell r="D83">
            <v>5.5578509085337097E-2</v>
          </cell>
          <cell r="E83">
            <v>4.6230000000000002</v>
          </cell>
          <cell r="F83">
            <v>0.24</v>
          </cell>
          <cell r="G83">
            <v>0.5</v>
          </cell>
          <cell r="H83">
            <v>0.245</v>
          </cell>
          <cell r="I83">
            <v>7.2499999999999995E-3</v>
          </cell>
          <cell r="J83">
            <v>0.01</v>
          </cell>
        </row>
        <row r="84">
          <cell r="C84">
            <v>38991</v>
          </cell>
          <cell r="D84">
            <v>5.5660094316143813E-2</v>
          </cell>
          <cell r="E84">
            <v>4.6429999999999998</v>
          </cell>
          <cell r="F84">
            <v>0.24</v>
          </cell>
          <cell r="G84">
            <v>0.5</v>
          </cell>
          <cell r="H84">
            <v>0.245</v>
          </cell>
          <cell r="I84">
            <v>-6.0000000000000001E-3</v>
          </cell>
          <cell r="J84">
            <v>0.01</v>
          </cell>
        </row>
        <row r="85">
          <cell r="C85">
            <v>39022</v>
          </cell>
          <cell r="D85">
            <v>5.57443990569726E-2</v>
          </cell>
          <cell r="E85">
            <v>4.7699999999999996</v>
          </cell>
          <cell r="F85">
            <v>0.24249999999999999</v>
          </cell>
          <cell r="G85">
            <v>0.95</v>
          </cell>
          <cell r="H85">
            <v>0.247</v>
          </cell>
          <cell r="I85">
            <v>-5.0000000000000001E-3</v>
          </cell>
          <cell r="J85">
            <v>7.4999999999999997E-3</v>
          </cell>
        </row>
        <row r="86">
          <cell r="C86">
            <v>39052</v>
          </cell>
          <cell r="D86">
            <v>5.5825984292285913E-2</v>
          </cell>
          <cell r="E86">
            <v>4.9050000000000002</v>
          </cell>
          <cell r="F86">
            <v>0.25</v>
          </cell>
          <cell r="G86">
            <v>1.35</v>
          </cell>
          <cell r="H86">
            <v>0.255</v>
          </cell>
          <cell r="I86">
            <v>-5.0000000000000001E-3</v>
          </cell>
          <cell r="J86">
            <v>7.4999999999999997E-3</v>
          </cell>
        </row>
        <row r="87">
          <cell r="C87">
            <v>39083</v>
          </cell>
          <cell r="D87">
            <v>5.5910289037771017E-2</v>
          </cell>
          <cell r="E87">
            <v>4.93</v>
          </cell>
          <cell r="F87">
            <v>0.2525</v>
          </cell>
          <cell r="G87">
            <v>1.35</v>
          </cell>
          <cell r="H87">
            <v>0.25800000000000001</v>
          </cell>
          <cell r="I87">
            <v>-5.0000000000000001E-3</v>
          </cell>
          <cell r="J87">
            <v>7.4999999999999997E-3</v>
          </cell>
        </row>
        <row r="88">
          <cell r="C88">
            <v>39114</v>
          </cell>
          <cell r="D88">
            <v>5.5994593785622104E-2</v>
          </cell>
          <cell r="E88">
            <v>4.8099999999999996</v>
          </cell>
          <cell r="F88">
            <v>0.24</v>
          </cell>
          <cell r="G88">
            <v>1.35</v>
          </cell>
          <cell r="H88">
            <v>0.245</v>
          </cell>
          <cell r="I88">
            <v>-5.0000000000000001E-3</v>
          </cell>
          <cell r="J88">
            <v>7.4999999999999997E-3</v>
          </cell>
        </row>
        <row r="89">
          <cell r="C89">
            <v>39142</v>
          </cell>
          <cell r="D89">
            <v>5.6070740011521507E-2</v>
          </cell>
          <cell r="E89">
            <v>4.67</v>
          </cell>
          <cell r="F89">
            <v>0.23250000000000001</v>
          </cell>
          <cell r="G89">
            <v>0.95</v>
          </cell>
          <cell r="H89">
            <v>0.23699999999999999</v>
          </cell>
          <cell r="I89">
            <v>8.5000000000000006E-3</v>
          </cell>
          <cell r="J89">
            <v>7.4999999999999997E-3</v>
          </cell>
        </row>
        <row r="90">
          <cell r="C90">
            <v>39173</v>
          </cell>
          <cell r="D90">
            <v>5.6155044763876116E-2</v>
          </cell>
          <cell r="E90">
            <v>4.6340000000000003</v>
          </cell>
          <cell r="F90">
            <v>0.23250000000000001</v>
          </cell>
          <cell r="G90">
            <v>0.5</v>
          </cell>
          <cell r="H90">
            <v>0.23699999999999999</v>
          </cell>
          <cell r="I90">
            <v>8.5000000000000006E-3</v>
          </cell>
          <cell r="J90">
            <v>0.01</v>
          </cell>
        </row>
        <row r="91">
          <cell r="C91">
            <v>39203</v>
          </cell>
          <cell r="D91">
            <v>5.6236630010342722E-2</v>
          </cell>
          <cell r="E91">
            <v>4.6210000000000004</v>
          </cell>
          <cell r="F91">
            <v>0.23250000000000001</v>
          </cell>
          <cell r="G91">
            <v>0.45</v>
          </cell>
          <cell r="H91">
            <v>0.23699999999999999</v>
          </cell>
          <cell r="I91">
            <v>8.2500000000000004E-3</v>
          </cell>
          <cell r="J91">
            <v>0.01</v>
          </cell>
        </row>
        <row r="92">
          <cell r="C92">
            <v>39234</v>
          </cell>
          <cell r="D92">
            <v>5.632093476735231E-2</v>
          </cell>
          <cell r="E92">
            <v>4.6540000000000008</v>
          </cell>
          <cell r="F92">
            <v>0.2225</v>
          </cell>
          <cell r="G92">
            <v>0.5</v>
          </cell>
          <cell r="H92">
            <v>0.22700000000000001</v>
          </cell>
          <cell r="I92">
            <v>8.2500000000000004E-3</v>
          </cell>
          <cell r="J92">
            <v>0.01</v>
          </cell>
        </row>
        <row r="93">
          <cell r="C93">
            <v>39264</v>
          </cell>
          <cell r="D93">
            <v>5.6402520018324215E-2</v>
          </cell>
          <cell r="E93">
            <v>4.68</v>
          </cell>
          <cell r="F93">
            <v>0.2225</v>
          </cell>
          <cell r="G93">
            <v>0.5</v>
          </cell>
          <cell r="H93">
            <v>0.22700000000000001</v>
          </cell>
          <cell r="I93">
            <v>8.2500000000000004E-3</v>
          </cell>
          <cell r="J93">
            <v>0.01</v>
          </cell>
        </row>
        <row r="94">
          <cell r="C94">
            <v>39295</v>
          </cell>
          <cell r="D94">
            <v>5.6486824779989196E-2</v>
          </cell>
          <cell r="E94">
            <v>4.7080000000000002</v>
          </cell>
          <cell r="F94">
            <v>0.2225</v>
          </cell>
          <cell r="G94">
            <v>0.45</v>
          </cell>
          <cell r="H94">
            <v>0.22700000000000001</v>
          </cell>
          <cell r="I94">
            <v>8.2500000000000004E-3</v>
          </cell>
          <cell r="J94">
            <v>0.01</v>
          </cell>
        </row>
        <row r="95">
          <cell r="C95">
            <v>39326</v>
          </cell>
          <cell r="D95">
            <v>5.6571129544019411E-2</v>
          </cell>
          <cell r="E95">
            <v>4.6980000000000004</v>
          </cell>
          <cell r="F95">
            <v>0.2225</v>
          </cell>
          <cell r="G95">
            <v>0.5</v>
          </cell>
          <cell r="H95">
            <v>0.22700000000000001</v>
          </cell>
          <cell r="I95">
            <v>8.2500000000000004E-3</v>
          </cell>
          <cell r="J95">
            <v>0.01</v>
          </cell>
        </row>
        <row r="96">
          <cell r="C96">
            <v>39356</v>
          </cell>
          <cell r="D96">
            <v>5.6652714801784604E-2</v>
          </cell>
          <cell r="E96">
            <v>4.718</v>
          </cell>
          <cell r="F96">
            <v>0.2225</v>
          </cell>
          <cell r="G96">
            <v>0.5</v>
          </cell>
          <cell r="H96">
            <v>0.22700000000000001</v>
          </cell>
          <cell r="I96">
            <v>-5.0000000000000001E-3</v>
          </cell>
          <cell r="J96">
            <v>0.01</v>
          </cell>
        </row>
        <row r="97">
          <cell r="C97">
            <v>39387</v>
          </cell>
          <cell r="D97">
            <v>5.6737019570469692E-2</v>
          </cell>
          <cell r="E97">
            <v>4.8449999999999998</v>
          </cell>
          <cell r="F97">
            <v>0.2225</v>
          </cell>
          <cell r="G97">
            <v>0.95</v>
          </cell>
          <cell r="H97">
            <v>0.22700000000000001</v>
          </cell>
          <cell r="I97">
            <v>-4.0000000000000001E-3</v>
          </cell>
          <cell r="J97">
            <v>7.4999999999999997E-3</v>
          </cell>
        </row>
        <row r="98">
          <cell r="C98">
            <v>39417</v>
          </cell>
          <cell r="D98">
            <v>5.6818604832739296E-2</v>
          </cell>
          <cell r="E98">
            <v>4.9800000000000004</v>
          </cell>
          <cell r="F98">
            <v>0.2225</v>
          </cell>
          <cell r="G98">
            <v>1.35</v>
          </cell>
          <cell r="H98">
            <v>0.22700000000000001</v>
          </cell>
          <cell r="I98">
            <v>-4.0000000000000001E-3</v>
          </cell>
          <cell r="J98">
            <v>7.4999999999999997E-3</v>
          </cell>
        </row>
        <row r="99">
          <cell r="C99">
            <v>39448</v>
          </cell>
          <cell r="D99">
            <v>5.6902909606078522E-2</v>
          </cell>
          <cell r="E99">
            <v>5.01</v>
          </cell>
          <cell r="F99">
            <v>0.2225</v>
          </cell>
          <cell r="G99">
            <v>1.35</v>
          </cell>
          <cell r="H99">
            <v>0.22700000000000001</v>
          </cell>
          <cell r="I99">
            <v>-4.0000000000000001E-3</v>
          </cell>
          <cell r="J99">
            <v>7.4999999999999997E-3</v>
          </cell>
        </row>
        <row r="100">
          <cell r="C100">
            <v>39479</v>
          </cell>
          <cell r="D100">
            <v>5.698721438178201E-2</v>
          </cell>
          <cell r="E100">
            <v>4.8899999999999997</v>
          </cell>
          <cell r="F100">
            <v>0.2225</v>
          </cell>
          <cell r="G100">
            <v>1.35</v>
          </cell>
          <cell r="H100">
            <v>0.22700000000000001</v>
          </cell>
          <cell r="I100">
            <v>-4.0000000000000001E-3</v>
          </cell>
          <cell r="J100">
            <v>7.4999999999999997E-3</v>
          </cell>
        </row>
        <row r="101">
          <cell r="C101">
            <v>39508</v>
          </cell>
          <cell r="D101">
            <v>5.7066080141839698E-2</v>
          </cell>
          <cell r="E101">
            <v>4.75</v>
          </cell>
          <cell r="F101">
            <v>0.20749999999999999</v>
          </cell>
          <cell r="G101">
            <v>0.95</v>
          </cell>
          <cell r="H101">
            <v>0.21199999999999999</v>
          </cell>
          <cell r="I101">
            <v>9.5000000000000015E-3</v>
          </cell>
          <cell r="J101">
            <v>7.4999999999999997E-3</v>
          </cell>
        </row>
        <row r="102">
          <cell r="C102">
            <v>39539</v>
          </cell>
          <cell r="D102">
            <v>5.7118187665260216E-2</v>
          </cell>
          <cell r="E102">
            <v>4.7140000000000004</v>
          </cell>
          <cell r="F102">
            <v>0.20749999999999999</v>
          </cell>
          <cell r="G102">
            <v>0.5</v>
          </cell>
          <cell r="H102">
            <v>0.21199999999999999</v>
          </cell>
          <cell r="I102">
            <v>9.5000000000000015E-3</v>
          </cell>
          <cell r="J102">
            <v>0.01</v>
          </cell>
        </row>
        <row r="103">
          <cell r="C103">
            <v>39569</v>
          </cell>
          <cell r="D103">
            <v>5.7166465430239309E-2</v>
          </cell>
          <cell r="E103">
            <v>4.7010000000000005</v>
          </cell>
          <cell r="F103">
            <v>0.20749999999999999</v>
          </cell>
          <cell r="G103">
            <v>0.45</v>
          </cell>
          <cell r="H103">
            <v>0.21199999999999999</v>
          </cell>
          <cell r="I103">
            <v>9.2500000000000013E-3</v>
          </cell>
          <cell r="J103">
            <v>0.01</v>
          </cell>
        </row>
        <row r="104">
          <cell r="C104">
            <v>39600</v>
          </cell>
          <cell r="D104">
            <v>5.7216352454865213E-2</v>
          </cell>
          <cell r="E104">
            <v>4.7340000000000009</v>
          </cell>
          <cell r="F104">
            <v>0.20749999999999999</v>
          </cell>
          <cell r="G104">
            <v>0.5</v>
          </cell>
          <cell r="H104">
            <v>0.21199999999999999</v>
          </cell>
          <cell r="I104">
            <v>9.2500000000000013E-3</v>
          </cell>
          <cell r="J104">
            <v>0.01</v>
          </cell>
        </row>
        <row r="105">
          <cell r="C105">
            <v>39630</v>
          </cell>
          <cell r="D105">
            <v>5.7264630221420809E-2</v>
          </cell>
          <cell r="E105">
            <v>4.76</v>
          </cell>
          <cell r="F105">
            <v>0.20250000000000001</v>
          </cell>
          <cell r="G105">
            <v>0.5</v>
          </cell>
          <cell r="H105">
            <v>0.20699999999999999</v>
          </cell>
          <cell r="I105">
            <v>9.2500000000000013E-3</v>
          </cell>
          <cell r="J105">
            <v>0.01</v>
          </cell>
        </row>
        <row r="106">
          <cell r="C106">
            <v>39661</v>
          </cell>
          <cell r="D106">
            <v>5.7314517247676104E-2</v>
          </cell>
          <cell r="E106">
            <v>4.7880000000000003</v>
          </cell>
          <cell r="F106">
            <v>0.20250000000000001</v>
          </cell>
          <cell r="G106">
            <v>0.45</v>
          </cell>
          <cell r="H106">
            <v>0.20699999999999999</v>
          </cell>
          <cell r="I106">
            <v>9.2500000000000013E-3</v>
          </cell>
          <cell r="J106">
            <v>0.01</v>
          </cell>
        </row>
        <row r="107">
          <cell r="C107">
            <v>39692</v>
          </cell>
          <cell r="D107">
            <v>5.7364404274760104E-2</v>
          </cell>
          <cell r="E107">
            <v>4.7780000000000005</v>
          </cell>
          <cell r="F107">
            <v>0.20250000000000001</v>
          </cell>
          <cell r="G107">
            <v>0.5</v>
          </cell>
          <cell r="H107">
            <v>0.20699999999999999</v>
          </cell>
          <cell r="I107">
            <v>9.2500000000000013E-3</v>
          </cell>
          <cell r="J107">
            <v>0.01</v>
          </cell>
        </row>
        <row r="108">
          <cell r="C108">
            <v>39722</v>
          </cell>
          <cell r="D108">
            <v>5.7412682043693319E-2</v>
          </cell>
          <cell r="E108">
            <v>4.798</v>
          </cell>
          <cell r="F108">
            <v>0.20250000000000001</v>
          </cell>
          <cell r="G108">
            <v>0.5</v>
          </cell>
          <cell r="H108">
            <v>0.20699999999999999</v>
          </cell>
          <cell r="I108">
            <v>-4.0000000000000001E-3</v>
          </cell>
          <cell r="J108">
            <v>0.01</v>
          </cell>
        </row>
        <row r="109">
          <cell r="C109">
            <v>39753</v>
          </cell>
          <cell r="D109">
            <v>5.7462569072406211E-2</v>
          </cell>
          <cell r="E109">
            <v>4.9249999999999998</v>
          </cell>
          <cell r="F109">
            <v>0.20250000000000001</v>
          </cell>
          <cell r="G109">
            <v>0.95</v>
          </cell>
          <cell r="H109">
            <v>0.20699999999999999</v>
          </cell>
          <cell r="I109">
            <v>-3.0000000000000001E-3</v>
          </cell>
          <cell r="J109">
            <v>7.4999999999999997E-3</v>
          </cell>
        </row>
        <row r="110">
          <cell r="C110">
            <v>39783</v>
          </cell>
          <cell r="D110">
            <v>5.7510846842916401E-2</v>
          </cell>
          <cell r="E110">
            <v>5.0599999999999996</v>
          </cell>
          <cell r="F110">
            <v>0.20499999999999999</v>
          </cell>
          <cell r="G110">
            <v>1.35</v>
          </cell>
          <cell r="H110">
            <v>0.20900000000000002</v>
          </cell>
          <cell r="I110">
            <v>-3.0000000000000001E-3</v>
          </cell>
          <cell r="J110">
            <v>7.4999999999999997E-3</v>
          </cell>
        </row>
        <row r="111">
          <cell r="C111">
            <v>39814</v>
          </cell>
          <cell r="D111">
            <v>5.7560733873257809E-2</v>
          </cell>
          <cell r="E111">
            <v>5.0949999999999998</v>
          </cell>
          <cell r="F111">
            <v>0.20499999999999999</v>
          </cell>
          <cell r="G111">
            <v>1.35</v>
          </cell>
          <cell r="H111">
            <v>0.20900000000000002</v>
          </cell>
          <cell r="I111">
            <v>-3.0000000000000001E-3</v>
          </cell>
          <cell r="J111">
            <v>7.4999999999999997E-3</v>
          </cell>
        </row>
        <row r="112">
          <cell r="C112">
            <v>39845</v>
          </cell>
          <cell r="D112">
            <v>5.7610620904427812E-2</v>
          </cell>
          <cell r="E112">
            <v>4.9749999999999996</v>
          </cell>
          <cell r="F112">
            <v>0.2</v>
          </cell>
          <cell r="G112">
            <v>1.35</v>
          </cell>
          <cell r="H112">
            <v>0.20400000000000001</v>
          </cell>
          <cell r="I112">
            <v>-3.0000000000000001E-3</v>
          </cell>
          <cell r="J112">
            <v>7.4999999999999997E-3</v>
          </cell>
        </row>
        <row r="113">
          <cell r="C113">
            <v>39873</v>
          </cell>
          <cell r="D113">
            <v>5.7655680159099304E-2</v>
          </cell>
          <cell r="E113">
            <v>4.835</v>
          </cell>
          <cell r="F113">
            <v>0.19</v>
          </cell>
          <cell r="G113">
            <v>0.95</v>
          </cell>
          <cell r="H113">
            <v>0.19400000000000003</v>
          </cell>
          <cell r="I113">
            <v>1.0500000000000001E-2</v>
          </cell>
          <cell r="J113">
            <v>7.4999999999999997E-3</v>
          </cell>
        </row>
        <row r="114">
          <cell r="C114">
            <v>39904</v>
          </cell>
          <cell r="D114">
            <v>5.7705567191844519E-2</v>
          </cell>
          <cell r="E114">
            <v>4.7990000000000004</v>
          </cell>
          <cell r="F114">
            <v>0.19</v>
          </cell>
          <cell r="G114">
            <v>0.5</v>
          </cell>
          <cell r="H114">
            <v>0.19400000000000003</v>
          </cell>
          <cell r="I114">
            <v>1.0500000000000001E-2</v>
          </cell>
          <cell r="J114">
            <v>0.01</v>
          </cell>
        </row>
        <row r="115">
          <cell r="C115">
            <v>39934</v>
          </cell>
          <cell r="D115">
            <v>5.7753844966256913E-2</v>
          </cell>
          <cell r="E115">
            <v>4.7860000000000005</v>
          </cell>
          <cell r="F115">
            <v>0.19</v>
          </cell>
          <cell r="G115">
            <v>0.45</v>
          </cell>
          <cell r="H115">
            <v>0.19400000000000003</v>
          </cell>
          <cell r="I115">
            <v>1.0249999999999999E-2</v>
          </cell>
          <cell r="J115">
            <v>0.01</v>
          </cell>
        </row>
        <row r="116">
          <cell r="C116">
            <v>39965</v>
          </cell>
          <cell r="D116">
            <v>5.7803732000631512E-2</v>
          </cell>
          <cell r="E116">
            <v>4.8190000000000008</v>
          </cell>
          <cell r="F116">
            <v>0.19</v>
          </cell>
          <cell r="G116">
            <v>0.5</v>
          </cell>
          <cell r="H116">
            <v>0.19400000000000003</v>
          </cell>
          <cell r="I116">
            <v>1.0249999999999999E-2</v>
          </cell>
          <cell r="J116">
            <v>0.01</v>
          </cell>
        </row>
        <row r="117">
          <cell r="C117">
            <v>39995</v>
          </cell>
          <cell r="D117">
            <v>5.7852009776620403E-2</v>
          </cell>
          <cell r="E117">
            <v>4.8449999999999998</v>
          </cell>
          <cell r="F117">
            <v>0.19</v>
          </cell>
          <cell r="G117">
            <v>0.5</v>
          </cell>
          <cell r="H117">
            <v>0.19400000000000003</v>
          </cell>
          <cell r="I117">
            <v>1.0249999999999999E-2</v>
          </cell>
          <cell r="J117">
            <v>0.01</v>
          </cell>
        </row>
        <row r="118">
          <cell r="C118">
            <v>40026</v>
          </cell>
          <cell r="D118">
            <v>5.7901896812623914E-2</v>
          </cell>
          <cell r="E118">
            <v>4.8730000000000002</v>
          </cell>
          <cell r="F118">
            <v>0.19</v>
          </cell>
          <cell r="G118">
            <v>0.45</v>
          </cell>
          <cell r="H118">
            <v>0.19400000000000003</v>
          </cell>
          <cell r="I118">
            <v>1.0249999999999999E-2</v>
          </cell>
          <cell r="J118">
            <v>0.01</v>
          </cell>
        </row>
        <row r="119">
          <cell r="C119">
            <v>40057</v>
          </cell>
          <cell r="D119">
            <v>5.7951783849454312E-2</v>
          </cell>
          <cell r="E119">
            <v>4.8630000000000004</v>
          </cell>
          <cell r="F119">
            <v>0.19</v>
          </cell>
          <cell r="G119">
            <v>0.5</v>
          </cell>
          <cell r="H119">
            <v>0.19400000000000003</v>
          </cell>
          <cell r="I119">
            <v>1.0249999999999999E-2</v>
          </cell>
          <cell r="J119">
            <v>0.01</v>
          </cell>
        </row>
        <row r="120">
          <cell r="C120">
            <v>40087</v>
          </cell>
          <cell r="D120">
            <v>5.8000061627820509E-2</v>
          </cell>
          <cell r="E120">
            <v>4.883</v>
          </cell>
          <cell r="F120">
            <v>0.19</v>
          </cell>
          <cell r="G120">
            <v>0.5</v>
          </cell>
          <cell r="H120">
            <v>0.19400000000000003</v>
          </cell>
          <cell r="I120">
            <v>-3.0000000000000001E-3</v>
          </cell>
          <cell r="J120">
            <v>0.01</v>
          </cell>
        </row>
        <row r="121">
          <cell r="C121">
            <v>40118</v>
          </cell>
          <cell r="D121">
            <v>5.8049948666280708E-2</v>
          </cell>
          <cell r="E121">
            <v>5.01</v>
          </cell>
          <cell r="F121">
            <v>0.19</v>
          </cell>
          <cell r="G121">
            <v>0.95</v>
          </cell>
          <cell r="H121">
            <v>0.19400000000000003</v>
          </cell>
          <cell r="I121">
            <v>-2E-3</v>
          </cell>
          <cell r="J121">
            <v>7.4999999999999997E-3</v>
          </cell>
        </row>
        <row r="122">
          <cell r="C122">
            <v>40148</v>
          </cell>
          <cell r="D122">
            <v>5.8098226446222916E-2</v>
          </cell>
          <cell r="E122">
            <v>5.1449999999999996</v>
          </cell>
          <cell r="F122">
            <v>0.1925</v>
          </cell>
          <cell r="G122">
            <v>1.35</v>
          </cell>
          <cell r="H122">
            <v>0.19600000000000001</v>
          </cell>
          <cell r="I122">
            <v>-2E-3</v>
          </cell>
          <cell r="J122">
            <v>7.4999999999999997E-3</v>
          </cell>
        </row>
        <row r="123">
          <cell r="C123">
            <v>40179</v>
          </cell>
          <cell r="D123">
            <v>5.8148113486311104E-2</v>
          </cell>
          <cell r="E123">
            <v>5.1849999999999996</v>
          </cell>
          <cell r="F123">
            <v>0.1925</v>
          </cell>
          <cell r="G123">
            <v>1.35</v>
          </cell>
          <cell r="H123">
            <v>0.19600000000000001</v>
          </cell>
          <cell r="I123">
            <v>-2E-3</v>
          </cell>
          <cell r="J123">
            <v>7.4999999999999997E-3</v>
          </cell>
        </row>
        <row r="124">
          <cell r="C124">
            <v>40210</v>
          </cell>
          <cell r="D124">
            <v>5.8198000527227109E-2</v>
          </cell>
          <cell r="E124">
            <v>5.0650000000000004</v>
          </cell>
          <cell r="F124">
            <v>0.1875</v>
          </cell>
          <cell r="G124">
            <v>1.35</v>
          </cell>
          <cell r="H124">
            <v>0.19100000000000003</v>
          </cell>
          <cell r="I124">
            <v>-2E-3</v>
          </cell>
          <cell r="J124">
            <v>7.4999999999999997E-3</v>
          </cell>
        </row>
        <row r="125">
          <cell r="C125">
            <v>40238</v>
          </cell>
          <cell r="D125">
            <v>5.824305979070131E-2</v>
          </cell>
          <cell r="E125">
            <v>4.9249999999999998</v>
          </cell>
          <cell r="F125">
            <v>0.185</v>
          </cell>
          <cell r="G125">
            <v>0.95</v>
          </cell>
          <cell r="H125">
            <v>0.18900000000000003</v>
          </cell>
          <cell r="I125">
            <v>1.1500000000000002E-2</v>
          </cell>
          <cell r="J125">
            <v>7.4999999999999997E-3</v>
          </cell>
        </row>
        <row r="126">
          <cell r="C126">
            <v>40269</v>
          </cell>
          <cell r="D126">
            <v>5.8292946833192499E-2</v>
          </cell>
          <cell r="E126">
            <v>4.8890000000000002</v>
          </cell>
          <cell r="F126">
            <v>0.185</v>
          </cell>
          <cell r="G126">
            <v>0.5</v>
          </cell>
          <cell r="H126">
            <v>0.18900000000000003</v>
          </cell>
          <cell r="I126">
            <v>1.1500000000000002E-2</v>
          </cell>
          <cell r="J126">
            <v>0.01</v>
          </cell>
        </row>
        <row r="127">
          <cell r="C127">
            <v>40299</v>
          </cell>
          <cell r="D127">
            <v>5.8341224617036114E-2</v>
          </cell>
          <cell r="E127">
            <v>4.8760000000000003</v>
          </cell>
          <cell r="F127">
            <v>0.185</v>
          </cell>
          <cell r="G127">
            <v>0.45</v>
          </cell>
          <cell r="H127">
            <v>0.18900000000000003</v>
          </cell>
          <cell r="I127">
            <v>1.125E-2</v>
          </cell>
          <cell r="J127">
            <v>0.01</v>
          </cell>
        </row>
        <row r="128">
          <cell r="C128">
            <v>40330</v>
          </cell>
          <cell r="D128">
            <v>5.8391111661155709E-2</v>
          </cell>
          <cell r="E128">
            <v>4.9090000000000007</v>
          </cell>
          <cell r="F128">
            <v>0.185</v>
          </cell>
          <cell r="G128">
            <v>0.5</v>
          </cell>
          <cell r="H128">
            <v>0.18900000000000003</v>
          </cell>
          <cell r="I128">
            <v>1.125E-2</v>
          </cell>
          <cell r="J128">
            <v>0.01</v>
          </cell>
        </row>
        <row r="129">
          <cell r="C129">
            <v>40360</v>
          </cell>
          <cell r="D129">
            <v>5.8439389446575306E-2</v>
          </cell>
          <cell r="E129">
            <v>4.9349999999999996</v>
          </cell>
          <cell r="F129">
            <v>0.185</v>
          </cell>
          <cell r="G129">
            <v>0.5</v>
          </cell>
          <cell r="H129">
            <v>0.18900000000000003</v>
          </cell>
          <cell r="I129">
            <v>1.125E-2</v>
          </cell>
          <cell r="J129">
            <v>0.01</v>
          </cell>
        </row>
        <row r="130">
          <cell r="C130">
            <v>40391</v>
          </cell>
          <cell r="D130">
            <v>5.8489276492323501E-2</v>
          </cell>
          <cell r="E130">
            <v>4.9630000000000001</v>
          </cell>
          <cell r="F130">
            <v>0.185</v>
          </cell>
          <cell r="G130">
            <v>0.45</v>
          </cell>
          <cell r="H130">
            <v>0.18900000000000003</v>
          </cell>
          <cell r="I130">
            <v>1.125E-2</v>
          </cell>
          <cell r="J130">
            <v>0.01</v>
          </cell>
        </row>
        <row r="131">
          <cell r="C131">
            <v>40422</v>
          </cell>
          <cell r="D131">
            <v>5.8539163538899007E-2</v>
          </cell>
          <cell r="E131">
            <v>4.9530000000000003</v>
          </cell>
          <cell r="F131">
            <v>0.185</v>
          </cell>
          <cell r="G131">
            <v>0.5</v>
          </cell>
          <cell r="H131">
            <v>0.18900000000000003</v>
          </cell>
          <cell r="I131">
            <v>1.125E-2</v>
          </cell>
          <cell r="J131">
            <v>0.01</v>
          </cell>
        </row>
        <row r="132">
          <cell r="C132">
            <v>40452</v>
          </cell>
          <cell r="D132">
            <v>5.8587441326695418E-2</v>
          </cell>
          <cell r="E132">
            <v>4.9729999999999999</v>
          </cell>
          <cell r="F132">
            <v>0.185</v>
          </cell>
          <cell r="G132">
            <v>0.5</v>
          </cell>
          <cell r="H132">
            <v>0.18900000000000003</v>
          </cell>
          <cell r="I132">
            <v>-2E-3</v>
          </cell>
          <cell r="J132">
            <v>0.01</v>
          </cell>
        </row>
        <row r="133">
          <cell r="C133">
            <v>40483</v>
          </cell>
          <cell r="D133">
            <v>5.8637328374898906E-2</v>
          </cell>
          <cell r="E133">
            <v>5.0999999999999996</v>
          </cell>
          <cell r="F133">
            <v>0.185</v>
          </cell>
          <cell r="G133">
            <v>0.95</v>
          </cell>
          <cell r="H133">
            <v>0.18900000000000003</v>
          </cell>
          <cell r="I133">
            <v>-1E-3</v>
          </cell>
          <cell r="J133">
            <v>7.4999999999999997E-3</v>
          </cell>
        </row>
        <row r="134">
          <cell r="C134">
            <v>40513</v>
          </cell>
          <cell r="D134">
            <v>5.8685606164271313E-2</v>
          </cell>
          <cell r="E134">
            <v>5.2350000000000003</v>
          </cell>
          <cell r="F134">
            <v>0.185</v>
          </cell>
          <cell r="G134">
            <v>1.35</v>
          </cell>
          <cell r="H134">
            <v>0.18900000000000003</v>
          </cell>
          <cell r="I134">
            <v>-1E-3</v>
          </cell>
          <cell r="J134">
            <v>7.4999999999999997E-3</v>
          </cell>
        </row>
        <row r="135">
          <cell r="C135">
            <v>40544</v>
          </cell>
          <cell r="D135">
            <v>5.8735493214103318E-2</v>
          </cell>
          <cell r="E135">
            <v>5.28</v>
          </cell>
          <cell r="F135">
            <v>0.185</v>
          </cell>
          <cell r="G135">
            <v>1.35</v>
          </cell>
          <cell r="H135">
            <v>0.18900000000000003</v>
          </cell>
          <cell r="I135">
            <v>-1E-3</v>
          </cell>
          <cell r="J135">
            <v>7.4999999999999997E-3</v>
          </cell>
        </row>
        <row r="136">
          <cell r="C136">
            <v>40575</v>
          </cell>
          <cell r="D136">
            <v>5.878538026476271E-2</v>
          </cell>
          <cell r="E136">
            <v>5.16</v>
          </cell>
          <cell r="F136">
            <v>0.185</v>
          </cell>
          <cell r="G136">
            <v>1.35</v>
          </cell>
          <cell r="H136">
            <v>0.18900000000000003</v>
          </cell>
          <cell r="I136">
            <v>-1E-3</v>
          </cell>
          <cell r="J136">
            <v>7.4999999999999997E-3</v>
          </cell>
        </row>
        <row r="137">
          <cell r="C137">
            <v>40603</v>
          </cell>
          <cell r="D137">
            <v>5.883043953703692E-2</v>
          </cell>
          <cell r="E137">
            <v>5.0199999999999996</v>
          </cell>
          <cell r="F137">
            <v>0.18</v>
          </cell>
          <cell r="G137">
            <v>0.95</v>
          </cell>
          <cell r="H137">
            <v>0.18400000000000002</v>
          </cell>
          <cell r="I137">
            <v>1.2500000000000001E-2</v>
          </cell>
          <cell r="J137">
            <v>7.4999999999999997E-3</v>
          </cell>
        </row>
        <row r="138">
          <cell r="C138">
            <v>40634</v>
          </cell>
          <cell r="D138">
            <v>5.8865021413343009E-2</v>
          </cell>
          <cell r="E138">
            <v>4.9840000000000009</v>
          </cell>
          <cell r="F138">
            <v>0.18</v>
          </cell>
          <cell r="G138">
            <v>0.5</v>
          </cell>
          <cell r="H138">
            <v>0.18400000000000002</v>
          </cell>
          <cell r="I138">
            <v>1.2500000000000001E-2</v>
          </cell>
          <cell r="J138">
            <v>0.01</v>
          </cell>
        </row>
        <row r="139">
          <cell r="C139">
            <v>40664</v>
          </cell>
          <cell r="D139">
            <v>5.8897994030274105E-2</v>
          </cell>
          <cell r="E139">
            <v>4.9710000000000001</v>
          </cell>
          <cell r="F139">
            <v>0.18</v>
          </cell>
          <cell r="G139">
            <v>0.45</v>
          </cell>
          <cell r="H139">
            <v>0.18400000000000002</v>
          </cell>
          <cell r="I139">
            <v>1.225E-2</v>
          </cell>
          <cell r="J139">
            <v>0.01</v>
          </cell>
        </row>
        <row r="140">
          <cell r="C140">
            <v>40695</v>
          </cell>
          <cell r="D140">
            <v>5.8932065734815804E-2</v>
          </cell>
          <cell r="E140">
            <v>5.0040000000000004</v>
          </cell>
          <cell r="F140">
            <v>0.18</v>
          </cell>
          <cell r="G140">
            <v>0.5</v>
          </cell>
          <cell r="H140">
            <v>0.18400000000000002</v>
          </cell>
          <cell r="I140">
            <v>1.225E-2</v>
          </cell>
          <cell r="J140">
            <v>0.01</v>
          </cell>
        </row>
        <row r="141">
          <cell r="C141">
            <v>40725</v>
          </cell>
          <cell r="D141">
            <v>5.896503835248141E-2</v>
          </cell>
          <cell r="E141">
            <v>5.03</v>
          </cell>
          <cell r="F141">
            <v>0.18</v>
          </cell>
          <cell r="G141">
            <v>0.5</v>
          </cell>
          <cell r="H141">
            <v>0.18400000000000002</v>
          </cell>
          <cell r="I141">
            <v>1.225E-2</v>
          </cell>
          <cell r="J141">
            <v>0.01</v>
          </cell>
        </row>
        <row r="142">
          <cell r="C142">
            <v>40756</v>
          </cell>
          <cell r="D142">
            <v>5.8999110057782515E-2</v>
          </cell>
          <cell r="E142">
            <v>5.0579999999999998</v>
          </cell>
          <cell r="F142">
            <v>0.18</v>
          </cell>
          <cell r="G142">
            <v>0.45</v>
          </cell>
          <cell r="H142">
            <v>0.18400000000000002</v>
          </cell>
          <cell r="I142">
            <v>1.225E-2</v>
          </cell>
          <cell r="J142">
            <v>0.01</v>
          </cell>
        </row>
        <row r="143">
          <cell r="C143">
            <v>40787</v>
          </cell>
          <cell r="D143">
            <v>5.9033181763469507E-2</v>
          </cell>
          <cell r="E143">
            <v>5.048</v>
          </cell>
          <cell r="F143">
            <v>0.18</v>
          </cell>
          <cell r="G143">
            <v>0.5</v>
          </cell>
          <cell r="H143">
            <v>0.18400000000000002</v>
          </cell>
          <cell r="I143">
            <v>1.225E-2</v>
          </cell>
          <cell r="J143">
            <v>0.01</v>
          </cell>
        </row>
        <row r="144">
          <cell r="C144">
            <v>40817</v>
          </cell>
          <cell r="D144">
            <v>5.9066154382243524E-2</v>
          </cell>
          <cell r="E144">
            <v>5.0680000000000005</v>
          </cell>
          <cell r="F144">
            <v>0.18</v>
          </cell>
          <cell r="G144">
            <v>0.5</v>
          </cell>
          <cell r="H144">
            <v>0.18400000000000002</v>
          </cell>
          <cell r="I144">
            <v>-1E-3</v>
          </cell>
          <cell r="J144">
            <v>0.01</v>
          </cell>
        </row>
        <row r="145">
          <cell r="C145">
            <v>40848</v>
          </cell>
          <cell r="D145">
            <v>5.9100226088689915E-2</v>
          </cell>
          <cell r="E145">
            <v>5.1950000000000003</v>
          </cell>
          <cell r="F145">
            <v>0.18</v>
          </cell>
          <cell r="G145">
            <v>0.95</v>
          </cell>
          <cell r="H145">
            <v>0.18400000000000002</v>
          </cell>
          <cell r="I145">
            <v>0</v>
          </cell>
          <cell r="J145">
            <v>7.4999999999999997E-3</v>
          </cell>
        </row>
        <row r="146">
          <cell r="C146">
            <v>40878</v>
          </cell>
          <cell r="D146">
            <v>5.9133198708198907E-2</v>
          </cell>
          <cell r="E146">
            <v>5.33</v>
          </cell>
          <cell r="F146">
            <v>0.18</v>
          </cell>
          <cell r="G146">
            <v>1.35</v>
          </cell>
          <cell r="H146">
            <v>0.18400000000000002</v>
          </cell>
          <cell r="I146">
            <v>0</v>
          </cell>
          <cell r="J146">
            <v>7.4999999999999997E-3</v>
          </cell>
        </row>
        <row r="147">
          <cell r="C147">
            <v>40909</v>
          </cell>
          <cell r="D147">
            <v>5.9167270415404309E-2</v>
          </cell>
          <cell r="E147">
            <v>5.38</v>
          </cell>
          <cell r="F147">
            <v>0.18</v>
          </cell>
          <cell r="G147">
            <v>1.35</v>
          </cell>
          <cell r="H147">
            <v>0.18400000000000002</v>
          </cell>
          <cell r="I147">
            <v>0</v>
          </cell>
          <cell r="J147">
            <v>7.4999999999999997E-3</v>
          </cell>
        </row>
        <row r="148">
          <cell r="C148">
            <v>40940</v>
          </cell>
          <cell r="D148">
            <v>5.9201342122995611E-2</v>
          </cell>
          <cell r="E148">
            <v>5.26</v>
          </cell>
          <cell r="F148">
            <v>0.17499999999999999</v>
          </cell>
          <cell r="G148">
            <v>1.35</v>
          </cell>
          <cell r="H148">
            <v>0.17900000000000002</v>
          </cell>
          <cell r="I148">
            <v>0</v>
          </cell>
          <cell r="J148">
            <v>7.4999999999999997E-3</v>
          </cell>
        </row>
        <row r="149">
          <cell r="C149">
            <v>40969</v>
          </cell>
          <cell r="D149">
            <v>5.9233215656253217E-2</v>
          </cell>
          <cell r="E149">
            <v>5.12</v>
          </cell>
          <cell r="F149">
            <v>0.17</v>
          </cell>
          <cell r="G149">
            <v>0.95</v>
          </cell>
          <cell r="H149">
            <v>0.17300000000000001</v>
          </cell>
          <cell r="I149">
            <v>1.3500000000000002E-2</v>
          </cell>
          <cell r="J149">
            <v>7.4999999999999997E-3</v>
          </cell>
        </row>
        <row r="150">
          <cell r="C150">
            <v>41000</v>
          </cell>
          <cell r="D150">
            <v>5.9267287364591914E-2</v>
          </cell>
          <cell r="E150">
            <v>5.0840000000000005</v>
          </cell>
          <cell r="F150">
            <v>0.17</v>
          </cell>
          <cell r="G150">
            <v>0.5</v>
          </cell>
          <cell r="H150">
            <v>0.17300000000000001</v>
          </cell>
          <cell r="I150">
            <v>1.3500000000000002E-2</v>
          </cell>
          <cell r="J150">
            <v>0.01</v>
          </cell>
        </row>
        <row r="151">
          <cell r="C151">
            <v>41030</v>
          </cell>
          <cell r="D151">
            <v>5.9300259985931393E-2</v>
          </cell>
          <cell r="E151">
            <v>5.0710000000000006</v>
          </cell>
          <cell r="F151">
            <v>0.17</v>
          </cell>
          <cell r="G151">
            <v>0.45</v>
          </cell>
          <cell r="H151">
            <v>0.17300000000000001</v>
          </cell>
          <cell r="I151">
            <v>1.325E-2</v>
          </cell>
          <cell r="J151">
            <v>0.01</v>
          </cell>
        </row>
        <row r="152">
          <cell r="C152">
            <v>41061</v>
          </cell>
          <cell r="D152">
            <v>5.9334331695029018E-2</v>
          </cell>
          <cell r="E152">
            <v>5.1040000000000001</v>
          </cell>
          <cell r="F152">
            <v>0.17</v>
          </cell>
          <cell r="G152">
            <v>0.5</v>
          </cell>
          <cell r="H152">
            <v>0.17300000000000001</v>
          </cell>
          <cell r="I152">
            <v>1.325E-2</v>
          </cell>
          <cell r="J152">
            <v>0.01</v>
          </cell>
        </row>
        <row r="153">
          <cell r="C153">
            <v>41091</v>
          </cell>
          <cell r="D153">
            <v>5.9367304317103901E-2</v>
          </cell>
          <cell r="E153">
            <v>5.13</v>
          </cell>
          <cell r="F153">
            <v>0.17</v>
          </cell>
          <cell r="G153">
            <v>0.5</v>
          </cell>
          <cell r="H153">
            <v>0.17300000000000001</v>
          </cell>
          <cell r="I153">
            <v>1.325E-2</v>
          </cell>
          <cell r="J153">
            <v>0.01</v>
          </cell>
        </row>
        <row r="154">
          <cell r="C154">
            <v>41122</v>
          </cell>
          <cell r="D154">
            <v>5.9401376026960516E-2</v>
          </cell>
          <cell r="E154">
            <v>5.1579999999999995</v>
          </cell>
          <cell r="F154">
            <v>0.17</v>
          </cell>
          <cell r="G154">
            <v>0.45</v>
          </cell>
          <cell r="H154">
            <v>0.17300000000000001</v>
          </cell>
          <cell r="I154">
            <v>1.325E-2</v>
          </cell>
          <cell r="J154">
            <v>0.01</v>
          </cell>
        </row>
        <row r="155">
          <cell r="C155">
            <v>41153</v>
          </cell>
          <cell r="D155">
            <v>5.9435447737203016E-2</v>
          </cell>
          <cell r="E155">
            <v>5.1479999999999997</v>
          </cell>
          <cell r="F155">
            <v>0.17</v>
          </cell>
          <cell r="G155">
            <v>0.5</v>
          </cell>
          <cell r="H155">
            <v>0.17300000000000001</v>
          </cell>
          <cell r="I155">
            <v>1.325E-2</v>
          </cell>
          <cell r="J155">
            <v>0.01</v>
          </cell>
        </row>
        <row r="156">
          <cell r="C156">
            <v>41183</v>
          </cell>
          <cell r="D156">
            <v>5.9468420360385903E-2</v>
          </cell>
          <cell r="E156">
            <v>5.1679999999999993</v>
          </cell>
          <cell r="F156">
            <v>0.17</v>
          </cell>
          <cell r="G156">
            <v>0.5</v>
          </cell>
          <cell r="H156">
            <v>0.17300000000000001</v>
          </cell>
          <cell r="I156">
            <v>0</v>
          </cell>
          <cell r="J156">
            <v>0.01</v>
          </cell>
        </row>
        <row r="157">
          <cell r="C157">
            <v>41214</v>
          </cell>
          <cell r="D157">
            <v>5.9502492071387809E-2</v>
          </cell>
          <cell r="E157">
            <v>5.2949999999999999</v>
          </cell>
          <cell r="F157">
            <v>0.17</v>
          </cell>
          <cell r="G157">
            <v>0.95</v>
          </cell>
          <cell r="H157">
            <v>0.17300000000000001</v>
          </cell>
          <cell r="I157">
            <v>1E-3</v>
          </cell>
          <cell r="J157">
            <v>7.4999999999999997E-3</v>
          </cell>
        </row>
        <row r="158">
          <cell r="C158">
            <v>41244</v>
          </cell>
          <cell r="D158">
            <v>5.9535464695305212E-2</v>
          </cell>
          <cell r="E158">
            <v>5.43</v>
          </cell>
          <cell r="F158">
            <v>0.17</v>
          </cell>
          <cell r="G158">
            <v>1.35</v>
          </cell>
          <cell r="H158">
            <v>0.17300000000000001</v>
          </cell>
          <cell r="I158">
            <v>1E-3</v>
          </cell>
          <cell r="J158">
            <v>7.4999999999999997E-3</v>
          </cell>
        </row>
        <row r="159">
          <cell r="C159">
            <v>41275</v>
          </cell>
          <cell r="D159">
            <v>5.9569536407066109E-2</v>
          </cell>
          <cell r="E159">
            <v>5.4850000000000003</v>
          </cell>
          <cell r="F159">
            <v>0.17</v>
          </cell>
          <cell r="G159">
            <v>1.35</v>
          </cell>
          <cell r="H159">
            <v>0.17300000000000001</v>
          </cell>
          <cell r="I159">
            <v>1E-3</v>
          </cell>
          <cell r="J159">
            <v>7.4999999999999997E-3</v>
          </cell>
        </row>
        <row r="160">
          <cell r="C160">
            <v>41306</v>
          </cell>
          <cell r="D160">
            <v>5.9603608119212809E-2</v>
          </cell>
          <cell r="E160">
            <v>5.3650000000000002</v>
          </cell>
          <cell r="F160">
            <v>0.17</v>
          </cell>
          <cell r="G160">
            <v>1.35</v>
          </cell>
          <cell r="H160">
            <v>0.17300000000000001</v>
          </cell>
          <cell r="I160">
            <v>1E-3</v>
          </cell>
          <cell r="J160">
            <v>7.4999999999999997E-3</v>
          </cell>
        </row>
        <row r="161">
          <cell r="C161">
            <v>41334</v>
          </cell>
          <cell r="D161">
            <v>5.9634382569225618E-2</v>
          </cell>
          <cell r="E161">
            <v>5.2249999999999996</v>
          </cell>
          <cell r="F161">
            <v>0.17</v>
          </cell>
          <cell r="G161">
            <v>0.95</v>
          </cell>
          <cell r="H161">
            <v>0.17300000000000001</v>
          </cell>
          <cell r="I161">
            <v>1.4499999999999999E-2</v>
          </cell>
          <cell r="J161">
            <v>7.4999999999999997E-3</v>
          </cell>
        </row>
        <row r="162">
          <cell r="C162">
            <v>41365</v>
          </cell>
          <cell r="D162">
            <v>5.9668454282106403E-2</v>
          </cell>
          <cell r="E162">
            <v>5.1890000000000001</v>
          </cell>
          <cell r="F162">
            <v>0.17</v>
          </cell>
          <cell r="G162">
            <v>0.5</v>
          </cell>
          <cell r="H162">
            <v>0.17300000000000001</v>
          </cell>
          <cell r="I162">
            <v>1.4499999999999999E-2</v>
          </cell>
          <cell r="J162">
            <v>0.01</v>
          </cell>
        </row>
        <row r="163">
          <cell r="C163">
            <v>41395</v>
          </cell>
          <cell r="D163">
            <v>5.9701426907842414E-2</v>
          </cell>
          <cell r="E163">
            <v>5.1760000000000002</v>
          </cell>
          <cell r="F163">
            <v>0.17</v>
          </cell>
          <cell r="G163">
            <v>0.45</v>
          </cell>
          <cell r="H163">
            <v>0.17300000000000001</v>
          </cell>
          <cell r="I163">
            <v>1.4250000000000001E-2</v>
          </cell>
          <cell r="J163">
            <v>0.01</v>
          </cell>
        </row>
        <row r="164">
          <cell r="C164">
            <v>41426</v>
          </cell>
          <cell r="D164">
            <v>5.9735498621482606E-2</v>
          </cell>
          <cell r="E164">
            <v>5.2089999999999996</v>
          </cell>
          <cell r="F164">
            <v>0.17</v>
          </cell>
          <cell r="G164">
            <v>0.5</v>
          </cell>
          <cell r="H164">
            <v>0.17300000000000001</v>
          </cell>
          <cell r="I164">
            <v>1.4250000000000001E-2</v>
          </cell>
          <cell r="J164">
            <v>0.01</v>
          </cell>
        </row>
        <row r="165">
          <cell r="C165">
            <v>41456</v>
          </cell>
          <cell r="D165">
            <v>5.9768471247953613E-2</v>
          </cell>
          <cell r="E165">
            <v>5.2350000000000003</v>
          </cell>
          <cell r="F165">
            <v>0.17</v>
          </cell>
          <cell r="G165">
            <v>0.5</v>
          </cell>
          <cell r="H165">
            <v>0.17300000000000001</v>
          </cell>
          <cell r="I165">
            <v>1.4250000000000001E-2</v>
          </cell>
          <cell r="J165">
            <v>0.01</v>
          </cell>
        </row>
        <row r="166">
          <cell r="C166">
            <v>41487</v>
          </cell>
          <cell r="D166">
            <v>5.9802542962352309E-2</v>
          </cell>
          <cell r="E166">
            <v>5.2629999999999999</v>
          </cell>
          <cell r="F166">
            <v>0.17</v>
          </cell>
          <cell r="G166">
            <v>0.45</v>
          </cell>
          <cell r="H166">
            <v>0.17300000000000001</v>
          </cell>
          <cell r="I166">
            <v>1.4250000000000001E-2</v>
          </cell>
          <cell r="J166">
            <v>0.01</v>
          </cell>
        </row>
        <row r="167">
          <cell r="C167">
            <v>41518</v>
          </cell>
          <cell r="D167">
            <v>5.9836614677137433E-2</v>
          </cell>
          <cell r="E167">
            <v>5.2529999999999992</v>
          </cell>
          <cell r="F167">
            <v>0.17</v>
          </cell>
          <cell r="G167">
            <v>0.5</v>
          </cell>
          <cell r="H167">
            <v>0.17300000000000001</v>
          </cell>
          <cell r="I167">
            <v>1.4250000000000001E-2</v>
          </cell>
          <cell r="J167">
            <v>0.01</v>
          </cell>
        </row>
        <row r="168">
          <cell r="C168">
            <v>41548</v>
          </cell>
          <cell r="D168">
            <v>5.9869587304715907E-2</v>
          </cell>
          <cell r="E168">
            <v>5.2729999999999997</v>
          </cell>
          <cell r="F168">
            <v>0.17</v>
          </cell>
          <cell r="G168">
            <v>0.5</v>
          </cell>
          <cell r="H168">
            <v>0.17300000000000001</v>
          </cell>
          <cell r="I168">
            <v>1E-3</v>
          </cell>
          <cell r="J168">
            <v>0.01</v>
          </cell>
        </row>
        <row r="169">
          <cell r="C169">
            <v>41579</v>
          </cell>
          <cell r="D169">
            <v>5.9903659020260014E-2</v>
          </cell>
          <cell r="E169">
            <v>5.4</v>
          </cell>
          <cell r="F169">
            <v>0.17</v>
          </cell>
          <cell r="G169">
            <v>0.95</v>
          </cell>
          <cell r="H169">
            <v>0.17300000000000001</v>
          </cell>
          <cell r="I169">
            <v>2E-3</v>
          </cell>
          <cell r="J169">
            <v>7.4999999999999997E-3</v>
          </cell>
        </row>
        <row r="170">
          <cell r="C170">
            <v>41609</v>
          </cell>
          <cell r="D170">
            <v>5.9936631648573019E-2</v>
          </cell>
          <cell r="E170">
            <v>5.5350000000000001</v>
          </cell>
          <cell r="F170">
            <v>0.17</v>
          </cell>
          <cell r="G170">
            <v>1.35</v>
          </cell>
          <cell r="H170">
            <v>0.17300000000000001</v>
          </cell>
          <cell r="I170">
            <v>2E-3</v>
          </cell>
          <cell r="J170">
            <v>7.4999999999999997E-3</v>
          </cell>
        </row>
        <row r="171">
          <cell r="C171">
            <v>41640</v>
          </cell>
          <cell r="D171">
            <v>5.9970703364876012E-2</v>
          </cell>
          <cell r="E171">
            <v>5.59</v>
          </cell>
          <cell r="F171">
            <v>0.17</v>
          </cell>
          <cell r="G171">
            <v>1.35</v>
          </cell>
          <cell r="H171">
            <v>0.17300000000000001</v>
          </cell>
          <cell r="I171">
            <v>2E-3</v>
          </cell>
          <cell r="J171">
            <v>7.4999999999999997E-3</v>
          </cell>
        </row>
        <row r="172">
          <cell r="C172">
            <v>41671</v>
          </cell>
          <cell r="D172">
            <v>6.0004775081564904E-2</v>
          </cell>
          <cell r="E172">
            <v>5.47</v>
          </cell>
          <cell r="F172">
            <v>0.17</v>
          </cell>
          <cell r="G172">
            <v>1.35</v>
          </cell>
          <cell r="H172">
            <v>0.17300000000000001</v>
          </cell>
          <cell r="I172">
            <v>2E-3</v>
          </cell>
          <cell r="J172">
            <v>7.4999999999999997E-3</v>
          </cell>
        </row>
        <row r="173">
          <cell r="C173">
            <v>41699</v>
          </cell>
          <cell r="D173">
            <v>6.0035549535680105E-2</v>
          </cell>
          <cell r="E173">
            <v>5.33</v>
          </cell>
          <cell r="F173">
            <v>0.17</v>
          </cell>
          <cell r="G173">
            <v>0.95</v>
          </cell>
          <cell r="H173">
            <v>0.17300000000000001</v>
          </cell>
          <cell r="I173">
            <v>1.5500000000000002E-2</v>
          </cell>
          <cell r="J173">
            <v>7.4999999999999997E-3</v>
          </cell>
        </row>
        <row r="174">
          <cell r="C174">
            <v>41730</v>
          </cell>
          <cell r="D174">
            <v>6.0069621253102723E-2</v>
          </cell>
          <cell r="E174">
            <v>5.2939999999999996</v>
          </cell>
          <cell r="F174">
            <v>0.17</v>
          </cell>
          <cell r="G174">
            <v>0.5</v>
          </cell>
          <cell r="H174">
            <v>0.17300000000000001</v>
          </cell>
          <cell r="I174">
            <v>1.5500000000000002E-2</v>
          </cell>
          <cell r="J174">
            <v>0.01</v>
          </cell>
        </row>
        <row r="175">
          <cell r="C175">
            <v>41760</v>
          </cell>
          <cell r="D175">
            <v>6.0102593883234204E-2</v>
          </cell>
          <cell r="E175">
            <v>5.2810000000000006</v>
          </cell>
          <cell r="F175">
            <v>0.17</v>
          </cell>
          <cell r="G175">
            <v>0.45</v>
          </cell>
          <cell r="H175">
            <v>0.17300000000000001</v>
          </cell>
          <cell r="I175">
            <v>1.5250000000000001E-2</v>
          </cell>
          <cell r="J175">
            <v>0.01</v>
          </cell>
        </row>
        <row r="176">
          <cell r="C176">
            <v>41791</v>
          </cell>
          <cell r="D176">
            <v>6.0136665601415715E-2</v>
          </cell>
          <cell r="E176">
            <v>5.3140000000000001</v>
          </cell>
          <cell r="F176">
            <v>0.17</v>
          </cell>
          <cell r="G176">
            <v>0.5</v>
          </cell>
          <cell r="H176">
            <v>0.17300000000000001</v>
          </cell>
          <cell r="I176">
            <v>1.5250000000000001E-2</v>
          </cell>
          <cell r="J176">
            <v>0.01</v>
          </cell>
        </row>
        <row r="177">
          <cell r="C177">
            <v>41821</v>
          </cell>
          <cell r="D177">
            <v>6.0169638232281414E-2</v>
          </cell>
          <cell r="E177">
            <v>5.34</v>
          </cell>
          <cell r="F177">
            <v>0.17</v>
          </cell>
          <cell r="G177">
            <v>0.5</v>
          </cell>
          <cell r="H177">
            <v>0.17300000000000001</v>
          </cell>
          <cell r="I177">
            <v>1.5250000000000001E-2</v>
          </cell>
          <cell r="J177">
            <v>0.01</v>
          </cell>
        </row>
        <row r="178">
          <cell r="C178">
            <v>41852</v>
          </cell>
          <cell r="D178">
            <v>6.0203709951222317E-2</v>
          </cell>
          <cell r="E178">
            <v>5.3679999999999994</v>
          </cell>
          <cell r="F178">
            <v>0.17</v>
          </cell>
          <cell r="G178">
            <v>0.45</v>
          </cell>
          <cell r="H178">
            <v>0.17300000000000001</v>
          </cell>
          <cell r="I178">
            <v>1.5250000000000001E-2</v>
          </cell>
          <cell r="J178">
            <v>0.01</v>
          </cell>
        </row>
        <row r="179">
          <cell r="C179">
            <v>41883</v>
          </cell>
          <cell r="D179">
            <v>6.0237781670549009E-2</v>
          </cell>
          <cell r="E179">
            <v>5.3579999999999997</v>
          </cell>
          <cell r="F179">
            <v>0.17</v>
          </cell>
          <cell r="G179">
            <v>0.5</v>
          </cell>
          <cell r="H179">
            <v>0.17300000000000001</v>
          </cell>
          <cell r="I179">
            <v>1.5250000000000001E-2</v>
          </cell>
          <cell r="J179">
            <v>0.01</v>
          </cell>
        </row>
        <row r="180">
          <cell r="C180">
            <v>41913</v>
          </cell>
          <cell r="D180">
            <v>6.0270754302522322E-2</v>
          </cell>
          <cell r="E180">
            <v>5.3779999999999992</v>
          </cell>
          <cell r="F180">
            <v>0.17</v>
          </cell>
          <cell r="G180">
            <v>0.5</v>
          </cell>
          <cell r="H180">
            <v>0.17300000000000001</v>
          </cell>
          <cell r="I180">
            <v>2E-3</v>
          </cell>
          <cell r="J180">
            <v>0.01</v>
          </cell>
        </row>
        <row r="181">
          <cell r="C181">
            <v>41944</v>
          </cell>
          <cell r="D181">
            <v>6.0304826022608005E-2</v>
          </cell>
          <cell r="E181">
            <v>5.5049999999999999</v>
          </cell>
          <cell r="F181">
            <v>0.17</v>
          </cell>
          <cell r="G181">
            <v>0.95</v>
          </cell>
          <cell r="H181">
            <v>0.17300000000000001</v>
          </cell>
          <cell r="I181">
            <v>3.0000000000000001E-3</v>
          </cell>
          <cell r="J181">
            <v>7.4999999999999997E-3</v>
          </cell>
        </row>
        <row r="182">
          <cell r="C182">
            <v>41974</v>
          </cell>
          <cell r="D182">
            <v>6.0337798655315716E-2</v>
          </cell>
          <cell r="E182">
            <v>5.64</v>
          </cell>
          <cell r="F182">
            <v>0.17</v>
          </cell>
          <cell r="G182">
            <v>1.35</v>
          </cell>
          <cell r="H182">
            <v>0.17300000000000001</v>
          </cell>
          <cell r="I182">
            <v>3.0000000000000001E-3</v>
          </cell>
          <cell r="J182">
            <v>7.4999999999999997E-3</v>
          </cell>
        </row>
        <row r="183">
          <cell r="C183">
            <v>42005</v>
          </cell>
          <cell r="D183">
            <v>6.0371870376159507E-2</v>
          </cell>
          <cell r="E183">
            <v>5.6950000000000003</v>
          </cell>
          <cell r="F183">
            <v>0.17</v>
          </cell>
          <cell r="G183">
            <v>1.35</v>
          </cell>
          <cell r="H183">
            <v>0.17300000000000001</v>
          </cell>
          <cell r="I183">
            <v>3.0000000000000001E-3</v>
          </cell>
          <cell r="J183">
            <v>7.4999999999999997E-3</v>
          </cell>
        </row>
        <row r="184">
          <cell r="C184">
            <v>42036</v>
          </cell>
          <cell r="D184">
            <v>6.0405942097389698E-2</v>
          </cell>
          <cell r="E184">
            <v>5.5750000000000002</v>
          </cell>
          <cell r="F184">
            <v>0.17</v>
          </cell>
          <cell r="G184">
            <v>1.35</v>
          </cell>
          <cell r="H184">
            <v>0.17300000000000001</v>
          </cell>
          <cell r="I184">
            <v>3.0000000000000001E-3</v>
          </cell>
          <cell r="J184">
            <v>7.4999999999999997E-3</v>
          </cell>
        </row>
        <row r="185">
          <cell r="C185">
            <v>42064</v>
          </cell>
          <cell r="D185">
            <v>6.0436716555606611E-2</v>
          </cell>
          <cell r="E185">
            <v>5.4349999999999996</v>
          </cell>
          <cell r="F185">
            <v>0.17</v>
          </cell>
          <cell r="G185">
            <v>0.95</v>
          </cell>
          <cell r="H185">
            <v>0.17300000000000001</v>
          </cell>
          <cell r="I185">
            <v>1.6500000000000001E-2</v>
          </cell>
          <cell r="J185">
            <v>7.4999999999999997E-3</v>
          </cell>
        </row>
        <row r="186">
          <cell r="C186">
            <v>42095</v>
          </cell>
          <cell r="D186">
            <v>6.0470788277569909E-2</v>
          </cell>
          <cell r="E186">
            <v>5.399</v>
          </cell>
          <cell r="F186">
            <v>0.17</v>
          </cell>
          <cell r="G186">
            <v>0.5</v>
          </cell>
          <cell r="H186">
            <v>0.17300000000000001</v>
          </cell>
          <cell r="I186">
            <v>1.6500000000000001E-2</v>
          </cell>
          <cell r="J186">
            <v>0.01</v>
          </cell>
        </row>
        <row r="187">
          <cell r="C187">
            <v>42125</v>
          </cell>
          <cell r="D187">
            <v>6.0503760912095812E-2</v>
          </cell>
          <cell r="E187">
            <v>5.3860000000000001</v>
          </cell>
          <cell r="F187">
            <v>0.17</v>
          </cell>
          <cell r="G187">
            <v>0.45</v>
          </cell>
          <cell r="H187">
            <v>0.17300000000000001</v>
          </cell>
          <cell r="I187">
            <v>1.6250000000000001E-2</v>
          </cell>
          <cell r="J187">
            <v>0.01</v>
          </cell>
        </row>
        <row r="188">
          <cell r="C188">
            <v>42156</v>
          </cell>
          <cell r="D188">
            <v>6.053783263481851E-2</v>
          </cell>
          <cell r="E188">
            <v>5.4189999999999996</v>
          </cell>
          <cell r="F188">
            <v>0.17</v>
          </cell>
          <cell r="G188">
            <v>0.5</v>
          </cell>
          <cell r="H188">
            <v>0.17300000000000001</v>
          </cell>
          <cell r="I188">
            <v>1.6250000000000001E-2</v>
          </cell>
          <cell r="J188">
            <v>0.01</v>
          </cell>
        </row>
        <row r="189">
          <cell r="C189">
            <v>42186</v>
          </cell>
          <cell r="D189">
            <v>6.0570805270078396E-2</v>
          </cell>
          <cell r="E189">
            <v>5.4450000000000003</v>
          </cell>
          <cell r="F189">
            <v>0.17</v>
          </cell>
          <cell r="G189">
            <v>0.5</v>
          </cell>
          <cell r="H189">
            <v>0.17300000000000001</v>
          </cell>
          <cell r="I189">
            <v>1.6250000000000001E-2</v>
          </cell>
          <cell r="J189">
            <v>0.01</v>
          </cell>
        </row>
        <row r="190">
          <cell r="C190">
            <v>42217</v>
          </cell>
          <cell r="D190">
            <v>6.0604876993560104E-2</v>
          </cell>
          <cell r="E190">
            <v>5.4730000000000008</v>
          </cell>
          <cell r="F190">
            <v>0.17</v>
          </cell>
          <cell r="G190">
            <v>0.45</v>
          </cell>
          <cell r="H190">
            <v>0.17300000000000001</v>
          </cell>
          <cell r="I190">
            <v>1.6250000000000001E-2</v>
          </cell>
          <cell r="J190">
            <v>0.01</v>
          </cell>
        </row>
        <row r="191">
          <cell r="C191">
            <v>42248</v>
          </cell>
          <cell r="D191">
            <v>6.0638948717427324E-2</v>
          </cell>
          <cell r="E191">
            <v>5.463000000000001</v>
          </cell>
          <cell r="F191">
            <v>0.17</v>
          </cell>
          <cell r="G191">
            <v>0.5</v>
          </cell>
          <cell r="H191">
            <v>0.17300000000000001</v>
          </cell>
          <cell r="I191">
            <v>1.6250000000000001E-2</v>
          </cell>
          <cell r="J191">
            <v>0.01</v>
          </cell>
        </row>
        <row r="192">
          <cell r="C192">
            <v>42278</v>
          </cell>
          <cell r="D192">
            <v>6.0671921353794719E-2</v>
          </cell>
          <cell r="E192">
            <v>5.4830000000000005</v>
          </cell>
          <cell r="F192">
            <v>0.17</v>
          </cell>
          <cell r="G192">
            <v>0.5</v>
          </cell>
          <cell r="H192">
            <v>0.17300000000000001</v>
          </cell>
          <cell r="I192">
            <v>3.0000000000000001E-3</v>
          </cell>
          <cell r="J192">
            <v>0.01</v>
          </cell>
        </row>
        <row r="193">
          <cell r="C193">
            <v>42309</v>
          </cell>
          <cell r="D193">
            <v>6.0705993078420006E-2</v>
          </cell>
          <cell r="E193">
            <v>5.61</v>
          </cell>
          <cell r="F193">
            <v>0.17</v>
          </cell>
          <cell r="G193">
            <v>0.95</v>
          </cell>
          <cell r="H193">
            <v>0.17300000000000001</v>
          </cell>
          <cell r="I193">
            <v>4.0000000000000001E-3</v>
          </cell>
          <cell r="J193">
            <v>7.4999999999999997E-3</v>
          </cell>
        </row>
        <row r="194">
          <cell r="C194">
            <v>42339</v>
          </cell>
          <cell r="D194">
            <v>6.0738965715522397E-2</v>
          </cell>
          <cell r="E194">
            <v>5.7450000000000001</v>
          </cell>
          <cell r="F194">
            <v>0.17</v>
          </cell>
          <cell r="G194">
            <v>1.35</v>
          </cell>
          <cell r="H194">
            <v>0.17300000000000001</v>
          </cell>
          <cell r="I194">
            <v>4.0000000000000001E-3</v>
          </cell>
          <cell r="J194">
            <v>7.4999999999999997E-3</v>
          </cell>
        </row>
        <row r="195">
          <cell r="C195">
            <v>42370</v>
          </cell>
          <cell r="D195">
            <v>6.0773037440906612E-2</v>
          </cell>
          <cell r="E195">
            <v>5.8</v>
          </cell>
          <cell r="F195">
            <v>0.17</v>
          </cell>
          <cell r="G195">
            <v>1.35</v>
          </cell>
          <cell r="H195">
            <v>0.17300000000000001</v>
          </cell>
          <cell r="I195">
            <v>4.0000000000000001E-3</v>
          </cell>
          <cell r="J195">
            <v>7.4999999999999997E-3</v>
          </cell>
        </row>
        <row r="196">
          <cell r="C196">
            <v>42401</v>
          </cell>
          <cell r="D196">
            <v>6.0807109166676608E-2</v>
          </cell>
          <cell r="E196">
            <v>5.68</v>
          </cell>
          <cell r="F196">
            <v>0.17</v>
          </cell>
          <cell r="G196">
            <v>1.35</v>
          </cell>
          <cell r="H196">
            <v>0.17300000000000001</v>
          </cell>
          <cell r="I196">
            <v>4.0000000000000001E-3</v>
          </cell>
          <cell r="J196">
            <v>7.4999999999999997E-3</v>
          </cell>
        </row>
        <row r="197">
          <cell r="C197">
            <v>42430</v>
          </cell>
          <cell r="D197">
            <v>6.083898271693982E-2</v>
          </cell>
          <cell r="E197">
            <v>5.54</v>
          </cell>
          <cell r="F197">
            <v>0.17</v>
          </cell>
          <cell r="G197">
            <v>0.95</v>
          </cell>
          <cell r="H197">
            <v>0.17300000000000001</v>
          </cell>
          <cell r="I197">
            <v>1.7500000000000002E-2</v>
          </cell>
          <cell r="J197">
            <v>7.4999999999999997E-3</v>
          </cell>
        </row>
        <row r="198">
          <cell r="C198">
            <v>42461</v>
          </cell>
          <cell r="D198">
            <v>6.0873054443455893E-2</v>
          </cell>
          <cell r="E198">
            <v>5.5039999999999996</v>
          </cell>
          <cell r="F198">
            <v>0.17</v>
          </cell>
          <cell r="G198">
            <v>0.5</v>
          </cell>
          <cell r="H198">
            <v>0.17300000000000001</v>
          </cell>
          <cell r="I198">
            <v>1.7500000000000002E-2</v>
          </cell>
          <cell r="J198">
            <v>0.01</v>
          </cell>
        </row>
        <row r="199">
          <cell r="C199">
            <v>42491</v>
          </cell>
          <cell r="D199">
            <v>6.0906027082387598E-2</v>
          </cell>
          <cell r="E199">
            <v>5.4910000000000005</v>
          </cell>
          <cell r="F199">
            <v>0.17</v>
          </cell>
          <cell r="G199">
            <v>0.45</v>
          </cell>
          <cell r="H199">
            <v>0.17300000000000001</v>
          </cell>
          <cell r="I199">
            <v>1.7250000000000001E-2</v>
          </cell>
          <cell r="J199">
            <v>0.01</v>
          </cell>
        </row>
        <row r="200">
          <cell r="C200">
            <v>42522</v>
          </cell>
          <cell r="D200">
            <v>6.094009880966221E-2</v>
          </cell>
          <cell r="E200">
            <v>5.524</v>
          </cell>
          <cell r="F200">
            <v>0.17</v>
          </cell>
          <cell r="G200">
            <v>0.5</v>
          </cell>
          <cell r="H200">
            <v>0.17300000000000001</v>
          </cell>
          <cell r="I200">
            <v>1.7250000000000001E-2</v>
          </cell>
          <cell r="J200">
            <v>0.01</v>
          </cell>
        </row>
        <row r="201">
          <cell r="C201">
            <v>42552</v>
          </cell>
          <cell r="D201">
            <v>6.0973071449328405E-2</v>
          </cell>
          <cell r="E201">
            <v>5.55</v>
          </cell>
          <cell r="F201">
            <v>0.17</v>
          </cell>
          <cell r="G201">
            <v>0.5</v>
          </cell>
          <cell r="H201">
            <v>0.17300000000000001</v>
          </cell>
          <cell r="I201">
            <v>1.7250000000000001E-2</v>
          </cell>
          <cell r="J201">
            <v>0.01</v>
          </cell>
        </row>
        <row r="202">
          <cell r="C202">
            <v>42583</v>
          </cell>
          <cell r="D202">
            <v>6.1007143177361618E-2</v>
          </cell>
          <cell r="E202">
            <v>5.5780000000000012</v>
          </cell>
          <cell r="F202">
            <v>0.17</v>
          </cell>
          <cell r="G202">
            <v>0.45</v>
          </cell>
          <cell r="H202">
            <v>0.17300000000000001</v>
          </cell>
          <cell r="I202">
            <v>1.7250000000000001E-2</v>
          </cell>
          <cell r="J202">
            <v>0.01</v>
          </cell>
        </row>
        <row r="203">
          <cell r="C203">
            <v>42614</v>
          </cell>
          <cell r="D203">
            <v>6.1041214905781099E-2</v>
          </cell>
          <cell r="E203">
            <v>5.5680000000000005</v>
          </cell>
          <cell r="F203">
            <v>0.17</v>
          </cell>
          <cell r="G203">
            <v>0.5</v>
          </cell>
          <cell r="H203">
            <v>0.17300000000000001</v>
          </cell>
          <cell r="I203">
            <v>1.7250000000000001E-2</v>
          </cell>
          <cell r="J203">
            <v>0.01</v>
          </cell>
        </row>
        <row r="204">
          <cell r="C204">
            <v>42644</v>
          </cell>
          <cell r="D204">
            <v>6.107418754655352E-2</v>
          </cell>
          <cell r="E204">
            <v>5.588000000000001</v>
          </cell>
          <cell r="F204">
            <v>0.17</v>
          </cell>
          <cell r="G204">
            <v>0.5</v>
          </cell>
          <cell r="H204">
            <v>0.17300000000000001</v>
          </cell>
          <cell r="I204">
            <v>4.0000000000000001E-3</v>
          </cell>
          <cell r="J204">
            <v>0.01</v>
          </cell>
        </row>
        <row r="205">
          <cell r="C205">
            <v>42675</v>
          </cell>
          <cell r="D205">
            <v>6.1108259275731519E-2</v>
          </cell>
          <cell r="E205">
            <v>5.7149999999999999</v>
          </cell>
          <cell r="F205">
            <v>0.17</v>
          </cell>
          <cell r="G205">
            <v>0.95</v>
          </cell>
          <cell r="H205">
            <v>0.17300000000000001</v>
          </cell>
          <cell r="I205">
            <v>5.0000000000000001E-3</v>
          </cell>
          <cell r="J205">
            <v>7.4999999999999997E-3</v>
          </cell>
        </row>
        <row r="206">
          <cell r="C206">
            <v>42705</v>
          </cell>
          <cell r="D206">
            <v>6.1141231917238408E-2</v>
          </cell>
          <cell r="E206">
            <v>5.85</v>
          </cell>
          <cell r="F206">
            <v>0.17</v>
          </cell>
          <cell r="G206">
            <v>1.35</v>
          </cell>
          <cell r="H206">
            <v>0.17300000000000001</v>
          </cell>
          <cell r="I206">
            <v>5.0000000000000001E-3</v>
          </cell>
          <cell r="J206">
            <v>7.4999999999999997E-3</v>
          </cell>
        </row>
        <row r="207">
          <cell r="C207">
            <v>42736</v>
          </cell>
          <cell r="D207">
            <v>6.1175303647174904E-2</v>
          </cell>
          <cell r="E207">
            <v>5.9050000000000002</v>
          </cell>
          <cell r="F207">
            <v>0.17</v>
          </cell>
          <cell r="G207">
            <v>1.35</v>
          </cell>
          <cell r="H207">
            <v>0.17300000000000001</v>
          </cell>
          <cell r="I207">
            <v>5.0000000000000001E-3</v>
          </cell>
          <cell r="J207">
            <v>7.4999999999999997E-3</v>
          </cell>
        </row>
        <row r="208">
          <cell r="C208">
            <v>42767</v>
          </cell>
          <cell r="D208">
            <v>6.120937537749651E-2</v>
          </cell>
          <cell r="E208">
            <v>5.7850000000000001</v>
          </cell>
          <cell r="F208">
            <v>0.17</v>
          </cell>
          <cell r="G208">
            <v>1.35</v>
          </cell>
          <cell r="H208">
            <v>0.17300000000000001</v>
          </cell>
          <cell r="I208">
            <v>5.0000000000000001E-3</v>
          </cell>
          <cell r="J208">
            <v>7.4999999999999997E-3</v>
          </cell>
        </row>
        <row r="209">
          <cell r="C209">
            <v>42795</v>
          </cell>
          <cell r="D209">
            <v>6.1240149843925409E-2</v>
          </cell>
          <cell r="E209">
            <v>5.6449999999999996</v>
          </cell>
          <cell r="F209">
            <v>0.17</v>
          </cell>
          <cell r="G209">
            <v>0.95</v>
          </cell>
          <cell r="H209">
            <v>0.17300000000000001</v>
          </cell>
          <cell r="I209">
            <v>1.8500000000000003E-2</v>
          </cell>
          <cell r="J209">
            <v>7.4999999999999997E-3</v>
          </cell>
        </row>
        <row r="210">
          <cell r="C210">
            <v>42826</v>
          </cell>
          <cell r="D210">
            <v>6.1274221574980609E-2</v>
          </cell>
          <cell r="E210">
            <v>5.609</v>
          </cell>
          <cell r="F210">
            <v>0.17</v>
          </cell>
          <cell r="G210">
            <v>0.5</v>
          </cell>
          <cell r="H210">
            <v>0.17300000000000001</v>
          </cell>
          <cell r="I210">
            <v>1.8500000000000003E-2</v>
          </cell>
          <cell r="J210">
            <v>0.01</v>
          </cell>
        </row>
        <row r="211">
          <cell r="C211">
            <v>42856</v>
          </cell>
          <cell r="D211">
            <v>6.1307194218304828E-2</v>
          </cell>
          <cell r="E211">
            <v>5.5960000000000001</v>
          </cell>
          <cell r="F211">
            <v>0.17</v>
          </cell>
          <cell r="G211">
            <v>0.45</v>
          </cell>
          <cell r="H211">
            <v>0.17300000000000001</v>
          </cell>
          <cell r="I211">
            <v>1.8249999999999999E-2</v>
          </cell>
          <cell r="J211">
            <v>0.01</v>
          </cell>
        </row>
        <row r="212">
          <cell r="C212">
            <v>42887</v>
          </cell>
          <cell r="D212">
            <v>6.1341265950118899E-2</v>
          </cell>
          <cell r="E212">
            <v>5.6289999999999996</v>
          </cell>
          <cell r="F212">
            <v>0.17</v>
          </cell>
          <cell r="G212">
            <v>0.5</v>
          </cell>
          <cell r="H212">
            <v>0.17300000000000001</v>
          </cell>
          <cell r="I212">
            <v>1.8249999999999999E-2</v>
          </cell>
          <cell r="J212">
            <v>0.01</v>
          </cell>
        </row>
        <row r="213">
          <cell r="C213">
            <v>42917</v>
          </cell>
          <cell r="D213">
            <v>6.1374238594176705E-2</v>
          </cell>
          <cell r="E213">
            <v>5.6550000000000002</v>
          </cell>
          <cell r="F213">
            <v>0.17</v>
          </cell>
          <cell r="G213">
            <v>0.5</v>
          </cell>
          <cell r="H213">
            <v>0.17300000000000001</v>
          </cell>
          <cell r="I213">
            <v>1.8249999999999999E-2</v>
          </cell>
          <cell r="J213">
            <v>0.01</v>
          </cell>
        </row>
        <row r="214">
          <cell r="C214">
            <v>42948</v>
          </cell>
          <cell r="D214">
            <v>6.1408310326749309E-2</v>
          </cell>
          <cell r="E214">
            <v>5.6830000000000007</v>
          </cell>
          <cell r="F214">
            <v>0.17</v>
          </cell>
          <cell r="G214">
            <v>0.45</v>
          </cell>
          <cell r="H214">
            <v>0.17300000000000001</v>
          </cell>
          <cell r="I214">
            <v>1.8249999999999999E-2</v>
          </cell>
          <cell r="J214">
            <v>0.01</v>
          </cell>
        </row>
        <row r="215">
          <cell r="C215">
            <v>42979</v>
          </cell>
          <cell r="D215">
            <v>6.1442382059707902E-2</v>
          </cell>
          <cell r="E215">
            <v>5.6730000000000009</v>
          </cell>
          <cell r="F215">
            <v>0.17</v>
          </cell>
          <cell r="G215">
            <v>0.5</v>
          </cell>
          <cell r="H215">
            <v>0.17300000000000001</v>
          </cell>
          <cell r="I215">
            <v>1.8249999999999999E-2</v>
          </cell>
          <cell r="J215">
            <v>0.01</v>
          </cell>
        </row>
        <row r="216">
          <cell r="C216">
            <v>43009</v>
          </cell>
          <cell r="D216">
            <v>6.1475354704872809E-2</v>
          </cell>
          <cell r="E216">
            <v>5.6930000000000005</v>
          </cell>
          <cell r="F216">
            <v>0.17</v>
          </cell>
          <cell r="G216">
            <v>0.5</v>
          </cell>
          <cell r="H216">
            <v>0.17300000000000001</v>
          </cell>
          <cell r="I216">
            <v>5.0000000000000001E-3</v>
          </cell>
          <cell r="J216">
            <v>0.01</v>
          </cell>
        </row>
        <row r="217">
          <cell r="C217">
            <v>43040</v>
          </cell>
          <cell r="D217">
            <v>6.1509426438589414E-2</v>
          </cell>
          <cell r="E217">
            <v>5.82</v>
          </cell>
          <cell r="F217">
            <v>0.17</v>
          </cell>
          <cell r="G217">
            <v>0.95</v>
          </cell>
          <cell r="H217">
            <v>0.17300000000000001</v>
          </cell>
          <cell r="I217">
            <v>6.0000000000000001E-3</v>
          </cell>
          <cell r="J217">
            <v>7.4999999999999997E-3</v>
          </cell>
        </row>
        <row r="218">
          <cell r="C218">
            <v>43070</v>
          </cell>
          <cell r="D218">
            <v>6.1542399084488324E-2</v>
          </cell>
          <cell r="E218">
            <v>5.9550000000000001</v>
          </cell>
          <cell r="F218">
            <v>0.17</v>
          </cell>
          <cell r="G218">
            <v>1.35</v>
          </cell>
          <cell r="H218">
            <v>0.17300000000000001</v>
          </cell>
          <cell r="I218">
            <v>6.0000000000000001E-3</v>
          </cell>
          <cell r="J218">
            <v>7.4999999999999997E-3</v>
          </cell>
        </row>
        <row r="219">
          <cell r="C219">
            <v>43101</v>
          </cell>
          <cell r="D219">
            <v>6.1576470818963003E-2</v>
          </cell>
          <cell r="E219">
            <v>6.01</v>
          </cell>
          <cell r="F219">
            <v>0.17</v>
          </cell>
          <cell r="G219">
            <v>1.35</v>
          </cell>
          <cell r="H219">
            <v>0.17300000000000001</v>
          </cell>
          <cell r="I219">
            <v>6.0000000000000001E-3</v>
          </cell>
          <cell r="J219">
            <v>7.4999999999999997E-3</v>
          </cell>
        </row>
        <row r="220">
          <cell r="C220">
            <v>43132</v>
          </cell>
          <cell r="D220">
            <v>6.1610542553823623E-2</v>
          </cell>
          <cell r="E220">
            <v>5.89</v>
          </cell>
          <cell r="F220">
            <v>0.17</v>
          </cell>
          <cell r="G220">
            <v>1.35</v>
          </cell>
          <cell r="H220">
            <v>0.17300000000000001</v>
          </cell>
          <cell r="I220">
            <v>6.0000000000000001E-3</v>
          </cell>
          <cell r="J220">
            <v>7.4999999999999997E-3</v>
          </cell>
        </row>
        <row r="221">
          <cell r="C221">
            <v>43160</v>
          </cell>
          <cell r="D221">
            <v>6.1641317024351494E-2</v>
          </cell>
          <cell r="E221">
            <v>5.75</v>
          </cell>
          <cell r="F221">
            <v>0.17</v>
          </cell>
          <cell r="G221">
            <v>0.95</v>
          </cell>
          <cell r="H221">
            <v>0.17300000000000001</v>
          </cell>
          <cell r="I221">
            <v>1.95E-2</v>
          </cell>
          <cell r="J221">
            <v>7.4999999999999997E-3</v>
          </cell>
        </row>
        <row r="222">
          <cell r="C222">
            <v>43191</v>
          </cell>
          <cell r="D222">
            <v>6.167538875994482E-2</v>
          </cell>
          <cell r="E222">
            <v>5.7139999999999995</v>
          </cell>
          <cell r="F222">
            <v>0.17</v>
          </cell>
          <cell r="G222">
            <v>0.5</v>
          </cell>
          <cell r="H222">
            <v>0.17300000000000001</v>
          </cell>
          <cell r="I222">
            <v>1.95E-2</v>
          </cell>
          <cell r="J222">
            <v>0.01</v>
          </cell>
        </row>
        <row r="223">
          <cell r="C223">
            <v>43221</v>
          </cell>
          <cell r="D223">
            <v>6.1708361407661012E-2</v>
          </cell>
          <cell r="E223">
            <v>5.7010000000000005</v>
          </cell>
          <cell r="F223">
            <v>0.17</v>
          </cell>
          <cell r="G223">
            <v>0.45</v>
          </cell>
          <cell r="H223">
            <v>0.17300000000000001</v>
          </cell>
          <cell r="I223">
            <v>1.925E-2</v>
          </cell>
          <cell r="J223">
            <v>0.01</v>
          </cell>
        </row>
        <row r="224">
          <cell r="C224">
            <v>43252</v>
          </cell>
          <cell r="D224">
            <v>6.1742433144013321E-2</v>
          </cell>
          <cell r="E224">
            <v>5.734</v>
          </cell>
          <cell r="F224">
            <v>0.17</v>
          </cell>
          <cell r="G224">
            <v>0.5</v>
          </cell>
          <cell r="H224">
            <v>0.17300000000000001</v>
          </cell>
          <cell r="I224">
            <v>1.925E-2</v>
          </cell>
          <cell r="J224">
            <v>0.01</v>
          </cell>
        </row>
        <row r="225">
          <cell r="C225">
            <v>43282</v>
          </cell>
          <cell r="D225">
            <v>6.1775405792462712E-2</v>
          </cell>
          <cell r="E225">
            <v>5.76</v>
          </cell>
          <cell r="F225">
            <v>0.17</v>
          </cell>
          <cell r="G225">
            <v>0.5</v>
          </cell>
          <cell r="I225">
            <v>1.925E-2</v>
          </cell>
          <cell r="J225">
            <v>0.01</v>
          </cell>
        </row>
        <row r="226">
          <cell r="C226">
            <v>43313</v>
          </cell>
          <cell r="D226">
            <v>6.1809477529573408E-2</v>
          </cell>
          <cell r="E226">
            <v>5.7880000000000011</v>
          </cell>
          <cell r="F226">
            <v>0.17</v>
          </cell>
          <cell r="G226">
            <v>0.45</v>
          </cell>
          <cell r="I226">
            <v>1.925E-2</v>
          </cell>
          <cell r="J226">
            <v>0.01</v>
          </cell>
        </row>
        <row r="227">
          <cell r="C227">
            <v>43344</v>
          </cell>
          <cell r="D227">
            <v>6.1843549267069704E-2</v>
          </cell>
          <cell r="E227">
            <v>5.7780000000000005</v>
          </cell>
          <cell r="F227">
            <v>0.17</v>
          </cell>
          <cell r="G227">
            <v>0.5</v>
          </cell>
          <cell r="I227">
            <v>1.925E-2</v>
          </cell>
          <cell r="J227">
            <v>0.01</v>
          </cell>
        </row>
        <row r="228">
          <cell r="C228">
            <v>43374</v>
          </cell>
          <cell r="D228">
            <v>6.1876521916626216E-2</v>
          </cell>
          <cell r="E228">
            <v>5.7980000000000009</v>
          </cell>
          <cell r="F228">
            <v>0.17</v>
          </cell>
          <cell r="G228">
            <v>0.5</v>
          </cell>
          <cell r="I228">
            <v>6.0000000000000001E-3</v>
          </cell>
          <cell r="J228">
            <v>0.01</v>
          </cell>
        </row>
        <row r="229">
          <cell r="C229">
            <v>43405</v>
          </cell>
          <cell r="D229">
            <v>6.1910593654880011E-2</v>
          </cell>
          <cell r="E229">
            <v>5.9249999999999998</v>
          </cell>
          <cell r="F229">
            <v>0.17</v>
          </cell>
          <cell r="G229">
            <v>0.95</v>
          </cell>
          <cell r="I229">
            <v>7.000000000000001E-3</v>
          </cell>
          <cell r="J229">
            <v>7.4999999999999997E-3</v>
          </cell>
        </row>
        <row r="230">
          <cell r="C230">
            <v>43435</v>
          </cell>
          <cell r="D230">
            <v>6.1943566305171123E-2</v>
          </cell>
          <cell r="E230">
            <v>6.06</v>
          </cell>
          <cell r="F230">
            <v>0.17</v>
          </cell>
          <cell r="G230">
            <v>1.35</v>
          </cell>
          <cell r="I230">
            <v>7.000000000000001E-3</v>
          </cell>
          <cell r="J230">
            <v>7.4999999999999997E-3</v>
          </cell>
        </row>
        <row r="231">
          <cell r="C231">
            <v>43466</v>
          </cell>
          <cell r="D231">
            <v>6.1977638044183422E-2</v>
          </cell>
          <cell r="E231">
            <v>6.1150000000000002</v>
          </cell>
          <cell r="F231">
            <v>0.17</v>
          </cell>
          <cell r="G231">
            <v>1.35</v>
          </cell>
          <cell r="I231">
            <v>7.000000000000001E-3</v>
          </cell>
          <cell r="J231">
            <v>7.4999999999999997E-3</v>
          </cell>
        </row>
        <row r="232">
          <cell r="C232">
            <v>43497</v>
          </cell>
          <cell r="D232">
            <v>6.2011709783581309E-2</v>
          </cell>
          <cell r="E232">
            <v>5.9950000000000001</v>
          </cell>
          <cell r="F232">
            <v>0.17</v>
          </cell>
          <cell r="G232">
            <v>1.35</v>
          </cell>
          <cell r="I232">
            <v>7.000000000000001E-3</v>
          </cell>
          <cell r="J232">
            <v>7.4999999999999997E-3</v>
          </cell>
        </row>
        <row r="233">
          <cell r="C233">
            <v>43525</v>
          </cell>
          <cell r="D233">
            <v>6.2042484258207714E-2</v>
          </cell>
          <cell r="E233">
            <v>5.8550000000000004</v>
          </cell>
          <cell r="F233">
            <v>0.17</v>
          </cell>
          <cell r="G233">
            <v>0.95</v>
          </cell>
          <cell r="I233">
            <v>2.0499999999999997E-2</v>
          </cell>
          <cell r="J233">
            <v>7.4999999999999997E-3</v>
          </cell>
        </row>
        <row r="234">
          <cell r="C234">
            <v>43556</v>
          </cell>
          <cell r="D234">
            <v>6.2076555998338716E-2</v>
          </cell>
          <cell r="E234">
            <v>5.819</v>
          </cell>
          <cell r="F234">
            <v>0.17</v>
          </cell>
          <cell r="G234">
            <v>0.5</v>
          </cell>
          <cell r="I234">
            <v>2.0499999999999997E-2</v>
          </cell>
          <cell r="J234">
            <v>0.01</v>
          </cell>
        </row>
        <row r="235">
          <cell r="C235">
            <v>43586</v>
          </cell>
          <cell r="D235">
            <v>6.2109528650445618E-2</v>
          </cell>
          <cell r="E235">
            <v>5.806</v>
          </cell>
          <cell r="F235">
            <v>0.17</v>
          </cell>
          <cell r="G235">
            <v>0.45</v>
          </cell>
          <cell r="I235">
            <v>2.0250000000000001E-2</v>
          </cell>
          <cell r="J235">
            <v>0.01</v>
          </cell>
        </row>
        <row r="236">
          <cell r="C236">
            <v>43617</v>
          </cell>
          <cell r="D236">
            <v>6.2143600391335208E-2</v>
          </cell>
          <cell r="E236">
            <v>5.8389999999999995</v>
          </cell>
          <cell r="F236">
            <v>0.17</v>
          </cell>
          <cell r="G236">
            <v>0.5</v>
          </cell>
          <cell r="I236">
            <v>2.0250000000000001E-2</v>
          </cell>
          <cell r="J236">
            <v>0.01</v>
          </cell>
        </row>
        <row r="237">
          <cell r="C237">
            <v>43647</v>
          </cell>
          <cell r="D237">
            <v>6.2176573044175711E-2</v>
          </cell>
          <cell r="E237">
            <v>5.8650000000000002</v>
          </cell>
          <cell r="F237">
            <v>0.17</v>
          </cell>
          <cell r="G237">
            <v>0.5</v>
          </cell>
          <cell r="I237">
            <v>2.0250000000000001E-2</v>
          </cell>
          <cell r="J237">
            <v>0.01</v>
          </cell>
        </row>
        <row r="238">
          <cell r="C238">
            <v>43678</v>
          </cell>
          <cell r="D238">
            <v>6.2210644785823707E-2</v>
          </cell>
          <cell r="E238">
            <v>5.8930000000000007</v>
          </cell>
          <cell r="F238">
            <v>0.17</v>
          </cell>
          <cell r="G238">
            <v>0.45</v>
          </cell>
          <cell r="I238">
            <v>2.0250000000000001E-2</v>
          </cell>
          <cell r="J238">
            <v>0.01</v>
          </cell>
        </row>
        <row r="239">
          <cell r="C239">
            <v>43709</v>
          </cell>
          <cell r="D239">
            <v>6.224471652785641E-2</v>
          </cell>
          <cell r="E239">
            <v>5.8830000000000009</v>
          </cell>
          <cell r="F239">
            <v>0.17</v>
          </cell>
          <cell r="G239">
            <v>0.5</v>
          </cell>
          <cell r="I239">
            <v>2.0250000000000001E-2</v>
          </cell>
          <cell r="J239">
            <v>0.01</v>
          </cell>
        </row>
        <row r="240">
          <cell r="C240">
            <v>43739</v>
          </cell>
          <cell r="D240">
            <v>6.227768918180402E-2</v>
          </cell>
          <cell r="E240">
            <v>5.9030000000000005</v>
          </cell>
          <cell r="F240">
            <v>0.17</v>
          </cell>
          <cell r="G240">
            <v>0.5</v>
          </cell>
          <cell r="I240">
            <v>7.000000000000001E-3</v>
          </cell>
          <cell r="J240">
            <v>0.01</v>
          </cell>
        </row>
        <row r="241">
          <cell r="C241">
            <v>43770</v>
          </cell>
          <cell r="D241">
            <v>6.2311760924595117E-2</v>
          </cell>
          <cell r="E241">
            <v>6.03</v>
          </cell>
          <cell r="F241">
            <v>0.17</v>
          </cell>
          <cell r="G241">
            <v>0.95</v>
          </cell>
          <cell r="I241">
            <v>8.0000000000000002E-3</v>
          </cell>
          <cell r="J241">
            <v>7.4999999999999997E-3</v>
          </cell>
        </row>
        <row r="242">
          <cell r="C242">
            <v>43800</v>
          </cell>
          <cell r="D242">
            <v>6.2344733579276397E-2</v>
          </cell>
          <cell r="E242">
            <v>6.165</v>
          </cell>
          <cell r="F242">
            <v>0.17</v>
          </cell>
          <cell r="G242">
            <v>1.35</v>
          </cell>
          <cell r="I242">
            <v>8.0000000000000002E-3</v>
          </cell>
          <cell r="J242">
            <v>7.4999999999999997E-3</v>
          </cell>
        </row>
        <row r="243">
          <cell r="C243">
            <v>43831</v>
          </cell>
          <cell r="D243">
            <v>6.2378805322825102E-2</v>
          </cell>
          <cell r="E243">
            <v>6.22</v>
          </cell>
          <cell r="F243">
            <v>0.17</v>
          </cell>
          <cell r="G243">
            <v>1.35</v>
          </cell>
          <cell r="I243">
            <v>8.0000000000000002E-3</v>
          </cell>
          <cell r="J243">
            <v>7.4999999999999997E-3</v>
          </cell>
        </row>
        <row r="244">
          <cell r="C244">
            <v>43862</v>
          </cell>
          <cell r="D244">
            <v>6.2412877066760214E-2</v>
          </cell>
          <cell r="E244">
            <v>6.1</v>
          </cell>
          <cell r="F244">
            <v>0.17</v>
          </cell>
          <cell r="G244">
            <v>1.35</v>
          </cell>
          <cell r="I244">
            <v>8.0000000000000002E-3</v>
          </cell>
          <cell r="J244">
            <v>7.4999999999999997E-3</v>
          </cell>
        </row>
        <row r="245">
          <cell r="C245">
            <v>43891</v>
          </cell>
          <cell r="D245">
            <v>6.2444750634015611E-2</v>
          </cell>
          <cell r="E245">
            <v>5.96</v>
          </cell>
          <cell r="F245">
            <v>0.17</v>
          </cell>
          <cell r="G245">
            <v>0.95</v>
          </cell>
          <cell r="I245">
            <v>2.1499999999999998E-2</v>
          </cell>
          <cell r="J245">
            <v>7.4999999999999997E-3</v>
          </cell>
        </row>
        <row r="246">
          <cell r="C246">
            <v>43922</v>
          </cell>
          <cell r="D246">
            <v>6.2478822378695405E-2</v>
          </cell>
          <cell r="E246">
            <v>5.9239999999999995</v>
          </cell>
          <cell r="F246">
            <v>0.17</v>
          </cell>
          <cell r="G246">
            <v>0.5</v>
          </cell>
          <cell r="I246">
            <v>2.1499999999999998E-2</v>
          </cell>
          <cell r="J246">
            <v>0.01</v>
          </cell>
        </row>
        <row r="247">
          <cell r="C247">
            <v>43952</v>
          </cell>
          <cell r="D247">
            <v>6.2511795035205014E-2</v>
          </cell>
          <cell r="E247">
            <v>5.9110000000000005</v>
          </cell>
          <cell r="F247">
            <v>0.17</v>
          </cell>
          <cell r="G247">
            <v>0.45</v>
          </cell>
          <cell r="I247">
            <v>2.1250000000000002E-2</v>
          </cell>
          <cell r="J247">
            <v>0.01</v>
          </cell>
        </row>
        <row r="248">
          <cell r="C248">
            <v>43983</v>
          </cell>
          <cell r="D248">
            <v>6.2545866780642903E-2</v>
          </cell>
          <cell r="E248">
            <v>5.944</v>
          </cell>
          <cell r="F248">
            <v>0.17</v>
          </cell>
          <cell r="G248">
            <v>0.5</v>
          </cell>
          <cell r="I248">
            <v>2.1250000000000002E-2</v>
          </cell>
          <cell r="J248">
            <v>0.01</v>
          </cell>
        </row>
        <row r="249">
          <cell r="C249">
            <v>44013</v>
          </cell>
          <cell r="D249">
            <v>6.2578839437885711E-2</v>
          </cell>
          <cell r="E249">
            <v>5.97</v>
          </cell>
          <cell r="F249">
            <v>0.17</v>
          </cell>
          <cell r="G249">
            <v>0.5</v>
          </cell>
          <cell r="I249">
            <v>2.1250000000000002E-2</v>
          </cell>
          <cell r="J249">
            <v>0.01</v>
          </cell>
        </row>
        <row r="250">
          <cell r="C250">
            <v>44044</v>
          </cell>
          <cell r="D250">
            <v>6.2612911184082118E-2</v>
          </cell>
          <cell r="E250">
            <v>5.9980000000000011</v>
          </cell>
          <cell r="F250">
            <v>0.17</v>
          </cell>
          <cell r="G250">
            <v>0.45</v>
          </cell>
          <cell r="I250">
            <v>2.1250000000000002E-2</v>
          </cell>
          <cell r="J250">
            <v>0.01</v>
          </cell>
        </row>
        <row r="251">
          <cell r="C251">
            <v>44075</v>
          </cell>
          <cell r="D251">
            <v>6.2646982930664008E-2</v>
          </cell>
          <cell r="E251">
            <v>5.9880000000000004</v>
          </cell>
          <cell r="F251">
            <v>0.17</v>
          </cell>
          <cell r="G251">
            <v>0.5</v>
          </cell>
          <cell r="I251">
            <v>2.1250000000000002E-2</v>
          </cell>
          <cell r="J251">
            <v>0.01</v>
          </cell>
        </row>
        <row r="252">
          <cell r="C252">
            <v>44105</v>
          </cell>
          <cell r="D252">
            <v>6.2679955589013014E-2</v>
          </cell>
          <cell r="E252">
            <v>6.0080000000000009</v>
          </cell>
          <cell r="F252">
            <v>0.17</v>
          </cell>
          <cell r="G252">
            <v>0.5</v>
          </cell>
          <cell r="I252">
            <v>8.0000000000000002E-3</v>
          </cell>
          <cell r="J252">
            <v>0.01</v>
          </cell>
        </row>
        <row r="253">
          <cell r="C253">
            <v>44136</v>
          </cell>
          <cell r="D253">
            <v>6.2714027336352909E-2</v>
          </cell>
          <cell r="E253">
            <v>6.1349999999999998</v>
          </cell>
          <cell r="F253">
            <v>0.17</v>
          </cell>
          <cell r="G253">
            <v>0.95</v>
          </cell>
          <cell r="I253">
            <v>9.0000000000000011E-3</v>
          </cell>
          <cell r="J253">
            <v>7.4999999999999997E-3</v>
          </cell>
        </row>
        <row r="254">
          <cell r="C254">
            <v>44166</v>
          </cell>
          <cell r="D254">
            <v>6.2746999995435093E-2</v>
          </cell>
          <cell r="E254">
            <v>6.27</v>
          </cell>
          <cell r="F254">
            <v>0.17</v>
          </cell>
          <cell r="G254">
            <v>1.35</v>
          </cell>
          <cell r="I254">
            <v>9.0000000000000011E-3</v>
          </cell>
          <cell r="J254">
            <v>7.4999999999999997E-3</v>
          </cell>
        </row>
        <row r="255">
          <cell r="C255">
            <v>44197</v>
          </cell>
          <cell r="D255">
            <v>6.2781071743532618E-2</v>
          </cell>
          <cell r="E255">
            <v>6.3250000000000002</v>
          </cell>
          <cell r="F255">
            <v>0.17</v>
          </cell>
          <cell r="G255">
            <v>1.35</v>
          </cell>
          <cell r="I255">
            <v>0</v>
          </cell>
          <cell r="J255">
            <v>0</v>
          </cell>
        </row>
        <row r="256">
          <cell r="C256">
            <v>44228</v>
          </cell>
          <cell r="D256">
            <v>6.2815143492015724E-2</v>
          </cell>
          <cell r="E256">
            <v>6.2050000000000001</v>
          </cell>
          <cell r="F256">
            <v>0.17</v>
          </cell>
          <cell r="G256">
            <v>1.35</v>
          </cell>
          <cell r="I256">
            <v>0</v>
          </cell>
          <cell r="J256">
            <v>0</v>
          </cell>
        </row>
        <row r="257">
          <cell r="C257">
            <v>44256</v>
          </cell>
          <cell r="D257">
            <v>6.2845917974847509E-2</v>
          </cell>
          <cell r="E257">
            <v>6.0650000000000004</v>
          </cell>
          <cell r="F257">
            <v>0.17</v>
          </cell>
          <cell r="G257">
            <v>0.95</v>
          </cell>
          <cell r="I257">
            <v>0</v>
          </cell>
          <cell r="J257">
            <v>0</v>
          </cell>
        </row>
        <row r="258">
          <cell r="C258">
            <v>44287</v>
          </cell>
          <cell r="D258">
            <v>6.2847466158331117E-2</v>
          </cell>
          <cell r="E258">
            <v>6.0289999999999999</v>
          </cell>
          <cell r="F258">
            <v>0.17</v>
          </cell>
          <cell r="G258">
            <v>0.5</v>
          </cell>
          <cell r="I258">
            <v>0</v>
          </cell>
          <cell r="J258">
            <v>0</v>
          </cell>
        </row>
        <row r="259">
          <cell r="C259">
            <v>44317</v>
          </cell>
          <cell r="D259">
            <v>6.2847915253136502E-2</v>
          </cell>
          <cell r="E259">
            <v>6.016</v>
          </cell>
          <cell r="F259">
            <v>0.17</v>
          </cell>
          <cell r="G259">
            <v>0.45</v>
          </cell>
          <cell r="I259">
            <v>0</v>
          </cell>
          <cell r="J259">
            <v>0</v>
          </cell>
        </row>
        <row r="260">
          <cell r="C260">
            <v>44348</v>
          </cell>
          <cell r="D260">
            <v>6.2848379317768516E-2</v>
          </cell>
          <cell r="E260">
            <v>6.0489999999999995</v>
          </cell>
          <cell r="F260">
            <v>0.17</v>
          </cell>
          <cell r="G260">
            <v>0.5</v>
          </cell>
          <cell r="I260">
            <v>0</v>
          </cell>
          <cell r="J260">
            <v>0</v>
          </cell>
        </row>
        <row r="261">
          <cell r="C261">
            <v>44378</v>
          </cell>
          <cell r="D261">
            <v>6.2848828412573901E-2</v>
          </cell>
          <cell r="E261">
            <v>6.0750000000000002</v>
          </cell>
          <cell r="F261">
            <v>0.17</v>
          </cell>
          <cell r="G261">
            <v>0.5</v>
          </cell>
          <cell r="I261">
            <v>0</v>
          </cell>
          <cell r="J261">
            <v>0</v>
          </cell>
        </row>
        <row r="262">
          <cell r="C262">
            <v>44409</v>
          </cell>
          <cell r="D262">
            <v>6.28492924772064E-2</v>
          </cell>
          <cell r="E262">
            <v>6.1030000000000006</v>
          </cell>
          <cell r="F262">
            <v>0.17</v>
          </cell>
          <cell r="G262">
            <v>0.45</v>
          </cell>
          <cell r="I262">
            <v>0</v>
          </cell>
          <cell r="J262">
            <v>0</v>
          </cell>
        </row>
        <row r="263">
          <cell r="C263">
            <v>44440</v>
          </cell>
          <cell r="D263">
            <v>6.2849756541838414E-2</v>
          </cell>
          <cell r="E263">
            <v>6.0930000000000009</v>
          </cell>
          <cell r="F263">
            <v>0.17</v>
          </cell>
          <cell r="G263">
            <v>0.5</v>
          </cell>
          <cell r="I263">
            <v>0</v>
          </cell>
          <cell r="J263">
            <v>0</v>
          </cell>
        </row>
        <row r="264">
          <cell r="C264">
            <v>44470</v>
          </cell>
          <cell r="D264">
            <v>6.2850205636644216E-2</v>
          </cell>
          <cell r="E264">
            <v>6.1130000000000004</v>
          </cell>
          <cell r="F264">
            <v>0.17</v>
          </cell>
          <cell r="G264">
            <v>0.5</v>
          </cell>
          <cell r="I264">
            <v>0</v>
          </cell>
          <cell r="J264">
            <v>0</v>
          </cell>
        </row>
        <row r="265">
          <cell r="C265">
            <v>44501</v>
          </cell>
          <cell r="D265">
            <v>6.2850669701276715E-2</v>
          </cell>
          <cell r="E265">
            <v>6.24</v>
          </cell>
          <cell r="F265">
            <v>0.17</v>
          </cell>
          <cell r="G265">
            <v>0.95</v>
          </cell>
          <cell r="I265">
            <v>0</v>
          </cell>
          <cell r="J265">
            <v>0</v>
          </cell>
        </row>
        <row r="266">
          <cell r="C266">
            <v>44531</v>
          </cell>
          <cell r="D266">
            <v>6.2851118796082517E-2</v>
          </cell>
          <cell r="E266">
            <v>6.375</v>
          </cell>
          <cell r="F266">
            <v>0.17</v>
          </cell>
          <cell r="G266">
            <v>1.35</v>
          </cell>
          <cell r="I266">
            <v>0</v>
          </cell>
          <cell r="J266">
            <v>0</v>
          </cell>
        </row>
        <row r="267">
          <cell r="C267">
            <v>44562</v>
          </cell>
          <cell r="D267">
            <v>6.2851582860715002E-2</v>
          </cell>
          <cell r="E267">
            <v>6.43</v>
          </cell>
          <cell r="F267">
            <v>0.17</v>
          </cell>
          <cell r="G267">
            <v>1.35</v>
          </cell>
          <cell r="I267">
            <v>0</v>
          </cell>
          <cell r="J267">
            <v>0</v>
          </cell>
        </row>
        <row r="268">
          <cell r="C268">
            <v>44593</v>
          </cell>
          <cell r="D268">
            <v>6.2852046925347529E-2</v>
          </cell>
          <cell r="E268">
            <v>6.31</v>
          </cell>
          <cell r="F268">
            <v>0.17</v>
          </cell>
          <cell r="G268">
            <v>1.35</v>
          </cell>
          <cell r="I268">
            <v>0</v>
          </cell>
          <cell r="J268">
            <v>0</v>
          </cell>
        </row>
        <row r="269">
          <cell r="C269">
            <v>44621</v>
          </cell>
          <cell r="D269">
            <v>6.2852466080499908E-2</v>
          </cell>
          <cell r="E269">
            <v>6.17</v>
          </cell>
          <cell r="F269">
            <v>0.17</v>
          </cell>
          <cell r="G269">
            <v>0.95</v>
          </cell>
          <cell r="I269">
            <v>0</v>
          </cell>
          <cell r="J269">
            <v>0</v>
          </cell>
        </row>
        <row r="270">
          <cell r="C270">
            <v>44652</v>
          </cell>
          <cell r="D270">
            <v>6.2852930145132407E-2</v>
          </cell>
          <cell r="E270">
            <v>6.1340000000000003</v>
          </cell>
          <cell r="F270">
            <v>0.17</v>
          </cell>
          <cell r="G270">
            <v>0.5</v>
          </cell>
          <cell r="I270">
            <v>0</v>
          </cell>
          <cell r="J270">
            <v>0</v>
          </cell>
        </row>
        <row r="271">
          <cell r="C271">
            <v>44682</v>
          </cell>
          <cell r="D271">
            <v>6.2853379239938612E-2</v>
          </cell>
          <cell r="E271">
            <v>6.1210000000000004</v>
          </cell>
          <cell r="F271">
            <v>0.17</v>
          </cell>
          <cell r="G271">
            <v>0.45</v>
          </cell>
          <cell r="I271">
            <v>0</v>
          </cell>
          <cell r="J271">
            <v>0</v>
          </cell>
        </row>
        <row r="272">
          <cell r="C272">
            <v>44713</v>
          </cell>
          <cell r="D272">
            <v>6.2853843304571611E-2</v>
          </cell>
          <cell r="E272">
            <v>6.1539999999999999</v>
          </cell>
          <cell r="F272">
            <v>0.17</v>
          </cell>
          <cell r="G272">
            <v>0.5</v>
          </cell>
          <cell r="I272">
            <v>0</v>
          </cell>
          <cell r="J272">
            <v>0</v>
          </cell>
        </row>
        <row r="273">
          <cell r="C273">
            <v>44743</v>
          </cell>
          <cell r="D273">
            <v>6.2854292399377829E-2</v>
          </cell>
          <cell r="E273">
            <v>6.18</v>
          </cell>
          <cell r="F273">
            <v>0.17</v>
          </cell>
          <cell r="G273">
            <v>0.5</v>
          </cell>
          <cell r="I273">
            <v>0</v>
          </cell>
          <cell r="J273">
            <v>0</v>
          </cell>
        </row>
        <row r="274">
          <cell r="C274">
            <v>44774</v>
          </cell>
          <cell r="D274">
            <v>6.2854756464010703E-2</v>
          </cell>
          <cell r="E274">
            <v>6.2080000000000011</v>
          </cell>
          <cell r="F274">
            <v>0.17</v>
          </cell>
          <cell r="G274">
            <v>0.45</v>
          </cell>
          <cell r="I274">
            <v>0</v>
          </cell>
          <cell r="J274">
            <v>0</v>
          </cell>
        </row>
        <row r="275">
          <cell r="C275">
            <v>44805</v>
          </cell>
          <cell r="D275">
            <v>6.2855220528644618E-2</v>
          </cell>
          <cell r="E275">
            <v>6.1980000000000004</v>
          </cell>
          <cell r="F275">
            <v>0.17</v>
          </cell>
          <cell r="G275">
            <v>0.5</v>
          </cell>
          <cell r="I275">
            <v>0</v>
          </cell>
          <cell r="J275">
            <v>0</v>
          </cell>
        </row>
        <row r="276">
          <cell r="C276">
            <v>44835</v>
          </cell>
          <cell r="D276">
            <v>6.2855669623450419E-2</v>
          </cell>
          <cell r="E276">
            <v>6.2180000000000009</v>
          </cell>
          <cell r="F276">
            <v>0.17</v>
          </cell>
          <cell r="G276">
            <v>0.5</v>
          </cell>
          <cell r="I276">
            <v>0</v>
          </cell>
          <cell r="J276">
            <v>0</v>
          </cell>
        </row>
        <row r="277">
          <cell r="C277">
            <v>44866</v>
          </cell>
          <cell r="D277">
            <v>6.2856133688084195E-2</v>
          </cell>
          <cell r="E277">
            <v>6.3449999999999998</v>
          </cell>
          <cell r="F277">
            <v>0.17</v>
          </cell>
          <cell r="G277">
            <v>0.95</v>
          </cell>
          <cell r="I277">
            <v>0</v>
          </cell>
          <cell r="J277">
            <v>0</v>
          </cell>
        </row>
        <row r="278">
          <cell r="C278">
            <v>44896</v>
          </cell>
          <cell r="D278">
            <v>6.2856582782890399E-2</v>
          </cell>
          <cell r="E278">
            <v>6.48</v>
          </cell>
          <cell r="F278">
            <v>0.17</v>
          </cell>
          <cell r="G278">
            <v>1.35</v>
          </cell>
          <cell r="I278">
            <v>0</v>
          </cell>
          <cell r="J278">
            <v>0</v>
          </cell>
        </row>
        <row r="279">
          <cell r="C279">
            <v>44927</v>
          </cell>
          <cell r="D279">
            <v>6.2857046847524217E-2</v>
          </cell>
          <cell r="E279">
            <v>6.5350000000000001</v>
          </cell>
          <cell r="F279">
            <v>0.17</v>
          </cell>
          <cell r="G279">
            <v>1.35</v>
          </cell>
        </row>
        <row r="280">
          <cell r="C280">
            <v>44958</v>
          </cell>
          <cell r="D280">
            <v>6.2857510912157605E-2</v>
          </cell>
          <cell r="E280">
            <v>6.415</v>
          </cell>
          <cell r="F280">
            <v>0.17</v>
          </cell>
          <cell r="G280">
            <v>1.35</v>
          </cell>
        </row>
        <row r="281">
          <cell r="C281">
            <v>44986</v>
          </cell>
          <cell r="D281">
            <v>6.2857930067310414E-2</v>
          </cell>
          <cell r="E281">
            <v>6.2750000000000004</v>
          </cell>
          <cell r="F281">
            <v>0.17</v>
          </cell>
          <cell r="G281">
            <v>0.95</v>
          </cell>
        </row>
        <row r="282">
          <cell r="C282">
            <v>45017</v>
          </cell>
          <cell r="D282">
            <v>6.2858394131944315E-2</v>
          </cell>
          <cell r="E282">
            <v>6.2389999999999999</v>
          </cell>
          <cell r="F282">
            <v>0.17</v>
          </cell>
          <cell r="G282">
            <v>0.5</v>
          </cell>
        </row>
        <row r="283">
          <cell r="C283">
            <v>45047</v>
          </cell>
          <cell r="D283">
            <v>6.2858843226751004E-2</v>
          </cell>
          <cell r="E283">
            <v>6.226</v>
          </cell>
          <cell r="F283">
            <v>0.17</v>
          </cell>
          <cell r="G283">
            <v>0.45</v>
          </cell>
        </row>
        <row r="284">
          <cell r="C284">
            <v>45078</v>
          </cell>
          <cell r="D284">
            <v>6.2859307291384822E-2</v>
          </cell>
          <cell r="E284">
            <v>6.2590000000000003</v>
          </cell>
          <cell r="F284">
            <v>0.17</v>
          </cell>
          <cell r="G284">
            <v>0.5</v>
          </cell>
        </row>
        <row r="285">
          <cell r="C285">
            <v>45108</v>
          </cell>
          <cell r="D285">
            <v>6.2859756386191915E-2</v>
          </cell>
          <cell r="E285">
            <v>6.2850000000000001</v>
          </cell>
          <cell r="F285">
            <v>0.17</v>
          </cell>
          <cell r="G285">
            <v>0.5</v>
          </cell>
        </row>
        <row r="286">
          <cell r="C286">
            <v>45139</v>
          </cell>
          <cell r="D286">
            <v>6.2860220450825705E-2</v>
          </cell>
          <cell r="E286">
            <v>6.3130000000000006</v>
          </cell>
          <cell r="F286">
            <v>0.17</v>
          </cell>
          <cell r="G286">
            <v>0.45</v>
          </cell>
        </row>
        <row r="287">
          <cell r="C287">
            <v>45170</v>
          </cell>
          <cell r="D287">
            <v>6.2860684515460008E-2</v>
          </cell>
          <cell r="E287">
            <v>6.3030000000000008</v>
          </cell>
          <cell r="F287">
            <v>0.17</v>
          </cell>
          <cell r="G287">
            <v>0.5</v>
          </cell>
        </row>
        <row r="288">
          <cell r="C288">
            <v>45200</v>
          </cell>
          <cell r="D288">
            <v>6.2861133610267114E-2</v>
          </cell>
          <cell r="E288">
            <v>6.3230000000000004</v>
          </cell>
          <cell r="F288">
            <v>0.17</v>
          </cell>
          <cell r="G288">
            <v>0.5</v>
          </cell>
        </row>
        <row r="289">
          <cell r="C289">
            <v>45231</v>
          </cell>
          <cell r="D289">
            <v>6.2861597674901404E-2</v>
          </cell>
          <cell r="E289">
            <v>6.45</v>
          </cell>
          <cell r="F289">
            <v>0.17</v>
          </cell>
          <cell r="G289">
            <v>0.95</v>
          </cell>
        </row>
        <row r="290">
          <cell r="C290">
            <v>45261</v>
          </cell>
          <cell r="D290">
            <v>6.286204676970851E-2</v>
          </cell>
          <cell r="E290">
            <v>6.585</v>
          </cell>
          <cell r="F290">
            <v>0.17</v>
          </cell>
          <cell r="G290">
            <v>1.35</v>
          </cell>
        </row>
        <row r="291">
          <cell r="C291">
            <v>45292</v>
          </cell>
          <cell r="D291">
            <v>6.28625108343428E-2</v>
          </cell>
          <cell r="E291">
            <v>6.64</v>
          </cell>
          <cell r="F291">
            <v>0.17</v>
          </cell>
          <cell r="G291">
            <v>1.35</v>
          </cell>
        </row>
        <row r="292">
          <cell r="C292">
            <v>45323</v>
          </cell>
          <cell r="D292">
            <v>6.2862974898977117E-2</v>
          </cell>
          <cell r="E292">
            <v>6.52</v>
          </cell>
          <cell r="F292">
            <v>0.17</v>
          </cell>
          <cell r="G292">
            <v>1.35</v>
          </cell>
        </row>
        <row r="293">
          <cell r="C293">
            <v>45352</v>
          </cell>
          <cell r="D293">
            <v>6.2863409023957928E-2</v>
          </cell>
          <cell r="E293">
            <v>6.38</v>
          </cell>
          <cell r="F293">
            <v>0.17</v>
          </cell>
          <cell r="G293">
            <v>0.95</v>
          </cell>
        </row>
        <row r="294">
          <cell r="C294">
            <v>45383</v>
          </cell>
          <cell r="D294">
            <v>6.2863873088592592E-2</v>
          </cell>
          <cell r="E294">
            <v>6.3440000000000003</v>
          </cell>
          <cell r="F294">
            <v>0.17</v>
          </cell>
          <cell r="G294">
            <v>0.5</v>
          </cell>
        </row>
        <row r="295">
          <cell r="C295">
            <v>45413</v>
          </cell>
          <cell r="D295">
            <v>6.2864322183400226E-2</v>
          </cell>
          <cell r="E295">
            <v>6.3310000000000004</v>
          </cell>
          <cell r="F295">
            <v>0.17</v>
          </cell>
          <cell r="G295">
            <v>0.45</v>
          </cell>
        </row>
        <row r="296">
          <cell r="C296">
            <v>45444</v>
          </cell>
          <cell r="D296">
            <v>6.2864786248034918E-2</v>
          </cell>
          <cell r="E296">
            <v>6.3639999999999999</v>
          </cell>
          <cell r="F296">
            <v>0.17</v>
          </cell>
          <cell r="G296">
            <v>0.5</v>
          </cell>
        </row>
        <row r="297">
          <cell r="C297">
            <v>45474</v>
          </cell>
          <cell r="D297">
            <v>6.2865235342842912E-2</v>
          </cell>
          <cell r="E297">
            <v>6.39</v>
          </cell>
          <cell r="F297">
            <v>0.17</v>
          </cell>
          <cell r="G297">
            <v>0.5</v>
          </cell>
        </row>
        <row r="298">
          <cell r="C298">
            <v>45505</v>
          </cell>
          <cell r="D298">
            <v>6.2865699407477729E-2</v>
          </cell>
          <cell r="E298">
            <v>6.418000000000001</v>
          </cell>
          <cell r="F298">
            <v>0.17</v>
          </cell>
          <cell r="G298">
            <v>0.45</v>
          </cell>
        </row>
        <row r="299">
          <cell r="C299">
            <v>45536</v>
          </cell>
          <cell r="D299">
            <v>6.2866163472112407E-2</v>
          </cell>
          <cell r="E299">
            <v>6.4080000000000013</v>
          </cell>
          <cell r="F299">
            <v>0.17</v>
          </cell>
          <cell r="G299">
            <v>0.5</v>
          </cell>
        </row>
        <row r="300">
          <cell r="C300">
            <v>45566</v>
          </cell>
          <cell r="D300">
            <v>6.2866612566920402E-2</v>
          </cell>
          <cell r="E300">
            <v>6.4280000000000008</v>
          </cell>
          <cell r="F300">
            <v>0.17</v>
          </cell>
          <cell r="G300">
            <v>0.5</v>
          </cell>
        </row>
        <row r="301">
          <cell r="C301">
            <v>45597</v>
          </cell>
          <cell r="D301">
            <v>6.2867076631555607E-2</v>
          </cell>
          <cell r="E301">
            <v>6.5549999999999997</v>
          </cell>
          <cell r="F301">
            <v>0.17</v>
          </cell>
          <cell r="G301">
            <v>0.95</v>
          </cell>
        </row>
        <row r="302">
          <cell r="C302">
            <v>45627</v>
          </cell>
          <cell r="D302">
            <v>6.2867525726363602E-2</v>
          </cell>
          <cell r="E302">
            <v>6.69</v>
          </cell>
          <cell r="F302">
            <v>0.17</v>
          </cell>
          <cell r="G302">
            <v>1.35</v>
          </cell>
        </row>
        <row r="303">
          <cell r="C303">
            <v>45658</v>
          </cell>
          <cell r="D303">
            <v>6.286798979099871E-2</v>
          </cell>
          <cell r="G303">
            <v>1.35</v>
          </cell>
        </row>
        <row r="304">
          <cell r="C304">
            <v>45689</v>
          </cell>
          <cell r="D304">
            <v>6.2868453855633902E-2</v>
          </cell>
          <cell r="G304">
            <v>1.35</v>
          </cell>
        </row>
        <row r="305">
          <cell r="C305">
            <v>45717</v>
          </cell>
          <cell r="D305">
            <v>6.2868873010788515E-2</v>
          </cell>
          <cell r="G305">
            <v>0.95</v>
          </cell>
        </row>
        <row r="306">
          <cell r="C306">
            <v>45748</v>
          </cell>
          <cell r="D306">
            <v>6.2869337075424109E-2</v>
          </cell>
          <cell r="G306">
            <v>0.5</v>
          </cell>
        </row>
        <row r="307">
          <cell r="C307">
            <v>45778</v>
          </cell>
          <cell r="D307">
            <v>6.2869786170232117E-2</v>
          </cell>
          <cell r="G307">
            <v>0.45</v>
          </cell>
        </row>
        <row r="308">
          <cell r="C308">
            <v>45809</v>
          </cell>
          <cell r="D308">
            <v>6.2870250234868114E-2</v>
          </cell>
          <cell r="G308">
            <v>0.5</v>
          </cell>
        </row>
        <row r="309">
          <cell r="C309">
            <v>45839</v>
          </cell>
          <cell r="D309">
            <v>6.2870699329676205E-2</v>
          </cell>
          <cell r="G309">
            <v>0.5</v>
          </cell>
        </row>
        <row r="310">
          <cell r="C310">
            <v>45870</v>
          </cell>
          <cell r="D310">
            <v>6.2871163394312188E-2</v>
          </cell>
          <cell r="G310">
            <v>0.45</v>
          </cell>
        </row>
        <row r="311">
          <cell r="C311">
            <v>45901</v>
          </cell>
          <cell r="D311">
            <v>6.2871627458947824E-2</v>
          </cell>
          <cell r="G311">
            <v>0.5</v>
          </cell>
        </row>
        <row r="312">
          <cell r="C312">
            <v>45931</v>
          </cell>
          <cell r="D312">
            <v>6.2872076553757206E-2</v>
          </cell>
          <cell r="G312">
            <v>0.5</v>
          </cell>
        </row>
        <row r="313">
          <cell r="C313">
            <v>45962</v>
          </cell>
          <cell r="D313">
            <v>6.2872540618392828E-2</v>
          </cell>
          <cell r="G313">
            <v>0.95</v>
          </cell>
        </row>
        <row r="314">
          <cell r="C314">
            <v>45992</v>
          </cell>
          <cell r="D314">
            <v>6.2872989713201613E-2</v>
          </cell>
          <cell r="G314">
            <v>1.35</v>
          </cell>
        </row>
        <row r="315">
          <cell r="C315">
            <v>46023</v>
          </cell>
          <cell r="D315">
            <v>6.2873453777837721E-2</v>
          </cell>
          <cell r="G315">
            <v>1.35</v>
          </cell>
        </row>
        <row r="316">
          <cell r="C316">
            <v>46054</v>
          </cell>
          <cell r="D316">
            <v>6.28739178424738E-2</v>
          </cell>
          <cell r="G316">
            <v>1.35</v>
          </cell>
        </row>
        <row r="317">
          <cell r="C317">
            <v>46082</v>
          </cell>
          <cell r="D317">
            <v>6.2874336997628802E-2</v>
          </cell>
          <cell r="G317">
            <v>0.95</v>
          </cell>
        </row>
        <row r="318">
          <cell r="C318">
            <v>46113</v>
          </cell>
          <cell r="D318">
            <v>6.2874801062264826E-2</v>
          </cell>
          <cell r="G318">
            <v>0.5</v>
          </cell>
        </row>
        <row r="319">
          <cell r="C319">
            <v>46143</v>
          </cell>
          <cell r="D319">
            <v>6.2875250157074611E-2</v>
          </cell>
          <cell r="G319">
            <v>0.45</v>
          </cell>
        </row>
        <row r="320">
          <cell r="C320">
            <v>46174</v>
          </cell>
          <cell r="D320">
            <v>6.2875714221710718E-2</v>
          </cell>
          <cell r="G320">
            <v>0.5</v>
          </cell>
        </row>
        <row r="321">
          <cell r="C321">
            <v>46204</v>
          </cell>
          <cell r="D321">
            <v>6.2876163316520031E-2</v>
          </cell>
          <cell r="G321">
            <v>0.5</v>
          </cell>
        </row>
        <row r="322">
          <cell r="C322">
            <v>46235</v>
          </cell>
          <cell r="D322">
            <v>6.28766273811565E-2</v>
          </cell>
          <cell r="G322">
            <v>0.45</v>
          </cell>
        </row>
        <row r="323">
          <cell r="C323">
            <v>46266</v>
          </cell>
          <cell r="D323">
            <v>6.2877091445792996E-2</v>
          </cell>
          <cell r="G323">
            <v>0.5</v>
          </cell>
        </row>
        <row r="324">
          <cell r="C324">
            <v>46296</v>
          </cell>
          <cell r="D324">
            <v>6.2877540540602808E-2</v>
          </cell>
          <cell r="G324">
            <v>0.5</v>
          </cell>
        </row>
        <row r="325">
          <cell r="C325">
            <v>46327</v>
          </cell>
          <cell r="D325">
            <v>6.2878004605239707E-2</v>
          </cell>
          <cell r="G325">
            <v>0.95</v>
          </cell>
        </row>
        <row r="326">
          <cell r="C326">
            <v>46357</v>
          </cell>
          <cell r="D326">
            <v>6.2878453700049505E-2</v>
          </cell>
          <cell r="G326">
            <v>1.35</v>
          </cell>
        </row>
        <row r="327">
          <cell r="C327">
            <v>46388</v>
          </cell>
          <cell r="D327">
            <v>6.2878917764686001E-2</v>
          </cell>
          <cell r="G327">
            <v>1.35</v>
          </cell>
        </row>
        <row r="328">
          <cell r="C328">
            <v>46419</v>
          </cell>
          <cell r="D328">
            <v>6.2879381829323011E-2</v>
          </cell>
          <cell r="G328">
            <v>1.35</v>
          </cell>
        </row>
        <row r="329">
          <cell r="C329">
            <v>46447</v>
          </cell>
          <cell r="D329">
            <v>6.2879800984479317E-2</v>
          </cell>
          <cell r="G329">
            <v>0.95</v>
          </cell>
        </row>
        <row r="330">
          <cell r="C330">
            <v>46478</v>
          </cell>
          <cell r="D330">
            <v>6.2880265049116299E-2</v>
          </cell>
          <cell r="G330">
            <v>0.5</v>
          </cell>
        </row>
        <row r="331">
          <cell r="C331">
            <v>46508</v>
          </cell>
          <cell r="D331">
            <v>6.2880714143926514E-2</v>
          </cell>
          <cell r="G331">
            <v>0.45</v>
          </cell>
        </row>
        <row r="332">
          <cell r="C332">
            <v>46539</v>
          </cell>
          <cell r="D332">
            <v>6.2881178208563912E-2</v>
          </cell>
          <cell r="G332">
            <v>0.5</v>
          </cell>
        </row>
        <row r="333">
          <cell r="C333">
            <v>46569</v>
          </cell>
          <cell r="D333">
            <v>6.2881627303374113E-2</v>
          </cell>
          <cell r="G333">
            <v>0.5</v>
          </cell>
        </row>
        <row r="334">
          <cell r="C334">
            <v>46600</v>
          </cell>
          <cell r="D334">
            <v>6.2882091368011525E-2</v>
          </cell>
          <cell r="G334">
            <v>0.45</v>
          </cell>
        </row>
        <row r="335">
          <cell r="C335">
            <v>46631</v>
          </cell>
          <cell r="D335">
            <v>6.2882555432648909E-2</v>
          </cell>
          <cell r="G335">
            <v>0.5</v>
          </cell>
        </row>
        <row r="336">
          <cell r="C336">
            <v>46661</v>
          </cell>
          <cell r="D336">
            <v>6.288300452745911E-2</v>
          </cell>
          <cell r="G336">
            <v>0.5</v>
          </cell>
        </row>
        <row r="337">
          <cell r="C337">
            <v>46692</v>
          </cell>
          <cell r="D337">
            <v>6.2883468592096523E-2</v>
          </cell>
          <cell r="G337">
            <v>0.95</v>
          </cell>
        </row>
        <row r="338">
          <cell r="C338">
            <v>46722</v>
          </cell>
          <cell r="D338">
            <v>6.2883917686907612E-2</v>
          </cell>
          <cell r="G338">
            <v>1.35</v>
          </cell>
        </row>
        <row r="339">
          <cell r="C339">
            <v>46753</v>
          </cell>
          <cell r="D339">
            <v>6.288438175154501E-2</v>
          </cell>
        </row>
        <row r="340">
          <cell r="C340">
            <v>46784</v>
          </cell>
          <cell r="D340">
            <v>6.2884845816182797E-2</v>
          </cell>
        </row>
        <row r="341">
          <cell r="C341">
            <v>46813</v>
          </cell>
          <cell r="D341">
            <v>6.2885279941166813E-2</v>
          </cell>
        </row>
        <row r="342">
          <cell r="C342">
            <v>46844</v>
          </cell>
          <cell r="D342">
            <v>6.2885744005804614E-2</v>
          </cell>
        </row>
        <row r="343">
          <cell r="C343">
            <v>46874</v>
          </cell>
          <cell r="D343">
            <v>6.2886193100615703E-2</v>
          </cell>
        </row>
        <row r="344">
          <cell r="C344">
            <v>46905</v>
          </cell>
          <cell r="D344">
            <v>6.2886657165253615E-2</v>
          </cell>
        </row>
        <row r="345">
          <cell r="C345">
            <v>46935</v>
          </cell>
          <cell r="D345">
            <v>6.2887106260064704E-2</v>
          </cell>
        </row>
        <row r="346">
          <cell r="C346">
            <v>46966</v>
          </cell>
          <cell r="D346">
            <v>6.2887570324702921E-2</v>
          </cell>
        </row>
        <row r="347">
          <cell r="C347">
            <v>46997</v>
          </cell>
          <cell r="D347">
            <v>6.2888034389340805E-2</v>
          </cell>
        </row>
        <row r="348">
          <cell r="C348">
            <v>47027</v>
          </cell>
          <cell r="D348">
            <v>6.2888483484152297E-2</v>
          </cell>
        </row>
        <row r="349">
          <cell r="C349">
            <v>47058</v>
          </cell>
          <cell r="D349">
            <v>6.2888947548790611E-2</v>
          </cell>
        </row>
        <row r="350">
          <cell r="C350">
            <v>47088</v>
          </cell>
          <cell r="D350">
            <v>6.2889396643602199E-2</v>
          </cell>
        </row>
        <row r="351">
          <cell r="C351">
            <v>47119</v>
          </cell>
          <cell r="D351">
            <v>6.2889860708240403E-2</v>
          </cell>
        </row>
        <row r="352">
          <cell r="C352">
            <v>47150</v>
          </cell>
          <cell r="D352">
            <v>6.2890324772879216E-2</v>
          </cell>
        </row>
        <row r="353">
          <cell r="C353">
            <v>47178</v>
          </cell>
          <cell r="D353">
            <v>6.2890743928036411E-2</v>
          </cell>
        </row>
        <row r="354">
          <cell r="C354">
            <v>47209</v>
          </cell>
          <cell r="D354">
            <v>6.2891207992675099E-2</v>
          </cell>
        </row>
        <row r="355">
          <cell r="C355">
            <v>47239</v>
          </cell>
          <cell r="D355">
            <v>6.2891657087487104E-2</v>
          </cell>
        </row>
        <row r="356">
          <cell r="C356">
            <v>47270</v>
          </cell>
          <cell r="D356">
            <v>6.2892121152125807E-2</v>
          </cell>
        </row>
        <row r="357">
          <cell r="C357">
            <v>47300</v>
          </cell>
          <cell r="D357">
            <v>6.2892570246937826E-2</v>
          </cell>
        </row>
        <row r="358">
          <cell r="C358">
            <v>47331</v>
          </cell>
          <cell r="D358">
            <v>6.2893034311577015E-2</v>
          </cell>
        </row>
        <row r="359">
          <cell r="C359">
            <v>47362</v>
          </cell>
          <cell r="D359">
            <v>6.2893498376215717E-2</v>
          </cell>
        </row>
        <row r="360">
          <cell r="C360">
            <v>47392</v>
          </cell>
          <cell r="D360">
            <v>6.2893947471028222E-2</v>
          </cell>
        </row>
        <row r="361">
          <cell r="C361">
            <v>47423</v>
          </cell>
          <cell r="D361">
            <v>6.2894411535667313E-2</v>
          </cell>
        </row>
        <row r="362">
          <cell r="C362">
            <v>47453</v>
          </cell>
          <cell r="D362">
            <v>6.2894860630479318E-2</v>
          </cell>
        </row>
        <row r="363">
          <cell r="C363">
            <v>47484</v>
          </cell>
          <cell r="D363">
            <v>6.2895324695118895E-2</v>
          </cell>
        </row>
        <row r="364">
          <cell r="C364">
            <v>47515</v>
          </cell>
          <cell r="D364">
            <v>6.2895788759758514E-2</v>
          </cell>
        </row>
        <row r="365">
          <cell r="C365">
            <v>47543</v>
          </cell>
          <cell r="D365">
            <v>6.2896207914916707E-2</v>
          </cell>
        </row>
        <row r="366">
          <cell r="C366">
            <v>47574</v>
          </cell>
          <cell r="D366">
            <v>6.2896671979556298E-2</v>
          </cell>
        </row>
        <row r="367">
          <cell r="C367">
            <v>47604</v>
          </cell>
          <cell r="D367">
            <v>6.2897121074369206E-2</v>
          </cell>
        </row>
        <row r="368">
          <cell r="C368">
            <v>47635</v>
          </cell>
          <cell r="D368">
            <v>6.2897585139008796E-2</v>
          </cell>
        </row>
        <row r="369">
          <cell r="C369">
            <v>47665</v>
          </cell>
          <cell r="D369">
            <v>6.2898034233821204E-2</v>
          </cell>
        </row>
        <row r="370">
          <cell r="C370">
            <v>47696</v>
          </cell>
          <cell r="D370">
            <v>6.2898498298461322E-2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zoomScaleNormal="32" zoomScaleSheetLayoutView="68" workbookViewId="0"/>
  </sheetViews>
  <sheetFormatPr defaultRowHeight="12.75"/>
  <sheetData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1111">
    <pageSetUpPr fitToPage="1"/>
  </sheetPr>
  <dimension ref="A1:J14"/>
  <sheetViews>
    <sheetView workbookViewId="0"/>
  </sheetViews>
  <sheetFormatPr defaultRowHeight="12.75"/>
  <cols>
    <col min="1" max="1" width="13.85546875" style="90" customWidth="1"/>
    <col min="2" max="2" width="14.42578125" style="90" customWidth="1"/>
    <col min="3" max="3" width="16.85546875" style="90" customWidth="1"/>
    <col min="4" max="4" width="16.28515625" style="90" bestFit="1" customWidth="1"/>
    <col min="5" max="5" width="12.7109375" style="90" customWidth="1"/>
    <col min="6" max="6" width="16.28515625" style="90" bestFit="1" customWidth="1"/>
    <col min="7" max="7" width="12.7109375" style="90" customWidth="1"/>
    <col min="8" max="8" width="5.7109375" style="90" customWidth="1"/>
    <col min="9" max="9" width="20.28515625" style="90" customWidth="1"/>
    <col min="10" max="16384" width="9.140625" style="90"/>
  </cols>
  <sheetData>
    <row r="1" spans="1:10">
      <c r="A1" s="89" t="s">
        <v>51</v>
      </c>
      <c r="C1" s="91" t="s">
        <v>52</v>
      </c>
      <c r="E1" s="91" t="s">
        <v>53</v>
      </c>
      <c r="G1" s="91" t="s">
        <v>48</v>
      </c>
    </row>
    <row r="2" spans="1:10">
      <c r="A2" s="90" t="s">
        <v>60</v>
      </c>
      <c r="C2" s="90" t="s">
        <v>61</v>
      </c>
      <c r="E2" s="90" t="s">
        <v>58</v>
      </c>
      <c r="G2" s="92" t="s">
        <v>62</v>
      </c>
    </row>
    <row r="3" spans="1:10">
      <c r="A3" s="90" t="s">
        <v>118</v>
      </c>
      <c r="B3"/>
      <c r="C3" s="92" t="s">
        <v>54</v>
      </c>
    </row>
    <row r="4" spans="1:10">
      <c r="B4"/>
      <c r="C4" s="92"/>
    </row>
    <row r="5" spans="1:10">
      <c r="C5" s="93"/>
      <c r="E5" s="93"/>
    </row>
    <row r="6" spans="1:10">
      <c r="A6" s="94"/>
      <c r="C6" s="93"/>
      <c r="E6" s="93"/>
    </row>
    <row r="7" spans="1:10">
      <c r="A7" s="95" t="s">
        <v>54</v>
      </c>
      <c r="C7" s="93"/>
      <c r="E7"/>
    </row>
    <row r="8" spans="1:10">
      <c r="A8" s="96" t="s">
        <v>54</v>
      </c>
      <c r="B8" s="92"/>
    </row>
    <row r="9" spans="1:10">
      <c r="A9" s="97" t="s">
        <v>55</v>
      </c>
      <c r="B9" s="97" t="s">
        <v>56</v>
      </c>
      <c r="D9" s="97" t="s">
        <v>1</v>
      </c>
      <c r="E9" s="96"/>
      <c r="F9" s="96"/>
      <c r="G9" s="96"/>
      <c r="H9" s="97"/>
      <c r="I9" s="97"/>
    </row>
    <row r="10" spans="1:10">
      <c r="A10" s="98" t="s">
        <v>9</v>
      </c>
      <c r="B10" s="98" t="s">
        <v>9</v>
      </c>
      <c r="C10" s="98" t="s">
        <v>11</v>
      </c>
      <c r="D10" s="98" t="s">
        <v>12</v>
      </c>
      <c r="E10" s="89"/>
      <c r="F10" s="98" t="s">
        <v>57</v>
      </c>
      <c r="G10" s="99"/>
      <c r="H10" s="98"/>
      <c r="I10" s="98" t="s">
        <v>59</v>
      </c>
    </row>
    <row r="11" spans="1:10" ht="13.5" thickBot="1">
      <c r="H11" s="100"/>
    </row>
    <row r="12" spans="1:10" ht="13.5" thickBot="1">
      <c r="A12" s="101">
        <v>37377</v>
      </c>
      <c r="B12" s="101">
        <v>41730</v>
      </c>
      <c r="C12" s="82" t="str">
        <f>CONCATENATE(INT((EDATE(B12,1)-A12)/365)," Y - ",INT(((EDATE(B12,1)-A12)-INT((EDATE(B12,1)-A12)/365)*365)/28)," M")</f>
        <v>12 Y - 0 M</v>
      </c>
      <c r="D12" s="102">
        <v>15000</v>
      </c>
      <c r="E12" s="92"/>
      <c r="F12" s="54" t="s">
        <v>63</v>
      </c>
      <c r="G12" s="54" t="s">
        <v>25</v>
      </c>
      <c r="H12" s="100" t="s">
        <v>54</v>
      </c>
      <c r="I12" s="126">
        <v>3.5000000000000003E-2</v>
      </c>
      <c r="J12" s="90" t="s">
        <v>119</v>
      </c>
    </row>
    <row r="13" spans="1:10" ht="13.5" thickBot="1">
      <c r="G13" s="54"/>
    </row>
    <row r="14" spans="1:10" ht="13.5" thickBot="1">
      <c r="A14" s="101">
        <v>37377</v>
      </c>
      <c r="B14" s="101">
        <v>41730</v>
      </c>
      <c r="C14" s="82" t="str">
        <f>CONCATENATE(INT((EDATE(B14,1)-A14)/365)," Y - ",INT(((EDATE(B14,1)-A14)-INT((EDATE(B14,1)-A14)/365)*365)/28)," M")</f>
        <v>12 Y - 0 M</v>
      </c>
      <c r="D14" s="102">
        <v>15000</v>
      </c>
      <c r="F14" s="54" t="s">
        <v>23</v>
      </c>
      <c r="G14" s="54" t="s">
        <v>64</v>
      </c>
      <c r="I14" s="126">
        <v>0.06</v>
      </c>
      <c r="J14" s="90" t="s">
        <v>120</v>
      </c>
    </row>
  </sheetData>
  <pageMargins left="0.75" right="0.75" top="1" bottom="1" header="0.5" footer="0.5"/>
  <pageSetup scale="9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L93"/>
  <sheetViews>
    <sheetView showGridLines="0" tabSelected="1" workbookViewId="0">
      <selection sqref="A1:D1"/>
    </sheetView>
  </sheetViews>
  <sheetFormatPr defaultRowHeight="12.75"/>
  <cols>
    <col min="1" max="1" width="25.7109375" style="106" customWidth="1"/>
    <col min="2" max="3" width="12.85546875" style="106" customWidth="1"/>
    <col min="4" max="4" width="10.7109375" style="106" bestFit="1" customWidth="1"/>
    <col min="5" max="5" width="13.7109375" style="106" customWidth="1"/>
    <col min="6" max="6" width="15.28515625" style="106" bestFit="1" customWidth="1"/>
    <col min="7" max="7" width="13.5703125" style="106" customWidth="1"/>
    <col min="8" max="8" width="12.28515625" style="106" bestFit="1" customWidth="1"/>
    <col min="9" max="9" width="11.7109375" style="106" bestFit="1" customWidth="1"/>
    <col min="10" max="11" width="9.140625" style="106"/>
    <col min="12" max="12" width="11.85546875" style="106" customWidth="1"/>
    <col min="13" max="13" width="13.140625" style="106" customWidth="1"/>
    <col min="14" max="16384" width="9.140625" style="106"/>
  </cols>
  <sheetData>
    <row r="1" spans="1:9" ht="18">
      <c r="A1" s="210" t="s">
        <v>73</v>
      </c>
      <c r="B1" s="210"/>
      <c r="C1" s="210"/>
      <c r="D1" s="210"/>
      <c r="H1" s="107"/>
      <c r="I1" s="107"/>
    </row>
    <row r="4" spans="1:9">
      <c r="A4" s="110" t="s">
        <v>16</v>
      </c>
      <c r="B4" s="130">
        <v>36951</v>
      </c>
    </row>
    <row r="5" spans="1:9">
      <c r="A5" s="110" t="s">
        <v>17</v>
      </c>
      <c r="B5" s="130">
        <v>36950</v>
      </c>
      <c r="C5" s="109"/>
    </row>
    <row r="6" spans="1:9">
      <c r="B6" s="110"/>
    </row>
    <row r="7" spans="1:9">
      <c r="B7" s="110"/>
    </row>
    <row r="8" spans="1:9" s="64" customFormat="1"/>
    <row r="9" spans="1:9" s="111" customFormat="1">
      <c r="A9" s="115" t="s">
        <v>11</v>
      </c>
      <c r="B9" s="127">
        <v>37377</v>
      </c>
      <c r="C9" s="127">
        <v>41730</v>
      </c>
      <c r="D9" s="82" t="s">
        <v>66</v>
      </c>
    </row>
    <row r="10" spans="1:9">
      <c r="A10" s="108"/>
      <c r="B10" s="85"/>
      <c r="C10" s="85"/>
      <c r="D10" s="86"/>
      <c r="E10" s="87"/>
      <c r="F10" s="112"/>
      <c r="G10" s="112"/>
      <c r="H10" s="113"/>
      <c r="I10" s="114"/>
    </row>
    <row r="11" spans="1:9">
      <c r="A11" s="115" t="s">
        <v>65</v>
      </c>
      <c r="B11" s="128">
        <v>15000</v>
      </c>
      <c r="C11" s="85"/>
      <c r="D11" s="86"/>
      <c r="E11" s="87"/>
      <c r="F11" s="84"/>
      <c r="G11" s="112"/>
      <c r="H11" s="113"/>
      <c r="I11" s="114"/>
    </row>
    <row r="12" spans="1:9">
      <c r="A12" s="115"/>
      <c r="B12" s="85"/>
      <c r="C12" s="85"/>
      <c r="D12" s="86"/>
      <c r="E12" s="87"/>
      <c r="F12" s="112"/>
      <c r="G12" s="112"/>
      <c r="H12" s="113"/>
      <c r="I12" s="114"/>
    </row>
    <row r="13" spans="1:9">
      <c r="A13" s="115" t="s">
        <v>67</v>
      </c>
      <c r="B13" s="127" t="s">
        <v>68</v>
      </c>
      <c r="C13" s="85"/>
      <c r="D13" s="86"/>
      <c r="E13" s="87"/>
      <c r="F13" s="112"/>
      <c r="G13" s="112"/>
      <c r="H13" s="113"/>
      <c r="I13" s="114"/>
    </row>
    <row r="14" spans="1:9">
      <c r="A14" s="108"/>
      <c r="B14" s="85"/>
      <c r="C14" s="85"/>
      <c r="D14" s="207"/>
      <c r="E14" s="87"/>
      <c r="F14" s="112"/>
      <c r="G14" s="116"/>
      <c r="H14" s="113"/>
      <c r="I14" s="114"/>
    </row>
    <row r="15" spans="1:9">
      <c r="A15" s="115" t="s">
        <v>71</v>
      </c>
      <c r="B15" s="129">
        <v>0</v>
      </c>
      <c r="C15" s="129">
        <v>0.06</v>
      </c>
      <c r="D15" s="86"/>
      <c r="E15" s="87"/>
      <c r="F15" s="112"/>
      <c r="G15" s="116"/>
      <c r="H15" s="113"/>
      <c r="I15" s="114"/>
    </row>
    <row r="16" spans="1:9">
      <c r="A16" s="115" t="s">
        <v>72</v>
      </c>
      <c r="B16" s="129">
        <v>0</v>
      </c>
      <c r="C16" s="129">
        <v>2.5000000000000001E-2</v>
      </c>
      <c r="D16" s="86"/>
      <c r="E16" s="87"/>
      <c r="F16" s="112"/>
      <c r="G16" s="116"/>
      <c r="H16" s="113"/>
      <c r="I16" s="114"/>
    </row>
    <row r="17" spans="1:9">
      <c r="A17" s="115" t="s">
        <v>74</v>
      </c>
      <c r="B17" s="129">
        <v>0</v>
      </c>
      <c r="C17" s="129">
        <v>2.5000000000000001E-2</v>
      </c>
      <c r="D17" s="86"/>
      <c r="E17" s="87"/>
      <c r="F17" s="112"/>
      <c r="G17" s="112"/>
      <c r="H17" s="104"/>
      <c r="I17" s="114"/>
    </row>
    <row r="18" spans="1:9">
      <c r="A18" s="115" t="s">
        <v>99</v>
      </c>
      <c r="B18" s="129">
        <v>0</v>
      </c>
      <c r="C18" s="129">
        <v>0.02</v>
      </c>
      <c r="D18" s="86"/>
      <c r="E18" s="87"/>
      <c r="F18" s="112"/>
      <c r="G18" s="112"/>
      <c r="H18" s="104"/>
      <c r="I18" s="114"/>
    </row>
    <row r="19" spans="1:9" ht="13.5" thickBot="1">
      <c r="A19" s="110"/>
      <c r="B19" s="117"/>
      <c r="C19" s="85"/>
      <c r="D19" s="86"/>
      <c r="E19" s="116"/>
      <c r="F19" s="112"/>
      <c r="I19" s="114"/>
    </row>
    <row r="20" spans="1:9" ht="13.5" thickBot="1">
      <c r="A20" s="110" t="s">
        <v>75</v>
      </c>
      <c r="B20" s="185">
        <f>Swap!S8</f>
        <v>4.8062713432508364</v>
      </c>
      <c r="C20" s="85"/>
      <c r="D20" s="86"/>
      <c r="E20" s="116"/>
      <c r="F20" s="112"/>
      <c r="I20" s="114"/>
    </row>
    <row r="21" spans="1:9" ht="13.5" thickBot="1">
      <c r="A21" s="108"/>
      <c r="B21" s="85"/>
      <c r="C21" s="85"/>
      <c r="D21" s="86"/>
      <c r="E21" s="87"/>
      <c r="F21" s="118"/>
      <c r="G21" s="112"/>
      <c r="H21" s="113"/>
      <c r="I21" s="114"/>
    </row>
    <row r="22" spans="1:9" ht="13.5" thickBot="1">
      <c r="A22" s="115" t="s">
        <v>96</v>
      </c>
      <c r="B22" s="184">
        <f>'ASTRIP (Digital Option)'!AX8</f>
        <v>3.686504957855679E-2</v>
      </c>
      <c r="C22" s="183">
        <f>'ASTRIP (Digital Option)'!AY8</f>
        <v>2423692.6845422164</v>
      </c>
      <c r="D22" s="86"/>
      <c r="E22" s="87"/>
      <c r="F22" s="112"/>
      <c r="G22" s="112"/>
      <c r="H22" s="104"/>
      <c r="I22" s="114"/>
    </row>
    <row r="23" spans="1:9" ht="13.5" thickBot="1">
      <c r="A23" s="108"/>
      <c r="B23" s="85"/>
      <c r="D23" s="86"/>
      <c r="E23" s="87"/>
      <c r="F23" s="112"/>
      <c r="G23" s="112"/>
      <c r="H23" s="104"/>
      <c r="I23" s="114"/>
    </row>
    <row r="24" spans="1:9" ht="13.5" thickBot="1">
      <c r="A24" s="115" t="s">
        <v>116</v>
      </c>
      <c r="B24" s="185">
        <f>B22+B20</f>
        <v>4.8431363928293933</v>
      </c>
      <c r="C24" s="85"/>
      <c r="D24" s="86"/>
      <c r="E24" s="87"/>
      <c r="F24" s="112"/>
      <c r="G24" s="112"/>
      <c r="H24" s="104"/>
      <c r="I24" s="114"/>
    </row>
    <row r="25" spans="1:9">
      <c r="A25" s="108"/>
      <c r="B25" s="85"/>
      <c r="C25" s="85"/>
      <c r="D25" s="86"/>
      <c r="E25" s="87"/>
      <c r="F25" s="112"/>
      <c r="G25" s="112"/>
      <c r="H25" s="113"/>
      <c r="I25" s="114"/>
    </row>
    <row r="26" spans="1:9">
      <c r="A26" s="64"/>
      <c r="B26" s="64" t="s">
        <v>117</v>
      </c>
      <c r="C26" s="109"/>
      <c r="D26" s="86"/>
      <c r="E26" s="87"/>
      <c r="F26" s="112"/>
      <c r="G26" s="112"/>
      <c r="H26" s="113"/>
      <c r="I26" s="114"/>
    </row>
    <row r="27" spans="1:9" ht="13.5" thickBot="1">
      <c r="A27" s="201">
        <f>B20</f>
        <v>4.8062713432508364</v>
      </c>
      <c r="B27" s="202">
        <v>1</v>
      </c>
      <c r="C27" s="187"/>
      <c r="D27" s="188"/>
      <c r="E27" s="189"/>
      <c r="F27" s="186"/>
      <c r="G27" s="200"/>
      <c r="H27" s="113"/>
      <c r="I27" s="114"/>
    </row>
    <row r="28" spans="1:9">
      <c r="A28" s="203">
        <v>37741</v>
      </c>
      <c r="B28" s="204">
        <f t="dataTable" ref="B28:B39" dt2D="1" dtr="0" r1="C27" r2="C9"/>
        <v>4.5907436625722404</v>
      </c>
      <c r="C28" s="191"/>
      <c r="D28" s="192"/>
      <c r="E28" s="190"/>
      <c r="F28" s="186"/>
      <c r="G28" s="200"/>
      <c r="H28" s="120"/>
    </row>
    <row r="29" spans="1:9">
      <c r="A29" s="203">
        <v>38107</v>
      </c>
      <c r="B29" s="205">
        <v>4.5317803228875775</v>
      </c>
      <c r="C29" s="193"/>
      <c r="D29" s="188"/>
      <c r="E29" s="189"/>
      <c r="F29" s="186"/>
      <c r="G29" s="200"/>
      <c r="I29" s="114"/>
    </row>
    <row r="30" spans="1:9">
      <c r="A30" s="203">
        <v>38472</v>
      </c>
      <c r="B30" s="205">
        <v>4.5394896362544017</v>
      </c>
      <c r="C30" s="190"/>
      <c r="D30" s="190"/>
      <c r="E30" s="189"/>
      <c r="F30" s="186"/>
      <c r="G30" s="200"/>
      <c r="I30" s="114"/>
    </row>
    <row r="31" spans="1:9">
      <c r="A31" s="203">
        <v>38837</v>
      </c>
      <c r="B31" s="205">
        <v>4.5601230236954686</v>
      </c>
      <c r="C31" s="194"/>
      <c r="D31" s="194"/>
      <c r="E31" s="190"/>
      <c r="F31" s="186"/>
      <c r="G31" s="200"/>
    </row>
    <row r="32" spans="1:9">
      <c r="A32" s="203">
        <v>39202</v>
      </c>
      <c r="B32" s="205">
        <v>4.5858633670943405</v>
      </c>
      <c r="C32" s="189"/>
      <c r="D32" s="189"/>
      <c r="E32" s="195"/>
      <c r="F32" s="186"/>
      <c r="G32" s="200"/>
    </row>
    <row r="33" spans="1:12">
      <c r="A33" s="203">
        <v>39568</v>
      </c>
      <c r="B33" s="205">
        <v>4.6141228802483045</v>
      </c>
      <c r="C33" s="189"/>
      <c r="D33" s="189"/>
      <c r="E33" s="190"/>
      <c r="F33" s="186"/>
      <c r="G33" s="200"/>
      <c r="H33" s="121"/>
    </row>
    <row r="34" spans="1:12">
      <c r="A34" s="203">
        <v>39933</v>
      </c>
      <c r="B34" s="205">
        <v>4.6438923763897781</v>
      </c>
      <c r="C34" s="189"/>
      <c r="D34" s="189"/>
      <c r="E34" s="190"/>
      <c r="F34" s="186"/>
      <c r="G34" s="200"/>
    </row>
    <row r="35" spans="1:12">
      <c r="A35" s="203">
        <v>40298</v>
      </c>
      <c r="B35" s="205">
        <v>4.6748703757373304</v>
      </c>
      <c r="C35" s="189"/>
      <c r="D35" s="189"/>
      <c r="E35" s="190"/>
      <c r="F35" s="186"/>
      <c r="G35" s="200"/>
    </row>
    <row r="36" spans="1:12">
      <c r="A36" s="203">
        <v>40663</v>
      </c>
      <c r="B36" s="205">
        <v>4.7067604029592687</v>
      </c>
      <c r="C36" s="189"/>
      <c r="D36" s="189"/>
      <c r="E36" s="190"/>
      <c r="F36" s="186"/>
      <c r="G36" s="200"/>
    </row>
    <row r="37" spans="1:12">
      <c r="A37" s="203">
        <v>41029</v>
      </c>
      <c r="B37" s="205">
        <v>4.7394955296757511</v>
      </c>
      <c r="C37" s="189"/>
      <c r="D37" s="189"/>
      <c r="E37" s="190"/>
      <c r="F37" s="186"/>
      <c r="G37" s="200"/>
    </row>
    <row r="38" spans="1:12">
      <c r="A38" s="203">
        <v>41394</v>
      </c>
      <c r="B38" s="205">
        <v>4.7727000318077692</v>
      </c>
      <c r="C38" s="189"/>
      <c r="D38" s="189"/>
      <c r="E38" s="190"/>
      <c r="F38" s="186"/>
      <c r="G38" s="200"/>
    </row>
    <row r="39" spans="1:12" ht="13.5" thickBot="1">
      <c r="A39" s="203">
        <v>41759</v>
      </c>
      <c r="B39" s="206">
        <v>4.8062713432508364</v>
      </c>
      <c r="C39" s="190"/>
      <c r="D39" s="190"/>
      <c r="E39" s="190"/>
    </row>
    <row r="40" spans="1:12">
      <c r="B40" s="186"/>
      <c r="C40" s="190"/>
      <c r="D40" s="190"/>
      <c r="E40" s="190"/>
    </row>
    <row r="41" spans="1:12">
      <c r="B41" s="186"/>
      <c r="C41" s="190"/>
      <c r="D41" s="190"/>
      <c r="E41" s="190"/>
      <c r="F41" s="64"/>
      <c r="G41" s="64"/>
      <c r="H41" s="64"/>
      <c r="I41" s="64"/>
      <c r="J41" s="64"/>
      <c r="K41" s="64"/>
    </row>
    <row r="42" spans="1:12">
      <c r="B42" s="186"/>
      <c r="C42" s="190"/>
      <c r="D42" s="190"/>
      <c r="E42" s="190"/>
      <c r="F42" s="64"/>
      <c r="K42" s="64"/>
      <c r="L42" s="64"/>
    </row>
    <row r="43" spans="1:12">
      <c r="B43" s="186"/>
      <c r="C43" s="194"/>
      <c r="D43" s="190"/>
      <c r="E43" s="194"/>
      <c r="F43" s="111"/>
      <c r="G43" s="111"/>
      <c r="H43" s="111"/>
      <c r="I43" s="111"/>
      <c r="J43" s="111"/>
      <c r="K43" s="111"/>
      <c r="L43" s="111"/>
    </row>
    <row r="44" spans="1:12">
      <c r="B44" s="186"/>
      <c r="C44" s="189"/>
      <c r="D44" s="190"/>
      <c r="E44" s="196"/>
      <c r="F44" s="119"/>
      <c r="G44" s="122"/>
      <c r="H44" s="122"/>
      <c r="I44" s="123"/>
      <c r="J44" s="122"/>
      <c r="K44" s="122"/>
      <c r="L44" s="124"/>
    </row>
    <row r="45" spans="1:12">
      <c r="B45" s="186"/>
      <c r="C45" s="189"/>
      <c r="D45" s="190"/>
      <c r="E45" s="196"/>
      <c r="F45" s="119"/>
      <c r="G45" s="122"/>
      <c r="H45" s="122"/>
      <c r="I45" s="123"/>
      <c r="J45" s="122"/>
      <c r="K45" s="122"/>
      <c r="L45" s="124"/>
    </row>
    <row r="46" spans="1:12">
      <c r="B46" s="186"/>
      <c r="C46" s="189"/>
      <c r="D46" s="190"/>
      <c r="E46" s="196"/>
      <c r="F46" s="119"/>
      <c r="G46" s="122"/>
      <c r="H46" s="122"/>
      <c r="I46" s="123"/>
      <c r="J46" s="122"/>
      <c r="K46" s="122"/>
      <c r="L46" s="124"/>
    </row>
    <row r="47" spans="1:12">
      <c r="B47" s="186"/>
      <c r="C47" s="189"/>
      <c r="D47" s="190"/>
      <c r="E47" s="196"/>
      <c r="F47" s="119"/>
      <c r="G47" s="122"/>
      <c r="H47" s="122"/>
      <c r="I47" s="123"/>
      <c r="J47" s="122"/>
      <c r="K47" s="122"/>
      <c r="L47" s="124"/>
    </row>
    <row r="48" spans="1:12">
      <c r="B48" s="186"/>
      <c r="C48" s="189"/>
      <c r="D48" s="190"/>
      <c r="E48" s="196"/>
      <c r="F48" s="119"/>
      <c r="G48" s="122"/>
      <c r="H48" s="122"/>
      <c r="I48" s="123"/>
      <c r="J48" s="122"/>
      <c r="K48" s="122"/>
      <c r="L48" s="124"/>
    </row>
    <row r="49" spans="2:12">
      <c r="B49" s="186"/>
      <c r="C49" s="197"/>
      <c r="D49" s="190"/>
      <c r="E49" s="196"/>
      <c r="F49" s="119"/>
      <c r="G49" s="122"/>
      <c r="H49" s="122"/>
      <c r="I49" s="123"/>
      <c r="J49" s="122"/>
      <c r="K49" s="122"/>
      <c r="L49" s="125"/>
    </row>
    <row r="50" spans="2:12">
      <c r="B50" s="186"/>
      <c r="C50" s="189"/>
      <c r="D50" s="189"/>
      <c r="E50" s="196"/>
    </row>
    <row r="51" spans="2:12">
      <c r="B51" s="186"/>
      <c r="C51" s="189"/>
      <c r="D51" s="189"/>
      <c r="E51" s="190"/>
      <c r="H51" s="124"/>
      <c r="L51" s="124"/>
    </row>
    <row r="52" spans="2:12">
      <c r="B52" s="186"/>
      <c r="C52" s="189"/>
      <c r="D52" s="189"/>
      <c r="E52" s="190"/>
    </row>
    <row r="53" spans="2:12">
      <c r="B53" s="186"/>
      <c r="C53" s="189"/>
      <c r="D53" s="189"/>
      <c r="E53" s="190"/>
    </row>
    <row r="54" spans="2:12">
      <c r="B54" s="186"/>
      <c r="C54" s="189"/>
      <c r="D54" s="189"/>
      <c r="E54" s="190"/>
    </row>
    <row r="55" spans="2:12">
      <c r="B55" s="186"/>
      <c r="C55" s="189"/>
      <c r="D55" s="189"/>
      <c r="E55" s="190"/>
    </row>
    <row r="56" spans="2:12">
      <c r="B56" s="186"/>
      <c r="C56" s="189"/>
      <c r="D56" s="190"/>
      <c r="E56" s="190"/>
    </row>
    <row r="57" spans="2:12">
      <c r="B57" s="186"/>
      <c r="C57" s="190"/>
      <c r="D57" s="190"/>
      <c r="E57" s="190"/>
    </row>
    <row r="58" spans="2:12">
      <c r="B58" s="186"/>
      <c r="C58" s="190"/>
      <c r="D58" s="190"/>
      <c r="E58" s="190"/>
    </row>
    <row r="59" spans="2:12">
      <c r="B59" s="186"/>
      <c r="C59" s="190"/>
      <c r="D59" s="190"/>
      <c r="E59" s="190"/>
    </row>
    <row r="60" spans="2:12">
      <c r="B60" s="186"/>
      <c r="C60" s="190"/>
      <c r="D60" s="190"/>
      <c r="E60" s="190"/>
    </row>
    <row r="61" spans="2:12">
      <c r="B61" s="186"/>
      <c r="C61" s="190"/>
      <c r="D61" s="190"/>
      <c r="E61" s="190"/>
    </row>
    <row r="62" spans="2:12">
      <c r="B62" s="186"/>
      <c r="C62" s="190"/>
      <c r="D62" s="190"/>
      <c r="E62" s="190"/>
    </row>
    <row r="63" spans="2:12">
      <c r="B63" s="186"/>
      <c r="C63" s="190"/>
      <c r="D63" s="190"/>
      <c r="E63" s="190"/>
    </row>
    <row r="64" spans="2:12">
      <c r="B64" s="190"/>
      <c r="C64" s="190"/>
      <c r="D64" s="190"/>
      <c r="E64" s="190"/>
    </row>
    <row r="65" spans="2:5">
      <c r="B65" s="190"/>
      <c r="C65" s="190"/>
      <c r="D65" s="190"/>
      <c r="E65" s="190"/>
    </row>
    <row r="66" spans="2:5">
      <c r="B66" s="190"/>
      <c r="C66" s="190"/>
      <c r="D66" s="190"/>
      <c r="E66" s="190"/>
    </row>
    <row r="67" spans="2:5">
      <c r="B67" s="190"/>
      <c r="C67" s="190"/>
      <c r="D67" s="190"/>
      <c r="E67" s="190"/>
    </row>
    <row r="68" spans="2:5">
      <c r="B68" s="190"/>
      <c r="C68" s="190"/>
      <c r="D68" s="190"/>
      <c r="E68" s="190"/>
    </row>
    <row r="69" spans="2:5">
      <c r="B69" s="190"/>
      <c r="C69" s="190"/>
      <c r="D69" s="190"/>
      <c r="E69" s="190"/>
    </row>
    <row r="70" spans="2:5">
      <c r="B70" s="190"/>
      <c r="C70" s="190"/>
      <c r="D70" s="190"/>
      <c r="E70" s="190"/>
    </row>
    <row r="71" spans="2:5">
      <c r="B71" s="190"/>
      <c r="C71" s="190"/>
      <c r="D71" s="190"/>
      <c r="E71" s="190"/>
    </row>
    <row r="72" spans="2:5">
      <c r="B72" s="190"/>
      <c r="C72" s="190"/>
      <c r="D72" s="190"/>
      <c r="E72" s="190"/>
    </row>
    <row r="73" spans="2:5">
      <c r="B73" s="190"/>
      <c r="C73" s="190"/>
      <c r="D73" s="190"/>
      <c r="E73" s="190"/>
    </row>
    <row r="74" spans="2:5">
      <c r="B74" s="190"/>
      <c r="C74" s="190"/>
      <c r="D74" s="190"/>
      <c r="E74" s="190"/>
    </row>
    <row r="75" spans="2:5">
      <c r="B75" s="190"/>
      <c r="C75" s="190"/>
      <c r="D75" s="190"/>
      <c r="E75" s="190"/>
    </row>
    <row r="76" spans="2:5">
      <c r="B76" s="190"/>
      <c r="C76" s="190"/>
      <c r="D76" s="190"/>
      <c r="E76" s="190"/>
    </row>
    <row r="77" spans="2:5">
      <c r="B77" s="190"/>
      <c r="C77" s="190"/>
      <c r="D77" s="190"/>
      <c r="E77" s="190"/>
    </row>
    <row r="78" spans="2:5">
      <c r="B78" s="190"/>
      <c r="C78" s="190"/>
      <c r="D78" s="190"/>
      <c r="E78" s="190"/>
    </row>
    <row r="79" spans="2:5">
      <c r="B79" s="190"/>
      <c r="C79" s="190"/>
      <c r="D79" s="190"/>
      <c r="E79" s="190"/>
    </row>
    <row r="80" spans="2:5">
      <c r="B80" s="190"/>
      <c r="C80" s="190"/>
      <c r="D80" s="190"/>
      <c r="E80" s="190"/>
    </row>
    <row r="81" spans="2:5">
      <c r="B81" s="190"/>
      <c r="C81" s="190"/>
      <c r="D81" s="190"/>
      <c r="E81" s="190"/>
    </row>
    <row r="82" spans="2:5">
      <c r="B82" s="190"/>
      <c r="C82" s="190"/>
      <c r="D82" s="190"/>
      <c r="E82" s="190"/>
    </row>
    <row r="83" spans="2:5">
      <c r="B83" s="190"/>
      <c r="C83" s="190"/>
      <c r="D83" s="190"/>
      <c r="E83" s="190"/>
    </row>
    <row r="84" spans="2:5">
      <c r="B84" s="190"/>
      <c r="C84" s="190"/>
      <c r="D84" s="190"/>
      <c r="E84" s="190"/>
    </row>
    <row r="85" spans="2:5">
      <c r="B85" s="190"/>
      <c r="C85" s="190"/>
      <c r="D85" s="190"/>
      <c r="E85" s="190"/>
    </row>
    <row r="86" spans="2:5">
      <c r="B86" s="190"/>
      <c r="C86" s="190"/>
      <c r="D86" s="190"/>
      <c r="E86" s="190"/>
    </row>
    <row r="87" spans="2:5">
      <c r="B87" s="190"/>
      <c r="C87" s="190"/>
      <c r="D87" s="190"/>
      <c r="E87" s="190"/>
    </row>
    <row r="88" spans="2:5">
      <c r="B88" s="190"/>
      <c r="C88" s="190"/>
      <c r="D88" s="190"/>
      <c r="E88" s="190"/>
    </row>
    <row r="89" spans="2:5">
      <c r="B89" s="190"/>
      <c r="C89" s="190"/>
      <c r="D89" s="190"/>
      <c r="E89" s="190"/>
    </row>
    <row r="90" spans="2:5">
      <c r="B90" s="190"/>
      <c r="C90" s="190"/>
      <c r="D90" s="190"/>
      <c r="E90" s="190"/>
    </row>
    <row r="91" spans="2:5">
      <c r="B91" s="190"/>
      <c r="C91" s="190"/>
      <c r="D91" s="190"/>
      <c r="E91" s="190"/>
    </row>
    <row r="92" spans="2:5">
      <c r="B92" s="190"/>
      <c r="C92" s="190"/>
      <c r="D92" s="190"/>
      <c r="E92" s="190"/>
    </row>
    <row r="93" spans="2:5">
      <c r="B93" s="190"/>
      <c r="C93" s="190"/>
      <c r="D93" s="190"/>
      <c r="E93" s="190"/>
    </row>
  </sheetData>
  <scenarios current="2" sqref="B20">
    <scenario name="Year 1" locked="1" count="1" user="Eric Boyt" comment="Created by Eric Boyt on 3/1/01">
      <inputCells r="C9" val="41730" numFmtId="17"/>
    </scenario>
    <scenario name="Year 2" locked="1" count="1" user="Eric Boyt" comment="Created by Eric Boyt on 3/1/01_x000a_Modified by Eric Boyt on 3/1/01">
      <inputCells r="C9" val="38107" numFmtId="17"/>
    </scenario>
    <scenario name="Year 3" locked="1" count="1" user="Eric Boyt" comment="Created by Eric Boyt on 3/1/01">
      <inputCells r="C9" val="38472" numFmtId="17"/>
    </scenario>
  </scenarios>
  <mergeCells count="1">
    <mergeCell ref="A1:D1"/>
  </mergeCells>
  <pageMargins left="0.75" right="0" top="1" bottom="1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2">
    <pageSetUpPr fitToPage="1"/>
  </sheetPr>
  <dimension ref="A1:BC370"/>
  <sheetViews>
    <sheetView zoomScale="75" workbookViewId="0"/>
  </sheetViews>
  <sheetFormatPr defaultRowHeight="12.75"/>
  <cols>
    <col min="1" max="1" width="14.140625" style="2" customWidth="1"/>
    <col min="2" max="2" width="14.5703125" style="2" customWidth="1"/>
    <col min="3" max="4" width="16.42578125" style="2" customWidth="1"/>
    <col min="5" max="5" width="14.85546875" style="2" bestFit="1" customWidth="1"/>
    <col min="6" max="6" width="13.85546875" style="2" bestFit="1" customWidth="1"/>
    <col min="7" max="7" width="10.7109375" style="2" customWidth="1"/>
    <col min="8" max="9" width="18.140625" style="2" customWidth="1"/>
    <col min="10" max="10" width="22.5703125" style="2" customWidth="1"/>
    <col min="11" max="12" width="16" style="2" customWidth="1"/>
    <col min="13" max="13" width="25" style="2" customWidth="1"/>
    <col min="14" max="14" width="14.5703125" style="2" customWidth="1"/>
    <col min="15" max="15" width="15.42578125" style="2" customWidth="1"/>
    <col min="16" max="16" width="3.140625" style="2" customWidth="1"/>
    <col min="17" max="17" width="16.7109375" style="2" bestFit="1" customWidth="1"/>
    <col min="18" max="18" width="18.5703125" style="2" bestFit="1" customWidth="1"/>
    <col min="19" max="19" width="16.7109375" style="2" bestFit="1" customWidth="1"/>
    <col min="20" max="20" width="3.140625" style="2" customWidth="1"/>
    <col min="21" max="27" width="10.7109375" style="5" customWidth="1"/>
    <col min="28" max="28" width="4.28515625" style="2" customWidth="1"/>
    <col min="29" max="29" width="12.28515625" style="2" customWidth="1"/>
    <col min="30" max="30" width="18.85546875" style="2" customWidth="1"/>
    <col min="31" max="31" width="15.85546875" style="2" customWidth="1"/>
    <col min="32" max="32" width="17.140625" style="2" customWidth="1"/>
    <col min="33" max="33" width="20.5703125" style="2" customWidth="1"/>
    <col min="34" max="34" width="20.7109375" style="2" customWidth="1"/>
    <col min="35" max="35" width="14.28515625" style="2" customWidth="1"/>
    <col min="36" max="36" width="16.42578125" style="2" customWidth="1"/>
    <col min="37" max="37" width="15.140625" style="2" customWidth="1"/>
    <col min="38" max="38" width="6.5703125" style="6" customWidth="1"/>
    <col min="39" max="40" width="15.140625" style="2" customWidth="1"/>
    <col min="41" max="41" width="16.85546875" style="2" customWidth="1"/>
    <col min="42" max="42" width="16" style="2" customWidth="1"/>
    <col min="43" max="43" width="5.85546875" customWidth="1"/>
    <col min="44" max="45" width="15.140625" style="2" customWidth="1"/>
    <col min="46" max="46" width="16.85546875" style="2" customWidth="1"/>
    <col min="47" max="47" width="16" style="2" customWidth="1"/>
    <col min="48" max="48" width="6.28515625" style="2" customWidth="1"/>
    <col min="49" max="49" width="18.42578125" style="2" customWidth="1"/>
    <col min="50" max="50" width="3.85546875" style="2" customWidth="1"/>
    <col min="51" max="51" width="18.42578125" style="2" customWidth="1"/>
    <col min="52" max="52" width="9.140625" style="2"/>
    <col min="53" max="53" width="15.28515625" style="2" customWidth="1"/>
    <col min="54" max="54" width="9.140625" style="2"/>
    <col min="55" max="55" width="13.7109375" style="2" bestFit="1" customWidth="1"/>
    <col min="56" max="16384" width="9.140625" style="2"/>
  </cols>
  <sheetData>
    <row r="1" spans="1:55" ht="13.5" thickBot="1">
      <c r="A1" s="1"/>
      <c r="B1" s="56" t="s">
        <v>47</v>
      </c>
      <c r="C1" s="57"/>
      <c r="D1" s="57"/>
      <c r="E1"/>
      <c r="H1" s="3" t="s">
        <v>13</v>
      </c>
      <c r="I1" s="3" t="s">
        <v>7</v>
      </c>
      <c r="J1" s="48" t="s">
        <v>8</v>
      </c>
      <c r="K1" s="48" t="s">
        <v>37</v>
      </c>
      <c r="L1" s="73" t="s">
        <v>41</v>
      </c>
      <c r="M1" s="58"/>
      <c r="AC1" s="4"/>
      <c r="AD1" s="59"/>
      <c r="AE1" s="4"/>
      <c r="AF1" s="4"/>
      <c r="AG1" s="59"/>
      <c r="AH1" s="4"/>
      <c r="AI1" s="60"/>
    </row>
    <row r="2" spans="1:55">
      <c r="A2" s="8" t="s">
        <v>14</v>
      </c>
      <c r="B2" s="9" t="s">
        <v>15</v>
      </c>
      <c r="C2" s="10" t="s">
        <v>16</v>
      </c>
      <c r="D2" s="11" t="s">
        <v>17</v>
      </c>
      <c r="E2" s="9" t="s">
        <v>11</v>
      </c>
      <c r="F2" s="10" t="s">
        <v>18</v>
      </c>
      <c r="G2" s="9" t="s">
        <v>19</v>
      </c>
      <c r="H2" s="12" t="s">
        <v>20</v>
      </c>
      <c r="I2" s="13" t="s">
        <v>21</v>
      </c>
      <c r="J2" s="49" t="s">
        <v>21</v>
      </c>
      <c r="K2" s="49" t="s">
        <v>38</v>
      </c>
      <c r="L2" s="61"/>
      <c r="AC2" s="4"/>
      <c r="AD2" s="4"/>
      <c r="AE2" s="4"/>
      <c r="AF2" s="4"/>
      <c r="AG2" s="4"/>
      <c r="AH2" s="4"/>
      <c r="AI2" s="4"/>
      <c r="AP2" s="54" t="s">
        <v>45</v>
      </c>
      <c r="AU2" s="54" t="s">
        <v>46</v>
      </c>
    </row>
    <row r="3" spans="1:55" ht="13.5" thickBot="1">
      <c r="A3" s="77">
        <f>' Summary'!B9</f>
        <v>37377</v>
      </c>
      <c r="B3" s="78">
        <f>' Summary'!C9</f>
        <v>41730</v>
      </c>
      <c r="C3" s="15">
        <f>' Summary'!B4</f>
        <v>36951</v>
      </c>
      <c r="D3" s="15">
        <f>' Summary'!B5</f>
        <v>36950</v>
      </c>
      <c r="E3" s="16" t="str">
        <f>CONCATENATE(INT(Z8/12)," Y - ",Z8-INT(Z8/12)*12," M")</f>
        <v>12 Y - 0 M</v>
      </c>
      <c r="F3" s="76">
        <v>1</v>
      </c>
      <c r="G3" s="76">
        <v>2</v>
      </c>
      <c r="H3" s="75">
        <v>1</v>
      </c>
      <c r="I3" s="74" t="s">
        <v>68</v>
      </c>
      <c r="J3" s="74" t="s">
        <v>68</v>
      </c>
      <c r="K3" s="74">
        <v>0</v>
      </c>
      <c r="L3" s="62"/>
      <c r="AC3" s="4"/>
      <c r="AF3" s="4"/>
    </row>
    <row r="4" spans="1:55">
      <c r="A4" s="17"/>
      <c r="B4" s="17"/>
      <c r="C4" s="17"/>
      <c r="D4" s="17" t="s">
        <v>26</v>
      </c>
      <c r="E4" s="17" t="s">
        <v>10</v>
      </c>
      <c r="F4" s="17" t="s">
        <v>2</v>
      </c>
      <c r="G4" s="63" t="s">
        <v>42</v>
      </c>
      <c r="H4" s="18"/>
      <c r="I4" s="18"/>
      <c r="J4" s="63" t="str">
        <f>CONCATENATE(I3,"-","D")</f>
        <v>IF-FGT/Z2-D</v>
      </c>
      <c r="K4" s="18" t="str">
        <f>I3</f>
        <v>IF-FGT/Z2</v>
      </c>
      <c r="L4" s="18" t="str">
        <f>I3</f>
        <v>IF-FGT/Z2</v>
      </c>
      <c r="M4" s="63" t="str">
        <f>CONCATENATE(J3,"-","I")</f>
        <v>IF-FGT/Z2-I</v>
      </c>
      <c r="N4" s="18" t="str">
        <f>J3</f>
        <v>IF-FGT/Z2</v>
      </c>
      <c r="O4" s="18" t="str">
        <f>J3</f>
        <v>IF-FGT/Z2</v>
      </c>
      <c r="Q4" s="18" t="str">
        <f>K4</f>
        <v>IF-FGT/Z2</v>
      </c>
      <c r="R4" s="18" t="str">
        <f>J4</f>
        <v>IF-FGT/Z2-D</v>
      </c>
      <c r="S4" s="18" t="str">
        <f>K4</f>
        <v>IF-FGT/Z2</v>
      </c>
      <c r="U4" s="19"/>
      <c r="V4" s="19"/>
      <c r="W4" s="19" t="s">
        <v>22</v>
      </c>
      <c r="X4" s="63" t="s">
        <v>44</v>
      </c>
      <c r="Y4" s="19"/>
      <c r="Z4" s="19"/>
      <c r="AA4" s="19"/>
      <c r="AC4" s="20"/>
      <c r="AD4" s="20"/>
      <c r="AE4" s="20"/>
      <c r="AF4" s="20" t="str">
        <f>K4</f>
        <v>IF-FGT/Z2</v>
      </c>
      <c r="AG4" s="20" t="str">
        <f>AF4</f>
        <v>IF-FGT/Z2</v>
      </c>
      <c r="AH4" s="20" t="str">
        <f>AG4</f>
        <v>IF-FGT/Z2</v>
      </c>
      <c r="AI4" s="20" t="str">
        <f>AH4</f>
        <v>IF-FGT/Z2</v>
      </c>
      <c r="AJ4" s="20" t="str">
        <f>AI4</f>
        <v>IF-FGT/Z2</v>
      </c>
      <c r="AK4" s="20" t="str">
        <f>AJ4</f>
        <v>IF-FGT/Z2</v>
      </c>
      <c r="AL4" s="21"/>
      <c r="AM4" s="22" t="s">
        <v>23</v>
      </c>
      <c r="AN4" s="22" t="s">
        <v>24</v>
      </c>
      <c r="AO4" s="22" t="s">
        <v>25</v>
      </c>
      <c r="AP4" s="22" t="s">
        <v>26</v>
      </c>
      <c r="AR4" s="22" t="s">
        <v>23</v>
      </c>
      <c r="AS4" s="22" t="s">
        <v>7</v>
      </c>
      <c r="AT4" s="22" t="s">
        <v>25</v>
      </c>
      <c r="AU4" s="22" t="s">
        <v>26</v>
      </c>
      <c r="AV4" s="64"/>
      <c r="AW4" s="50"/>
      <c r="AY4" s="50"/>
    </row>
    <row r="5" spans="1:55">
      <c r="A5" s="17" t="s">
        <v>27</v>
      </c>
      <c r="B5" s="17" t="str">
        <f>IF($H$3=1,"Daily","Monthly")</f>
        <v>Daily</v>
      </c>
      <c r="C5" s="17"/>
      <c r="D5" s="17" t="str">
        <f>IF($H$3=1,"Daily","Monthly")</f>
        <v>Daily</v>
      </c>
      <c r="E5" s="17" t="s">
        <v>1</v>
      </c>
      <c r="F5" s="17" t="s">
        <v>1</v>
      </c>
      <c r="G5" s="17" t="s">
        <v>6</v>
      </c>
      <c r="H5" s="17" t="s">
        <v>6</v>
      </c>
      <c r="I5" s="17" t="s">
        <v>6</v>
      </c>
      <c r="J5" s="17" t="s">
        <v>7</v>
      </c>
      <c r="K5" s="17" t="s">
        <v>7</v>
      </c>
      <c r="L5" s="17" t="s">
        <v>7</v>
      </c>
      <c r="M5" s="17" t="s">
        <v>8</v>
      </c>
      <c r="N5" s="17" t="s">
        <v>8</v>
      </c>
      <c r="O5" s="17" t="s">
        <v>8</v>
      </c>
      <c r="Q5" s="17" t="s">
        <v>43</v>
      </c>
      <c r="R5" s="17" t="s">
        <v>43</v>
      </c>
      <c r="S5" s="17" t="s">
        <v>43</v>
      </c>
      <c r="U5" s="23" t="s">
        <v>28</v>
      </c>
      <c r="V5" s="23" t="s">
        <v>3</v>
      </c>
      <c r="W5" s="23" t="s">
        <v>3</v>
      </c>
      <c r="X5" s="24" t="s">
        <v>29</v>
      </c>
      <c r="Y5" s="23" t="s">
        <v>3</v>
      </c>
      <c r="Z5" s="23" t="s">
        <v>30</v>
      </c>
      <c r="AA5" s="23" t="s">
        <v>30</v>
      </c>
      <c r="AC5" s="25" t="str">
        <f t="shared" ref="AC5:AK6" si="0">G5</f>
        <v>Nymex</v>
      </c>
      <c r="AD5" s="25" t="str">
        <f t="shared" si="0"/>
        <v>Nymex</v>
      </c>
      <c r="AE5" s="25" t="str">
        <f t="shared" si="0"/>
        <v>Nymex</v>
      </c>
      <c r="AF5" s="25" t="str">
        <f t="shared" si="0"/>
        <v>Basis</v>
      </c>
      <c r="AG5" s="25" t="str">
        <f t="shared" si="0"/>
        <v>Basis</v>
      </c>
      <c r="AH5" s="25" t="str">
        <f t="shared" si="0"/>
        <v>Basis</v>
      </c>
      <c r="AI5" s="25" t="str">
        <f t="shared" si="0"/>
        <v>Index</v>
      </c>
      <c r="AJ5" s="25" t="str">
        <f t="shared" si="0"/>
        <v>Index</v>
      </c>
      <c r="AK5" s="25" t="str">
        <f t="shared" si="0"/>
        <v>Index</v>
      </c>
      <c r="AL5" s="21"/>
      <c r="AM5" s="26" t="str">
        <f>CHOOSE(G3,"Bid-Contract","Contract-Offer")</f>
        <v>Contract-Offer</v>
      </c>
      <c r="AN5" s="26" t="str">
        <f>AM5</f>
        <v>Contract-Offer</v>
      </c>
      <c r="AO5" s="26" t="str">
        <f>AM5</f>
        <v>Contract-Offer</v>
      </c>
      <c r="AP5" s="26" t="str">
        <f>AM5</f>
        <v>Contract-Offer</v>
      </c>
      <c r="AR5" s="26" t="str">
        <f>CHOOSE(G3,"Mid-Bid","Offer-Mid")</f>
        <v>Offer-Mid</v>
      </c>
      <c r="AS5" s="26" t="str">
        <f>AR5</f>
        <v>Offer-Mid</v>
      </c>
      <c r="AT5" s="26" t="str">
        <f>AR5</f>
        <v>Offer-Mid</v>
      </c>
      <c r="AU5" s="26" t="str">
        <f>AR5</f>
        <v>Offer-Mid</v>
      </c>
      <c r="AV5" s="64"/>
      <c r="AW5" s="51" t="s">
        <v>26</v>
      </c>
      <c r="AY5" s="51" t="s">
        <v>26</v>
      </c>
    </row>
    <row r="6" spans="1:55">
      <c r="A6" s="27" t="s">
        <v>31</v>
      </c>
      <c r="B6" s="28" t="s">
        <v>40</v>
      </c>
      <c r="C6" s="28"/>
      <c r="D6" s="27" t="s">
        <v>40</v>
      </c>
      <c r="E6" s="28" t="s">
        <v>12</v>
      </c>
      <c r="F6" s="28" t="s">
        <v>12</v>
      </c>
      <c r="G6" s="27" t="s">
        <v>0</v>
      </c>
      <c r="H6" s="27" t="str">
        <f>CHOOSE(G3,"Bid","Offer")</f>
        <v>Offer</v>
      </c>
      <c r="I6" s="27" t="s">
        <v>32</v>
      </c>
      <c r="J6" s="27" t="s">
        <v>0</v>
      </c>
      <c r="K6" s="27" t="str">
        <f>H6</f>
        <v>Offer</v>
      </c>
      <c r="L6" s="27" t="s">
        <v>32</v>
      </c>
      <c r="M6" s="27" t="s">
        <v>0</v>
      </c>
      <c r="N6" s="27" t="str">
        <f>K6</f>
        <v>Offer</v>
      </c>
      <c r="O6" s="27" t="s">
        <v>32</v>
      </c>
      <c r="Q6" s="27" t="s">
        <v>0</v>
      </c>
      <c r="R6" s="27" t="str">
        <f>K6</f>
        <v>Offer</v>
      </c>
      <c r="S6" s="27" t="s">
        <v>32</v>
      </c>
      <c r="U6" s="29" t="s">
        <v>33</v>
      </c>
      <c r="V6" s="29" t="s">
        <v>9</v>
      </c>
      <c r="W6" s="29" t="s">
        <v>33</v>
      </c>
      <c r="X6" s="30" t="s">
        <v>34</v>
      </c>
      <c r="Y6" s="29" t="s">
        <v>4</v>
      </c>
      <c r="Z6" s="29" t="s">
        <v>35</v>
      </c>
      <c r="AA6" s="29" t="s">
        <v>33</v>
      </c>
      <c r="AC6" s="31" t="str">
        <f t="shared" si="0"/>
        <v>Mid</v>
      </c>
      <c r="AD6" s="31" t="str">
        <f t="shared" si="0"/>
        <v>Offer</v>
      </c>
      <c r="AE6" s="31" t="str">
        <f t="shared" si="0"/>
        <v>Contract</v>
      </c>
      <c r="AF6" s="31" t="str">
        <f t="shared" si="0"/>
        <v>Mid</v>
      </c>
      <c r="AG6" s="31" t="str">
        <f t="shared" si="0"/>
        <v>Offer</v>
      </c>
      <c r="AH6" s="31" t="str">
        <f t="shared" si="0"/>
        <v>Contract</v>
      </c>
      <c r="AI6" s="31" t="str">
        <f t="shared" si="0"/>
        <v>Mid</v>
      </c>
      <c r="AJ6" s="31" t="str">
        <f t="shared" si="0"/>
        <v>Offer</v>
      </c>
      <c r="AK6" s="31" t="str">
        <f t="shared" si="0"/>
        <v>Contract</v>
      </c>
      <c r="AL6" s="21"/>
      <c r="AM6" s="32" t="s">
        <v>5</v>
      </c>
      <c r="AN6" s="32" t="s">
        <v>5</v>
      </c>
      <c r="AO6" s="32" t="s">
        <v>5</v>
      </c>
      <c r="AP6" s="32" t="s">
        <v>5</v>
      </c>
      <c r="AR6" s="32" t="s">
        <v>5</v>
      </c>
      <c r="AS6" s="32" t="s">
        <v>5</v>
      </c>
      <c r="AT6" s="32" t="s">
        <v>5</v>
      </c>
      <c r="AU6" s="32" t="s">
        <v>5</v>
      </c>
      <c r="AV6" s="64"/>
      <c r="AW6" s="51" t="s">
        <v>39</v>
      </c>
      <c r="AY6" s="51" t="s">
        <v>32</v>
      </c>
    </row>
    <row r="7" spans="1:55" ht="13.5" thickBot="1">
      <c r="A7" s="33"/>
      <c r="B7" s="33"/>
      <c r="C7" s="33"/>
      <c r="D7" s="33"/>
      <c r="W7" s="34"/>
      <c r="AW7" s="53"/>
      <c r="AY7" s="53"/>
    </row>
    <row r="8" spans="1:55" ht="13.5" thickBot="1">
      <c r="A8" s="46" t="s">
        <v>36</v>
      </c>
      <c r="B8" s="35"/>
      <c r="C8" s="35"/>
      <c r="D8" s="35">
        <f>SUM(D10:D370)</f>
        <v>5400000</v>
      </c>
      <c r="E8" s="35">
        <f>SUM(E10:E370)</f>
        <v>65745000</v>
      </c>
      <c r="F8" s="35">
        <f>SUM(F10:F370)</f>
        <v>44440558.461357452</v>
      </c>
      <c r="G8" s="36">
        <f t="shared" ref="G8:O8" si="1">AC8/$F$8</f>
        <v>4.793856602399198</v>
      </c>
      <c r="H8" s="36">
        <f t="shared" si="1"/>
        <v>4.793856602399198</v>
      </c>
      <c r="I8" s="36">
        <f t="shared" si="1"/>
        <v>4.793856602399198</v>
      </c>
      <c r="J8" s="36">
        <f t="shared" si="1"/>
        <v>4.0326351493639601E-3</v>
      </c>
      <c r="K8" s="36">
        <f t="shared" si="1"/>
        <v>4.0326351493639601E-3</v>
      </c>
      <c r="L8" s="36">
        <f t="shared" si="1"/>
        <v>4.0326351493639601E-3</v>
      </c>
      <c r="M8" s="65">
        <f t="shared" si="1"/>
        <v>8.3821057022747773E-3</v>
      </c>
      <c r="N8" s="36">
        <f t="shared" si="1"/>
        <v>8.3821057022747773E-3</v>
      </c>
      <c r="O8" s="36">
        <f t="shared" si="1"/>
        <v>8.3821057022747773E-3</v>
      </c>
      <c r="Q8" s="36">
        <f>(AC8+AF8+AI8)/F8</f>
        <v>4.8062713432508364</v>
      </c>
      <c r="R8" s="36">
        <f>(AD8+AG8+AJ8)/F8</f>
        <v>4.8062713432508364</v>
      </c>
      <c r="S8" s="36">
        <f>AY8/$F$8</f>
        <v>4.8062713432508364</v>
      </c>
      <c r="X8" s="37"/>
      <c r="Y8" s="14"/>
      <c r="Z8" s="38">
        <f>SUM(Z10:Z370)</f>
        <v>144</v>
      </c>
      <c r="AA8" s="38">
        <f>SUM(AA10:AA370)</f>
        <v>4383</v>
      </c>
      <c r="AC8" s="39">
        <f t="shared" ref="AC8:AK8" si="2">SUM(AC10:AC370)</f>
        <v>213041664.59428596</v>
      </c>
      <c r="AD8" s="39">
        <f t="shared" si="2"/>
        <v>213041664.59428596</v>
      </c>
      <c r="AE8" s="39">
        <f t="shared" si="2"/>
        <v>213041664.59428596</v>
      </c>
      <c r="AF8" s="39">
        <f t="shared" si="2"/>
        <v>179212.558108634</v>
      </c>
      <c r="AG8" s="39">
        <f t="shared" si="2"/>
        <v>179212.558108634</v>
      </c>
      <c r="AH8" s="39">
        <f t="shared" si="2"/>
        <v>179212.558108634</v>
      </c>
      <c r="AI8" s="39">
        <f t="shared" si="2"/>
        <v>372505.45849121991</v>
      </c>
      <c r="AJ8" s="39">
        <f t="shared" si="2"/>
        <v>372505.45849121991</v>
      </c>
      <c r="AK8" s="39">
        <f t="shared" si="2"/>
        <v>372505.45849121991</v>
      </c>
      <c r="AL8" s="39"/>
      <c r="AM8" s="39">
        <f>SUM(AM10:AM370)</f>
        <v>0</v>
      </c>
      <c r="AN8" s="39">
        <f>SUM(AN10:AN370)</f>
        <v>0</v>
      </c>
      <c r="AO8" s="39">
        <f>SUM(AO10:AO370)</f>
        <v>0</v>
      </c>
      <c r="AP8" s="39">
        <f>SUM(AP10:AP370)</f>
        <v>0</v>
      </c>
      <c r="AR8" s="39">
        <f>SUM(AR10:AR370)</f>
        <v>0</v>
      </c>
      <c r="AS8" s="39">
        <f>SUM(AS10:AS370)</f>
        <v>0</v>
      </c>
      <c r="AT8" s="39">
        <f>SUM(AT10:AT370)</f>
        <v>0</v>
      </c>
      <c r="AU8" s="39">
        <f>SUM(AU10:AU370)</f>
        <v>0</v>
      </c>
      <c r="AV8" s="39"/>
      <c r="AW8" s="52">
        <f>SUM(AW10:AW370)</f>
        <v>0</v>
      </c>
      <c r="AY8" s="52">
        <f>SUM(AY10:AY370)</f>
        <v>213593382.6108858</v>
      </c>
      <c r="BA8" s="208">
        <v>1.4999999999999999E-2</v>
      </c>
      <c r="BC8" s="70">
        <f>BA8*AY8</f>
        <v>3203900.739163287</v>
      </c>
    </row>
    <row r="9" spans="1:55">
      <c r="B9" s="41"/>
      <c r="C9" s="41"/>
      <c r="D9" s="41"/>
      <c r="E9" s="41"/>
      <c r="F9" s="41"/>
      <c r="G9" s="42"/>
      <c r="H9" s="42"/>
      <c r="I9" s="42"/>
      <c r="J9" s="42"/>
      <c r="K9" s="42"/>
      <c r="L9" s="42"/>
      <c r="M9" s="42"/>
      <c r="N9" s="42"/>
      <c r="O9" s="42"/>
      <c r="Q9" s="42"/>
      <c r="R9" s="42"/>
      <c r="S9" s="42"/>
      <c r="Y9" s="14">
        <f>1/(1+CHOOSE(F$3,(V11+($K$3/10000))/2,(V10+($K$3/10000))/2))^(2*U10/365.25)</f>
        <v>0.18825335798450776</v>
      </c>
      <c r="AC9" s="39"/>
      <c r="AD9" s="39"/>
      <c r="AE9" s="39"/>
      <c r="AF9" s="39"/>
      <c r="AG9" s="39"/>
      <c r="AH9" s="39"/>
      <c r="AI9" s="39"/>
      <c r="AJ9" s="39"/>
      <c r="AK9" s="39"/>
      <c r="AL9" s="43"/>
      <c r="AW9" s="53"/>
      <c r="AY9" s="53"/>
      <c r="BA9" s="115"/>
      <c r="BB9" s="109"/>
      <c r="BC9" s="209">
        <f>BC8/F8</f>
        <v>7.209407014876254E-2</v>
      </c>
    </row>
    <row r="10" spans="1:55">
      <c r="A10" s="44">
        <f>A3</f>
        <v>37377</v>
      </c>
      <c r="B10" s="66">
        <f>' Summary'!B11</f>
        <v>15000</v>
      </c>
      <c r="C10" s="79"/>
      <c r="D10" s="68">
        <f t="shared" ref="D10:D73" si="3">B10+C10</f>
        <v>15000</v>
      </c>
      <c r="E10" s="35">
        <f t="shared" ref="E10:E73" si="4">IF(Z10=0,0,IF(AND(Z10=1,$H$3=1),D10*U10,IF($H$3=2,D10,"N/A")))</f>
        <v>465000</v>
      </c>
      <c r="F10" s="35">
        <f t="shared" ref="F10:F73" si="5">E10*Y10</f>
        <v>436115.25752324885</v>
      </c>
      <c r="G10" s="55">
        <f t="shared" ref="G10:G73" si="6">VLOOKUP($A10,Table,MATCH(G$4,Curves,0))</f>
        <v>4.5030000000000001</v>
      </c>
      <c r="H10" s="69">
        <f>G10+' Summary'!$B$15</f>
        <v>4.5030000000000001</v>
      </c>
      <c r="I10" s="105">
        <f>H10+' Summary'!$B$17</f>
        <v>4.5030000000000001</v>
      </c>
      <c r="J10" s="55">
        <f t="shared" ref="J10:J73" si="7">VLOOKUP($A10,Table,MATCH(J$4,Curves,0))</f>
        <v>7.2499999999999995E-3</v>
      </c>
      <c r="K10" s="69">
        <f>J10+' Summary'!$B$16</f>
        <v>7.2499999999999995E-3</v>
      </c>
      <c r="L10" s="105">
        <f>K10</f>
        <v>7.2499999999999995E-3</v>
      </c>
      <c r="M10" s="55">
        <f t="shared" ref="M10:M73" si="8">VLOOKUP($A10,Table,MATCH(M$4,Curves,0))</f>
        <v>7.4999999999999997E-3</v>
      </c>
      <c r="N10" s="69">
        <f t="shared" ref="N10:O73" si="9">M10</f>
        <v>7.4999999999999997E-3</v>
      </c>
      <c r="O10" s="105">
        <f>N10</f>
        <v>7.4999999999999997E-3</v>
      </c>
      <c r="P10" s="7"/>
      <c r="Q10" s="105">
        <f t="shared" ref="Q10:Q73" si="10">M10+J10+G10</f>
        <v>4.5177500000000004</v>
      </c>
      <c r="R10" s="105">
        <f t="shared" ref="R10:R73" si="11">N10+K10+H10</f>
        <v>4.5177500000000004</v>
      </c>
      <c r="S10" s="105">
        <f t="shared" ref="S10:S73" si="12">O10+L10+I10</f>
        <v>4.5177500000000004</v>
      </c>
      <c r="T10" s="7"/>
      <c r="U10" s="5">
        <f t="shared" ref="U10:U73" si="13">A11-A10</f>
        <v>31</v>
      </c>
      <c r="V10" s="45">
        <f t="shared" ref="V10:V73" si="14">CHOOSE(F$3,A11+24,A10)</f>
        <v>37432</v>
      </c>
      <c r="W10" s="5">
        <f t="shared" ref="W10:W73" si="15">V10-C$3</f>
        <v>481</v>
      </c>
      <c r="X10" s="55">
        <f t="shared" ref="X10:X73" si="16">VLOOKUP($A10,Table,MATCH(X$4,Curves,0))</f>
        <v>4.9262126939898718E-2</v>
      </c>
      <c r="Y10" s="47">
        <f t="shared" ref="Y10:Y73" si="17">1/(1+CHOOSE(F$3,(X11+($K$3/10000))/2,(X10+($K$3/10000))/2))^(2*W10/365.25)</f>
        <v>0.93788227424354587</v>
      </c>
      <c r="Z10" s="5">
        <f t="shared" ref="Z10:Z73" si="18">IF(AND(mthbeg&lt;=A10,mthend&gt;=A10),1,0)</f>
        <v>1</v>
      </c>
      <c r="AA10" s="5">
        <f t="shared" ref="AA10:AA73" si="19">U10*Z10</f>
        <v>31</v>
      </c>
      <c r="AC10" s="39">
        <f t="shared" ref="AC10:AC73" si="20">F10*G10</f>
        <v>1963827.0046271896</v>
      </c>
      <c r="AD10" s="39">
        <f t="shared" ref="AD10:AD73" si="21">$F10*H10</f>
        <v>1963827.0046271896</v>
      </c>
      <c r="AE10" s="39">
        <f t="shared" ref="AE10:AE73" si="22">$F10*I10</f>
        <v>1963827.0046271896</v>
      </c>
      <c r="AF10" s="39">
        <f t="shared" ref="AF10:AF73" si="23">$F10*J10</f>
        <v>3161.8356170435541</v>
      </c>
      <c r="AG10" s="39">
        <f t="shared" ref="AG10:AG73" si="24">$F10*K10</f>
        <v>3161.8356170435541</v>
      </c>
      <c r="AH10" s="39">
        <f t="shared" ref="AH10:AH73" si="25">$F10*L10</f>
        <v>3161.8356170435541</v>
      </c>
      <c r="AI10" s="39">
        <f t="shared" ref="AI10:AI73" si="26">$F10*M10</f>
        <v>3270.8644314243661</v>
      </c>
      <c r="AJ10" s="39">
        <f t="shared" ref="AJ10:AJ73" si="27">$F10*N10</f>
        <v>3270.8644314243661</v>
      </c>
      <c r="AK10" s="39">
        <f t="shared" ref="AK10:AK73" si="28">F10*O10</f>
        <v>3270.8644314243661</v>
      </c>
      <c r="AL10" s="43"/>
      <c r="AM10" s="39">
        <f t="shared" ref="AM10:AM73" si="29">CHOOSE($G$3,AD10-AE10,AE10-AD10)</f>
        <v>0</v>
      </c>
      <c r="AN10" s="39">
        <f t="shared" ref="AN10:AN73" si="30">CHOOSE($G$3,AG10-AH10,AH10-AG10)</f>
        <v>0</v>
      </c>
      <c r="AO10" s="39">
        <f t="shared" ref="AO10:AO73" si="31">CHOOSE($G$3,AJ10-AK10,AK10-AJ10)</f>
        <v>0</v>
      </c>
      <c r="AP10" s="40">
        <f t="shared" ref="AP10:AP73" si="32">SUM(AM10:AO10)</f>
        <v>0</v>
      </c>
      <c r="AR10" s="39">
        <f t="shared" ref="AR10:AR73" si="33">CHOOSE($G$3,AC10-AD10,AD10-AC10)</f>
        <v>0</v>
      </c>
      <c r="AS10" s="39">
        <f t="shared" ref="AS10:AS73" si="34">CHOOSE($G$3,AF10-AG10,AG10-AF10)</f>
        <v>0</v>
      </c>
      <c r="AT10" s="39">
        <f t="shared" ref="AT10:AT73" si="35">CHOOSE($G$3,AI10-AJ10,AJ10-AI10)</f>
        <v>0</v>
      </c>
      <c r="AU10" s="40">
        <f t="shared" ref="AU10:AU73" si="36">AR10+AS10+AT10</f>
        <v>0</v>
      </c>
      <c r="AV10" s="40"/>
      <c r="AW10" s="52">
        <f t="shared" ref="AW10:AW73" si="37">AU10+AP10</f>
        <v>0</v>
      </c>
      <c r="AY10" s="52">
        <f t="shared" ref="AY10:AY73" si="38">AK10+AH10+AE10</f>
        <v>1970259.7046756574</v>
      </c>
      <c r="AZ10" s="70"/>
      <c r="BA10" s="108"/>
      <c r="BB10" s="198"/>
      <c r="BC10" s="187"/>
    </row>
    <row r="11" spans="1:55">
      <c r="A11" s="44">
        <f t="shared" ref="A11:A74" si="39">EDATE(A10,1)</f>
        <v>37408</v>
      </c>
      <c r="B11" s="66">
        <f>B10</f>
        <v>15000</v>
      </c>
      <c r="C11" s="67"/>
      <c r="D11" s="68">
        <f t="shared" si="3"/>
        <v>15000</v>
      </c>
      <c r="E11" s="35">
        <f t="shared" si="4"/>
        <v>450000</v>
      </c>
      <c r="F11" s="35">
        <f t="shared" si="5"/>
        <v>420324.68058745132</v>
      </c>
      <c r="G11" s="55">
        <f t="shared" si="6"/>
        <v>4.5179999999999998</v>
      </c>
      <c r="H11" s="69">
        <f>G11+' Summary'!$B$15</f>
        <v>4.5179999999999998</v>
      </c>
      <c r="I11" s="105">
        <f>H11+' Summary'!$B$17</f>
        <v>4.5179999999999998</v>
      </c>
      <c r="J11" s="55">
        <f t="shared" si="7"/>
        <v>7.2499999999999995E-3</v>
      </c>
      <c r="K11" s="69">
        <f>J11+' Summary'!$B$16</f>
        <v>7.2499999999999995E-3</v>
      </c>
      <c r="L11" s="105">
        <f t="shared" ref="L11:L74" si="40">K11</f>
        <v>7.2499999999999995E-3</v>
      </c>
      <c r="M11" s="55">
        <f t="shared" si="8"/>
        <v>7.4999999999999997E-3</v>
      </c>
      <c r="N11" s="69">
        <f t="shared" si="9"/>
        <v>7.4999999999999997E-3</v>
      </c>
      <c r="O11" s="105">
        <f t="shared" si="9"/>
        <v>7.4999999999999997E-3</v>
      </c>
      <c r="P11" s="7"/>
      <c r="Q11" s="105">
        <f t="shared" si="10"/>
        <v>4.5327500000000001</v>
      </c>
      <c r="R11" s="105">
        <f t="shared" si="11"/>
        <v>4.5327500000000001</v>
      </c>
      <c r="S11" s="105">
        <f t="shared" si="12"/>
        <v>4.5327500000000001</v>
      </c>
      <c r="T11" s="7"/>
      <c r="U11" s="5">
        <f t="shared" si="13"/>
        <v>30</v>
      </c>
      <c r="V11" s="45">
        <f t="shared" si="14"/>
        <v>37462</v>
      </c>
      <c r="W11" s="5">
        <f t="shared" si="15"/>
        <v>511</v>
      </c>
      <c r="X11" s="55">
        <f t="shared" si="16"/>
        <v>4.9295828433760618E-2</v>
      </c>
      <c r="Y11" s="47">
        <f t="shared" si="17"/>
        <v>0.93405484574989184</v>
      </c>
      <c r="Z11" s="5">
        <f t="shared" si="18"/>
        <v>1</v>
      </c>
      <c r="AA11" s="5">
        <f t="shared" si="19"/>
        <v>30</v>
      </c>
      <c r="AC11" s="39">
        <f t="shared" si="20"/>
        <v>1899026.906894105</v>
      </c>
      <c r="AD11" s="39">
        <f t="shared" si="21"/>
        <v>1899026.906894105</v>
      </c>
      <c r="AE11" s="39">
        <f t="shared" si="22"/>
        <v>1899026.906894105</v>
      </c>
      <c r="AF11" s="39">
        <f t="shared" si="23"/>
        <v>3047.353934259022</v>
      </c>
      <c r="AG11" s="39">
        <f t="shared" si="24"/>
        <v>3047.353934259022</v>
      </c>
      <c r="AH11" s="39">
        <f t="shared" si="25"/>
        <v>3047.353934259022</v>
      </c>
      <c r="AI11" s="39">
        <f t="shared" si="26"/>
        <v>3152.4351044058849</v>
      </c>
      <c r="AJ11" s="39">
        <f t="shared" si="27"/>
        <v>3152.4351044058849</v>
      </c>
      <c r="AK11" s="39">
        <f t="shared" si="28"/>
        <v>3152.4351044058849</v>
      </c>
      <c r="AL11" s="43"/>
      <c r="AM11" s="39">
        <f t="shared" si="29"/>
        <v>0</v>
      </c>
      <c r="AN11" s="39">
        <f t="shared" si="30"/>
        <v>0</v>
      </c>
      <c r="AO11" s="39">
        <f t="shared" si="31"/>
        <v>0</v>
      </c>
      <c r="AP11" s="40">
        <f t="shared" si="32"/>
        <v>0</v>
      </c>
      <c r="AR11" s="39">
        <f t="shared" si="33"/>
        <v>0</v>
      </c>
      <c r="AS11" s="39">
        <f t="shared" si="34"/>
        <v>0</v>
      </c>
      <c r="AT11" s="39">
        <f t="shared" si="35"/>
        <v>0</v>
      </c>
      <c r="AU11" s="40">
        <f t="shared" si="36"/>
        <v>0</v>
      </c>
      <c r="AV11" s="40"/>
      <c r="AW11" s="52">
        <f t="shared" si="37"/>
        <v>0</v>
      </c>
      <c r="AY11" s="52">
        <f t="shared" si="38"/>
        <v>1905226.6959327699</v>
      </c>
      <c r="AZ11" s="70"/>
      <c r="BA11" s="106"/>
      <c r="BB11" s="190"/>
      <c r="BC11" s="191"/>
    </row>
    <row r="12" spans="1:55">
      <c r="A12" s="44">
        <f t="shared" si="39"/>
        <v>37438</v>
      </c>
      <c r="B12" s="66">
        <f t="shared" ref="B12:B75" si="41">B11</f>
        <v>15000</v>
      </c>
      <c r="C12" s="67"/>
      <c r="D12" s="68">
        <f t="shared" si="3"/>
        <v>15000</v>
      </c>
      <c r="E12" s="35">
        <f t="shared" si="4"/>
        <v>465000</v>
      </c>
      <c r="F12" s="35">
        <f t="shared" si="5"/>
        <v>432465.51422882319</v>
      </c>
      <c r="G12" s="55">
        <f t="shared" si="6"/>
        <v>4.5579999999999998</v>
      </c>
      <c r="H12" s="69">
        <f>G12+' Summary'!$B$15</f>
        <v>4.5579999999999998</v>
      </c>
      <c r="I12" s="105">
        <f>H12+' Summary'!$B$17</f>
        <v>4.5579999999999998</v>
      </c>
      <c r="J12" s="55">
        <f t="shared" si="7"/>
        <v>7.2499999999999995E-3</v>
      </c>
      <c r="K12" s="69">
        <f>J12+' Summary'!$B$16</f>
        <v>7.2499999999999995E-3</v>
      </c>
      <c r="L12" s="105">
        <f t="shared" si="40"/>
        <v>7.2499999999999995E-3</v>
      </c>
      <c r="M12" s="55">
        <f t="shared" si="8"/>
        <v>7.4999999999999997E-3</v>
      </c>
      <c r="N12" s="69">
        <f t="shared" si="9"/>
        <v>7.4999999999999997E-3</v>
      </c>
      <c r="O12" s="105">
        <f t="shared" si="9"/>
        <v>7.4999999999999997E-3</v>
      </c>
      <c r="P12" s="7"/>
      <c r="Q12" s="105">
        <f t="shared" si="10"/>
        <v>4.5727500000000001</v>
      </c>
      <c r="R12" s="105">
        <f t="shared" si="11"/>
        <v>4.5727500000000001</v>
      </c>
      <c r="S12" s="105">
        <f t="shared" si="12"/>
        <v>4.5727500000000001</v>
      </c>
      <c r="T12" s="7"/>
      <c r="U12" s="5">
        <f t="shared" si="13"/>
        <v>31</v>
      </c>
      <c r="V12" s="45">
        <f t="shared" si="14"/>
        <v>37493</v>
      </c>
      <c r="W12" s="5">
        <f t="shared" si="15"/>
        <v>542</v>
      </c>
      <c r="X12" s="55">
        <f t="shared" si="16"/>
        <v>4.9361328276276616E-2</v>
      </c>
      <c r="Y12" s="47">
        <f t="shared" si="17"/>
        <v>0.93003336393295311</v>
      </c>
      <c r="Z12" s="5">
        <f t="shared" si="18"/>
        <v>1</v>
      </c>
      <c r="AA12" s="5">
        <f t="shared" si="19"/>
        <v>31</v>
      </c>
      <c r="AC12" s="39">
        <f t="shared" si="20"/>
        <v>1971177.8138549761</v>
      </c>
      <c r="AD12" s="39">
        <f t="shared" si="21"/>
        <v>1971177.8138549761</v>
      </c>
      <c r="AE12" s="39">
        <f t="shared" si="22"/>
        <v>1971177.8138549761</v>
      </c>
      <c r="AF12" s="39">
        <f t="shared" si="23"/>
        <v>3135.3749781589677</v>
      </c>
      <c r="AG12" s="39">
        <f t="shared" si="24"/>
        <v>3135.3749781589677</v>
      </c>
      <c r="AH12" s="39">
        <f t="shared" si="25"/>
        <v>3135.3749781589677</v>
      </c>
      <c r="AI12" s="39">
        <f t="shared" si="26"/>
        <v>3243.4913567161739</v>
      </c>
      <c r="AJ12" s="39">
        <f t="shared" si="27"/>
        <v>3243.4913567161739</v>
      </c>
      <c r="AK12" s="39">
        <f t="shared" si="28"/>
        <v>3243.4913567161739</v>
      </c>
      <c r="AL12" s="43"/>
      <c r="AM12" s="39">
        <f t="shared" si="29"/>
        <v>0</v>
      </c>
      <c r="AN12" s="39">
        <f t="shared" si="30"/>
        <v>0</v>
      </c>
      <c r="AO12" s="39">
        <f t="shared" si="31"/>
        <v>0</v>
      </c>
      <c r="AP12" s="40">
        <f t="shared" si="32"/>
        <v>0</v>
      </c>
      <c r="AR12" s="39">
        <f t="shared" si="33"/>
        <v>0</v>
      </c>
      <c r="AS12" s="39">
        <f t="shared" si="34"/>
        <v>0</v>
      </c>
      <c r="AT12" s="39">
        <f t="shared" si="35"/>
        <v>0</v>
      </c>
      <c r="AU12" s="40">
        <f t="shared" si="36"/>
        <v>0</v>
      </c>
      <c r="AV12" s="40"/>
      <c r="AW12" s="52">
        <f t="shared" si="37"/>
        <v>0</v>
      </c>
      <c r="AY12" s="52">
        <f t="shared" si="38"/>
        <v>1977556.6801898512</v>
      </c>
      <c r="AZ12" s="70"/>
      <c r="BA12" s="199"/>
      <c r="BB12" s="186"/>
      <c r="BC12" s="193"/>
    </row>
    <row r="13" spans="1:55">
      <c r="A13" s="44">
        <f t="shared" si="39"/>
        <v>37469</v>
      </c>
      <c r="B13" s="66">
        <f t="shared" si="41"/>
        <v>15000</v>
      </c>
      <c r="C13" s="67"/>
      <c r="D13" s="68">
        <f t="shared" si="3"/>
        <v>15000</v>
      </c>
      <c r="E13" s="35">
        <f t="shared" si="4"/>
        <v>465000</v>
      </c>
      <c r="F13" s="35">
        <f t="shared" si="5"/>
        <v>430594.90693840844</v>
      </c>
      <c r="G13" s="55">
        <f t="shared" si="6"/>
        <v>4.5650000000000004</v>
      </c>
      <c r="H13" s="69">
        <f>G13+' Summary'!$B$15</f>
        <v>4.5650000000000004</v>
      </c>
      <c r="I13" s="105">
        <f>H13+' Summary'!$B$17</f>
        <v>4.5650000000000004</v>
      </c>
      <c r="J13" s="55">
        <f t="shared" si="7"/>
        <v>7.2499999999999995E-3</v>
      </c>
      <c r="K13" s="69">
        <f>J13+' Summary'!$B$16</f>
        <v>7.2499999999999995E-3</v>
      </c>
      <c r="L13" s="105">
        <f t="shared" si="40"/>
        <v>7.2499999999999995E-3</v>
      </c>
      <c r="M13" s="55">
        <f t="shared" si="8"/>
        <v>7.4999999999999997E-3</v>
      </c>
      <c r="N13" s="69">
        <f t="shared" si="9"/>
        <v>7.4999999999999997E-3</v>
      </c>
      <c r="O13" s="105">
        <f t="shared" si="9"/>
        <v>7.4999999999999997E-3</v>
      </c>
      <c r="P13" s="7"/>
      <c r="Q13" s="105">
        <f t="shared" si="10"/>
        <v>4.5797500000000007</v>
      </c>
      <c r="R13" s="105">
        <f t="shared" si="11"/>
        <v>4.5797500000000007</v>
      </c>
      <c r="S13" s="105">
        <f t="shared" si="12"/>
        <v>4.5797500000000007</v>
      </c>
      <c r="T13" s="7"/>
      <c r="U13" s="5">
        <f t="shared" si="13"/>
        <v>31</v>
      </c>
      <c r="V13" s="45">
        <f t="shared" si="14"/>
        <v>37524</v>
      </c>
      <c r="W13" s="5">
        <f t="shared" si="15"/>
        <v>573</v>
      </c>
      <c r="X13" s="55">
        <f t="shared" si="16"/>
        <v>4.9482932540772011E-2</v>
      </c>
      <c r="Y13" s="47">
        <f t="shared" si="17"/>
        <v>0.92601055255571707</v>
      </c>
      <c r="Z13" s="5">
        <f t="shared" si="18"/>
        <v>1</v>
      </c>
      <c r="AA13" s="5">
        <f t="shared" si="19"/>
        <v>31</v>
      </c>
      <c r="AC13" s="39">
        <f t="shared" si="20"/>
        <v>1965665.7501738346</v>
      </c>
      <c r="AD13" s="39">
        <f t="shared" si="21"/>
        <v>1965665.7501738346</v>
      </c>
      <c r="AE13" s="39">
        <f t="shared" si="22"/>
        <v>1965665.7501738346</v>
      </c>
      <c r="AF13" s="39">
        <f t="shared" si="23"/>
        <v>3121.8130753034611</v>
      </c>
      <c r="AG13" s="39">
        <f t="shared" si="24"/>
        <v>3121.8130753034611</v>
      </c>
      <c r="AH13" s="39">
        <f t="shared" si="25"/>
        <v>3121.8130753034611</v>
      </c>
      <c r="AI13" s="39">
        <f t="shared" si="26"/>
        <v>3229.4618020380631</v>
      </c>
      <c r="AJ13" s="39">
        <f t="shared" si="27"/>
        <v>3229.4618020380631</v>
      </c>
      <c r="AK13" s="39">
        <f t="shared" si="28"/>
        <v>3229.4618020380631</v>
      </c>
      <c r="AL13" s="43"/>
      <c r="AM13" s="39">
        <f t="shared" si="29"/>
        <v>0</v>
      </c>
      <c r="AN13" s="39">
        <f t="shared" si="30"/>
        <v>0</v>
      </c>
      <c r="AO13" s="39">
        <f t="shared" si="31"/>
        <v>0</v>
      </c>
      <c r="AP13" s="40">
        <f t="shared" si="32"/>
        <v>0</v>
      </c>
      <c r="AR13" s="39">
        <f t="shared" si="33"/>
        <v>0</v>
      </c>
      <c r="AS13" s="39">
        <f t="shared" si="34"/>
        <v>0</v>
      </c>
      <c r="AT13" s="39">
        <f t="shared" si="35"/>
        <v>0</v>
      </c>
      <c r="AU13" s="40">
        <f t="shared" si="36"/>
        <v>0</v>
      </c>
      <c r="AV13" s="40"/>
      <c r="AW13" s="52">
        <f t="shared" si="37"/>
        <v>0</v>
      </c>
      <c r="AY13" s="52">
        <f t="shared" si="38"/>
        <v>1972017.0250511761</v>
      </c>
      <c r="AZ13" s="70"/>
      <c r="BA13" s="116"/>
      <c r="BB13" s="186"/>
      <c r="BC13" s="190"/>
    </row>
    <row r="14" spans="1:55">
      <c r="A14" s="44">
        <f t="shared" si="39"/>
        <v>37500</v>
      </c>
      <c r="B14" s="66">
        <f t="shared" si="41"/>
        <v>15000</v>
      </c>
      <c r="C14" s="67"/>
      <c r="D14" s="68">
        <f t="shared" si="3"/>
        <v>15000</v>
      </c>
      <c r="E14" s="35">
        <f t="shared" si="4"/>
        <v>450000</v>
      </c>
      <c r="F14" s="35">
        <f t="shared" si="5"/>
        <v>414942.75301763706</v>
      </c>
      <c r="G14" s="55">
        <f t="shared" si="6"/>
        <v>4.5390000000000006</v>
      </c>
      <c r="H14" s="69">
        <f>G14+' Summary'!$B$15</f>
        <v>4.5390000000000006</v>
      </c>
      <c r="I14" s="105">
        <f>H14+' Summary'!$B$17</f>
        <v>4.5390000000000006</v>
      </c>
      <c r="J14" s="55">
        <f t="shared" si="7"/>
        <v>7.2499999999999995E-3</v>
      </c>
      <c r="K14" s="69">
        <f>J14+' Summary'!$B$16</f>
        <v>7.2499999999999995E-3</v>
      </c>
      <c r="L14" s="105">
        <f t="shared" si="40"/>
        <v>7.2499999999999995E-3</v>
      </c>
      <c r="M14" s="55">
        <f t="shared" si="8"/>
        <v>7.4999999999999997E-3</v>
      </c>
      <c r="N14" s="69">
        <f t="shared" si="9"/>
        <v>7.4999999999999997E-3</v>
      </c>
      <c r="O14" s="105">
        <f t="shared" si="9"/>
        <v>7.4999999999999997E-3</v>
      </c>
      <c r="P14" s="7"/>
      <c r="Q14" s="105">
        <f t="shared" si="10"/>
        <v>4.5537500000000009</v>
      </c>
      <c r="R14" s="105">
        <f t="shared" si="11"/>
        <v>4.5537500000000009</v>
      </c>
      <c r="S14" s="105">
        <f t="shared" si="12"/>
        <v>4.5537500000000009</v>
      </c>
      <c r="T14" s="7"/>
      <c r="U14" s="5">
        <f t="shared" si="13"/>
        <v>30</v>
      </c>
      <c r="V14" s="45">
        <f t="shared" si="14"/>
        <v>37554</v>
      </c>
      <c r="W14" s="5">
        <f t="shared" si="15"/>
        <v>603</v>
      </c>
      <c r="X14" s="55">
        <f t="shared" si="16"/>
        <v>4.9604536810206011E-2</v>
      </c>
      <c r="Y14" s="47">
        <f t="shared" si="17"/>
        <v>0.92209500670586009</v>
      </c>
      <c r="Z14" s="5">
        <f t="shared" si="18"/>
        <v>1</v>
      </c>
      <c r="AA14" s="5">
        <f t="shared" si="19"/>
        <v>30</v>
      </c>
      <c r="AC14" s="39">
        <f t="shared" si="20"/>
        <v>1883425.155947055</v>
      </c>
      <c r="AD14" s="39">
        <f t="shared" si="21"/>
        <v>1883425.155947055</v>
      </c>
      <c r="AE14" s="39">
        <f t="shared" si="22"/>
        <v>1883425.155947055</v>
      </c>
      <c r="AF14" s="39">
        <f t="shared" si="23"/>
        <v>3008.3349593778685</v>
      </c>
      <c r="AG14" s="39">
        <f t="shared" si="24"/>
        <v>3008.3349593778685</v>
      </c>
      <c r="AH14" s="39">
        <f t="shared" si="25"/>
        <v>3008.3349593778685</v>
      </c>
      <c r="AI14" s="39">
        <f t="shared" si="26"/>
        <v>3112.070647632278</v>
      </c>
      <c r="AJ14" s="39">
        <f t="shared" si="27"/>
        <v>3112.070647632278</v>
      </c>
      <c r="AK14" s="39">
        <f t="shared" si="28"/>
        <v>3112.070647632278</v>
      </c>
      <c r="AL14" s="43"/>
      <c r="AM14" s="39">
        <f t="shared" si="29"/>
        <v>0</v>
      </c>
      <c r="AN14" s="39">
        <f t="shared" si="30"/>
        <v>0</v>
      </c>
      <c r="AO14" s="39">
        <f t="shared" si="31"/>
        <v>0</v>
      </c>
      <c r="AP14" s="40">
        <f t="shared" si="32"/>
        <v>0</v>
      </c>
      <c r="AR14" s="39">
        <f t="shared" si="33"/>
        <v>0</v>
      </c>
      <c r="AS14" s="39">
        <f t="shared" si="34"/>
        <v>0</v>
      </c>
      <c r="AT14" s="39">
        <f t="shared" si="35"/>
        <v>0</v>
      </c>
      <c r="AU14" s="40">
        <f t="shared" si="36"/>
        <v>0</v>
      </c>
      <c r="AV14" s="40"/>
      <c r="AW14" s="52">
        <f t="shared" si="37"/>
        <v>0</v>
      </c>
      <c r="AY14" s="52">
        <f t="shared" si="38"/>
        <v>1889545.5615540652</v>
      </c>
      <c r="AZ14" s="70"/>
      <c r="BA14" s="199"/>
      <c r="BB14" s="186"/>
      <c r="BC14" s="194"/>
    </row>
    <row r="15" spans="1:55">
      <c r="A15" s="44">
        <f t="shared" si="39"/>
        <v>37530</v>
      </c>
      <c r="B15" s="66">
        <f t="shared" si="41"/>
        <v>15000</v>
      </c>
      <c r="C15" s="67"/>
      <c r="D15" s="68">
        <f t="shared" si="3"/>
        <v>15000</v>
      </c>
      <c r="E15" s="35">
        <f t="shared" si="4"/>
        <v>465000</v>
      </c>
      <c r="F15" s="35">
        <f t="shared" si="5"/>
        <v>426876.45564363501</v>
      </c>
      <c r="G15" s="55">
        <f t="shared" si="6"/>
        <v>4.5340000000000007</v>
      </c>
      <c r="H15" s="69">
        <f>G15+' Summary'!$B$15</f>
        <v>4.5340000000000007</v>
      </c>
      <c r="I15" s="105">
        <f>H15+' Summary'!$B$17</f>
        <v>4.5340000000000007</v>
      </c>
      <c r="J15" s="55">
        <f t="shared" si="7"/>
        <v>7.2499999999999995E-3</v>
      </c>
      <c r="K15" s="69">
        <f>J15+' Summary'!$B$16</f>
        <v>7.2499999999999995E-3</v>
      </c>
      <c r="L15" s="105">
        <f t="shared" si="40"/>
        <v>7.2499999999999995E-3</v>
      </c>
      <c r="M15" s="55">
        <f t="shared" si="8"/>
        <v>7.4999999999999997E-3</v>
      </c>
      <c r="N15" s="69">
        <f t="shared" si="9"/>
        <v>7.4999999999999997E-3</v>
      </c>
      <c r="O15" s="105">
        <f t="shared" si="9"/>
        <v>7.4999999999999997E-3</v>
      </c>
      <c r="P15" s="7"/>
      <c r="Q15" s="105">
        <f t="shared" si="10"/>
        <v>4.548750000000001</v>
      </c>
      <c r="R15" s="105">
        <f t="shared" si="11"/>
        <v>4.548750000000001</v>
      </c>
      <c r="S15" s="105">
        <f t="shared" si="12"/>
        <v>4.548750000000001</v>
      </c>
      <c r="T15" s="7"/>
      <c r="U15" s="5">
        <f t="shared" si="13"/>
        <v>31</v>
      </c>
      <c r="V15" s="45">
        <f t="shared" si="14"/>
        <v>37585</v>
      </c>
      <c r="W15" s="5">
        <f t="shared" si="15"/>
        <v>634</v>
      </c>
      <c r="X15" s="55">
        <f t="shared" si="16"/>
        <v>4.9736622557483602E-2</v>
      </c>
      <c r="Y15" s="47">
        <f t="shared" si="17"/>
        <v>0.91801388310459142</v>
      </c>
      <c r="Z15" s="5">
        <f t="shared" si="18"/>
        <v>1</v>
      </c>
      <c r="AA15" s="5">
        <f t="shared" si="19"/>
        <v>31</v>
      </c>
      <c r="AC15" s="39">
        <f t="shared" si="20"/>
        <v>1935457.8498882414</v>
      </c>
      <c r="AD15" s="39">
        <f t="shared" si="21"/>
        <v>1935457.8498882414</v>
      </c>
      <c r="AE15" s="39">
        <f t="shared" si="22"/>
        <v>1935457.8498882414</v>
      </c>
      <c r="AF15" s="39">
        <f t="shared" si="23"/>
        <v>3094.8543034163536</v>
      </c>
      <c r="AG15" s="39">
        <f t="shared" si="24"/>
        <v>3094.8543034163536</v>
      </c>
      <c r="AH15" s="39">
        <f t="shared" si="25"/>
        <v>3094.8543034163536</v>
      </c>
      <c r="AI15" s="39">
        <f t="shared" si="26"/>
        <v>3201.5734173272626</v>
      </c>
      <c r="AJ15" s="39">
        <f t="shared" si="27"/>
        <v>3201.5734173272626</v>
      </c>
      <c r="AK15" s="39">
        <f t="shared" si="28"/>
        <v>3201.5734173272626</v>
      </c>
      <c r="AL15" s="43"/>
      <c r="AM15" s="39">
        <f t="shared" si="29"/>
        <v>0</v>
      </c>
      <c r="AN15" s="39">
        <f t="shared" si="30"/>
        <v>0</v>
      </c>
      <c r="AO15" s="39">
        <f t="shared" si="31"/>
        <v>0</v>
      </c>
      <c r="AP15" s="40">
        <f t="shared" si="32"/>
        <v>0</v>
      </c>
      <c r="AR15" s="39">
        <f t="shared" si="33"/>
        <v>0</v>
      </c>
      <c r="AS15" s="39">
        <f t="shared" si="34"/>
        <v>0</v>
      </c>
      <c r="AT15" s="39">
        <f t="shared" si="35"/>
        <v>0</v>
      </c>
      <c r="AU15" s="40">
        <f t="shared" si="36"/>
        <v>0</v>
      </c>
      <c r="AV15" s="40"/>
      <c r="AW15" s="52">
        <f t="shared" si="37"/>
        <v>0</v>
      </c>
      <c r="AY15" s="52">
        <f t="shared" si="38"/>
        <v>1941754.2776089851</v>
      </c>
      <c r="AZ15" s="70"/>
      <c r="BA15" s="106"/>
      <c r="BB15" s="186"/>
      <c r="BC15" s="189"/>
    </row>
    <row r="16" spans="1:55">
      <c r="A16" s="44">
        <f t="shared" si="39"/>
        <v>37561</v>
      </c>
      <c r="B16" s="66">
        <f t="shared" si="41"/>
        <v>15000</v>
      </c>
      <c r="C16" s="67"/>
      <c r="D16" s="68">
        <f t="shared" si="3"/>
        <v>15000</v>
      </c>
      <c r="E16" s="35">
        <f t="shared" si="4"/>
        <v>450000</v>
      </c>
      <c r="F16" s="35">
        <f t="shared" si="5"/>
        <v>411326.54153647897</v>
      </c>
      <c r="G16" s="55">
        <f t="shared" si="6"/>
        <v>4.6510000000000007</v>
      </c>
      <c r="H16" s="69">
        <f>G16+' Summary'!$B$15</f>
        <v>4.6510000000000007</v>
      </c>
      <c r="I16" s="105">
        <f>H16+' Summary'!$B$17</f>
        <v>4.6510000000000007</v>
      </c>
      <c r="J16" s="55">
        <f t="shared" si="7"/>
        <v>-5.0000000000000001E-3</v>
      </c>
      <c r="K16" s="69">
        <f>J16+' Summary'!$B$16</f>
        <v>-5.0000000000000001E-3</v>
      </c>
      <c r="L16" s="105">
        <f t="shared" si="40"/>
        <v>-5.0000000000000001E-3</v>
      </c>
      <c r="M16" s="55">
        <f t="shared" si="8"/>
        <v>7.4999999999999997E-3</v>
      </c>
      <c r="N16" s="69">
        <f t="shared" si="9"/>
        <v>7.4999999999999997E-3</v>
      </c>
      <c r="O16" s="105">
        <f t="shared" si="9"/>
        <v>7.4999999999999997E-3</v>
      </c>
      <c r="P16" s="7"/>
      <c r="Q16" s="105">
        <f t="shared" si="10"/>
        <v>4.6535000000000011</v>
      </c>
      <c r="R16" s="105">
        <f t="shared" si="11"/>
        <v>4.6535000000000011</v>
      </c>
      <c r="S16" s="105">
        <f t="shared" si="12"/>
        <v>4.6535000000000011</v>
      </c>
      <c r="T16" s="7"/>
      <c r="U16" s="5">
        <f t="shared" si="13"/>
        <v>30</v>
      </c>
      <c r="V16" s="45">
        <f t="shared" si="14"/>
        <v>37615</v>
      </c>
      <c r="W16" s="5">
        <f t="shared" si="15"/>
        <v>664</v>
      </c>
      <c r="X16" s="55">
        <f t="shared" si="16"/>
        <v>4.9893723268994022E-2</v>
      </c>
      <c r="Y16" s="47">
        <f t="shared" si="17"/>
        <v>0.91405898119217543</v>
      </c>
      <c r="Z16" s="5">
        <f t="shared" si="18"/>
        <v>1</v>
      </c>
      <c r="AA16" s="5">
        <f t="shared" si="19"/>
        <v>30</v>
      </c>
      <c r="AC16" s="39">
        <f t="shared" si="20"/>
        <v>1913079.744686164</v>
      </c>
      <c r="AD16" s="39">
        <f t="shared" si="21"/>
        <v>1913079.744686164</v>
      </c>
      <c r="AE16" s="39">
        <f t="shared" si="22"/>
        <v>1913079.744686164</v>
      </c>
      <c r="AF16" s="39">
        <f t="shared" si="23"/>
        <v>-2056.632707682395</v>
      </c>
      <c r="AG16" s="39">
        <f t="shared" si="24"/>
        <v>-2056.632707682395</v>
      </c>
      <c r="AH16" s="39">
        <f t="shared" si="25"/>
        <v>-2056.632707682395</v>
      </c>
      <c r="AI16" s="39">
        <f t="shared" si="26"/>
        <v>3084.9490615235923</v>
      </c>
      <c r="AJ16" s="39">
        <f t="shared" si="27"/>
        <v>3084.9490615235923</v>
      </c>
      <c r="AK16" s="39">
        <f t="shared" si="28"/>
        <v>3084.9490615235923</v>
      </c>
      <c r="AL16" s="43"/>
      <c r="AM16" s="39">
        <f t="shared" si="29"/>
        <v>0</v>
      </c>
      <c r="AN16" s="39">
        <f t="shared" si="30"/>
        <v>0</v>
      </c>
      <c r="AO16" s="39">
        <f t="shared" si="31"/>
        <v>0</v>
      </c>
      <c r="AP16" s="40">
        <f t="shared" si="32"/>
        <v>0</v>
      </c>
      <c r="AR16" s="39">
        <f t="shared" si="33"/>
        <v>0</v>
      </c>
      <c r="AS16" s="39">
        <f t="shared" si="34"/>
        <v>0</v>
      </c>
      <c r="AT16" s="39">
        <f t="shared" si="35"/>
        <v>0</v>
      </c>
      <c r="AU16" s="40">
        <f t="shared" si="36"/>
        <v>0</v>
      </c>
      <c r="AV16" s="40"/>
      <c r="AW16" s="52">
        <f t="shared" si="37"/>
        <v>0</v>
      </c>
      <c r="AY16" s="52">
        <f t="shared" si="38"/>
        <v>1914108.0610400052</v>
      </c>
      <c r="AZ16" s="70"/>
      <c r="BA16" s="106"/>
      <c r="BB16" s="186"/>
      <c r="BC16" s="189"/>
    </row>
    <row r="17" spans="1:55">
      <c r="A17" s="44">
        <f t="shared" si="39"/>
        <v>37591</v>
      </c>
      <c r="B17" s="66">
        <f t="shared" si="41"/>
        <v>15000</v>
      </c>
      <c r="C17" s="67"/>
      <c r="D17" s="68">
        <f t="shared" si="3"/>
        <v>15000</v>
      </c>
      <c r="E17" s="35">
        <f t="shared" si="4"/>
        <v>465000</v>
      </c>
      <c r="F17" s="35">
        <f t="shared" si="5"/>
        <v>423120.59171476192</v>
      </c>
      <c r="G17" s="55">
        <f t="shared" si="6"/>
        <v>4.7610000000000001</v>
      </c>
      <c r="H17" s="69">
        <f>G17+' Summary'!$B$15</f>
        <v>4.7610000000000001</v>
      </c>
      <c r="I17" s="105">
        <f>H17+' Summary'!$B$17</f>
        <v>4.7610000000000001</v>
      </c>
      <c r="J17" s="55">
        <f t="shared" si="7"/>
        <v>-5.0000000000000001E-3</v>
      </c>
      <c r="K17" s="69">
        <f>J17+' Summary'!$B$16</f>
        <v>-5.0000000000000001E-3</v>
      </c>
      <c r="L17" s="105">
        <f t="shared" si="40"/>
        <v>-5.0000000000000001E-3</v>
      </c>
      <c r="M17" s="55">
        <f t="shared" si="8"/>
        <v>7.4999999999999997E-3</v>
      </c>
      <c r="N17" s="69">
        <f t="shared" si="9"/>
        <v>7.4999999999999997E-3</v>
      </c>
      <c r="O17" s="105">
        <f t="shared" si="9"/>
        <v>7.4999999999999997E-3</v>
      </c>
      <c r="P17" s="7"/>
      <c r="Q17" s="105">
        <f t="shared" si="10"/>
        <v>4.7635000000000005</v>
      </c>
      <c r="R17" s="105">
        <f t="shared" si="11"/>
        <v>4.7635000000000005</v>
      </c>
      <c r="S17" s="105">
        <f t="shared" si="12"/>
        <v>4.7635000000000005</v>
      </c>
      <c r="T17" s="7"/>
      <c r="U17" s="5">
        <f t="shared" si="13"/>
        <v>31</v>
      </c>
      <c r="V17" s="45">
        <f t="shared" si="14"/>
        <v>37646</v>
      </c>
      <c r="W17" s="5">
        <f t="shared" si="15"/>
        <v>695</v>
      </c>
      <c r="X17" s="55">
        <f t="shared" si="16"/>
        <v>5.0045756223463307E-2</v>
      </c>
      <c r="Y17" s="47">
        <f t="shared" si="17"/>
        <v>0.90993675637583205</v>
      </c>
      <c r="Z17" s="5">
        <f t="shared" si="18"/>
        <v>1</v>
      </c>
      <c r="AA17" s="5">
        <f t="shared" si="19"/>
        <v>31</v>
      </c>
      <c r="AC17" s="39">
        <f t="shared" si="20"/>
        <v>2014477.1371539815</v>
      </c>
      <c r="AD17" s="39">
        <f t="shared" si="21"/>
        <v>2014477.1371539815</v>
      </c>
      <c r="AE17" s="39">
        <f t="shared" si="22"/>
        <v>2014477.1371539815</v>
      </c>
      <c r="AF17" s="39">
        <f t="shared" si="23"/>
        <v>-2115.6029585738097</v>
      </c>
      <c r="AG17" s="39">
        <f t="shared" si="24"/>
        <v>-2115.6029585738097</v>
      </c>
      <c r="AH17" s="39">
        <f t="shared" si="25"/>
        <v>-2115.6029585738097</v>
      </c>
      <c r="AI17" s="39">
        <f t="shared" si="26"/>
        <v>3173.4044378607141</v>
      </c>
      <c r="AJ17" s="39">
        <f t="shared" si="27"/>
        <v>3173.4044378607141</v>
      </c>
      <c r="AK17" s="39">
        <f t="shared" si="28"/>
        <v>3173.4044378607141</v>
      </c>
      <c r="AL17" s="43"/>
      <c r="AM17" s="39">
        <f t="shared" si="29"/>
        <v>0</v>
      </c>
      <c r="AN17" s="39">
        <f t="shared" si="30"/>
        <v>0</v>
      </c>
      <c r="AO17" s="39">
        <f t="shared" si="31"/>
        <v>0</v>
      </c>
      <c r="AP17" s="40">
        <f t="shared" si="32"/>
        <v>0</v>
      </c>
      <c r="AR17" s="39">
        <f t="shared" si="33"/>
        <v>0</v>
      </c>
      <c r="AS17" s="39">
        <f t="shared" si="34"/>
        <v>0</v>
      </c>
      <c r="AT17" s="39">
        <f t="shared" si="35"/>
        <v>0</v>
      </c>
      <c r="AU17" s="40">
        <f t="shared" si="36"/>
        <v>0</v>
      </c>
      <c r="AV17" s="40"/>
      <c r="AW17" s="52">
        <f t="shared" si="37"/>
        <v>0</v>
      </c>
      <c r="AY17" s="52">
        <f t="shared" si="38"/>
        <v>2015534.9386332685</v>
      </c>
      <c r="AZ17" s="70"/>
      <c r="BA17" s="106"/>
      <c r="BB17" s="186"/>
      <c r="BC17" s="189"/>
    </row>
    <row r="18" spans="1:55">
      <c r="A18" s="44">
        <f t="shared" si="39"/>
        <v>37622</v>
      </c>
      <c r="B18" s="66">
        <f t="shared" si="41"/>
        <v>15000</v>
      </c>
      <c r="C18" s="67"/>
      <c r="D18" s="68">
        <f t="shared" si="3"/>
        <v>15000</v>
      </c>
      <c r="E18" s="35">
        <f t="shared" si="4"/>
        <v>465000</v>
      </c>
      <c r="F18" s="35">
        <f t="shared" si="5"/>
        <v>421182.53080641734</v>
      </c>
      <c r="G18" s="55">
        <f t="shared" si="6"/>
        <v>4.8040000000000003</v>
      </c>
      <c r="H18" s="69">
        <f>G18+' Summary'!$B$15</f>
        <v>4.8040000000000003</v>
      </c>
      <c r="I18" s="105">
        <f>H18+' Summary'!$B$17</f>
        <v>4.8040000000000003</v>
      </c>
      <c r="J18" s="55">
        <f t="shared" si="7"/>
        <v>-5.0000000000000001E-3</v>
      </c>
      <c r="K18" s="69">
        <f>J18+' Summary'!$B$16</f>
        <v>-5.0000000000000001E-3</v>
      </c>
      <c r="L18" s="105">
        <f t="shared" si="40"/>
        <v>-5.0000000000000001E-3</v>
      </c>
      <c r="M18" s="55">
        <f t="shared" si="8"/>
        <v>7.4999999999999997E-3</v>
      </c>
      <c r="N18" s="69">
        <f t="shared" si="9"/>
        <v>7.4999999999999997E-3</v>
      </c>
      <c r="O18" s="105">
        <f t="shared" si="9"/>
        <v>7.4999999999999997E-3</v>
      </c>
      <c r="P18" s="7"/>
      <c r="Q18" s="105">
        <f t="shared" si="10"/>
        <v>4.8065000000000007</v>
      </c>
      <c r="R18" s="105">
        <f t="shared" si="11"/>
        <v>4.8065000000000007</v>
      </c>
      <c r="S18" s="105">
        <f t="shared" si="12"/>
        <v>4.8065000000000007</v>
      </c>
      <c r="T18" s="7"/>
      <c r="U18" s="5">
        <f t="shared" si="13"/>
        <v>31</v>
      </c>
      <c r="V18" s="45">
        <f t="shared" si="14"/>
        <v>37677</v>
      </c>
      <c r="W18" s="5">
        <f t="shared" si="15"/>
        <v>726</v>
      </c>
      <c r="X18" s="55">
        <f t="shared" si="16"/>
        <v>5.022068830345771E-2</v>
      </c>
      <c r="Y18" s="47">
        <f t="shared" si="17"/>
        <v>0.905768883454661</v>
      </c>
      <c r="Z18" s="5">
        <f t="shared" si="18"/>
        <v>1</v>
      </c>
      <c r="AA18" s="5">
        <f t="shared" si="19"/>
        <v>31</v>
      </c>
      <c r="AC18" s="39">
        <f t="shared" si="20"/>
        <v>2023360.8779940291</v>
      </c>
      <c r="AD18" s="39">
        <f t="shared" si="21"/>
        <v>2023360.8779940291</v>
      </c>
      <c r="AE18" s="39">
        <f t="shared" si="22"/>
        <v>2023360.8779940291</v>
      </c>
      <c r="AF18" s="39">
        <f t="shared" si="23"/>
        <v>-2105.9126540320867</v>
      </c>
      <c r="AG18" s="39">
        <f t="shared" si="24"/>
        <v>-2105.9126540320867</v>
      </c>
      <c r="AH18" s="39">
        <f t="shared" si="25"/>
        <v>-2105.9126540320867</v>
      </c>
      <c r="AI18" s="39">
        <f t="shared" si="26"/>
        <v>3158.8689810481301</v>
      </c>
      <c r="AJ18" s="39">
        <f t="shared" si="27"/>
        <v>3158.8689810481301</v>
      </c>
      <c r="AK18" s="39">
        <f t="shared" si="28"/>
        <v>3158.8689810481301</v>
      </c>
      <c r="AL18" s="43"/>
      <c r="AM18" s="39">
        <f t="shared" si="29"/>
        <v>0</v>
      </c>
      <c r="AN18" s="39">
        <f t="shared" si="30"/>
        <v>0</v>
      </c>
      <c r="AO18" s="39">
        <f t="shared" si="31"/>
        <v>0</v>
      </c>
      <c r="AP18" s="40">
        <f t="shared" si="32"/>
        <v>0</v>
      </c>
      <c r="AR18" s="39">
        <f t="shared" si="33"/>
        <v>0</v>
      </c>
      <c r="AS18" s="39">
        <f t="shared" si="34"/>
        <v>0</v>
      </c>
      <c r="AT18" s="39">
        <f t="shared" si="35"/>
        <v>0</v>
      </c>
      <c r="AU18" s="40">
        <f t="shared" si="36"/>
        <v>0</v>
      </c>
      <c r="AV18" s="40"/>
      <c r="AW18" s="52">
        <f t="shared" si="37"/>
        <v>0</v>
      </c>
      <c r="AY18" s="52">
        <f t="shared" si="38"/>
        <v>2024413.8343210451</v>
      </c>
      <c r="AZ18" s="70"/>
      <c r="BA18" s="106"/>
      <c r="BB18" s="186"/>
      <c r="BC18" s="189"/>
    </row>
    <row r="19" spans="1:55">
      <c r="A19" s="44">
        <f t="shared" si="39"/>
        <v>37653</v>
      </c>
      <c r="B19" s="66">
        <f t="shared" si="41"/>
        <v>15000</v>
      </c>
      <c r="C19" s="67"/>
      <c r="D19" s="68">
        <f t="shared" si="3"/>
        <v>15000</v>
      </c>
      <c r="E19" s="35">
        <f t="shared" si="4"/>
        <v>420000</v>
      </c>
      <c r="F19" s="35">
        <f t="shared" si="5"/>
        <v>378838.13405616296</v>
      </c>
      <c r="G19" s="55">
        <f t="shared" si="6"/>
        <v>4.6840000000000002</v>
      </c>
      <c r="H19" s="69">
        <f>G19+' Summary'!$B$15</f>
        <v>4.6840000000000002</v>
      </c>
      <c r="I19" s="105">
        <f>H19+' Summary'!$B$17</f>
        <v>4.6840000000000002</v>
      </c>
      <c r="J19" s="55">
        <f t="shared" si="7"/>
        <v>-5.0000000000000001E-3</v>
      </c>
      <c r="K19" s="69">
        <f>J19+' Summary'!$B$16</f>
        <v>-5.0000000000000001E-3</v>
      </c>
      <c r="L19" s="105">
        <f t="shared" si="40"/>
        <v>-5.0000000000000001E-3</v>
      </c>
      <c r="M19" s="55">
        <f t="shared" si="8"/>
        <v>7.4999999999999997E-3</v>
      </c>
      <c r="N19" s="69">
        <f t="shared" si="9"/>
        <v>7.4999999999999997E-3</v>
      </c>
      <c r="O19" s="105">
        <f t="shared" si="9"/>
        <v>7.4999999999999997E-3</v>
      </c>
      <c r="P19" s="7"/>
      <c r="Q19" s="105">
        <f t="shared" si="10"/>
        <v>4.6865000000000006</v>
      </c>
      <c r="R19" s="105">
        <f t="shared" si="11"/>
        <v>4.6865000000000006</v>
      </c>
      <c r="S19" s="105">
        <f t="shared" si="12"/>
        <v>4.6865000000000006</v>
      </c>
      <c r="T19" s="7"/>
      <c r="U19" s="5">
        <f t="shared" si="13"/>
        <v>28</v>
      </c>
      <c r="V19" s="45">
        <f t="shared" si="14"/>
        <v>37705</v>
      </c>
      <c r="W19" s="5">
        <f t="shared" si="15"/>
        <v>754</v>
      </c>
      <c r="X19" s="55">
        <f t="shared" si="16"/>
        <v>5.0417272751402717E-2</v>
      </c>
      <c r="Y19" s="47">
        <f t="shared" si="17"/>
        <v>0.90199555727657854</v>
      </c>
      <c r="Z19" s="5">
        <f t="shared" si="18"/>
        <v>1</v>
      </c>
      <c r="AA19" s="5">
        <f t="shared" si="19"/>
        <v>28</v>
      </c>
      <c r="AC19" s="39">
        <f t="shared" si="20"/>
        <v>1774477.8199190674</v>
      </c>
      <c r="AD19" s="39">
        <f t="shared" si="21"/>
        <v>1774477.8199190674</v>
      </c>
      <c r="AE19" s="39">
        <f t="shared" si="22"/>
        <v>1774477.8199190674</v>
      </c>
      <c r="AF19" s="39">
        <f t="shared" si="23"/>
        <v>-1894.1906702808149</v>
      </c>
      <c r="AG19" s="39">
        <f t="shared" si="24"/>
        <v>-1894.1906702808149</v>
      </c>
      <c r="AH19" s="39">
        <f t="shared" si="25"/>
        <v>-1894.1906702808149</v>
      </c>
      <c r="AI19" s="39">
        <f t="shared" si="26"/>
        <v>2841.2860054212219</v>
      </c>
      <c r="AJ19" s="39">
        <f t="shared" si="27"/>
        <v>2841.2860054212219</v>
      </c>
      <c r="AK19" s="39">
        <f t="shared" si="28"/>
        <v>2841.2860054212219</v>
      </c>
      <c r="AL19" s="43"/>
      <c r="AM19" s="39">
        <f t="shared" si="29"/>
        <v>0</v>
      </c>
      <c r="AN19" s="39">
        <f t="shared" si="30"/>
        <v>0</v>
      </c>
      <c r="AO19" s="39">
        <f t="shared" si="31"/>
        <v>0</v>
      </c>
      <c r="AP19" s="40">
        <f t="shared" si="32"/>
        <v>0</v>
      </c>
      <c r="AR19" s="39">
        <f t="shared" si="33"/>
        <v>0</v>
      </c>
      <c r="AS19" s="39">
        <f t="shared" si="34"/>
        <v>0</v>
      </c>
      <c r="AT19" s="39">
        <f t="shared" si="35"/>
        <v>0</v>
      </c>
      <c r="AU19" s="40">
        <f t="shared" si="36"/>
        <v>0</v>
      </c>
      <c r="AV19" s="40"/>
      <c r="AW19" s="52">
        <f t="shared" si="37"/>
        <v>0</v>
      </c>
      <c r="AY19" s="52">
        <f t="shared" si="38"/>
        <v>1775424.9152542078</v>
      </c>
      <c r="AZ19" s="70"/>
      <c r="BA19" s="199"/>
      <c r="BB19" s="186"/>
      <c r="BC19" s="189"/>
    </row>
    <row r="20" spans="1:55">
      <c r="A20" s="44">
        <f t="shared" si="39"/>
        <v>37681</v>
      </c>
      <c r="B20" s="66">
        <f t="shared" si="41"/>
        <v>15000</v>
      </c>
      <c r="C20" s="67"/>
      <c r="D20" s="68">
        <f t="shared" si="3"/>
        <v>15000</v>
      </c>
      <c r="E20" s="35">
        <f t="shared" si="4"/>
        <v>465000</v>
      </c>
      <c r="F20" s="35">
        <f t="shared" si="5"/>
        <v>417493.59544712328</v>
      </c>
      <c r="G20" s="55">
        <f t="shared" si="6"/>
        <v>4.524</v>
      </c>
      <c r="H20" s="69">
        <f>G20+' Summary'!$B$15</f>
        <v>4.524</v>
      </c>
      <c r="I20" s="105">
        <f>H20+' Summary'!$B$17</f>
        <v>4.524</v>
      </c>
      <c r="J20" s="55">
        <f t="shared" si="7"/>
        <v>-5.0000000000000001E-3</v>
      </c>
      <c r="K20" s="69">
        <f>J20+' Summary'!$B$16</f>
        <v>-5.0000000000000001E-3</v>
      </c>
      <c r="L20" s="105">
        <f t="shared" si="40"/>
        <v>-5.0000000000000001E-3</v>
      </c>
      <c r="M20" s="55">
        <f t="shared" si="8"/>
        <v>7.4999999999999997E-3</v>
      </c>
      <c r="N20" s="69">
        <f t="shared" si="9"/>
        <v>7.4999999999999997E-3</v>
      </c>
      <c r="O20" s="105">
        <f t="shared" si="9"/>
        <v>7.4999999999999997E-3</v>
      </c>
      <c r="P20" s="7"/>
      <c r="Q20" s="105">
        <f t="shared" si="10"/>
        <v>4.5265000000000004</v>
      </c>
      <c r="R20" s="105">
        <f t="shared" si="11"/>
        <v>4.5265000000000004</v>
      </c>
      <c r="S20" s="105">
        <f t="shared" si="12"/>
        <v>4.5265000000000004</v>
      </c>
      <c r="T20" s="7"/>
      <c r="U20" s="5">
        <f t="shared" si="13"/>
        <v>31</v>
      </c>
      <c r="V20" s="45">
        <f t="shared" si="14"/>
        <v>37736</v>
      </c>
      <c r="W20" s="5">
        <f t="shared" si="15"/>
        <v>785</v>
      </c>
      <c r="X20" s="55">
        <f t="shared" si="16"/>
        <v>5.0594832909021607E-2</v>
      </c>
      <c r="Y20" s="47">
        <f t="shared" si="17"/>
        <v>0.89783568913359846</v>
      </c>
      <c r="Z20" s="5">
        <f t="shared" si="18"/>
        <v>1</v>
      </c>
      <c r="AA20" s="5">
        <f t="shared" si="19"/>
        <v>31</v>
      </c>
      <c r="AC20" s="39">
        <f t="shared" si="20"/>
        <v>1888741.0258027858</v>
      </c>
      <c r="AD20" s="39">
        <f t="shared" si="21"/>
        <v>1888741.0258027858</v>
      </c>
      <c r="AE20" s="39">
        <f t="shared" si="22"/>
        <v>1888741.0258027858</v>
      </c>
      <c r="AF20" s="39">
        <f t="shared" si="23"/>
        <v>-2087.4679772356167</v>
      </c>
      <c r="AG20" s="39">
        <f t="shared" si="24"/>
        <v>-2087.4679772356167</v>
      </c>
      <c r="AH20" s="39">
        <f t="shared" si="25"/>
        <v>-2087.4679772356167</v>
      </c>
      <c r="AI20" s="39">
        <f t="shared" si="26"/>
        <v>3131.2019658534246</v>
      </c>
      <c r="AJ20" s="39">
        <f t="shared" si="27"/>
        <v>3131.2019658534246</v>
      </c>
      <c r="AK20" s="39">
        <f t="shared" si="28"/>
        <v>3131.2019658534246</v>
      </c>
      <c r="AL20" s="43"/>
      <c r="AM20" s="39">
        <f t="shared" si="29"/>
        <v>0</v>
      </c>
      <c r="AN20" s="39">
        <f t="shared" si="30"/>
        <v>0</v>
      </c>
      <c r="AO20" s="39">
        <f t="shared" si="31"/>
        <v>0</v>
      </c>
      <c r="AP20" s="40">
        <f t="shared" si="32"/>
        <v>0</v>
      </c>
      <c r="AR20" s="39">
        <f t="shared" si="33"/>
        <v>0</v>
      </c>
      <c r="AS20" s="39">
        <f t="shared" si="34"/>
        <v>0</v>
      </c>
      <c r="AT20" s="39">
        <f t="shared" si="35"/>
        <v>0</v>
      </c>
      <c r="AU20" s="40">
        <f t="shared" si="36"/>
        <v>0</v>
      </c>
      <c r="AV20" s="40"/>
      <c r="AW20" s="52">
        <f t="shared" si="37"/>
        <v>0</v>
      </c>
      <c r="AY20" s="52">
        <f t="shared" si="38"/>
        <v>1889784.7597914035</v>
      </c>
      <c r="AZ20" s="70"/>
      <c r="BA20" s="106"/>
      <c r="BB20" s="186"/>
      <c r="BC20" s="189"/>
    </row>
    <row r="21" spans="1:55">
      <c r="A21" s="44">
        <f t="shared" si="39"/>
        <v>37712</v>
      </c>
      <c r="B21" s="66">
        <f t="shared" si="41"/>
        <v>15000</v>
      </c>
      <c r="C21" s="67"/>
      <c r="D21" s="68">
        <f t="shared" si="3"/>
        <v>15000</v>
      </c>
      <c r="E21" s="35">
        <f t="shared" si="4"/>
        <v>450000</v>
      </c>
      <c r="F21" s="35">
        <f t="shared" si="5"/>
        <v>402228.1922339981</v>
      </c>
      <c r="G21" s="55">
        <f t="shared" si="6"/>
        <v>4.3340000000000005</v>
      </c>
      <c r="H21" s="69">
        <f>G21+' Summary'!$B$15</f>
        <v>4.3340000000000005</v>
      </c>
      <c r="I21" s="105">
        <f>H21+' Summary'!$B$17</f>
        <v>4.3340000000000005</v>
      </c>
      <c r="J21" s="55">
        <f t="shared" si="7"/>
        <v>7.4999999999999997E-3</v>
      </c>
      <c r="K21" s="69">
        <f>J21+' Summary'!$B$16</f>
        <v>7.4999999999999997E-3</v>
      </c>
      <c r="L21" s="105">
        <f t="shared" si="40"/>
        <v>7.4999999999999997E-3</v>
      </c>
      <c r="M21" s="55">
        <f t="shared" si="8"/>
        <v>7.4999999999999997E-3</v>
      </c>
      <c r="N21" s="69">
        <f t="shared" si="9"/>
        <v>7.4999999999999997E-3</v>
      </c>
      <c r="O21" s="105">
        <f t="shared" si="9"/>
        <v>7.4999999999999997E-3</v>
      </c>
      <c r="P21" s="7"/>
      <c r="Q21" s="105">
        <f t="shared" si="10"/>
        <v>4.3490000000000002</v>
      </c>
      <c r="R21" s="105">
        <f t="shared" si="11"/>
        <v>4.3490000000000002</v>
      </c>
      <c r="S21" s="105">
        <f t="shared" si="12"/>
        <v>4.3490000000000002</v>
      </c>
      <c r="T21" s="7"/>
      <c r="U21" s="5">
        <f t="shared" si="13"/>
        <v>30</v>
      </c>
      <c r="V21" s="45">
        <f t="shared" si="14"/>
        <v>37766</v>
      </c>
      <c r="W21" s="5">
        <f t="shared" si="15"/>
        <v>815</v>
      </c>
      <c r="X21" s="55">
        <f t="shared" si="16"/>
        <v>5.0776971708616607E-2</v>
      </c>
      <c r="Y21" s="47">
        <f t="shared" si="17"/>
        <v>0.89384042718666246</v>
      </c>
      <c r="Z21" s="5">
        <f t="shared" si="18"/>
        <v>1</v>
      </c>
      <c r="AA21" s="5">
        <f t="shared" si="19"/>
        <v>30</v>
      </c>
      <c r="AC21" s="39">
        <f t="shared" si="20"/>
        <v>1743256.9851421479</v>
      </c>
      <c r="AD21" s="39">
        <f t="shared" si="21"/>
        <v>1743256.9851421479</v>
      </c>
      <c r="AE21" s="39">
        <f t="shared" si="22"/>
        <v>1743256.9851421479</v>
      </c>
      <c r="AF21" s="39">
        <f t="shared" si="23"/>
        <v>3016.7114417549856</v>
      </c>
      <c r="AG21" s="39">
        <f t="shared" si="24"/>
        <v>3016.7114417549856</v>
      </c>
      <c r="AH21" s="39">
        <f t="shared" si="25"/>
        <v>3016.7114417549856</v>
      </c>
      <c r="AI21" s="39">
        <f t="shared" si="26"/>
        <v>3016.7114417549856</v>
      </c>
      <c r="AJ21" s="39">
        <f t="shared" si="27"/>
        <v>3016.7114417549856</v>
      </c>
      <c r="AK21" s="39">
        <f t="shared" si="28"/>
        <v>3016.7114417549856</v>
      </c>
      <c r="AL21" s="43"/>
      <c r="AM21" s="39">
        <f t="shared" si="29"/>
        <v>0</v>
      </c>
      <c r="AN21" s="39">
        <f t="shared" si="30"/>
        <v>0</v>
      </c>
      <c r="AO21" s="39">
        <f t="shared" si="31"/>
        <v>0</v>
      </c>
      <c r="AP21" s="40">
        <f t="shared" si="32"/>
        <v>0</v>
      </c>
      <c r="AR21" s="39">
        <f t="shared" si="33"/>
        <v>0</v>
      </c>
      <c r="AS21" s="39">
        <f t="shared" si="34"/>
        <v>0</v>
      </c>
      <c r="AT21" s="39">
        <f t="shared" si="35"/>
        <v>0</v>
      </c>
      <c r="AU21" s="40">
        <f t="shared" si="36"/>
        <v>0</v>
      </c>
      <c r="AV21" s="40"/>
      <c r="AW21" s="52">
        <f t="shared" si="37"/>
        <v>0</v>
      </c>
      <c r="AY21" s="52">
        <f t="shared" si="38"/>
        <v>1749290.4080256578</v>
      </c>
      <c r="AZ21" s="70"/>
      <c r="BA21" s="106"/>
      <c r="BB21" s="186"/>
      <c r="BC21" s="189"/>
    </row>
    <row r="22" spans="1:55">
      <c r="A22" s="44">
        <f t="shared" si="39"/>
        <v>37742</v>
      </c>
      <c r="B22" s="66">
        <f t="shared" si="41"/>
        <v>15000</v>
      </c>
      <c r="C22" s="67"/>
      <c r="D22" s="68">
        <f t="shared" si="3"/>
        <v>15000</v>
      </c>
      <c r="E22" s="35">
        <f t="shared" si="4"/>
        <v>465000</v>
      </c>
      <c r="F22" s="35">
        <f t="shared" si="5"/>
        <v>413713.85132431809</v>
      </c>
      <c r="G22" s="55">
        <f t="shared" si="6"/>
        <v>4.3010000000000002</v>
      </c>
      <c r="H22" s="69">
        <f>G22+' Summary'!$B$15</f>
        <v>4.3010000000000002</v>
      </c>
      <c r="I22" s="105">
        <f>H22+' Summary'!$B$17</f>
        <v>4.3010000000000002</v>
      </c>
      <c r="J22" s="55">
        <f t="shared" si="7"/>
        <v>7.2499999999999995E-3</v>
      </c>
      <c r="K22" s="69">
        <f>J22+' Summary'!$B$16</f>
        <v>7.2499999999999995E-3</v>
      </c>
      <c r="L22" s="105">
        <f t="shared" si="40"/>
        <v>7.2499999999999995E-3</v>
      </c>
      <c r="M22" s="55">
        <f t="shared" si="8"/>
        <v>7.4999999999999997E-3</v>
      </c>
      <c r="N22" s="69">
        <f t="shared" si="9"/>
        <v>7.4999999999999997E-3</v>
      </c>
      <c r="O22" s="105">
        <f t="shared" si="9"/>
        <v>7.4999999999999997E-3</v>
      </c>
      <c r="P22" s="7"/>
      <c r="Q22" s="105">
        <f t="shared" si="10"/>
        <v>4.3157500000000004</v>
      </c>
      <c r="R22" s="105">
        <f t="shared" si="11"/>
        <v>4.3157500000000004</v>
      </c>
      <c r="S22" s="105">
        <f t="shared" si="12"/>
        <v>4.3157500000000004</v>
      </c>
      <c r="T22" s="7"/>
      <c r="U22" s="5">
        <f t="shared" si="13"/>
        <v>31</v>
      </c>
      <c r="V22" s="45">
        <f t="shared" si="14"/>
        <v>37797</v>
      </c>
      <c r="W22" s="5">
        <f t="shared" si="15"/>
        <v>846</v>
      </c>
      <c r="X22" s="55">
        <f t="shared" si="16"/>
        <v>5.0933809230898401E-2</v>
      </c>
      <c r="Y22" s="47">
        <f t="shared" si="17"/>
        <v>0.88970720714907114</v>
      </c>
      <c r="Z22" s="5">
        <f t="shared" si="18"/>
        <v>1</v>
      </c>
      <c r="AA22" s="5">
        <f t="shared" si="19"/>
        <v>31</v>
      </c>
      <c r="AC22" s="39">
        <f t="shared" si="20"/>
        <v>1779383.2745458921</v>
      </c>
      <c r="AD22" s="39">
        <f t="shared" si="21"/>
        <v>1779383.2745458921</v>
      </c>
      <c r="AE22" s="39">
        <f t="shared" si="22"/>
        <v>1779383.2745458921</v>
      </c>
      <c r="AF22" s="39">
        <f t="shared" si="23"/>
        <v>2999.4254221013061</v>
      </c>
      <c r="AG22" s="39">
        <f t="shared" si="24"/>
        <v>2999.4254221013061</v>
      </c>
      <c r="AH22" s="39">
        <f t="shared" si="25"/>
        <v>2999.4254221013061</v>
      </c>
      <c r="AI22" s="39">
        <f t="shared" si="26"/>
        <v>3102.8538849323854</v>
      </c>
      <c r="AJ22" s="39">
        <f t="shared" si="27"/>
        <v>3102.8538849323854</v>
      </c>
      <c r="AK22" s="39">
        <f t="shared" si="28"/>
        <v>3102.8538849323854</v>
      </c>
      <c r="AL22" s="43"/>
      <c r="AM22" s="39">
        <f t="shared" si="29"/>
        <v>0</v>
      </c>
      <c r="AN22" s="39">
        <f t="shared" si="30"/>
        <v>0</v>
      </c>
      <c r="AO22" s="39">
        <f t="shared" si="31"/>
        <v>0</v>
      </c>
      <c r="AP22" s="40">
        <f t="shared" si="32"/>
        <v>0</v>
      </c>
      <c r="AR22" s="39">
        <f t="shared" si="33"/>
        <v>0</v>
      </c>
      <c r="AS22" s="39">
        <f t="shared" si="34"/>
        <v>0</v>
      </c>
      <c r="AT22" s="39">
        <f t="shared" si="35"/>
        <v>0</v>
      </c>
      <c r="AU22" s="40">
        <f t="shared" si="36"/>
        <v>0</v>
      </c>
      <c r="AV22" s="40"/>
      <c r="AW22" s="52">
        <f t="shared" si="37"/>
        <v>0</v>
      </c>
      <c r="AY22" s="52">
        <f t="shared" si="38"/>
        <v>1785485.5538529258</v>
      </c>
      <c r="AZ22" s="70"/>
      <c r="BA22" s="106"/>
      <c r="BB22" s="186"/>
      <c r="BC22" s="190"/>
    </row>
    <row r="23" spans="1:55">
      <c r="A23" s="44">
        <f t="shared" si="39"/>
        <v>37773</v>
      </c>
      <c r="B23" s="66">
        <f t="shared" si="41"/>
        <v>15000</v>
      </c>
      <c r="C23" s="67"/>
      <c r="D23" s="68">
        <f t="shared" si="3"/>
        <v>15000</v>
      </c>
      <c r="E23" s="35">
        <f t="shared" si="4"/>
        <v>450000</v>
      </c>
      <c r="F23" s="35">
        <f t="shared" si="5"/>
        <v>398569.62699202908</v>
      </c>
      <c r="G23" s="55">
        <f t="shared" si="6"/>
        <v>4.3440000000000003</v>
      </c>
      <c r="H23" s="69">
        <f>G23+' Summary'!$B$15</f>
        <v>4.3440000000000003</v>
      </c>
      <c r="I23" s="105">
        <f>H23+' Summary'!$B$17</f>
        <v>4.3440000000000003</v>
      </c>
      <c r="J23" s="55">
        <f t="shared" si="7"/>
        <v>7.2499999999999995E-3</v>
      </c>
      <c r="K23" s="69">
        <f>J23+' Summary'!$B$16</f>
        <v>7.2499999999999995E-3</v>
      </c>
      <c r="L23" s="105">
        <f t="shared" si="40"/>
        <v>7.2499999999999995E-3</v>
      </c>
      <c r="M23" s="55">
        <f t="shared" si="8"/>
        <v>7.4999999999999997E-3</v>
      </c>
      <c r="N23" s="69">
        <f t="shared" si="9"/>
        <v>7.4999999999999997E-3</v>
      </c>
      <c r="O23" s="105">
        <f t="shared" si="9"/>
        <v>7.4999999999999997E-3</v>
      </c>
      <c r="P23" s="7"/>
      <c r="Q23" s="105">
        <f t="shared" si="10"/>
        <v>4.3587500000000006</v>
      </c>
      <c r="R23" s="105">
        <f t="shared" si="11"/>
        <v>4.3587500000000006</v>
      </c>
      <c r="S23" s="105">
        <f t="shared" si="12"/>
        <v>4.3587500000000006</v>
      </c>
      <c r="T23" s="7"/>
      <c r="U23" s="5">
        <f t="shared" si="13"/>
        <v>30</v>
      </c>
      <c r="V23" s="45">
        <f t="shared" si="14"/>
        <v>37827</v>
      </c>
      <c r="W23" s="5">
        <f t="shared" si="15"/>
        <v>876</v>
      </c>
      <c r="X23" s="55">
        <f t="shared" si="16"/>
        <v>5.109587467921322E-2</v>
      </c>
      <c r="Y23" s="47">
        <f t="shared" si="17"/>
        <v>0.88571028220450909</v>
      </c>
      <c r="Z23" s="5">
        <f t="shared" si="18"/>
        <v>1</v>
      </c>
      <c r="AA23" s="5">
        <f t="shared" si="19"/>
        <v>30</v>
      </c>
      <c r="AC23" s="39">
        <f t="shared" si="20"/>
        <v>1731386.4596533745</v>
      </c>
      <c r="AD23" s="39">
        <f t="shared" si="21"/>
        <v>1731386.4596533745</v>
      </c>
      <c r="AE23" s="39">
        <f t="shared" si="22"/>
        <v>1731386.4596533745</v>
      </c>
      <c r="AF23" s="39">
        <f t="shared" si="23"/>
        <v>2889.6297956922108</v>
      </c>
      <c r="AG23" s="39">
        <f t="shared" si="24"/>
        <v>2889.6297956922108</v>
      </c>
      <c r="AH23" s="39">
        <f t="shared" si="25"/>
        <v>2889.6297956922108</v>
      </c>
      <c r="AI23" s="39">
        <f t="shared" si="26"/>
        <v>2989.2722024402178</v>
      </c>
      <c r="AJ23" s="39">
        <f t="shared" si="27"/>
        <v>2989.2722024402178</v>
      </c>
      <c r="AK23" s="39">
        <f t="shared" si="28"/>
        <v>2989.2722024402178</v>
      </c>
      <c r="AL23" s="43"/>
      <c r="AM23" s="39">
        <f t="shared" si="29"/>
        <v>0</v>
      </c>
      <c r="AN23" s="39">
        <f t="shared" si="30"/>
        <v>0</v>
      </c>
      <c r="AO23" s="39">
        <f t="shared" si="31"/>
        <v>0</v>
      </c>
      <c r="AP23" s="40">
        <f t="shared" si="32"/>
        <v>0</v>
      </c>
      <c r="AR23" s="39">
        <f t="shared" si="33"/>
        <v>0</v>
      </c>
      <c r="AS23" s="39">
        <f t="shared" si="34"/>
        <v>0</v>
      </c>
      <c r="AT23" s="39">
        <f t="shared" si="35"/>
        <v>0</v>
      </c>
      <c r="AU23" s="40">
        <f t="shared" si="36"/>
        <v>0</v>
      </c>
      <c r="AV23" s="40"/>
      <c r="AW23" s="52">
        <f t="shared" si="37"/>
        <v>0</v>
      </c>
      <c r="AY23" s="52">
        <f t="shared" si="38"/>
        <v>1737265.361651507</v>
      </c>
      <c r="AZ23" s="70"/>
      <c r="BA23" s="106"/>
      <c r="BB23" s="186"/>
      <c r="BC23" s="190"/>
    </row>
    <row r="24" spans="1:55">
      <c r="A24" s="44">
        <f t="shared" si="39"/>
        <v>37803</v>
      </c>
      <c r="B24" s="66">
        <f t="shared" si="41"/>
        <v>15000</v>
      </c>
      <c r="C24" s="67"/>
      <c r="D24" s="68">
        <f t="shared" si="3"/>
        <v>15000</v>
      </c>
      <c r="E24" s="35">
        <f t="shared" si="4"/>
        <v>465000</v>
      </c>
      <c r="F24" s="35">
        <f t="shared" si="5"/>
        <v>409938.03285990277</v>
      </c>
      <c r="G24" s="55">
        <f t="shared" si="6"/>
        <v>4.3600000000000003</v>
      </c>
      <c r="H24" s="69">
        <f>G24+' Summary'!$B$15</f>
        <v>4.3600000000000003</v>
      </c>
      <c r="I24" s="105">
        <f>H24+' Summary'!$B$17</f>
        <v>4.3600000000000003</v>
      </c>
      <c r="J24" s="55">
        <f t="shared" si="7"/>
        <v>7.2499999999999995E-3</v>
      </c>
      <c r="K24" s="69">
        <f>J24+' Summary'!$B$16</f>
        <v>7.2499999999999995E-3</v>
      </c>
      <c r="L24" s="105">
        <f t="shared" si="40"/>
        <v>7.2499999999999995E-3</v>
      </c>
      <c r="M24" s="55">
        <f t="shared" si="8"/>
        <v>7.4999999999999997E-3</v>
      </c>
      <c r="N24" s="69">
        <f t="shared" si="9"/>
        <v>7.4999999999999997E-3</v>
      </c>
      <c r="O24" s="105">
        <f t="shared" si="9"/>
        <v>7.4999999999999997E-3</v>
      </c>
      <c r="P24" s="7"/>
      <c r="Q24" s="105">
        <f t="shared" si="10"/>
        <v>4.3747500000000006</v>
      </c>
      <c r="R24" s="105">
        <f t="shared" si="11"/>
        <v>4.3747500000000006</v>
      </c>
      <c r="S24" s="105">
        <f t="shared" si="12"/>
        <v>4.3747500000000006</v>
      </c>
      <c r="T24" s="7"/>
      <c r="U24" s="5">
        <f t="shared" si="13"/>
        <v>31</v>
      </c>
      <c r="V24" s="45">
        <f t="shared" si="14"/>
        <v>37858</v>
      </c>
      <c r="W24" s="5">
        <f t="shared" si="15"/>
        <v>907</v>
      </c>
      <c r="X24" s="55">
        <f t="shared" si="16"/>
        <v>5.124915656811261E-2</v>
      </c>
      <c r="Y24" s="47">
        <f t="shared" si="17"/>
        <v>0.88158716744065113</v>
      </c>
      <c r="Z24" s="5">
        <f t="shared" si="18"/>
        <v>1</v>
      </c>
      <c r="AA24" s="5">
        <f t="shared" si="19"/>
        <v>31</v>
      </c>
      <c r="AC24" s="39">
        <f t="shared" si="20"/>
        <v>1787329.8232691763</v>
      </c>
      <c r="AD24" s="39">
        <f t="shared" si="21"/>
        <v>1787329.8232691763</v>
      </c>
      <c r="AE24" s="39">
        <f t="shared" si="22"/>
        <v>1787329.8232691763</v>
      </c>
      <c r="AF24" s="39">
        <f t="shared" si="23"/>
        <v>2972.0507382342948</v>
      </c>
      <c r="AG24" s="39">
        <f t="shared" si="24"/>
        <v>2972.0507382342948</v>
      </c>
      <c r="AH24" s="39">
        <f t="shared" si="25"/>
        <v>2972.0507382342948</v>
      </c>
      <c r="AI24" s="39">
        <f t="shared" si="26"/>
        <v>3074.5352464492707</v>
      </c>
      <c r="AJ24" s="39">
        <f t="shared" si="27"/>
        <v>3074.5352464492707</v>
      </c>
      <c r="AK24" s="39">
        <f t="shared" si="28"/>
        <v>3074.5352464492707</v>
      </c>
      <c r="AL24" s="43"/>
      <c r="AM24" s="39">
        <f t="shared" si="29"/>
        <v>0</v>
      </c>
      <c r="AN24" s="39">
        <f t="shared" si="30"/>
        <v>0</v>
      </c>
      <c r="AO24" s="39">
        <f t="shared" si="31"/>
        <v>0</v>
      </c>
      <c r="AP24" s="40">
        <f t="shared" si="32"/>
        <v>0</v>
      </c>
      <c r="AR24" s="39">
        <f t="shared" si="33"/>
        <v>0</v>
      </c>
      <c r="AS24" s="39">
        <f t="shared" si="34"/>
        <v>0</v>
      </c>
      <c r="AT24" s="39">
        <f t="shared" si="35"/>
        <v>0</v>
      </c>
      <c r="AU24" s="40">
        <f t="shared" si="36"/>
        <v>0</v>
      </c>
      <c r="AV24" s="40"/>
      <c r="AW24" s="52">
        <f t="shared" si="37"/>
        <v>0</v>
      </c>
      <c r="AY24" s="52">
        <f t="shared" si="38"/>
        <v>1793376.4092538599</v>
      </c>
      <c r="AZ24" s="70"/>
    </row>
    <row r="25" spans="1:55">
      <c r="A25" s="44">
        <f t="shared" si="39"/>
        <v>37834</v>
      </c>
      <c r="B25" s="66">
        <f t="shared" si="41"/>
        <v>15000</v>
      </c>
      <c r="C25" s="67"/>
      <c r="D25" s="68">
        <f t="shared" si="3"/>
        <v>15000</v>
      </c>
      <c r="E25" s="35">
        <f t="shared" si="4"/>
        <v>465000</v>
      </c>
      <c r="F25" s="35">
        <f t="shared" si="5"/>
        <v>408019.37003312551</v>
      </c>
      <c r="G25" s="55">
        <f t="shared" si="6"/>
        <v>4.3879999999999999</v>
      </c>
      <c r="H25" s="69">
        <f>G25+' Summary'!$B$15</f>
        <v>4.3879999999999999</v>
      </c>
      <c r="I25" s="105">
        <f>H25+' Summary'!$B$17</f>
        <v>4.3879999999999999</v>
      </c>
      <c r="J25" s="55">
        <f t="shared" si="7"/>
        <v>7.2499999999999995E-3</v>
      </c>
      <c r="K25" s="69">
        <f>J25+' Summary'!$B$16</f>
        <v>7.2499999999999995E-3</v>
      </c>
      <c r="L25" s="105">
        <f t="shared" si="40"/>
        <v>7.2499999999999995E-3</v>
      </c>
      <c r="M25" s="55">
        <f t="shared" si="8"/>
        <v>7.4999999999999997E-3</v>
      </c>
      <c r="N25" s="69">
        <f t="shared" si="9"/>
        <v>7.4999999999999997E-3</v>
      </c>
      <c r="O25" s="105">
        <f t="shared" si="9"/>
        <v>7.4999999999999997E-3</v>
      </c>
      <c r="P25" s="7"/>
      <c r="Q25" s="105">
        <f t="shared" si="10"/>
        <v>4.4027500000000002</v>
      </c>
      <c r="R25" s="105">
        <f t="shared" si="11"/>
        <v>4.4027500000000002</v>
      </c>
      <c r="S25" s="105">
        <f t="shared" si="12"/>
        <v>4.4027500000000002</v>
      </c>
      <c r="T25" s="7"/>
      <c r="U25" s="5">
        <f t="shared" si="13"/>
        <v>31</v>
      </c>
      <c r="V25" s="45">
        <f t="shared" si="14"/>
        <v>37889</v>
      </c>
      <c r="W25" s="5">
        <f t="shared" si="15"/>
        <v>938</v>
      </c>
      <c r="X25" s="55">
        <f t="shared" si="16"/>
        <v>5.1402444889965294E-2</v>
      </c>
      <c r="Y25" s="47">
        <f t="shared" si="17"/>
        <v>0.8774610108239258</v>
      </c>
      <c r="Z25" s="5">
        <f t="shared" si="18"/>
        <v>1</v>
      </c>
      <c r="AA25" s="5">
        <f t="shared" si="19"/>
        <v>31</v>
      </c>
      <c r="AC25" s="39">
        <f t="shared" si="20"/>
        <v>1790388.9957053547</v>
      </c>
      <c r="AD25" s="39">
        <f t="shared" si="21"/>
        <v>1790388.9957053547</v>
      </c>
      <c r="AE25" s="39">
        <f t="shared" si="22"/>
        <v>1790388.9957053547</v>
      </c>
      <c r="AF25" s="39">
        <f t="shared" si="23"/>
        <v>2958.1404327401597</v>
      </c>
      <c r="AG25" s="39">
        <f t="shared" si="24"/>
        <v>2958.1404327401597</v>
      </c>
      <c r="AH25" s="39">
        <f t="shared" si="25"/>
        <v>2958.1404327401597</v>
      </c>
      <c r="AI25" s="39">
        <f t="shared" si="26"/>
        <v>3060.1452752484411</v>
      </c>
      <c r="AJ25" s="39">
        <f t="shared" si="27"/>
        <v>3060.1452752484411</v>
      </c>
      <c r="AK25" s="39">
        <f t="shared" si="28"/>
        <v>3060.1452752484411</v>
      </c>
      <c r="AL25" s="43"/>
      <c r="AM25" s="39">
        <f t="shared" si="29"/>
        <v>0</v>
      </c>
      <c r="AN25" s="39">
        <f t="shared" si="30"/>
        <v>0</v>
      </c>
      <c r="AO25" s="39">
        <f t="shared" si="31"/>
        <v>0</v>
      </c>
      <c r="AP25" s="40">
        <f t="shared" si="32"/>
        <v>0</v>
      </c>
      <c r="AR25" s="39">
        <f t="shared" si="33"/>
        <v>0</v>
      </c>
      <c r="AS25" s="39">
        <f t="shared" si="34"/>
        <v>0</v>
      </c>
      <c r="AT25" s="39">
        <f t="shared" si="35"/>
        <v>0</v>
      </c>
      <c r="AU25" s="40">
        <f t="shared" si="36"/>
        <v>0</v>
      </c>
      <c r="AV25" s="40"/>
      <c r="AW25" s="52">
        <f t="shared" si="37"/>
        <v>0</v>
      </c>
      <c r="AY25" s="52">
        <f t="shared" si="38"/>
        <v>1796407.2814133433</v>
      </c>
      <c r="AZ25" s="70"/>
    </row>
    <row r="26" spans="1:55">
      <c r="A26" s="44">
        <f t="shared" si="39"/>
        <v>37865</v>
      </c>
      <c r="B26" s="66">
        <f t="shared" si="41"/>
        <v>15000</v>
      </c>
      <c r="C26" s="67"/>
      <c r="D26" s="68">
        <f t="shared" si="3"/>
        <v>15000</v>
      </c>
      <c r="E26" s="35">
        <f t="shared" si="4"/>
        <v>450000</v>
      </c>
      <c r="F26" s="35">
        <f t="shared" si="5"/>
        <v>393063.64162310271</v>
      </c>
      <c r="G26" s="55">
        <f t="shared" si="6"/>
        <v>4.3879999999999999</v>
      </c>
      <c r="H26" s="69">
        <f>G26+' Summary'!$B$15</f>
        <v>4.3879999999999999</v>
      </c>
      <c r="I26" s="105">
        <f>H26+' Summary'!$B$17</f>
        <v>4.3879999999999999</v>
      </c>
      <c r="J26" s="55">
        <f t="shared" si="7"/>
        <v>7.2499999999999995E-3</v>
      </c>
      <c r="K26" s="69">
        <f>J26+' Summary'!$B$16</f>
        <v>7.2499999999999995E-3</v>
      </c>
      <c r="L26" s="105">
        <f t="shared" si="40"/>
        <v>7.2499999999999995E-3</v>
      </c>
      <c r="M26" s="55">
        <f t="shared" si="8"/>
        <v>7.4999999999999997E-3</v>
      </c>
      <c r="N26" s="69">
        <f t="shared" si="9"/>
        <v>7.4999999999999997E-3</v>
      </c>
      <c r="O26" s="105">
        <f t="shared" si="9"/>
        <v>7.4999999999999997E-3</v>
      </c>
      <c r="P26" s="7"/>
      <c r="Q26" s="105">
        <f t="shared" si="10"/>
        <v>4.4027500000000002</v>
      </c>
      <c r="R26" s="105">
        <f t="shared" si="11"/>
        <v>4.4027500000000002</v>
      </c>
      <c r="S26" s="105">
        <f t="shared" si="12"/>
        <v>4.4027500000000002</v>
      </c>
      <c r="T26" s="7"/>
      <c r="U26" s="5">
        <f t="shared" si="13"/>
        <v>30</v>
      </c>
      <c r="V26" s="45">
        <f t="shared" si="14"/>
        <v>37919</v>
      </c>
      <c r="W26" s="5">
        <f t="shared" si="15"/>
        <v>968</v>
      </c>
      <c r="X26" s="55">
        <f t="shared" si="16"/>
        <v>5.1555733219657902E-2</v>
      </c>
      <c r="Y26" s="47">
        <f t="shared" si="17"/>
        <v>0.87347475916245043</v>
      </c>
      <c r="Z26" s="5">
        <f t="shared" si="18"/>
        <v>1</v>
      </c>
      <c r="AA26" s="5">
        <f t="shared" si="19"/>
        <v>30</v>
      </c>
      <c r="AC26" s="39">
        <f t="shared" si="20"/>
        <v>1724763.2594421746</v>
      </c>
      <c r="AD26" s="39">
        <f t="shared" si="21"/>
        <v>1724763.2594421746</v>
      </c>
      <c r="AE26" s="39">
        <f t="shared" si="22"/>
        <v>1724763.2594421746</v>
      </c>
      <c r="AF26" s="39">
        <f t="shared" si="23"/>
        <v>2849.7114017674944</v>
      </c>
      <c r="AG26" s="39">
        <f t="shared" si="24"/>
        <v>2849.7114017674944</v>
      </c>
      <c r="AH26" s="39">
        <f t="shared" si="25"/>
        <v>2849.7114017674944</v>
      </c>
      <c r="AI26" s="39">
        <f t="shared" si="26"/>
        <v>2947.9773121732701</v>
      </c>
      <c r="AJ26" s="39">
        <f t="shared" si="27"/>
        <v>2947.9773121732701</v>
      </c>
      <c r="AK26" s="39">
        <f t="shared" si="28"/>
        <v>2947.9773121732701</v>
      </c>
      <c r="AL26" s="43"/>
      <c r="AM26" s="39">
        <f t="shared" si="29"/>
        <v>0</v>
      </c>
      <c r="AN26" s="39">
        <f t="shared" si="30"/>
        <v>0</v>
      </c>
      <c r="AO26" s="39">
        <f t="shared" si="31"/>
        <v>0</v>
      </c>
      <c r="AP26" s="40">
        <f t="shared" si="32"/>
        <v>0</v>
      </c>
      <c r="AR26" s="39">
        <f t="shared" si="33"/>
        <v>0</v>
      </c>
      <c r="AS26" s="39">
        <f t="shared" si="34"/>
        <v>0</v>
      </c>
      <c r="AT26" s="39">
        <f t="shared" si="35"/>
        <v>0</v>
      </c>
      <c r="AU26" s="40">
        <f t="shared" si="36"/>
        <v>0</v>
      </c>
      <c r="AV26" s="40"/>
      <c r="AW26" s="52">
        <f t="shared" si="37"/>
        <v>0</v>
      </c>
      <c r="AY26" s="52">
        <f t="shared" si="38"/>
        <v>1730560.9481561154</v>
      </c>
      <c r="AZ26" s="70"/>
    </row>
    <row r="27" spans="1:55">
      <c r="A27" s="44">
        <f t="shared" si="39"/>
        <v>37895</v>
      </c>
      <c r="B27" s="66">
        <f t="shared" si="41"/>
        <v>15000</v>
      </c>
      <c r="C27" s="67"/>
      <c r="D27" s="68">
        <f t="shared" si="3"/>
        <v>15000</v>
      </c>
      <c r="E27" s="35">
        <f t="shared" si="4"/>
        <v>465000</v>
      </c>
      <c r="F27" s="35">
        <f t="shared" si="5"/>
        <v>404255.10907503555</v>
      </c>
      <c r="G27" s="55">
        <f t="shared" si="6"/>
        <v>4.3980000000000006</v>
      </c>
      <c r="H27" s="69">
        <f>G27+' Summary'!$B$15</f>
        <v>4.3980000000000006</v>
      </c>
      <c r="I27" s="105">
        <f>H27+' Summary'!$B$17</f>
        <v>4.3980000000000006</v>
      </c>
      <c r="J27" s="55">
        <f t="shared" si="7"/>
        <v>7.2499999999999995E-3</v>
      </c>
      <c r="K27" s="69">
        <f>J27+' Summary'!$B$16</f>
        <v>7.2499999999999995E-3</v>
      </c>
      <c r="L27" s="105">
        <f t="shared" si="40"/>
        <v>7.2499999999999995E-3</v>
      </c>
      <c r="M27" s="55">
        <f t="shared" si="8"/>
        <v>7.4999999999999997E-3</v>
      </c>
      <c r="N27" s="69">
        <f t="shared" si="9"/>
        <v>7.4999999999999997E-3</v>
      </c>
      <c r="O27" s="105">
        <f t="shared" si="9"/>
        <v>7.4999999999999997E-3</v>
      </c>
      <c r="P27" s="7"/>
      <c r="Q27" s="105">
        <f t="shared" si="10"/>
        <v>4.4127500000000008</v>
      </c>
      <c r="R27" s="105">
        <f t="shared" si="11"/>
        <v>4.4127500000000008</v>
      </c>
      <c r="S27" s="105">
        <f t="shared" si="12"/>
        <v>4.4127500000000008</v>
      </c>
      <c r="T27" s="7"/>
      <c r="U27" s="5">
        <f t="shared" si="13"/>
        <v>31</v>
      </c>
      <c r="V27" s="45">
        <f t="shared" si="14"/>
        <v>37950</v>
      </c>
      <c r="W27" s="5">
        <f t="shared" si="15"/>
        <v>999</v>
      </c>
      <c r="X27" s="55">
        <f t="shared" si="16"/>
        <v>5.1699872549012815E-2</v>
      </c>
      <c r="Y27" s="47">
        <f t="shared" si="17"/>
        <v>0.86936582596781842</v>
      </c>
      <c r="Z27" s="5">
        <f t="shared" si="18"/>
        <v>1</v>
      </c>
      <c r="AA27" s="5">
        <f t="shared" si="19"/>
        <v>31</v>
      </c>
      <c r="AC27" s="39">
        <f t="shared" si="20"/>
        <v>1777913.9697120066</v>
      </c>
      <c r="AD27" s="39">
        <f t="shared" si="21"/>
        <v>1777913.9697120066</v>
      </c>
      <c r="AE27" s="39">
        <f t="shared" si="22"/>
        <v>1777913.9697120066</v>
      </c>
      <c r="AF27" s="39">
        <f t="shared" si="23"/>
        <v>2930.8495407940077</v>
      </c>
      <c r="AG27" s="39">
        <f t="shared" si="24"/>
        <v>2930.8495407940077</v>
      </c>
      <c r="AH27" s="39">
        <f t="shared" si="25"/>
        <v>2930.8495407940077</v>
      </c>
      <c r="AI27" s="39">
        <f t="shared" si="26"/>
        <v>3031.9133180627664</v>
      </c>
      <c r="AJ27" s="39">
        <f t="shared" si="27"/>
        <v>3031.9133180627664</v>
      </c>
      <c r="AK27" s="39">
        <f t="shared" si="28"/>
        <v>3031.9133180627664</v>
      </c>
      <c r="AL27" s="43"/>
      <c r="AM27" s="39">
        <f t="shared" si="29"/>
        <v>0</v>
      </c>
      <c r="AN27" s="39">
        <f t="shared" si="30"/>
        <v>0</v>
      </c>
      <c r="AO27" s="39">
        <f t="shared" si="31"/>
        <v>0</v>
      </c>
      <c r="AP27" s="40">
        <f t="shared" si="32"/>
        <v>0</v>
      </c>
      <c r="AR27" s="39">
        <f t="shared" si="33"/>
        <v>0</v>
      </c>
      <c r="AS27" s="39">
        <f t="shared" si="34"/>
        <v>0</v>
      </c>
      <c r="AT27" s="39">
        <f t="shared" si="35"/>
        <v>0</v>
      </c>
      <c r="AU27" s="40">
        <f t="shared" si="36"/>
        <v>0</v>
      </c>
      <c r="AV27" s="40"/>
      <c r="AW27" s="52">
        <f t="shared" si="37"/>
        <v>0</v>
      </c>
      <c r="AY27" s="52">
        <f t="shared" si="38"/>
        <v>1783876.7325708633</v>
      </c>
      <c r="AZ27" s="70"/>
    </row>
    <row r="28" spans="1:55">
      <c r="A28" s="44">
        <f t="shared" si="39"/>
        <v>37926</v>
      </c>
      <c r="B28" s="66">
        <f t="shared" si="41"/>
        <v>15000</v>
      </c>
      <c r="C28" s="67"/>
      <c r="D28" s="68">
        <f t="shared" si="3"/>
        <v>15000</v>
      </c>
      <c r="E28" s="35">
        <f t="shared" si="4"/>
        <v>450000</v>
      </c>
      <c r="F28" s="35">
        <f t="shared" si="5"/>
        <v>389424.7255111842</v>
      </c>
      <c r="G28" s="55">
        <f t="shared" si="6"/>
        <v>4.5350000000000001</v>
      </c>
      <c r="H28" s="69">
        <f>G28+' Summary'!$B$15</f>
        <v>4.5350000000000001</v>
      </c>
      <c r="I28" s="105">
        <f>H28+' Summary'!$B$17</f>
        <v>4.5350000000000001</v>
      </c>
      <c r="J28" s="55">
        <f t="shared" si="7"/>
        <v>-7.000000000000001E-3</v>
      </c>
      <c r="K28" s="69">
        <f>J28+' Summary'!$B$16</f>
        <v>-7.000000000000001E-3</v>
      </c>
      <c r="L28" s="105">
        <f t="shared" si="40"/>
        <v>-7.000000000000001E-3</v>
      </c>
      <c r="M28" s="55">
        <f t="shared" si="8"/>
        <v>7.4999999999999997E-3</v>
      </c>
      <c r="N28" s="69">
        <f t="shared" si="9"/>
        <v>7.4999999999999997E-3</v>
      </c>
      <c r="O28" s="105">
        <f t="shared" si="9"/>
        <v>7.4999999999999997E-3</v>
      </c>
      <c r="P28" s="7"/>
      <c r="Q28" s="105">
        <f t="shared" si="10"/>
        <v>4.5354999999999999</v>
      </c>
      <c r="R28" s="105">
        <f t="shared" si="11"/>
        <v>4.5354999999999999</v>
      </c>
      <c r="S28" s="105">
        <f t="shared" si="12"/>
        <v>4.5354999999999999</v>
      </c>
      <c r="T28" s="7"/>
      <c r="U28" s="5">
        <f t="shared" si="13"/>
        <v>30</v>
      </c>
      <c r="V28" s="45">
        <f t="shared" si="14"/>
        <v>37980</v>
      </c>
      <c r="W28" s="5">
        <f t="shared" si="15"/>
        <v>1029</v>
      </c>
      <c r="X28" s="55">
        <f t="shared" si="16"/>
        <v>5.1843541404135218E-2</v>
      </c>
      <c r="Y28" s="47">
        <f t="shared" si="17"/>
        <v>0.8653882789137427</v>
      </c>
      <c r="Z28" s="5">
        <f t="shared" si="18"/>
        <v>1</v>
      </c>
      <c r="AA28" s="5">
        <f t="shared" si="19"/>
        <v>30</v>
      </c>
      <c r="AC28" s="39">
        <f t="shared" si="20"/>
        <v>1766041.1301932205</v>
      </c>
      <c r="AD28" s="39">
        <f t="shared" si="21"/>
        <v>1766041.1301932205</v>
      </c>
      <c r="AE28" s="39">
        <f t="shared" si="22"/>
        <v>1766041.1301932205</v>
      </c>
      <c r="AF28" s="39">
        <f t="shared" si="23"/>
        <v>-2725.9730785782899</v>
      </c>
      <c r="AG28" s="39">
        <f t="shared" si="24"/>
        <v>-2725.9730785782899</v>
      </c>
      <c r="AH28" s="39">
        <f t="shared" si="25"/>
        <v>-2725.9730785782899</v>
      </c>
      <c r="AI28" s="39">
        <f t="shared" si="26"/>
        <v>2920.6854413338815</v>
      </c>
      <c r="AJ28" s="39">
        <f t="shared" si="27"/>
        <v>2920.6854413338815</v>
      </c>
      <c r="AK28" s="39">
        <f t="shared" si="28"/>
        <v>2920.6854413338815</v>
      </c>
      <c r="AL28" s="43"/>
      <c r="AM28" s="39">
        <f t="shared" si="29"/>
        <v>0</v>
      </c>
      <c r="AN28" s="39">
        <f t="shared" si="30"/>
        <v>0</v>
      </c>
      <c r="AO28" s="39">
        <f t="shared" si="31"/>
        <v>0</v>
      </c>
      <c r="AP28" s="40">
        <f t="shared" si="32"/>
        <v>0</v>
      </c>
      <c r="AR28" s="39">
        <f t="shared" si="33"/>
        <v>0</v>
      </c>
      <c r="AS28" s="39">
        <f t="shared" si="34"/>
        <v>0</v>
      </c>
      <c r="AT28" s="39">
        <f t="shared" si="35"/>
        <v>0</v>
      </c>
      <c r="AU28" s="40">
        <f t="shared" si="36"/>
        <v>0</v>
      </c>
      <c r="AV28" s="40"/>
      <c r="AW28" s="52">
        <f t="shared" si="37"/>
        <v>0</v>
      </c>
      <c r="AY28" s="52">
        <f t="shared" si="38"/>
        <v>1766235.842555976</v>
      </c>
      <c r="AZ28" s="70"/>
    </row>
    <row r="29" spans="1:55">
      <c r="A29" s="44">
        <f t="shared" si="39"/>
        <v>37956</v>
      </c>
      <c r="B29" s="66">
        <f t="shared" si="41"/>
        <v>15000</v>
      </c>
      <c r="C29" s="67"/>
      <c r="D29" s="68">
        <f t="shared" si="3"/>
        <v>15000</v>
      </c>
      <c r="E29" s="35">
        <f t="shared" si="4"/>
        <v>465000</v>
      </c>
      <c r="F29" s="35">
        <f t="shared" si="5"/>
        <v>400488.53295242222</v>
      </c>
      <c r="G29" s="55">
        <f t="shared" si="6"/>
        <v>4.67</v>
      </c>
      <c r="H29" s="69">
        <f>G29+' Summary'!$B$15</f>
        <v>4.67</v>
      </c>
      <c r="I29" s="105">
        <f>H29+' Summary'!$B$17</f>
        <v>4.67</v>
      </c>
      <c r="J29" s="55">
        <f t="shared" si="7"/>
        <v>-7.000000000000001E-3</v>
      </c>
      <c r="K29" s="69">
        <f>J29+' Summary'!$B$16</f>
        <v>-7.000000000000001E-3</v>
      </c>
      <c r="L29" s="105">
        <f t="shared" si="40"/>
        <v>-7.000000000000001E-3</v>
      </c>
      <c r="M29" s="55">
        <f t="shared" si="8"/>
        <v>7.4999999999999997E-3</v>
      </c>
      <c r="N29" s="69">
        <f t="shared" si="9"/>
        <v>7.4999999999999997E-3</v>
      </c>
      <c r="O29" s="105">
        <f t="shared" si="9"/>
        <v>7.4999999999999997E-3</v>
      </c>
      <c r="P29" s="7"/>
      <c r="Q29" s="105">
        <f t="shared" si="10"/>
        <v>4.6704999999999997</v>
      </c>
      <c r="R29" s="105">
        <f t="shared" si="11"/>
        <v>4.6704999999999997</v>
      </c>
      <c r="S29" s="105">
        <f t="shared" si="12"/>
        <v>4.6704999999999997</v>
      </c>
      <c r="T29" s="7"/>
      <c r="U29" s="5">
        <f t="shared" si="13"/>
        <v>31</v>
      </c>
      <c r="V29" s="45">
        <f t="shared" si="14"/>
        <v>38011</v>
      </c>
      <c r="W29" s="5">
        <f t="shared" si="15"/>
        <v>1060</v>
      </c>
      <c r="X29" s="55">
        <f t="shared" si="16"/>
        <v>5.1982575786616407E-2</v>
      </c>
      <c r="Y29" s="47">
        <f t="shared" si="17"/>
        <v>0.86126566226327361</v>
      </c>
      <c r="Z29" s="5">
        <f t="shared" si="18"/>
        <v>1</v>
      </c>
      <c r="AA29" s="5">
        <f t="shared" si="19"/>
        <v>31</v>
      </c>
      <c r="AC29" s="39">
        <f t="shared" si="20"/>
        <v>1870281.4488878117</v>
      </c>
      <c r="AD29" s="39">
        <f t="shared" si="21"/>
        <v>1870281.4488878117</v>
      </c>
      <c r="AE29" s="39">
        <f t="shared" si="22"/>
        <v>1870281.4488878117</v>
      </c>
      <c r="AF29" s="39">
        <f t="shared" si="23"/>
        <v>-2803.4197306669557</v>
      </c>
      <c r="AG29" s="39">
        <f t="shared" si="24"/>
        <v>-2803.4197306669557</v>
      </c>
      <c r="AH29" s="39">
        <f t="shared" si="25"/>
        <v>-2803.4197306669557</v>
      </c>
      <c r="AI29" s="39">
        <f t="shared" si="26"/>
        <v>3003.6639971431664</v>
      </c>
      <c r="AJ29" s="39">
        <f t="shared" si="27"/>
        <v>3003.6639971431664</v>
      </c>
      <c r="AK29" s="39">
        <f t="shared" si="28"/>
        <v>3003.6639971431664</v>
      </c>
      <c r="AL29" s="43"/>
      <c r="AM29" s="39">
        <f t="shared" si="29"/>
        <v>0</v>
      </c>
      <c r="AN29" s="39">
        <f t="shared" si="30"/>
        <v>0</v>
      </c>
      <c r="AO29" s="39">
        <f t="shared" si="31"/>
        <v>0</v>
      </c>
      <c r="AP29" s="40">
        <f t="shared" si="32"/>
        <v>0</v>
      </c>
      <c r="AR29" s="39">
        <f t="shared" si="33"/>
        <v>0</v>
      </c>
      <c r="AS29" s="39">
        <f t="shared" si="34"/>
        <v>0</v>
      </c>
      <c r="AT29" s="39">
        <f t="shared" si="35"/>
        <v>0</v>
      </c>
      <c r="AU29" s="40">
        <f t="shared" si="36"/>
        <v>0</v>
      </c>
      <c r="AV29" s="40"/>
      <c r="AW29" s="52">
        <f t="shared" si="37"/>
        <v>0</v>
      </c>
      <c r="AY29" s="52">
        <f t="shared" si="38"/>
        <v>1870481.693154288</v>
      </c>
      <c r="AZ29" s="70"/>
    </row>
    <row r="30" spans="1:55">
      <c r="A30" s="44">
        <f t="shared" si="39"/>
        <v>37987</v>
      </c>
      <c r="B30" s="66">
        <f t="shared" si="41"/>
        <v>15000</v>
      </c>
      <c r="C30" s="67"/>
      <c r="D30" s="68">
        <f t="shared" si="3"/>
        <v>15000</v>
      </c>
      <c r="E30" s="35">
        <f t="shared" si="4"/>
        <v>465000</v>
      </c>
      <c r="F30" s="35">
        <f t="shared" si="5"/>
        <v>398565.04303376074</v>
      </c>
      <c r="G30" s="55">
        <f t="shared" si="6"/>
        <v>4.71</v>
      </c>
      <c r="H30" s="69">
        <f>G30+' Summary'!$B$15</f>
        <v>4.71</v>
      </c>
      <c r="I30" s="105">
        <f>H30+' Summary'!$B$17</f>
        <v>4.71</v>
      </c>
      <c r="J30" s="55">
        <f t="shared" si="7"/>
        <v>-7.000000000000001E-3</v>
      </c>
      <c r="K30" s="69">
        <f>J30+' Summary'!$B$16</f>
        <v>-7.000000000000001E-3</v>
      </c>
      <c r="L30" s="105">
        <f t="shared" si="40"/>
        <v>-7.000000000000001E-3</v>
      </c>
      <c r="M30" s="55">
        <f t="shared" si="8"/>
        <v>7.4999999999999997E-3</v>
      </c>
      <c r="N30" s="69">
        <f t="shared" si="9"/>
        <v>7.4999999999999997E-3</v>
      </c>
      <c r="O30" s="105">
        <f t="shared" si="9"/>
        <v>7.4999999999999997E-3</v>
      </c>
      <c r="P30" s="7"/>
      <c r="Q30" s="105">
        <f t="shared" si="10"/>
        <v>4.7104999999999997</v>
      </c>
      <c r="R30" s="105">
        <f t="shared" si="11"/>
        <v>4.7104999999999997</v>
      </c>
      <c r="S30" s="105">
        <f t="shared" si="12"/>
        <v>4.7104999999999997</v>
      </c>
      <c r="T30" s="7"/>
      <c r="U30" s="5">
        <f t="shared" si="13"/>
        <v>31</v>
      </c>
      <c r="V30" s="45">
        <f t="shared" si="14"/>
        <v>38042</v>
      </c>
      <c r="W30" s="5">
        <f t="shared" si="15"/>
        <v>1091</v>
      </c>
      <c r="X30" s="55">
        <f t="shared" si="16"/>
        <v>5.2130958552012406E-2</v>
      </c>
      <c r="Y30" s="47">
        <f t="shared" si="17"/>
        <v>0.85712912480378656</v>
      </c>
      <c r="Z30" s="5">
        <f t="shared" si="18"/>
        <v>1</v>
      </c>
      <c r="AA30" s="5">
        <f t="shared" si="19"/>
        <v>31</v>
      </c>
      <c r="AC30" s="39">
        <f t="shared" si="20"/>
        <v>1877241.3526890131</v>
      </c>
      <c r="AD30" s="39">
        <f t="shared" si="21"/>
        <v>1877241.3526890131</v>
      </c>
      <c r="AE30" s="39">
        <f t="shared" si="22"/>
        <v>1877241.3526890131</v>
      </c>
      <c r="AF30" s="39">
        <f t="shared" si="23"/>
        <v>-2789.9553012363258</v>
      </c>
      <c r="AG30" s="39">
        <f t="shared" si="24"/>
        <v>-2789.9553012363258</v>
      </c>
      <c r="AH30" s="39">
        <f t="shared" si="25"/>
        <v>-2789.9553012363258</v>
      </c>
      <c r="AI30" s="39">
        <f t="shared" si="26"/>
        <v>2989.2378227532054</v>
      </c>
      <c r="AJ30" s="39">
        <f t="shared" si="27"/>
        <v>2989.2378227532054</v>
      </c>
      <c r="AK30" s="39">
        <f t="shared" si="28"/>
        <v>2989.2378227532054</v>
      </c>
      <c r="AL30" s="43"/>
      <c r="AM30" s="39">
        <f t="shared" si="29"/>
        <v>0</v>
      </c>
      <c r="AN30" s="39">
        <f t="shared" si="30"/>
        <v>0</v>
      </c>
      <c r="AO30" s="39">
        <f t="shared" si="31"/>
        <v>0</v>
      </c>
      <c r="AP30" s="40">
        <f t="shared" si="32"/>
        <v>0</v>
      </c>
      <c r="AR30" s="39">
        <f t="shared" si="33"/>
        <v>0</v>
      </c>
      <c r="AS30" s="39">
        <f t="shared" si="34"/>
        <v>0</v>
      </c>
      <c r="AT30" s="39">
        <f t="shared" si="35"/>
        <v>0</v>
      </c>
      <c r="AU30" s="40">
        <f t="shared" si="36"/>
        <v>0</v>
      </c>
      <c r="AV30" s="40"/>
      <c r="AW30" s="52">
        <f t="shared" si="37"/>
        <v>0</v>
      </c>
      <c r="AY30" s="52">
        <f t="shared" si="38"/>
        <v>1877440.6352105299</v>
      </c>
      <c r="AZ30" s="70"/>
    </row>
    <row r="31" spans="1:55">
      <c r="A31" s="44">
        <f t="shared" si="39"/>
        <v>38018</v>
      </c>
      <c r="B31" s="66">
        <f t="shared" si="41"/>
        <v>15000</v>
      </c>
      <c r="C31" s="67"/>
      <c r="D31" s="68">
        <f t="shared" si="3"/>
        <v>15000</v>
      </c>
      <c r="E31" s="35">
        <f t="shared" si="4"/>
        <v>435000</v>
      </c>
      <c r="F31" s="35">
        <f t="shared" si="5"/>
        <v>371167.1738113208</v>
      </c>
      <c r="G31" s="55">
        <f t="shared" si="6"/>
        <v>4.59</v>
      </c>
      <c r="H31" s="69">
        <f>G31+' Summary'!$B$15</f>
        <v>4.59</v>
      </c>
      <c r="I31" s="105">
        <f>H31+' Summary'!$B$17</f>
        <v>4.59</v>
      </c>
      <c r="J31" s="55">
        <f t="shared" si="7"/>
        <v>-7.000000000000001E-3</v>
      </c>
      <c r="K31" s="69">
        <f>J31+' Summary'!$B$16</f>
        <v>-7.000000000000001E-3</v>
      </c>
      <c r="L31" s="105">
        <f t="shared" si="40"/>
        <v>-7.000000000000001E-3</v>
      </c>
      <c r="M31" s="55">
        <f t="shared" si="8"/>
        <v>7.4999999999999997E-3</v>
      </c>
      <c r="N31" s="69">
        <f t="shared" si="9"/>
        <v>7.4999999999999997E-3</v>
      </c>
      <c r="O31" s="105">
        <f t="shared" si="9"/>
        <v>7.4999999999999997E-3</v>
      </c>
      <c r="P31" s="7"/>
      <c r="Q31" s="105">
        <f t="shared" si="10"/>
        <v>4.5904999999999996</v>
      </c>
      <c r="R31" s="105">
        <f t="shared" si="11"/>
        <v>4.5904999999999996</v>
      </c>
      <c r="S31" s="105">
        <f t="shared" si="12"/>
        <v>4.5904999999999996</v>
      </c>
      <c r="T31" s="7"/>
      <c r="U31" s="5">
        <f t="shared" si="13"/>
        <v>29</v>
      </c>
      <c r="V31" s="45">
        <f t="shared" si="14"/>
        <v>38071</v>
      </c>
      <c r="W31" s="5">
        <f t="shared" si="15"/>
        <v>1120</v>
      </c>
      <c r="X31" s="55">
        <f t="shared" si="16"/>
        <v>5.2284369481516296E-2</v>
      </c>
      <c r="Y31" s="47">
        <f t="shared" si="17"/>
        <v>0.85325787083062254</v>
      </c>
      <c r="Z31" s="5">
        <f t="shared" si="18"/>
        <v>1</v>
      </c>
      <c r="AA31" s="5">
        <f t="shared" si="19"/>
        <v>29</v>
      </c>
      <c r="AC31" s="39">
        <f t="shared" si="20"/>
        <v>1703657.3277939623</v>
      </c>
      <c r="AD31" s="39">
        <f t="shared" si="21"/>
        <v>1703657.3277939623</v>
      </c>
      <c r="AE31" s="39">
        <f t="shared" si="22"/>
        <v>1703657.3277939623</v>
      </c>
      <c r="AF31" s="39">
        <f t="shared" si="23"/>
        <v>-2598.1702166792461</v>
      </c>
      <c r="AG31" s="39">
        <f t="shared" si="24"/>
        <v>-2598.1702166792461</v>
      </c>
      <c r="AH31" s="39">
        <f t="shared" si="25"/>
        <v>-2598.1702166792461</v>
      </c>
      <c r="AI31" s="39">
        <f t="shared" si="26"/>
        <v>2783.7538035849057</v>
      </c>
      <c r="AJ31" s="39">
        <f t="shared" si="27"/>
        <v>2783.7538035849057</v>
      </c>
      <c r="AK31" s="39">
        <f t="shared" si="28"/>
        <v>2783.7538035849057</v>
      </c>
      <c r="AL31" s="43"/>
      <c r="AM31" s="39">
        <f t="shared" si="29"/>
        <v>0</v>
      </c>
      <c r="AN31" s="39">
        <f t="shared" si="30"/>
        <v>0</v>
      </c>
      <c r="AO31" s="39">
        <f t="shared" si="31"/>
        <v>0</v>
      </c>
      <c r="AP31" s="40">
        <f t="shared" si="32"/>
        <v>0</v>
      </c>
      <c r="AR31" s="39">
        <f t="shared" si="33"/>
        <v>0</v>
      </c>
      <c r="AS31" s="39">
        <f t="shared" si="34"/>
        <v>0</v>
      </c>
      <c r="AT31" s="39">
        <f t="shared" si="35"/>
        <v>0</v>
      </c>
      <c r="AU31" s="40">
        <f t="shared" si="36"/>
        <v>0</v>
      </c>
      <c r="AV31" s="40"/>
      <c r="AW31" s="52">
        <f t="shared" si="37"/>
        <v>0</v>
      </c>
      <c r="AY31" s="52">
        <f t="shared" si="38"/>
        <v>1703842.9113808679</v>
      </c>
      <c r="AZ31" s="70"/>
    </row>
    <row r="32" spans="1:55">
      <c r="A32" s="44">
        <f t="shared" si="39"/>
        <v>38047</v>
      </c>
      <c r="B32" s="66">
        <f t="shared" si="41"/>
        <v>15000</v>
      </c>
      <c r="C32" s="67"/>
      <c r="D32" s="68">
        <f t="shared" si="3"/>
        <v>15000</v>
      </c>
      <c r="E32" s="35">
        <f t="shared" si="4"/>
        <v>465000</v>
      </c>
      <c r="F32" s="35">
        <f t="shared" si="5"/>
        <v>394856.74073321262</v>
      </c>
      <c r="G32" s="55">
        <f t="shared" si="6"/>
        <v>4.45</v>
      </c>
      <c r="H32" s="69">
        <f>G32+' Summary'!$B$15</f>
        <v>4.45</v>
      </c>
      <c r="I32" s="105">
        <f>H32+' Summary'!$B$17</f>
        <v>4.45</v>
      </c>
      <c r="J32" s="55">
        <f t="shared" si="7"/>
        <v>-7.000000000000001E-3</v>
      </c>
      <c r="K32" s="69">
        <f>J32+' Summary'!$B$16</f>
        <v>-7.000000000000001E-3</v>
      </c>
      <c r="L32" s="105">
        <f t="shared" si="40"/>
        <v>-7.000000000000001E-3</v>
      </c>
      <c r="M32" s="55">
        <f t="shared" si="8"/>
        <v>7.4999999999999997E-3</v>
      </c>
      <c r="N32" s="69">
        <f t="shared" si="9"/>
        <v>7.4999999999999997E-3</v>
      </c>
      <c r="O32" s="105">
        <f t="shared" si="9"/>
        <v>7.4999999999999997E-3</v>
      </c>
      <c r="P32" s="7"/>
      <c r="Q32" s="105">
        <f t="shared" si="10"/>
        <v>4.4504999999999999</v>
      </c>
      <c r="R32" s="105">
        <f t="shared" si="11"/>
        <v>4.4504999999999999</v>
      </c>
      <c r="S32" s="105">
        <f t="shared" si="12"/>
        <v>4.4504999999999999</v>
      </c>
      <c r="T32" s="7"/>
      <c r="U32" s="5">
        <f t="shared" si="13"/>
        <v>31</v>
      </c>
      <c r="V32" s="45">
        <f t="shared" si="14"/>
        <v>38102</v>
      </c>
      <c r="W32" s="5">
        <f t="shared" si="15"/>
        <v>1151</v>
      </c>
      <c r="X32" s="55">
        <f t="shared" si="16"/>
        <v>5.2427882938803613E-2</v>
      </c>
      <c r="Y32" s="47">
        <f t="shared" si="17"/>
        <v>0.84915428114669378</v>
      </c>
      <c r="Z32" s="5">
        <f t="shared" si="18"/>
        <v>1</v>
      </c>
      <c r="AA32" s="5">
        <f t="shared" si="19"/>
        <v>31</v>
      </c>
      <c r="AC32" s="39">
        <f t="shared" si="20"/>
        <v>1757112.4962627962</v>
      </c>
      <c r="AD32" s="39">
        <f t="shared" si="21"/>
        <v>1757112.4962627962</v>
      </c>
      <c r="AE32" s="39">
        <f t="shared" si="22"/>
        <v>1757112.4962627962</v>
      </c>
      <c r="AF32" s="39">
        <f t="shared" si="23"/>
        <v>-2763.9971851324885</v>
      </c>
      <c r="AG32" s="39">
        <f t="shared" si="24"/>
        <v>-2763.9971851324885</v>
      </c>
      <c r="AH32" s="39">
        <f t="shared" si="25"/>
        <v>-2763.9971851324885</v>
      </c>
      <c r="AI32" s="39">
        <f t="shared" si="26"/>
        <v>2961.4255554990946</v>
      </c>
      <c r="AJ32" s="39">
        <f t="shared" si="27"/>
        <v>2961.4255554990946</v>
      </c>
      <c r="AK32" s="39">
        <f t="shared" si="28"/>
        <v>2961.4255554990946</v>
      </c>
      <c r="AL32" s="43"/>
      <c r="AM32" s="39">
        <f t="shared" si="29"/>
        <v>0</v>
      </c>
      <c r="AN32" s="39">
        <f t="shared" si="30"/>
        <v>0</v>
      </c>
      <c r="AO32" s="39">
        <f t="shared" si="31"/>
        <v>0</v>
      </c>
      <c r="AP32" s="40">
        <f t="shared" si="32"/>
        <v>0</v>
      </c>
      <c r="AR32" s="39">
        <f t="shared" si="33"/>
        <v>0</v>
      </c>
      <c r="AS32" s="39">
        <f t="shared" si="34"/>
        <v>0</v>
      </c>
      <c r="AT32" s="39">
        <f t="shared" si="35"/>
        <v>0</v>
      </c>
      <c r="AU32" s="40">
        <f t="shared" si="36"/>
        <v>0</v>
      </c>
      <c r="AV32" s="40"/>
      <c r="AW32" s="52">
        <f t="shared" si="37"/>
        <v>0</v>
      </c>
      <c r="AY32" s="52">
        <f t="shared" si="38"/>
        <v>1757309.9246331628</v>
      </c>
      <c r="AZ32" s="70"/>
    </row>
    <row r="33" spans="1:52">
      <c r="A33" s="44">
        <f t="shared" si="39"/>
        <v>38078</v>
      </c>
      <c r="B33" s="66">
        <f t="shared" si="41"/>
        <v>15000</v>
      </c>
      <c r="C33" s="67"/>
      <c r="D33" s="68">
        <f t="shared" si="3"/>
        <v>15000</v>
      </c>
      <c r="E33" s="35">
        <f t="shared" si="4"/>
        <v>450000</v>
      </c>
      <c r="F33" s="35">
        <f t="shared" si="5"/>
        <v>380349.63126707083</v>
      </c>
      <c r="G33" s="55">
        <f t="shared" si="6"/>
        <v>4.4140000000000006</v>
      </c>
      <c r="H33" s="69">
        <f>G33+' Summary'!$B$15</f>
        <v>4.4140000000000006</v>
      </c>
      <c r="I33" s="105">
        <f>H33+' Summary'!$B$17</f>
        <v>4.4140000000000006</v>
      </c>
      <c r="J33" s="55">
        <f t="shared" si="7"/>
        <v>6.5000000000000006E-3</v>
      </c>
      <c r="K33" s="69">
        <f>J33+' Summary'!$B$16</f>
        <v>6.5000000000000006E-3</v>
      </c>
      <c r="L33" s="105">
        <f t="shared" si="40"/>
        <v>6.5000000000000006E-3</v>
      </c>
      <c r="M33" s="55">
        <f t="shared" si="8"/>
        <v>7.4999999999999997E-3</v>
      </c>
      <c r="N33" s="69">
        <f t="shared" si="9"/>
        <v>7.4999999999999997E-3</v>
      </c>
      <c r="O33" s="105">
        <f t="shared" si="9"/>
        <v>7.4999999999999997E-3</v>
      </c>
      <c r="P33" s="7"/>
      <c r="Q33" s="105">
        <f t="shared" si="10"/>
        <v>4.4280000000000008</v>
      </c>
      <c r="R33" s="105">
        <f t="shared" si="11"/>
        <v>4.4280000000000008</v>
      </c>
      <c r="S33" s="105">
        <f t="shared" si="12"/>
        <v>4.4280000000000008</v>
      </c>
      <c r="T33" s="7"/>
      <c r="U33" s="5">
        <f t="shared" si="13"/>
        <v>30</v>
      </c>
      <c r="V33" s="45">
        <f t="shared" si="14"/>
        <v>38132</v>
      </c>
      <c r="W33" s="5">
        <f t="shared" si="15"/>
        <v>1181</v>
      </c>
      <c r="X33" s="55">
        <f t="shared" si="16"/>
        <v>5.2567433496223608E-2</v>
      </c>
      <c r="Y33" s="47">
        <f t="shared" si="17"/>
        <v>0.8452214028157129</v>
      </c>
      <c r="Z33" s="5">
        <f t="shared" si="18"/>
        <v>1</v>
      </c>
      <c r="AA33" s="5">
        <f t="shared" si="19"/>
        <v>30</v>
      </c>
      <c r="AC33" s="39">
        <f t="shared" si="20"/>
        <v>1678863.2724128508</v>
      </c>
      <c r="AD33" s="39">
        <f t="shared" si="21"/>
        <v>1678863.2724128508</v>
      </c>
      <c r="AE33" s="39">
        <f t="shared" si="22"/>
        <v>1678863.2724128508</v>
      </c>
      <c r="AF33" s="39">
        <f t="shared" si="23"/>
        <v>2472.2726032359606</v>
      </c>
      <c r="AG33" s="39">
        <f t="shared" si="24"/>
        <v>2472.2726032359606</v>
      </c>
      <c r="AH33" s="39">
        <f t="shared" si="25"/>
        <v>2472.2726032359606</v>
      </c>
      <c r="AI33" s="39">
        <f t="shared" si="26"/>
        <v>2852.622234503031</v>
      </c>
      <c r="AJ33" s="39">
        <f t="shared" si="27"/>
        <v>2852.622234503031</v>
      </c>
      <c r="AK33" s="39">
        <f t="shared" si="28"/>
        <v>2852.622234503031</v>
      </c>
      <c r="AL33" s="43"/>
      <c r="AM33" s="39">
        <f t="shared" si="29"/>
        <v>0</v>
      </c>
      <c r="AN33" s="39">
        <f t="shared" si="30"/>
        <v>0</v>
      </c>
      <c r="AO33" s="39">
        <f t="shared" si="31"/>
        <v>0</v>
      </c>
      <c r="AP33" s="40">
        <f t="shared" si="32"/>
        <v>0</v>
      </c>
      <c r="AR33" s="39">
        <f t="shared" si="33"/>
        <v>0</v>
      </c>
      <c r="AS33" s="39">
        <f t="shared" si="34"/>
        <v>0</v>
      </c>
      <c r="AT33" s="39">
        <f t="shared" si="35"/>
        <v>0</v>
      </c>
      <c r="AU33" s="40">
        <f t="shared" si="36"/>
        <v>0</v>
      </c>
      <c r="AV33" s="40"/>
      <c r="AW33" s="52">
        <f t="shared" si="37"/>
        <v>0</v>
      </c>
      <c r="AY33" s="52">
        <f t="shared" si="38"/>
        <v>1684188.1672505897</v>
      </c>
      <c r="AZ33" s="70"/>
    </row>
    <row r="34" spans="1:52">
      <c r="A34" s="44">
        <f t="shared" si="39"/>
        <v>38108</v>
      </c>
      <c r="B34" s="66">
        <f t="shared" si="41"/>
        <v>15000</v>
      </c>
      <c r="C34" s="67"/>
      <c r="D34" s="68">
        <f t="shared" si="3"/>
        <v>15000</v>
      </c>
      <c r="E34" s="35">
        <f t="shared" si="4"/>
        <v>465000</v>
      </c>
      <c r="F34" s="35">
        <f t="shared" si="5"/>
        <v>391139.17022337136</v>
      </c>
      <c r="G34" s="55">
        <f t="shared" si="6"/>
        <v>4.4010000000000007</v>
      </c>
      <c r="H34" s="69">
        <f>G34+' Summary'!$B$15</f>
        <v>4.4010000000000007</v>
      </c>
      <c r="I34" s="105">
        <f>H34+' Summary'!$B$17</f>
        <v>4.4010000000000007</v>
      </c>
      <c r="J34" s="55">
        <f t="shared" si="7"/>
        <v>6.2500000000000003E-3</v>
      </c>
      <c r="K34" s="69">
        <f>J34+' Summary'!$B$16</f>
        <v>6.2500000000000003E-3</v>
      </c>
      <c r="L34" s="105">
        <f t="shared" si="40"/>
        <v>6.2500000000000003E-3</v>
      </c>
      <c r="M34" s="55">
        <f t="shared" si="8"/>
        <v>7.4999999999999997E-3</v>
      </c>
      <c r="N34" s="69">
        <f t="shared" si="9"/>
        <v>7.4999999999999997E-3</v>
      </c>
      <c r="O34" s="105">
        <f t="shared" si="9"/>
        <v>7.4999999999999997E-3</v>
      </c>
      <c r="P34" s="7"/>
      <c r="Q34" s="105">
        <f t="shared" si="10"/>
        <v>4.4147500000000006</v>
      </c>
      <c r="R34" s="105">
        <f t="shared" si="11"/>
        <v>4.4147500000000006</v>
      </c>
      <c r="S34" s="105">
        <f t="shared" si="12"/>
        <v>4.4147500000000006</v>
      </c>
      <c r="T34" s="7"/>
      <c r="U34" s="5">
        <f t="shared" si="13"/>
        <v>31</v>
      </c>
      <c r="V34" s="45">
        <f t="shared" si="14"/>
        <v>38163</v>
      </c>
      <c r="W34" s="5">
        <f t="shared" si="15"/>
        <v>1212</v>
      </c>
      <c r="X34" s="55">
        <f t="shared" si="16"/>
        <v>5.2688174931824906E-2</v>
      </c>
      <c r="Y34" s="47">
        <f t="shared" si="17"/>
        <v>0.84115950585671262</v>
      </c>
      <c r="Z34" s="5">
        <f t="shared" si="18"/>
        <v>1</v>
      </c>
      <c r="AA34" s="5">
        <f t="shared" si="19"/>
        <v>31</v>
      </c>
      <c r="AC34" s="39">
        <f t="shared" si="20"/>
        <v>1721403.4881530576</v>
      </c>
      <c r="AD34" s="39">
        <f t="shared" si="21"/>
        <v>1721403.4881530576</v>
      </c>
      <c r="AE34" s="39">
        <f t="shared" si="22"/>
        <v>1721403.4881530576</v>
      </c>
      <c r="AF34" s="39">
        <f t="shared" si="23"/>
        <v>2444.6198138960713</v>
      </c>
      <c r="AG34" s="39">
        <f t="shared" si="24"/>
        <v>2444.6198138960713</v>
      </c>
      <c r="AH34" s="39">
        <f t="shared" si="25"/>
        <v>2444.6198138960713</v>
      </c>
      <c r="AI34" s="39">
        <f t="shared" si="26"/>
        <v>2933.5437766752852</v>
      </c>
      <c r="AJ34" s="39">
        <f t="shared" si="27"/>
        <v>2933.5437766752852</v>
      </c>
      <c r="AK34" s="39">
        <f t="shared" si="28"/>
        <v>2933.5437766752852</v>
      </c>
      <c r="AL34" s="43"/>
      <c r="AM34" s="39">
        <f t="shared" si="29"/>
        <v>0</v>
      </c>
      <c r="AN34" s="39">
        <f t="shared" si="30"/>
        <v>0</v>
      </c>
      <c r="AO34" s="39">
        <f t="shared" si="31"/>
        <v>0</v>
      </c>
      <c r="AP34" s="40">
        <f t="shared" si="32"/>
        <v>0</v>
      </c>
      <c r="AR34" s="39">
        <f t="shared" si="33"/>
        <v>0</v>
      </c>
      <c r="AS34" s="39">
        <f t="shared" si="34"/>
        <v>0</v>
      </c>
      <c r="AT34" s="39">
        <f t="shared" si="35"/>
        <v>0</v>
      </c>
      <c r="AU34" s="40">
        <f t="shared" si="36"/>
        <v>0</v>
      </c>
      <c r="AV34" s="40"/>
      <c r="AW34" s="52">
        <f t="shared" si="37"/>
        <v>0</v>
      </c>
      <c r="AY34" s="52">
        <f t="shared" si="38"/>
        <v>1726781.651743629</v>
      </c>
      <c r="AZ34" s="70"/>
    </row>
    <row r="35" spans="1:52">
      <c r="A35" s="44">
        <f t="shared" si="39"/>
        <v>38139</v>
      </c>
      <c r="B35" s="66">
        <f t="shared" si="41"/>
        <v>15000</v>
      </c>
      <c r="C35" s="67"/>
      <c r="D35" s="68">
        <f t="shared" si="3"/>
        <v>15000</v>
      </c>
      <c r="E35" s="35">
        <f t="shared" si="4"/>
        <v>450000</v>
      </c>
      <c r="F35" s="35">
        <f t="shared" si="5"/>
        <v>376756.35283278546</v>
      </c>
      <c r="G35" s="55">
        <f t="shared" si="6"/>
        <v>4.4340000000000002</v>
      </c>
      <c r="H35" s="69">
        <f>G35+' Summary'!$B$15</f>
        <v>4.4340000000000002</v>
      </c>
      <c r="I35" s="105">
        <f>H35+' Summary'!$B$17</f>
        <v>4.4340000000000002</v>
      </c>
      <c r="J35" s="55">
        <f t="shared" si="7"/>
        <v>6.2500000000000003E-3</v>
      </c>
      <c r="K35" s="69">
        <f>J35+' Summary'!$B$16</f>
        <v>6.2500000000000003E-3</v>
      </c>
      <c r="L35" s="105">
        <f t="shared" si="40"/>
        <v>6.2500000000000003E-3</v>
      </c>
      <c r="M35" s="55">
        <f t="shared" si="8"/>
        <v>7.4999999999999997E-3</v>
      </c>
      <c r="N35" s="69">
        <f t="shared" si="9"/>
        <v>7.4999999999999997E-3</v>
      </c>
      <c r="O35" s="105">
        <f t="shared" si="9"/>
        <v>7.4999999999999997E-3</v>
      </c>
      <c r="P35" s="7"/>
      <c r="Q35" s="105">
        <f t="shared" si="10"/>
        <v>4.4477500000000001</v>
      </c>
      <c r="R35" s="105">
        <f t="shared" si="11"/>
        <v>4.4477500000000001</v>
      </c>
      <c r="S35" s="105">
        <f t="shared" si="12"/>
        <v>4.4477500000000001</v>
      </c>
      <c r="T35" s="7"/>
      <c r="U35" s="5">
        <f t="shared" si="13"/>
        <v>30</v>
      </c>
      <c r="V35" s="45">
        <f t="shared" si="14"/>
        <v>38193</v>
      </c>
      <c r="W35" s="5">
        <f t="shared" si="15"/>
        <v>1242</v>
      </c>
      <c r="X35" s="55">
        <f t="shared" si="16"/>
        <v>5.2812941087052596E-2</v>
      </c>
      <c r="Y35" s="47">
        <f t="shared" si="17"/>
        <v>0.83723633962841215</v>
      </c>
      <c r="Z35" s="5">
        <f t="shared" si="18"/>
        <v>1</v>
      </c>
      <c r="AA35" s="5">
        <f t="shared" si="19"/>
        <v>30</v>
      </c>
      <c r="AC35" s="39">
        <f t="shared" si="20"/>
        <v>1670537.6684605707</v>
      </c>
      <c r="AD35" s="39">
        <f t="shared" si="21"/>
        <v>1670537.6684605707</v>
      </c>
      <c r="AE35" s="39">
        <f t="shared" si="22"/>
        <v>1670537.6684605707</v>
      </c>
      <c r="AF35" s="39">
        <f t="shared" si="23"/>
        <v>2354.7272052049093</v>
      </c>
      <c r="AG35" s="39">
        <f t="shared" si="24"/>
        <v>2354.7272052049093</v>
      </c>
      <c r="AH35" s="39">
        <f t="shared" si="25"/>
        <v>2354.7272052049093</v>
      </c>
      <c r="AI35" s="39">
        <f t="shared" si="26"/>
        <v>2825.672646245891</v>
      </c>
      <c r="AJ35" s="39">
        <f t="shared" si="27"/>
        <v>2825.672646245891</v>
      </c>
      <c r="AK35" s="39">
        <f t="shared" si="28"/>
        <v>2825.672646245891</v>
      </c>
      <c r="AL35" s="43"/>
      <c r="AM35" s="39">
        <f t="shared" si="29"/>
        <v>0</v>
      </c>
      <c r="AN35" s="39">
        <f t="shared" si="30"/>
        <v>0</v>
      </c>
      <c r="AO35" s="39">
        <f t="shared" si="31"/>
        <v>0</v>
      </c>
      <c r="AP35" s="40">
        <f t="shared" si="32"/>
        <v>0</v>
      </c>
      <c r="AR35" s="39">
        <f t="shared" si="33"/>
        <v>0</v>
      </c>
      <c r="AS35" s="39">
        <f t="shared" si="34"/>
        <v>0</v>
      </c>
      <c r="AT35" s="39">
        <f t="shared" si="35"/>
        <v>0</v>
      </c>
      <c r="AU35" s="40">
        <f t="shared" si="36"/>
        <v>0</v>
      </c>
      <c r="AV35" s="40"/>
      <c r="AW35" s="52">
        <f t="shared" si="37"/>
        <v>0</v>
      </c>
      <c r="AY35" s="52">
        <f t="shared" si="38"/>
        <v>1675718.0683120214</v>
      </c>
      <c r="AZ35" s="70"/>
    </row>
    <row r="36" spans="1:52">
      <c r="A36" s="44">
        <f t="shared" si="39"/>
        <v>38169</v>
      </c>
      <c r="B36" s="66">
        <f t="shared" si="41"/>
        <v>15000</v>
      </c>
      <c r="C36" s="67"/>
      <c r="D36" s="68">
        <f t="shared" si="3"/>
        <v>15000</v>
      </c>
      <c r="E36" s="35">
        <f t="shared" si="4"/>
        <v>465000</v>
      </c>
      <c r="F36" s="35">
        <f t="shared" si="5"/>
        <v>387433.91766429984</v>
      </c>
      <c r="G36" s="55">
        <f t="shared" si="6"/>
        <v>4.46</v>
      </c>
      <c r="H36" s="69">
        <f>G36+' Summary'!$B$15</f>
        <v>4.46</v>
      </c>
      <c r="I36" s="105">
        <f>H36+' Summary'!$B$17</f>
        <v>4.46</v>
      </c>
      <c r="J36" s="55">
        <f t="shared" si="7"/>
        <v>6.2500000000000003E-3</v>
      </c>
      <c r="K36" s="69">
        <f>J36+' Summary'!$B$16</f>
        <v>6.2500000000000003E-3</v>
      </c>
      <c r="L36" s="105">
        <f t="shared" si="40"/>
        <v>6.2500000000000003E-3</v>
      </c>
      <c r="M36" s="55">
        <f t="shared" si="8"/>
        <v>7.4999999999999997E-3</v>
      </c>
      <c r="N36" s="69">
        <f t="shared" si="9"/>
        <v>7.4999999999999997E-3</v>
      </c>
      <c r="O36" s="105">
        <f t="shared" si="9"/>
        <v>7.4999999999999997E-3</v>
      </c>
      <c r="P36" s="7"/>
      <c r="Q36" s="105">
        <f t="shared" si="10"/>
        <v>4.4737499999999999</v>
      </c>
      <c r="R36" s="105">
        <f t="shared" si="11"/>
        <v>4.4737499999999999</v>
      </c>
      <c r="S36" s="105">
        <f t="shared" si="12"/>
        <v>4.4737499999999999</v>
      </c>
      <c r="T36" s="7"/>
      <c r="U36" s="5">
        <f t="shared" si="13"/>
        <v>31</v>
      </c>
      <c r="V36" s="45">
        <f t="shared" si="14"/>
        <v>38224</v>
      </c>
      <c r="W36" s="5">
        <f t="shared" si="15"/>
        <v>1273</v>
      </c>
      <c r="X36" s="55">
        <f t="shared" si="16"/>
        <v>5.2931683691486216E-2</v>
      </c>
      <c r="Y36" s="47">
        <f t="shared" si="17"/>
        <v>0.83319122078344054</v>
      </c>
      <c r="Z36" s="5">
        <f t="shared" si="18"/>
        <v>1</v>
      </c>
      <c r="AA36" s="5">
        <f t="shared" si="19"/>
        <v>31</v>
      </c>
      <c r="AC36" s="39">
        <f t="shared" si="20"/>
        <v>1727955.2727827772</v>
      </c>
      <c r="AD36" s="39">
        <f t="shared" si="21"/>
        <v>1727955.2727827772</v>
      </c>
      <c r="AE36" s="39">
        <f t="shared" si="22"/>
        <v>1727955.2727827772</v>
      </c>
      <c r="AF36" s="39">
        <f t="shared" si="23"/>
        <v>2421.4619854018742</v>
      </c>
      <c r="AG36" s="39">
        <f t="shared" si="24"/>
        <v>2421.4619854018742</v>
      </c>
      <c r="AH36" s="39">
        <f t="shared" si="25"/>
        <v>2421.4619854018742</v>
      </c>
      <c r="AI36" s="39">
        <f t="shared" si="26"/>
        <v>2905.7543824822487</v>
      </c>
      <c r="AJ36" s="39">
        <f t="shared" si="27"/>
        <v>2905.7543824822487</v>
      </c>
      <c r="AK36" s="39">
        <f t="shared" si="28"/>
        <v>2905.7543824822487</v>
      </c>
      <c r="AL36" s="43"/>
      <c r="AM36" s="39">
        <f t="shared" si="29"/>
        <v>0</v>
      </c>
      <c r="AN36" s="39">
        <f t="shared" si="30"/>
        <v>0</v>
      </c>
      <c r="AO36" s="39">
        <f t="shared" si="31"/>
        <v>0</v>
      </c>
      <c r="AP36" s="40">
        <f t="shared" si="32"/>
        <v>0</v>
      </c>
      <c r="AR36" s="39">
        <f t="shared" si="33"/>
        <v>0</v>
      </c>
      <c r="AS36" s="39">
        <f t="shared" si="34"/>
        <v>0</v>
      </c>
      <c r="AT36" s="39">
        <f t="shared" si="35"/>
        <v>0</v>
      </c>
      <c r="AU36" s="40">
        <f t="shared" si="36"/>
        <v>0</v>
      </c>
      <c r="AV36" s="40"/>
      <c r="AW36" s="52">
        <f t="shared" si="37"/>
        <v>0</v>
      </c>
      <c r="AY36" s="52">
        <f t="shared" si="38"/>
        <v>1733282.4891506613</v>
      </c>
      <c r="AZ36" s="70"/>
    </row>
    <row r="37" spans="1:52">
      <c r="A37" s="44">
        <f t="shared" si="39"/>
        <v>38200</v>
      </c>
      <c r="B37" s="66">
        <f t="shared" si="41"/>
        <v>15000</v>
      </c>
      <c r="C37" s="67"/>
      <c r="D37" s="68">
        <f t="shared" si="3"/>
        <v>15000</v>
      </c>
      <c r="E37" s="35">
        <f t="shared" si="4"/>
        <v>465000</v>
      </c>
      <c r="F37" s="35">
        <f t="shared" si="5"/>
        <v>385554.35172063846</v>
      </c>
      <c r="G37" s="55">
        <f t="shared" si="6"/>
        <v>4.4880000000000004</v>
      </c>
      <c r="H37" s="69">
        <f>G37+' Summary'!$B$15</f>
        <v>4.4880000000000004</v>
      </c>
      <c r="I37" s="105">
        <f>H37+' Summary'!$B$17</f>
        <v>4.4880000000000004</v>
      </c>
      <c r="J37" s="55">
        <f t="shared" si="7"/>
        <v>6.2500000000000003E-3</v>
      </c>
      <c r="K37" s="69">
        <f>J37+' Summary'!$B$16</f>
        <v>6.2500000000000003E-3</v>
      </c>
      <c r="L37" s="105">
        <f t="shared" si="40"/>
        <v>6.2500000000000003E-3</v>
      </c>
      <c r="M37" s="55">
        <f t="shared" si="8"/>
        <v>7.4999999999999997E-3</v>
      </c>
      <c r="N37" s="69">
        <f t="shared" si="9"/>
        <v>7.4999999999999997E-3</v>
      </c>
      <c r="O37" s="105">
        <f t="shared" si="9"/>
        <v>7.4999999999999997E-3</v>
      </c>
      <c r="P37" s="7"/>
      <c r="Q37" s="105">
        <f t="shared" si="10"/>
        <v>4.5017500000000004</v>
      </c>
      <c r="R37" s="105">
        <f t="shared" si="11"/>
        <v>4.5017500000000004</v>
      </c>
      <c r="S37" s="105">
        <f t="shared" si="12"/>
        <v>4.5017500000000004</v>
      </c>
      <c r="T37" s="7"/>
      <c r="U37" s="5">
        <f t="shared" si="13"/>
        <v>31</v>
      </c>
      <c r="V37" s="45">
        <f t="shared" si="14"/>
        <v>38255</v>
      </c>
      <c r="W37" s="5">
        <f t="shared" si="15"/>
        <v>1304</v>
      </c>
      <c r="X37" s="55">
        <f t="shared" si="16"/>
        <v>5.3052188572677114E-2</v>
      </c>
      <c r="Y37" s="47">
        <f t="shared" si="17"/>
        <v>0.82914914348524404</v>
      </c>
      <c r="Z37" s="5">
        <f t="shared" si="18"/>
        <v>1</v>
      </c>
      <c r="AA37" s="5">
        <f t="shared" si="19"/>
        <v>31</v>
      </c>
      <c r="AC37" s="39">
        <f t="shared" si="20"/>
        <v>1730367.9305222256</v>
      </c>
      <c r="AD37" s="39">
        <f t="shared" si="21"/>
        <v>1730367.9305222256</v>
      </c>
      <c r="AE37" s="39">
        <f t="shared" si="22"/>
        <v>1730367.9305222256</v>
      </c>
      <c r="AF37" s="39">
        <f t="shared" si="23"/>
        <v>2409.7146982539903</v>
      </c>
      <c r="AG37" s="39">
        <f t="shared" si="24"/>
        <v>2409.7146982539903</v>
      </c>
      <c r="AH37" s="39">
        <f t="shared" si="25"/>
        <v>2409.7146982539903</v>
      </c>
      <c r="AI37" s="39">
        <f t="shared" si="26"/>
        <v>2891.6576379047883</v>
      </c>
      <c r="AJ37" s="39">
        <f t="shared" si="27"/>
        <v>2891.6576379047883</v>
      </c>
      <c r="AK37" s="39">
        <f t="shared" si="28"/>
        <v>2891.6576379047883</v>
      </c>
      <c r="AL37" s="43"/>
      <c r="AM37" s="39">
        <f t="shared" si="29"/>
        <v>0</v>
      </c>
      <c r="AN37" s="39">
        <f t="shared" si="30"/>
        <v>0</v>
      </c>
      <c r="AO37" s="39">
        <f t="shared" si="31"/>
        <v>0</v>
      </c>
      <c r="AP37" s="40">
        <f t="shared" si="32"/>
        <v>0</v>
      </c>
      <c r="AR37" s="39">
        <f t="shared" si="33"/>
        <v>0</v>
      </c>
      <c r="AS37" s="39">
        <f t="shared" si="34"/>
        <v>0</v>
      </c>
      <c r="AT37" s="39">
        <f t="shared" si="35"/>
        <v>0</v>
      </c>
      <c r="AU37" s="40">
        <f t="shared" si="36"/>
        <v>0</v>
      </c>
      <c r="AV37" s="40"/>
      <c r="AW37" s="52">
        <f t="shared" si="37"/>
        <v>0</v>
      </c>
      <c r="AY37" s="52">
        <f t="shared" si="38"/>
        <v>1735669.3028583843</v>
      </c>
      <c r="AZ37" s="70"/>
    </row>
    <row r="38" spans="1:52">
      <c r="A38" s="44">
        <f t="shared" si="39"/>
        <v>38231</v>
      </c>
      <c r="B38" s="66">
        <f t="shared" si="41"/>
        <v>15000</v>
      </c>
      <c r="C38" s="67"/>
      <c r="D38" s="68">
        <f t="shared" si="3"/>
        <v>15000</v>
      </c>
      <c r="E38" s="35">
        <f t="shared" si="4"/>
        <v>450000</v>
      </c>
      <c r="F38" s="35">
        <f t="shared" si="5"/>
        <v>371360.97393031092</v>
      </c>
      <c r="G38" s="55">
        <f t="shared" si="6"/>
        <v>4.4780000000000006</v>
      </c>
      <c r="H38" s="69">
        <f>G38+' Summary'!$B$15</f>
        <v>4.4780000000000006</v>
      </c>
      <c r="I38" s="105">
        <f>H38+' Summary'!$B$17</f>
        <v>4.4780000000000006</v>
      </c>
      <c r="J38" s="55">
        <f t="shared" si="7"/>
        <v>6.2500000000000003E-3</v>
      </c>
      <c r="K38" s="69">
        <f>J38+' Summary'!$B$16</f>
        <v>6.2500000000000003E-3</v>
      </c>
      <c r="L38" s="105">
        <f t="shared" si="40"/>
        <v>6.2500000000000003E-3</v>
      </c>
      <c r="M38" s="55">
        <f t="shared" si="8"/>
        <v>7.4999999999999997E-3</v>
      </c>
      <c r="N38" s="69">
        <f t="shared" si="9"/>
        <v>7.4999999999999997E-3</v>
      </c>
      <c r="O38" s="105">
        <f t="shared" si="9"/>
        <v>7.4999999999999997E-3</v>
      </c>
      <c r="P38" s="7"/>
      <c r="Q38" s="105">
        <f t="shared" si="10"/>
        <v>4.4917500000000006</v>
      </c>
      <c r="R38" s="105">
        <f t="shared" si="11"/>
        <v>4.4917500000000006</v>
      </c>
      <c r="S38" s="105">
        <f t="shared" si="12"/>
        <v>4.4917500000000006</v>
      </c>
      <c r="T38" s="7"/>
      <c r="U38" s="5">
        <f t="shared" si="13"/>
        <v>30</v>
      </c>
      <c r="V38" s="45">
        <f t="shared" si="14"/>
        <v>38285</v>
      </c>
      <c r="W38" s="5">
        <f t="shared" si="15"/>
        <v>1334</v>
      </c>
      <c r="X38" s="55">
        <f t="shared" si="16"/>
        <v>5.3172693458710001E-2</v>
      </c>
      <c r="Y38" s="47">
        <f t="shared" si="17"/>
        <v>0.82524660873402422</v>
      </c>
      <c r="Z38" s="5">
        <f t="shared" si="18"/>
        <v>1</v>
      </c>
      <c r="AA38" s="5">
        <f t="shared" si="19"/>
        <v>30</v>
      </c>
      <c r="AC38" s="39">
        <f t="shared" si="20"/>
        <v>1662954.4412599325</v>
      </c>
      <c r="AD38" s="39">
        <f t="shared" si="21"/>
        <v>1662954.4412599325</v>
      </c>
      <c r="AE38" s="39">
        <f t="shared" si="22"/>
        <v>1662954.4412599325</v>
      </c>
      <c r="AF38" s="39">
        <f t="shared" si="23"/>
        <v>2321.0060870644434</v>
      </c>
      <c r="AG38" s="39">
        <f t="shared" si="24"/>
        <v>2321.0060870644434</v>
      </c>
      <c r="AH38" s="39">
        <f t="shared" si="25"/>
        <v>2321.0060870644434</v>
      </c>
      <c r="AI38" s="39">
        <f t="shared" si="26"/>
        <v>2785.2073044773319</v>
      </c>
      <c r="AJ38" s="39">
        <f t="shared" si="27"/>
        <v>2785.2073044773319</v>
      </c>
      <c r="AK38" s="39">
        <f t="shared" si="28"/>
        <v>2785.2073044773319</v>
      </c>
      <c r="AL38" s="43"/>
      <c r="AM38" s="39">
        <f t="shared" si="29"/>
        <v>0</v>
      </c>
      <c r="AN38" s="39">
        <f t="shared" si="30"/>
        <v>0</v>
      </c>
      <c r="AO38" s="39">
        <f t="shared" si="31"/>
        <v>0</v>
      </c>
      <c r="AP38" s="40">
        <f t="shared" si="32"/>
        <v>0</v>
      </c>
      <c r="AR38" s="39">
        <f t="shared" si="33"/>
        <v>0</v>
      </c>
      <c r="AS38" s="39">
        <f t="shared" si="34"/>
        <v>0</v>
      </c>
      <c r="AT38" s="39">
        <f t="shared" si="35"/>
        <v>0</v>
      </c>
      <c r="AU38" s="40">
        <f t="shared" si="36"/>
        <v>0</v>
      </c>
      <c r="AV38" s="40"/>
      <c r="AW38" s="52">
        <f t="shared" si="37"/>
        <v>0</v>
      </c>
      <c r="AY38" s="52">
        <f t="shared" si="38"/>
        <v>1668060.6546514742</v>
      </c>
      <c r="AZ38" s="70"/>
    </row>
    <row r="39" spans="1:52">
      <c r="A39" s="44">
        <f t="shared" si="39"/>
        <v>38261</v>
      </c>
      <c r="B39" s="66">
        <f t="shared" si="41"/>
        <v>15000</v>
      </c>
      <c r="C39" s="67"/>
      <c r="D39" s="68">
        <f t="shared" si="3"/>
        <v>15000</v>
      </c>
      <c r="E39" s="35">
        <f t="shared" si="4"/>
        <v>465000</v>
      </c>
      <c r="F39" s="35">
        <f t="shared" si="5"/>
        <v>381868.92178560409</v>
      </c>
      <c r="G39" s="55">
        <f t="shared" si="6"/>
        <v>4.4980000000000002</v>
      </c>
      <c r="H39" s="69">
        <f>G39+' Summary'!$B$15</f>
        <v>4.4980000000000002</v>
      </c>
      <c r="I39" s="105">
        <f>H39+' Summary'!$B$17</f>
        <v>4.4980000000000002</v>
      </c>
      <c r="J39" s="55">
        <f t="shared" si="7"/>
        <v>6.2500000000000003E-3</v>
      </c>
      <c r="K39" s="69">
        <f>J39+' Summary'!$B$16</f>
        <v>6.2500000000000003E-3</v>
      </c>
      <c r="L39" s="105">
        <f t="shared" si="40"/>
        <v>6.2500000000000003E-3</v>
      </c>
      <c r="M39" s="55">
        <f t="shared" si="8"/>
        <v>7.4999999999999997E-3</v>
      </c>
      <c r="N39" s="69">
        <f t="shared" si="9"/>
        <v>7.4999999999999997E-3</v>
      </c>
      <c r="O39" s="105">
        <f t="shared" si="9"/>
        <v>7.4999999999999997E-3</v>
      </c>
      <c r="P39" s="7"/>
      <c r="Q39" s="105">
        <f t="shared" si="10"/>
        <v>4.5117500000000001</v>
      </c>
      <c r="R39" s="105">
        <f t="shared" si="11"/>
        <v>4.5117500000000001</v>
      </c>
      <c r="S39" s="105">
        <f t="shared" si="12"/>
        <v>4.5117500000000001</v>
      </c>
      <c r="T39" s="7"/>
      <c r="U39" s="5">
        <f t="shared" si="13"/>
        <v>31</v>
      </c>
      <c r="V39" s="45">
        <f t="shared" si="14"/>
        <v>38316</v>
      </c>
      <c r="W39" s="5">
        <f t="shared" si="15"/>
        <v>1365</v>
      </c>
      <c r="X39" s="55">
        <f t="shared" si="16"/>
        <v>5.3287227052401409E-2</v>
      </c>
      <c r="Y39" s="47">
        <f t="shared" si="17"/>
        <v>0.82122348771097653</v>
      </c>
      <c r="Z39" s="5">
        <f t="shared" si="18"/>
        <v>1</v>
      </c>
      <c r="AA39" s="5">
        <f t="shared" si="19"/>
        <v>31</v>
      </c>
      <c r="AC39" s="39">
        <f t="shared" si="20"/>
        <v>1717646.4101916472</v>
      </c>
      <c r="AD39" s="39">
        <f t="shared" si="21"/>
        <v>1717646.4101916472</v>
      </c>
      <c r="AE39" s="39">
        <f t="shared" si="22"/>
        <v>1717646.4101916472</v>
      </c>
      <c r="AF39" s="39">
        <f t="shared" si="23"/>
        <v>2386.6807611600257</v>
      </c>
      <c r="AG39" s="39">
        <f t="shared" si="24"/>
        <v>2386.6807611600257</v>
      </c>
      <c r="AH39" s="39">
        <f t="shared" si="25"/>
        <v>2386.6807611600257</v>
      </c>
      <c r="AI39" s="39">
        <f t="shared" si="26"/>
        <v>2864.0169133920308</v>
      </c>
      <c r="AJ39" s="39">
        <f t="shared" si="27"/>
        <v>2864.0169133920308</v>
      </c>
      <c r="AK39" s="39">
        <f t="shared" si="28"/>
        <v>2864.0169133920308</v>
      </c>
      <c r="AL39" s="43"/>
      <c r="AM39" s="39">
        <f t="shared" si="29"/>
        <v>0</v>
      </c>
      <c r="AN39" s="39">
        <f t="shared" si="30"/>
        <v>0</v>
      </c>
      <c r="AO39" s="39">
        <f t="shared" si="31"/>
        <v>0</v>
      </c>
      <c r="AP39" s="40">
        <f t="shared" si="32"/>
        <v>0</v>
      </c>
      <c r="AR39" s="39">
        <f t="shared" si="33"/>
        <v>0</v>
      </c>
      <c r="AS39" s="39">
        <f t="shared" si="34"/>
        <v>0</v>
      </c>
      <c r="AT39" s="39">
        <f t="shared" si="35"/>
        <v>0</v>
      </c>
      <c r="AU39" s="40">
        <f t="shared" si="36"/>
        <v>0</v>
      </c>
      <c r="AV39" s="40"/>
      <c r="AW39" s="52">
        <f t="shared" si="37"/>
        <v>0</v>
      </c>
      <c r="AY39" s="52">
        <f t="shared" si="38"/>
        <v>1722897.1078661992</v>
      </c>
      <c r="AZ39" s="70"/>
    </row>
    <row r="40" spans="1:52">
      <c r="A40" s="44">
        <f t="shared" si="39"/>
        <v>38292</v>
      </c>
      <c r="B40" s="66">
        <f t="shared" si="41"/>
        <v>15000</v>
      </c>
      <c r="C40" s="67"/>
      <c r="D40" s="68">
        <f t="shared" si="3"/>
        <v>15000</v>
      </c>
      <c r="E40" s="35">
        <f t="shared" si="4"/>
        <v>450000</v>
      </c>
      <c r="F40" s="35">
        <f t="shared" si="5"/>
        <v>367800.24101442291</v>
      </c>
      <c r="G40" s="55">
        <f t="shared" si="6"/>
        <v>4.625</v>
      </c>
      <c r="H40" s="69">
        <f>G40+' Summary'!$B$15</f>
        <v>4.625</v>
      </c>
      <c r="I40" s="105">
        <f>H40+' Summary'!$B$17</f>
        <v>4.625</v>
      </c>
      <c r="J40" s="55">
        <f t="shared" si="7"/>
        <v>-6.0000000000000001E-3</v>
      </c>
      <c r="K40" s="69">
        <f>J40+' Summary'!$B$16</f>
        <v>-6.0000000000000001E-3</v>
      </c>
      <c r="L40" s="105">
        <f t="shared" si="40"/>
        <v>-6.0000000000000001E-3</v>
      </c>
      <c r="M40" s="55">
        <f t="shared" si="8"/>
        <v>7.4999999999999997E-3</v>
      </c>
      <c r="N40" s="69">
        <f t="shared" si="9"/>
        <v>7.4999999999999997E-3</v>
      </c>
      <c r="O40" s="105">
        <f t="shared" si="9"/>
        <v>7.4999999999999997E-3</v>
      </c>
      <c r="P40" s="7"/>
      <c r="Q40" s="105">
        <f t="shared" si="10"/>
        <v>4.6265000000000001</v>
      </c>
      <c r="R40" s="105">
        <f t="shared" si="11"/>
        <v>4.6265000000000001</v>
      </c>
      <c r="S40" s="105">
        <f t="shared" si="12"/>
        <v>4.6265000000000001</v>
      </c>
      <c r="T40" s="7"/>
      <c r="U40" s="5">
        <f t="shared" si="13"/>
        <v>30</v>
      </c>
      <c r="V40" s="45">
        <f t="shared" si="14"/>
        <v>38346</v>
      </c>
      <c r="W40" s="5">
        <f t="shared" si="15"/>
        <v>1395</v>
      </c>
      <c r="X40" s="55">
        <f t="shared" si="16"/>
        <v>5.3403573256545205E-2</v>
      </c>
      <c r="Y40" s="47">
        <f t="shared" si="17"/>
        <v>0.81733386892093984</v>
      </c>
      <c r="Z40" s="5">
        <f t="shared" si="18"/>
        <v>1</v>
      </c>
      <c r="AA40" s="5">
        <f t="shared" si="19"/>
        <v>30</v>
      </c>
      <c r="AC40" s="39">
        <f t="shared" si="20"/>
        <v>1701076.1146917059</v>
      </c>
      <c r="AD40" s="39">
        <f t="shared" si="21"/>
        <v>1701076.1146917059</v>
      </c>
      <c r="AE40" s="39">
        <f t="shared" si="22"/>
        <v>1701076.1146917059</v>
      </c>
      <c r="AF40" s="39">
        <f t="shared" si="23"/>
        <v>-2206.8014460865375</v>
      </c>
      <c r="AG40" s="39">
        <f t="shared" si="24"/>
        <v>-2206.8014460865375</v>
      </c>
      <c r="AH40" s="39">
        <f t="shared" si="25"/>
        <v>-2206.8014460865375</v>
      </c>
      <c r="AI40" s="39">
        <f t="shared" si="26"/>
        <v>2758.5018076081715</v>
      </c>
      <c r="AJ40" s="39">
        <f t="shared" si="27"/>
        <v>2758.5018076081715</v>
      </c>
      <c r="AK40" s="39">
        <f t="shared" si="28"/>
        <v>2758.5018076081715</v>
      </c>
      <c r="AL40" s="43"/>
      <c r="AM40" s="39">
        <f t="shared" si="29"/>
        <v>0</v>
      </c>
      <c r="AN40" s="39">
        <f t="shared" si="30"/>
        <v>0</v>
      </c>
      <c r="AO40" s="39">
        <f t="shared" si="31"/>
        <v>0</v>
      </c>
      <c r="AP40" s="40">
        <f t="shared" si="32"/>
        <v>0</v>
      </c>
      <c r="AR40" s="39">
        <f t="shared" si="33"/>
        <v>0</v>
      </c>
      <c r="AS40" s="39">
        <f t="shared" si="34"/>
        <v>0</v>
      </c>
      <c r="AT40" s="39">
        <f t="shared" si="35"/>
        <v>0</v>
      </c>
      <c r="AU40" s="40">
        <f t="shared" si="36"/>
        <v>0</v>
      </c>
      <c r="AV40" s="40"/>
      <c r="AW40" s="52">
        <f t="shared" si="37"/>
        <v>0</v>
      </c>
      <c r="AY40" s="52">
        <f t="shared" si="38"/>
        <v>1701627.8150532276</v>
      </c>
      <c r="AZ40" s="70"/>
    </row>
    <row r="41" spans="1:52">
      <c r="A41" s="44">
        <f t="shared" si="39"/>
        <v>38322</v>
      </c>
      <c r="B41" s="66">
        <f t="shared" si="41"/>
        <v>15000</v>
      </c>
      <c r="C41" s="67"/>
      <c r="D41" s="68">
        <f t="shared" si="3"/>
        <v>15000</v>
      </c>
      <c r="E41" s="35">
        <f t="shared" si="4"/>
        <v>465000</v>
      </c>
      <c r="F41" s="35">
        <f t="shared" si="5"/>
        <v>378187.61417935294</v>
      </c>
      <c r="G41" s="55">
        <f t="shared" si="6"/>
        <v>4.76</v>
      </c>
      <c r="H41" s="69">
        <f>G41+' Summary'!$B$15</f>
        <v>4.76</v>
      </c>
      <c r="I41" s="105">
        <f>H41+' Summary'!$B$17</f>
        <v>4.76</v>
      </c>
      <c r="J41" s="55">
        <f t="shared" si="7"/>
        <v>-6.0000000000000001E-3</v>
      </c>
      <c r="K41" s="69">
        <f>J41+' Summary'!$B$16</f>
        <v>-6.0000000000000001E-3</v>
      </c>
      <c r="L41" s="105">
        <f t="shared" si="40"/>
        <v>-6.0000000000000001E-3</v>
      </c>
      <c r="M41" s="55">
        <f t="shared" si="8"/>
        <v>7.4999999999999997E-3</v>
      </c>
      <c r="N41" s="69">
        <f t="shared" si="9"/>
        <v>7.4999999999999997E-3</v>
      </c>
      <c r="O41" s="105">
        <f t="shared" si="9"/>
        <v>7.4999999999999997E-3</v>
      </c>
      <c r="P41" s="7"/>
      <c r="Q41" s="105">
        <f t="shared" si="10"/>
        <v>4.7614999999999998</v>
      </c>
      <c r="R41" s="105">
        <f t="shared" si="11"/>
        <v>4.7614999999999998</v>
      </c>
      <c r="S41" s="105">
        <f t="shared" si="12"/>
        <v>4.7614999999999998</v>
      </c>
      <c r="T41" s="7"/>
      <c r="U41" s="5">
        <f t="shared" si="13"/>
        <v>31</v>
      </c>
      <c r="V41" s="45">
        <f t="shared" si="14"/>
        <v>38377</v>
      </c>
      <c r="W41" s="5">
        <f t="shared" si="15"/>
        <v>1426</v>
      </c>
      <c r="X41" s="55">
        <f t="shared" si="16"/>
        <v>5.3516166361625511E-2</v>
      </c>
      <c r="Y41" s="47">
        <f t="shared" si="17"/>
        <v>0.81330669715989878</v>
      </c>
      <c r="Z41" s="5">
        <f t="shared" si="18"/>
        <v>1</v>
      </c>
      <c r="AA41" s="5">
        <f t="shared" si="19"/>
        <v>31</v>
      </c>
      <c r="AC41" s="39">
        <f t="shared" si="20"/>
        <v>1800173.04349372</v>
      </c>
      <c r="AD41" s="39">
        <f t="shared" si="21"/>
        <v>1800173.04349372</v>
      </c>
      <c r="AE41" s="39">
        <f t="shared" si="22"/>
        <v>1800173.04349372</v>
      </c>
      <c r="AF41" s="39">
        <f t="shared" si="23"/>
        <v>-2269.1256850761179</v>
      </c>
      <c r="AG41" s="39">
        <f t="shared" si="24"/>
        <v>-2269.1256850761179</v>
      </c>
      <c r="AH41" s="39">
        <f t="shared" si="25"/>
        <v>-2269.1256850761179</v>
      </c>
      <c r="AI41" s="39">
        <f t="shared" si="26"/>
        <v>2836.407106345147</v>
      </c>
      <c r="AJ41" s="39">
        <f t="shared" si="27"/>
        <v>2836.407106345147</v>
      </c>
      <c r="AK41" s="39">
        <f t="shared" si="28"/>
        <v>2836.407106345147</v>
      </c>
      <c r="AL41" s="43"/>
      <c r="AM41" s="39">
        <f t="shared" si="29"/>
        <v>0</v>
      </c>
      <c r="AN41" s="39">
        <f t="shared" si="30"/>
        <v>0</v>
      </c>
      <c r="AO41" s="39">
        <f t="shared" si="31"/>
        <v>0</v>
      </c>
      <c r="AP41" s="40">
        <f t="shared" si="32"/>
        <v>0</v>
      </c>
      <c r="AR41" s="39">
        <f t="shared" si="33"/>
        <v>0</v>
      </c>
      <c r="AS41" s="39">
        <f t="shared" si="34"/>
        <v>0</v>
      </c>
      <c r="AT41" s="39">
        <f t="shared" si="35"/>
        <v>0</v>
      </c>
      <c r="AU41" s="40">
        <f t="shared" si="36"/>
        <v>0</v>
      </c>
      <c r="AV41" s="40"/>
      <c r="AW41" s="52">
        <f t="shared" si="37"/>
        <v>0</v>
      </c>
      <c r="AY41" s="52">
        <f t="shared" si="38"/>
        <v>1800740.3249149891</v>
      </c>
      <c r="AZ41" s="70"/>
    </row>
    <row r="42" spans="1:52">
      <c r="A42" s="44">
        <f t="shared" si="39"/>
        <v>38353</v>
      </c>
      <c r="B42" s="66">
        <f t="shared" si="41"/>
        <v>15000</v>
      </c>
      <c r="C42" s="67"/>
      <c r="D42" s="68">
        <f t="shared" si="3"/>
        <v>15000</v>
      </c>
      <c r="E42" s="35">
        <f t="shared" si="4"/>
        <v>465000</v>
      </c>
      <c r="F42" s="35">
        <f t="shared" si="5"/>
        <v>376312.11437931366</v>
      </c>
      <c r="G42" s="55">
        <f t="shared" si="6"/>
        <v>4.78</v>
      </c>
      <c r="H42" s="69">
        <f>G42+' Summary'!$B$15</f>
        <v>4.78</v>
      </c>
      <c r="I42" s="105">
        <f>H42+' Summary'!$B$17</f>
        <v>4.78</v>
      </c>
      <c r="J42" s="55">
        <f t="shared" si="7"/>
        <v>-6.0000000000000001E-3</v>
      </c>
      <c r="K42" s="69">
        <f>J42+' Summary'!$B$16</f>
        <v>-6.0000000000000001E-3</v>
      </c>
      <c r="L42" s="105">
        <f t="shared" si="40"/>
        <v>-6.0000000000000001E-3</v>
      </c>
      <c r="M42" s="55">
        <f t="shared" si="8"/>
        <v>7.4999999999999997E-3</v>
      </c>
      <c r="N42" s="69">
        <f t="shared" si="9"/>
        <v>7.4999999999999997E-3</v>
      </c>
      <c r="O42" s="105">
        <f t="shared" si="9"/>
        <v>7.4999999999999997E-3</v>
      </c>
      <c r="P42" s="7"/>
      <c r="Q42" s="105">
        <f t="shared" si="10"/>
        <v>4.7815000000000003</v>
      </c>
      <c r="R42" s="105">
        <f t="shared" si="11"/>
        <v>4.7815000000000003</v>
      </c>
      <c r="S42" s="105">
        <f t="shared" si="12"/>
        <v>4.7815000000000003</v>
      </c>
      <c r="T42" s="7"/>
      <c r="U42" s="5">
        <f t="shared" si="13"/>
        <v>31</v>
      </c>
      <c r="V42" s="45">
        <f t="shared" si="14"/>
        <v>38408</v>
      </c>
      <c r="W42" s="5">
        <f t="shared" si="15"/>
        <v>1457</v>
      </c>
      <c r="X42" s="55">
        <f t="shared" si="16"/>
        <v>5.3636354232925218E-2</v>
      </c>
      <c r="Y42" s="47">
        <f t="shared" si="17"/>
        <v>0.80927336425658847</v>
      </c>
      <c r="Z42" s="5">
        <f t="shared" si="18"/>
        <v>1</v>
      </c>
      <c r="AA42" s="5">
        <f t="shared" si="19"/>
        <v>31</v>
      </c>
      <c r="AC42" s="39">
        <f t="shared" si="20"/>
        <v>1798771.9067331194</v>
      </c>
      <c r="AD42" s="39">
        <f t="shared" si="21"/>
        <v>1798771.9067331194</v>
      </c>
      <c r="AE42" s="39">
        <f t="shared" si="22"/>
        <v>1798771.9067331194</v>
      </c>
      <c r="AF42" s="39">
        <f t="shared" si="23"/>
        <v>-2257.8726862758822</v>
      </c>
      <c r="AG42" s="39">
        <f t="shared" si="24"/>
        <v>-2257.8726862758822</v>
      </c>
      <c r="AH42" s="39">
        <f t="shared" si="25"/>
        <v>-2257.8726862758822</v>
      </c>
      <c r="AI42" s="39">
        <f t="shared" si="26"/>
        <v>2822.3408578448525</v>
      </c>
      <c r="AJ42" s="39">
        <f t="shared" si="27"/>
        <v>2822.3408578448525</v>
      </c>
      <c r="AK42" s="39">
        <f t="shared" si="28"/>
        <v>2822.3408578448525</v>
      </c>
      <c r="AL42" s="43"/>
      <c r="AM42" s="39">
        <f t="shared" si="29"/>
        <v>0</v>
      </c>
      <c r="AN42" s="39">
        <f t="shared" si="30"/>
        <v>0</v>
      </c>
      <c r="AO42" s="39">
        <f t="shared" si="31"/>
        <v>0</v>
      </c>
      <c r="AP42" s="40">
        <f t="shared" si="32"/>
        <v>0</v>
      </c>
      <c r="AR42" s="39">
        <f t="shared" si="33"/>
        <v>0</v>
      </c>
      <c r="AS42" s="39">
        <f t="shared" si="34"/>
        <v>0</v>
      </c>
      <c r="AT42" s="39">
        <f t="shared" si="35"/>
        <v>0</v>
      </c>
      <c r="AU42" s="40">
        <f t="shared" si="36"/>
        <v>0</v>
      </c>
      <c r="AV42" s="40"/>
      <c r="AW42" s="52">
        <f t="shared" si="37"/>
        <v>0</v>
      </c>
      <c r="AY42" s="52">
        <f t="shared" si="38"/>
        <v>1799336.3749046884</v>
      </c>
      <c r="AZ42" s="70"/>
    </row>
    <row r="43" spans="1:52">
      <c r="A43" s="44">
        <f t="shared" si="39"/>
        <v>38384</v>
      </c>
      <c r="B43" s="66">
        <f t="shared" si="41"/>
        <v>15000</v>
      </c>
      <c r="C43" s="67"/>
      <c r="D43" s="68">
        <f t="shared" si="3"/>
        <v>15000</v>
      </c>
      <c r="E43" s="35">
        <f t="shared" si="4"/>
        <v>420000</v>
      </c>
      <c r="F43" s="35">
        <f t="shared" si="5"/>
        <v>338366.04858448252</v>
      </c>
      <c r="G43" s="55">
        <f t="shared" si="6"/>
        <v>4.66</v>
      </c>
      <c r="H43" s="69">
        <f>G43+' Summary'!$B$15</f>
        <v>4.66</v>
      </c>
      <c r="I43" s="105">
        <f>H43+' Summary'!$B$17</f>
        <v>4.66</v>
      </c>
      <c r="J43" s="55">
        <f t="shared" si="7"/>
        <v>-6.0000000000000001E-3</v>
      </c>
      <c r="K43" s="69">
        <f>J43+' Summary'!$B$16</f>
        <v>-6.0000000000000001E-3</v>
      </c>
      <c r="L43" s="105">
        <f t="shared" si="40"/>
        <v>-6.0000000000000001E-3</v>
      </c>
      <c r="M43" s="55">
        <f t="shared" si="8"/>
        <v>7.4999999999999997E-3</v>
      </c>
      <c r="N43" s="69">
        <f t="shared" si="9"/>
        <v>7.4999999999999997E-3</v>
      </c>
      <c r="O43" s="105">
        <f t="shared" si="9"/>
        <v>7.4999999999999997E-3</v>
      </c>
      <c r="P43" s="7"/>
      <c r="Q43" s="105">
        <f t="shared" si="10"/>
        <v>4.6615000000000002</v>
      </c>
      <c r="R43" s="105">
        <f t="shared" si="11"/>
        <v>4.6615000000000002</v>
      </c>
      <c r="S43" s="105">
        <f t="shared" si="12"/>
        <v>4.6615000000000002</v>
      </c>
      <c r="T43" s="7"/>
      <c r="U43" s="5">
        <f t="shared" si="13"/>
        <v>28</v>
      </c>
      <c r="V43" s="45">
        <f t="shared" si="14"/>
        <v>38436</v>
      </c>
      <c r="W43" s="5">
        <f t="shared" si="15"/>
        <v>1485</v>
      </c>
      <c r="X43" s="55">
        <f t="shared" si="16"/>
        <v>5.37597058277526E-2</v>
      </c>
      <c r="Y43" s="47">
        <f t="shared" si="17"/>
        <v>0.80563344901067269</v>
      </c>
      <c r="Z43" s="5">
        <f t="shared" si="18"/>
        <v>1</v>
      </c>
      <c r="AA43" s="5">
        <f t="shared" si="19"/>
        <v>28</v>
      </c>
      <c r="AC43" s="39">
        <f t="shared" si="20"/>
        <v>1576785.7864036886</v>
      </c>
      <c r="AD43" s="39">
        <f t="shared" si="21"/>
        <v>1576785.7864036886</v>
      </c>
      <c r="AE43" s="39">
        <f t="shared" si="22"/>
        <v>1576785.7864036886</v>
      </c>
      <c r="AF43" s="39">
        <f t="shared" si="23"/>
        <v>-2030.1962915068952</v>
      </c>
      <c r="AG43" s="39">
        <f t="shared" si="24"/>
        <v>-2030.1962915068952</v>
      </c>
      <c r="AH43" s="39">
        <f t="shared" si="25"/>
        <v>-2030.1962915068952</v>
      </c>
      <c r="AI43" s="39">
        <f t="shared" si="26"/>
        <v>2537.7453643836188</v>
      </c>
      <c r="AJ43" s="39">
        <f t="shared" si="27"/>
        <v>2537.7453643836188</v>
      </c>
      <c r="AK43" s="39">
        <f t="shared" si="28"/>
        <v>2537.7453643836188</v>
      </c>
      <c r="AL43" s="43"/>
      <c r="AM43" s="39">
        <f t="shared" si="29"/>
        <v>0</v>
      </c>
      <c r="AN43" s="39">
        <f t="shared" si="30"/>
        <v>0</v>
      </c>
      <c r="AO43" s="39">
        <f t="shared" si="31"/>
        <v>0</v>
      </c>
      <c r="AP43" s="40">
        <f t="shared" si="32"/>
        <v>0</v>
      </c>
      <c r="AR43" s="39">
        <f t="shared" si="33"/>
        <v>0</v>
      </c>
      <c r="AS43" s="39">
        <f t="shared" si="34"/>
        <v>0</v>
      </c>
      <c r="AT43" s="39">
        <f t="shared" si="35"/>
        <v>0</v>
      </c>
      <c r="AU43" s="40">
        <f t="shared" si="36"/>
        <v>0</v>
      </c>
      <c r="AV43" s="40"/>
      <c r="AW43" s="52">
        <f t="shared" si="37"/>
        <v>0</v>
      </c>
      <c r="AY43" s="52">
        <f t="shared" si="38"/>
        <v>1577293.3354765654</v>
      </c>
      <c r="AZ43" s="70"/>
    </row>
    <row r="44" spans="1:52">
      <c r="A44" s="44">
        <f t="shared" si="39"/>
        <v>38412</v>
      </c>
      <c r="B44" s="66">
        <f t="shared" si="41"/>
        <v>15000</v>
      </c>
      <c r="C44" s="67"/>
      <c r="D44" s="68">
        <f t="shared" si="3"/>
        <v>15000</v>
      </c>
      <c r="E44" s="35">
        <f t="shared" si="4"/>
        <v>465000</v>
      </c>
      <c r="F44" s="35">
        <f t="shared" si="5"/>
        <v>372765.24756961718</v>
      </c>
      <c r="G44" s="55">
        <f t="shared" si="6"/>
        <v>4.5199999999999996</v>
      </c>
      <c r="H44" s="69">
        <f>G44+' Summary'!$B$15</f>
        <v>4.5199999999999996</v>
      </c>
      <c r="I44" s="105">
        <f>H44+' Summary'!$B$17</f>
        <v>4.5199999999999996</v>
      </c>
      <c r="J44" s="55">
        <f t="shared" si="7"/>
        <v>-6.0000000000000001E-3</v>
      </c>
      <c r="K44" s="69">
        <f>J44+' Summary'!$B$16</f>
        <v>-6.0000000000000001E-3</v>
      </c>
      <c r="L44" s="105">
        <f t="shared" si="40"/>
        <v>-6.0000000000000001E-3</v>
      </c>
      <c r="M44" s="55">
        <f t="shared" si="8"/>
        <v>7.4999999999999997E-3</v>
      </c>
      <c r="N44" s="69">
        <f t="shared" si="9"/>
        <v>7.4999999999999997E-3</v>
      </c>
      <c r="O44" s="105">
        <f t="shared" si="9"/>
        <v>7.4999999999999997E-3</v>
      </c>
      <c r="P44" s="7"/>
      <c r="Q44" s="105">
        <f t="shared" si="10"/>
        <v>4.5214999999999996</v>
      </c>
      <c r="R44" s="105">
        <f t="shared" si="11"/>
        <v>4.5214999999999996</v>
      </c>
      <c r="S44" s="105">
        <f t="shared" si="12"/>
        <v>4.5214999999999996</v>
      </c>
      <c r="T44" s="7"/>
      <c r="U44" s="5">
        <f t="shared" si="13"/>
        <v>31</v>
      </c>
      <c r="V44" s="45">
        <f t="shared" si="14"/>
        <v>38467</v>
      </c>
      <c r="W44" s="5">
        <f t="shared" si="15"/>
        <v>1516</v>
      </c>
      <c r="X44" s="55">
        <f t="shared" si="16"/>
        <v>5.3871120175826209E-2</v>
      </c>
      <c r="Y44" s="47">
        <f t="shared" si="17"/>
        <v>0.80164569369810146</v>
      </c>
      <c r="Z44" s="5">
        <f t="shared" si="18"/>
        <v>1</v>
      </c>
      <c r="AA44" s="5">
        <f t="shared" si="19"/>
        <v>31</v>
      </c>
      <c r="AC44" s="39">
        <f t="shared" si="20"/>
        <v>1684898.9190146695</v>
      </c>
      <c r="AD44" s="39">
        <f t="shared" si="21"/>
        <v>1684898.9190146695</v>
      </c>
      <c r="AE44" s="39">
        <f t="shared" si="22"/>
        <v>1684898.9190146695</v>
      </c>
      <c r="AF44" s="39">
        <f t="shared" si="23"/>
        <v>-2236.5914854177031</v>
      </c>
      <c r="AG44" s="39">
        <f t="shared" si="24"/>
        <v>-2236.5914854177031</v>
      </c>
      <c r="AH44" s="39">
        <f t="shared" si="25"/>
        <v>-2236.5914854177031</v>
      </c>
      <c r="AI44" s="39">
        <f t="shared" si="26"/>
        <v>2795.7393567721288</v>
      </c>
      <c r="AJ44" s="39">
        <f t="shared" si="27"/>
        <v>2795.7393567721288</v>
      </c>
      <c r="AK44" s="39">
        <f t="shared" si="28"/>
        <v>2795.7393567721288</v>
      </c>
      <c r="AL44" s="43"/>
      <c r="AM44" s="39">
        <f t="shared" si="29"/>
        <v>0</v>
      </c>
      <c r="AN44" s="39">
        <f t="shared" si="30"/>
        <v>0</v>
      </c>
      <c r="AO44" s="39">
        <f t="shared" si="31"/>
        <v>0</v>
      </c>
      <c r="AP44" s="40">
        <f t="shared" si="32"/>
        <v>0</v>
      </c>
      <c r="AR44" s="39">
        <f t="shared" si="33"/>
        <v>0</v>
      </c>
      <c r="AS44" s="39">
        <f t="shared" si="34"/>
        <v>0</v>
      </c>
      <c r="AT44" s="39">
        <f t="shared" si="35"/>
        <v>0</v>
      </c>
      <c r="AU44" s="40">
        <f t="shared" si="36"/>
        <v>0</v>
      </c>
      <c r="AV44" s="40"/>
      <c r="AW44" s="52">
        <f t="shared" si="37"/>
        <v>0</v>
      </c>
      <c r="AY44" s="52">
        <f t="shared" si="38"/>
        <v>1685458.0668860239</v>
      </c>
      <c r="AZ44" s="70"/>
    </row>
    <row r="45" spans="1:52">
      <c r="A45" s="44">
        <f t="shared" si="39"/>
        <v>38443</v>
      </c>
      <c r="B45" s="66">
        <f t="shared" si="41"/>
        <v>15000</v>
      </c>
      <c r="C45" s="67"/>
      <c r="D45" s="68">
        <f t="shared" si="3"/>
        <v>15000</v>
      </c>
      <c r="E45" s="35">
        <f t="shared" si="4"/>
        <v>450000</v>
      </c>
      <c r="F45" s="35">
        <f t="shared" si="5"/>
        <v>359020.17394545145</v>
      </c>
      <c r="G45" s="55">
        <f t="shared" si="6"/>
        <v>4.4840000000000009</v>
      </c>
      <c r="H45" s="69">
        <f>G45+' Summary'!$B$15</f>
        <v>4.4840000000000009</v>
      </c>
      <c r="I45" s="105">
        <f>H45+' Summary'!$B$17</f>
        <v>4.4840000000000009</v>
      </c>
      <c r="J45" s="55">
        <f t="shared" si="7"/>
        <v>7.4999999999999997E-3</v>
      </c>
      <c r="K45" s="69">
        <f>J45+' Summary'!$B$16</f>
        <v>7.4999999999999997E-3</v>
      </c>
      <c r="L45" s="105">
        <f t="shared" si="40"/>
        <v>7.4999999999999997E-3</v>
      </c>
      <c r="M45" s="55">
        <f t="shared" si="8"/>
        <v>7.4999999999999997E-3</v>
      </c>
      <c r="N45" s="69">
        <f t="shared" si="9"/>
        <v>7.4999999999999997E-3</v>
      </c>
      <c r="O45" s="105">
        <f t="shared" si="9"/>
        <v>7.4999999999999997E-3</v>
      </c>
      <c r="P45" s="7"/>
      <c r="Q45" s="105">
        <f t="shared" si="10"/>
        <v>4.4990000000000006</v>
      </c>
      <c r="R45" s="105">
        <f t="shared" si="11"/>
        <v>4.4990000000000006</v>
      </c>
      <c r="S45" s="105">
        <f t="shared" si="12"/>
        <v>4.4990000000000006</v>
      </c>
      <c r="T45" s="7"/>
      <c r="U45" s="5">
        <f t="shared" si="13"/>
        <v>30</v>
      </c>
      <c r="V45" s="45">
        <f t="shared" si="14"/>
        <v>38497</v>
      </c>
      <c r="W45" s="5">
        <f t="shared" si="15"/>
        <v>1546</v>
      </c>
      <c r="X45" s="55">
        <f t="shared" si="16"/>
        <v>5.39825608692222E-2</v>
      </c>
      <c r="Y45" s="47">
        <f t="shared" si="17"/>
        <v>0.79782260876766986</v>
      </c>
      <c r="Z45" s="5">
        <f t="shared" si="18"/>
        <v>1</v>
      </c>
      <c r="AA45" s="5">
        <f t="shared" si="19"/>
        <v>30</v>
      </c>
      <c r="AC45" s="39">
        <f t="shared" si="20"/>
        <v>1609846.4599714046</v>
      </c>
      <c r="AD45" s="39">
        <f t="shared" si="21"/>
        <v>1609846.4599714046</v>
      </c>
      <c r="AE45" s="39">
        <f t="shared" si="22"/>
        <v>1609846.4599714046</v>
      </c>
      <c r="AF45" s="39">
        <f t="shared" si="23"/>
        <v>2692.651304590886</v>
      </c>
      <c r="AG45" s="39">
        <f t="shared" si="24"/>
        <v>2692.651304590886</v>
      </c>
      <c r="AH45" s="39">
        <f t="shared" si="25"/>
        <v>2692.651304590886</v>
      </c>
      <c r="AI45" s="39">
        <f t="shared" si="26"/>
        <v>2692.651304590886</v>
      </c>
      <c r="AJ45" s="39">
        <f t="shared" si="27"/>
        <v>2692.651304590886</v>
      </c>
      <c r="AK45" s="39">
        <f t="shared" si="28"/>
        <v>2692.651304590886</v>
      </c>
      <c r="AL45" s="43"/>
      <c r="AM45" s="39">
        <f t="shared" si="29"/>
        <v>0</v>
      </c>
      <c r="AN45" s="39">
        <f t="shared" si="30"/>
        <v>0</v>
      </c>
      <c r="AO45" s="39">
        <f t="shared" si="31"/>
        <v>0</v>
      </c>
      <c r="AP45" s="40">
        <f t="shared" si="32"/>
        <v>0</v>
      </c>
      <c r="AR45" s="39">
        <f t="shared" si="33"/>
        <v>0</v>
      </c>
      <c r="AS45" s="39">
        <f t="shared" si="34"/>
        <v>0</v>
      </c>
      <c r="AT45" s="39">
        <f t="shared" si="35"/>
        <v>0</v>
      </c>
      <c r="AU45" s="40">
        <f t="shared" si="36"/>
        <v>0</v>
      </c>
      <c r="AV45" s="40"/>
      <c r="AW45" s="52">
        <f t="shared" si="37"/>
        <v>0</v>
      </c>
      <c r="AY45" s="52">
        <f t="shared" si="38"/>
        <v>1615231.7625805864</v>
      </c>
      <c r="AZ45" s="70"/>
    </row>
    <row r="46" spans="1:52">
      <c r="A46" s="44">
        <f t="shared" si="39"/>
        <v>38473</v>
      </c>
      <c r="B46" s="66">
        <f t="shared" si="41"/>
        <v>15000</v>
      </c>
      <c r="C46" s="67"/>
      <c r="D46" s="68">
        <f t="shared" si="3"/>
        <v>15000</v>
      </c>
      <c r="E46" s="35">
        <f t="shared" si="4"/>
        <v>465000</v>
      </c>
      <c r="F46" s="35">
        <f t="shared" si="5"/>
        <v>369153.33366519609</v>
      </c>
      <c r="G46" s="55">
        <f t="shared" si="6"/>
        <v>4.4710000000000001</v>
      </c>
      <c r="H46" s="69">
        <f>G46+' Summary'!$B$15</f>
        <v>4.4710000000000001</v>
      </c>
      <c r="I46" s="105">
        <f>H46+' Summary'!$B$17</f>
        <v>4.4710000000000001</v>
      </c>
      <c r="J46" s="55">
        <f t="shared" si="7"/>
        <v>7.2499999999999995E-3</v>
      </c>
      <c r="K46" s="69">
        <f>J46+' Summary'!$B$16</f>
        <v>7.2499999999999995E-3</v>
      </c>
      <c r="L46" s="105">
        <f t="shared" si="40"/>
        <v>7.2499999999999995E-3</v>
      </c>
      <c r="M46" s="55">
        <f t="shared" si="8"/>
        <v>7.4999999999999997E-3</v>
      </c>
      <c r="N46" s="69">
        <f t="shared" si="9"/>
        <v>7.4999999999999997E-3</v>
      </c>
      <c r="O46" s="105">
        <f t="shared" si="9"/>
        <v>7.4999999999999997E-3</v>
      </c>
      <c r="P46" s="7"/>
      <c r="Q46" s="105">
        <f t="shared" si="10"/>
        <v>4.4857500000000003</v>
      </c>
      <c r="R46" s="105">
        <f t="shared" si="11"/>
        <v>4.4857500000000003</v>
      </c>
      <c r="S46" s="105">
        <f t="shared" si="12"/>
        <v>4.4857500000000003</v>
      </c>
      <c r="T46" s="7"/>
      <c r="U46" s="5">
        <f t="shared" si="13"/>
        <v>31</v>
      </c>
      <c r="V46" s="45">
        <f t="shared" si="14"/>
        <v>38528</v>
      </c>
      <c r="W46" s="5">
        <f t="shared" si="15"/>
        <v>1577</v>
      </c>
      <c r="X46" s="55">
        <f t="shared" si="16"/>
        <v>5.40809141384688E-2</v>
      </c>
      <c r="Y46" s="47">
        <f t="shared" si="17"/>
        <v>0.79387813691440012</v>
      </c>
      <c r="Z46" s="5">
        <f t="shared" si="18"/>
        <v>1</v>
      </c>
      <c r="AA46" s="5">
        <f t="shared" si="19"/>
        <v>31</v>
      </c>
      <c r="AC46" s="39">
        <f t="shared" si="20"/>
        <v>1650484.5548170917</v>
      </c>
      <c r="AD46" s="39">
        <f t="shared" si="21"/>
        <v>1650484.5548170917</v>
      </c>
      <c r="AE46" s="39">
        <f t="shared" si="22"/>
        <v>1650484.5548170917</v>
      </c>
      <c r="AF46" s="39">
        <f t="shared" si="23"/>
        <v>2676.3616690726712</v>
      </c>
      <c r="AG46" s="39">
        <f t="shared" si="24"/>
        <v>2676.3616690726712</v>
      </c>
      <c r="AH46" s="39">
        <f t="shared" si="25"/>
        <v>2676.3616690726712</v>
      </c>
      <c r="AI46" s="39">
        <f t="shared" si="26"/>
        <v>2768.6500024889706</v>
      </c>
      <c r="AJ46" s="39">
        <f t="shared" si="27"/>
        <v>2768.6500024889706</v>
      </c>
      <c r="AK46" s="39">
        <f t="shared" si="28"/>
        <v>2768.6500024889706</v>
      </c>
      <c r="AL46" s="43"/>
      <c r="AM46" s="39">
        <f t="shared" si="29"/>
        <v>0</v>
      </c>
      <c r="AN46" s="39">
        <f t="shared" si="30"/>
        <v>0</v>
      </c>
      <c r="AO46" s="39">
        <f t="shared" si="31"/>
        <v>0</v>
      </c>
      <c r="AP46" s="40">
        <f t="shared" si="32"/>
        <v>0</v>
      </c>
      <c r="AR46" s="39">
        <f t="shared" si="33"/>
        <v>0</v>
      </c>
      <c r="AS46" s="39">
        <f t="shared" si="34"/>
        <v>0</v>
      </c>
      <c r="AT46" s="39">
        <f t="shared" si="35"/>
        <v>0</v>
      </c>
      <c r="AU46" s="40">
        <f t="shared" si="36"/>
        <v>0</v>
      </c>
      <c r="AV46" s="40"/>
      <c r="AW46" s="52">
        <f t="shared" si="37"/>
        <v>0</v>
      </c>
      <c r="AY46" s="52">
        <f t="shared" si="38"/>
        <v>1655929.5664886534</v>
      </c>
      <c r="AZ46" s="70"/>
    </row>
    <row r="47" spans="1:52">
      <c r="A47" s="44">
        <f t="shared" si="39"/>
        <v>38504</v>
      </c>
      <c r="B47" s="66">
        <f t="shared" si="41"/>
        <v>15000</v>
      </c>
      <c r="C47" s="67"/>
      <c r="D47" s="68">
        <f t="shared" si="3"/>
        <v>15000</v>
      </c>
      <c r="E47" s="35">
        <f t="shared" si="4"/>
        <v>450000</v>
      </c>
      <c r="F47" s="35">
        <f t="shared" si="5"/>
        <v>355530.0851067804</v>
      </c>
      <c r="G47" s="55">
        <f t="shared" si="6"/>
        <v>4.5040000000000004</v>
      </c>
      <c r="H47" s="69">
        <f>G47+' Summary'!$B$15</f>
        <v>4.5040000000000004</v>
      </c>
      <c r="I47" s="105">
        <f>H47+' Summary'!$B$17</f>
        <v>4.5040000000000004</v>
      </c>
      <c r="J47" s="55">
        <f t="shared" si="7"/>
        <v>7.2499999999999995E-3</v>
      </c>
      <c r="K47" s="69">
        <f>J47+' Summary'!$B$16</f>
        <v>7.2499999999999995E-3</v>
      </c>
      <c r="L47" s="105">
        <f t="shared" si="40"/>
        <v>7.2499999999999995E-3</v>
      </c>
      <c r="M47" s="55">
        <f t="shared" si="8"/>
        <v>7.4999999999999997E-3</v>
      </c>
      <c r="N47" s="69">
        <f t="shared" si="9"/>
        <v>7.4999999999999997E-3</v>
      </c>
      <c r="O47" s="105">
        <f t="shared" si="9"/>
        <v>7.4999999999999997E-3</v>
      </c>
      <c r="P47" s="7"/>
      <c r="Q47" s="105">
        <f t="shared" si="10"/>
        <v>4.5187500000000007</v>
      </c>
      <c r="R47" s="105">
        <f t="shared" si="11"/>
        <v>4.5187500000000007</v>
      </c>
      <c r="S47" s="105">
        <f t="shared" si="12"/>
        <v>4.5187500000000007</v>
      </c>
      <c r="T47" s="7"/>
      <c r="U47" s="5">
        <f t="shared" si="13"/>
        <v>30</v>
      </c>
      <c r="V47" s="45">
        <f t="shared" si="14"/>
        <v>38558</v>
      </c>
      <c r="W47" s="5">
        <f t="shared" si="15"/>
        <v>1607</v>
      </c>
      <c r="X47" s="55">
        <f t="shared" si="16"/>
        <v>5.4182545853408613E-2</v>
      </c>
      <c r="Y47" s="47">
        <f t="shared" si="17"/>
        <v>0.7900668557928453</v>
      </c>
      <c r="Z47" s="5">
        <f t="shared" si="18"/>
        <v>1</v>
      </c>
      <c r="AA47" s="5">
        <f t="shared" si="19"/>
        <v>30</v>
      </c>
      <c r="AC47" s="39">
        <f t="shared" si="20"/>
        <v>1601307.5033209391</v>
      </c>
      <c r="AD47" s="39">
        <f t="shared" si="21"/>
        <v>1601307.5033209391</v>
      </c>
      <c r="AE47" s="39">
        <f t="shared" si="22"/>
        <v>1601307.5033209391</v>
      </c>
      <c r="AF47" s="39">
        <f t="shared" si="23"/>
        <v>2577.5931170241579</v>
      </c>
      <c r="AG47" s="39">
        <f t="shared" si="24"/>
        <v>2577.5931170241579</v>
      </c>
      <c r="AH47" s="39">
        <f t="shared" si="25"/>
        <v>2577.5931170241579</v>
      </c>
      <c r="AI47" s="39">
        <f t="shared" si="26"/>
        <v>2666.475638300853</v>
      </c>
      <c r="AJ47" s="39">
        <f t="shared" si="27"/>
        <v>2666.475638300853</v>
      </c>
      <c r="AK47" s="39">
        <f t="shared" si="28"/>
        <v>2666.475638300853</v>
      </c>
      <c r="AL47" s="43"/>
      <c r="AM47" s="39">
        <f t="shared" si="29"/>
        <v>0</v>
      </c>
      <c r="AN47" s="39">
        <f t="shared" si="30"/>
        <v>0</v>
      </c>
      <c r="AO47" s="39">
        <f t="shared" si="31"/>
        <v>0</v>
      </c>
      <c r="AP47" s="40">
        <f t="shared" si="32"/>
        <v>0</v>
      </c>
      <c r="AR47" s="39">
        <f t="shared" si="33"/>
        <v>0</v>
      </c>
      <c r="AS47" s="39">
        <f t="shared" si="34"/>
        <v>0</v>
      </c>
      <c r="AT47" s="39">
        <f t="shared" si="35"/>
        <v>0</v>
      </c>
      <c r="AU47" s="40">
        <f t="shared" si="36"/>
        <v>0</v>
      </c>
      <c r="AV47" s="40"/>
      <c r="AW47" s="52">
        <f t="shared" si="37"/>
        <v>0</v>
      </c>
      <c r="AY47" s="52">
        <f t="shared" si="38"/>
        <v>1606551.5720762641</v>
      </c>
      <c r="AZ47" s="70"/>
    </row>
    <row r="48" spans="1:52">
      <c r="A48" s="44">
        <f t="shared" si="39"/>
        <v>38534</v>
      </c>
      <c r="B48" s="66">
        <f t="shared" si="41"/>
        <v>15000</v>
      </c>
      <c r="C48" s="67"/>
      <c r="D48" s="68">
        <f t="shared" si="3"/>
        <v>15000</v>
      </c>
      <c r="E48" s="35">
        <f t="shared" si="4"/>
        <v>465000</v>
      </c>
      <c r="F48" s="35">
        <f t="shared" si="5"/>
        <v>365552.67226541426</v>
      </c>
      <c r="G48" s="55">
        <f t="shared" si="6"/>
        <v>4.53</v>
      </c>
      <c r="H48" s="69">
        <f>G48+' Summary'!$B$15</f>
        <v>4.53</v>
      </c>
      <c r="I48" s="105">
        <f>H48+' Summary'!$B$17</f>
        <v>4.53</v>
      </c>
      <c r="J48" s="55">
        <f t="shared" si="7"/>
        <v>7.2499999999999995E-3</v>
      </c>
      <c r="K48" s="69">
        <f>J48+' Summary'!$B$16</f>
        <v>7.2499999999999995E-3</v>
      </c>
      <c r="L48" s="105">
        <f t="shared" si="40"/>
        <v>7.2499999999999995E-3</v>
      </c>
      <c r="M48" s="55">
        <f t="shared" si="8"/>
        <v>7.4999999999999997E-3</v>
      </c>
      <c r="N48" s="69">
        <f t="shared" si="9"/>
        <v>7.4999999999999997E-3</v>
      </c>
      <c r="O48" s="105">
        <f t="shared" si="9"/>
        <v>7.4999999999999997E-3</v>
      </c>
      <c r="P48" s="7"/>
      <c r="Q48" s="105">
        <f t="shared" si="10"/>
        <v>4.5447500000000005</v>
      </c>
      <c r="R48" s="105">
        <f t="shared" si="11"/>
        <v>4.5447500000000005</v>
      </c>
      <c r="S48" s="105">
        <f t="shared" si="12"/>
        <v>4.5447500000000005</v>
      </c>
      <c r="T48" s="7"/>
      <c r="U48" s="5">
        <f t="shared" si="13"/>
        <v>31</v>
      </c>
      <c r="V48" s="45">
        <f t="shared" si="14"/>
        <v>38589</v>
      </c>
      <c r="W48" s="5">
        <f t="shared" si="15"/>
        <v>1638</v>
      </c>
      <c r="X48" s="55">
        <f t="shared" si="16"/>
        <v>5.4280899129209213E-2</v>
      </c>
      <c r="Y48" s="47">
        <f t="shared" si="17"/>
        <v>0.78613477906540707</v>
      </c>
      <c r="Z48" s="5">
        <f t="shared" si="18"/>
        <v>1</v>
      </c>
      <c r="AA48" s="5">
        <f t="shared" si="19"/>
        <v>31</v>
      </c>
      <c r="AC48" s="39">
        <f t="shared" si="20"/>
        <v>1655953.6053623266</v>
      </c>
      <c r="AD48" s="39">
        <f t="shared" si="21"/>
        <v>1655953.6053623266</v>
      </c>
      <c r="AE48" s="39">
        <f t="shared" si="22"/>
        <v>1655953.6053623266</v>
      </c>
      <c r="AF48" s="39">
        <f t="shared" si="23"/>
        <v>2650.2568739242533</v>
      </c>
      <c r="AG48" s="39">
        <f t="shared" si="24"/>
        <v>2650.2568739242533</v>
      </c>
      <c r="AH48" s="39">
        <f t="shared" si="25"/>
        <v>2650.2568739242533</v>
      </c>
      <c r="AI48" s="39">
        <f t="shared" si="26"/>
        <v>2741.6450419906068</v>
      </c>
      <c r="AJ48" s="39">
        <f t="shared" si="27"/>
        <v>2741.6450419906068</v>
      </c>
      <c r="AK48" s="39">
        <f t="shared" si="28"/>
        <v>2741.6450419906068</v>
      </c>
      <c r="AL48" s="43"/>
      <c r="AM48" s="39">
        <f t="shared" si="29"/>
        <v>0</v>
      </c>
      <c r="AN48" s="39">
        <f t="shared" si="30"/>
        <v>0</v>
      </c>
      <c r="AO48" s="39">
        <f t="shared" si="31"/>
        <v>0</v>
      </c>
      <c r="AP48" s="40">
        <f t="shared" si="32"/>
        <v>0</v>
      </c>
      <c r="AR48" s="39">
        <f t="shared" si="33"/>
        <v>0</v>
      </c>
      <c r="AS48" s="39">
        <f t="shared" si="34"/>
        <v>0</v>
      </c>
      <c r="AT48" s="39">
        <f t="shared" si="35"/>
        <v>0</v>
      </c>
      <c r="AU48" s="40">
        <f t="shared" si="36"/>
        <v>0</v>
      </c>
      <c r="AV48" s="40"/>
      <c r="AW48" s="52">
        <f t="shared" si="37"/>
        <v>0</v>
      </c>
      <c r="AY48" s="52">
        <f t="shared" si="38"/>
        <v>1661345.5072782414</v>
      </c>
      <c r="AZ48" s="70"/>
    </row>
    <row r="49" spans="1:52">
      <c r="A49" s="44">
        <f t="shared" si="39"/>
        <v>38565</v>
      </c>
      <c r="B49" s="66">
        <f t="shared" si="41"/>
        <v>15000</v>
      </c>
      <c r="C49" s="67"/>
      <c r="D49" s="68">
        <f t="shared" si="3"/>
        <v>15000</v>
      </c>
      <c r="E49" s="35">
        <f t="shared" si="4"/>
        <v>465000</v>
      </c>
      <c r="F49" s="35">
        <f t="shared" si="5"/>
        <v>363727.25554915622</v>
      </c>
      <c r="G49" s="55">
        <f t="shared" si="6"/>
        <v>4.5579999999999998</v>
      </c>
      <c r="H49" s="69">
        <f>G49+' Summary'!$B$15</f>
        <v>4.5579999999999998</v>
      </c>
      <c r="I49" s="105">
        <f>H49+' Summary'!$B$17</f>
        <v>4.5579999999999998</v>
      </c>
      <c r="J49" s="55">
        <f t="shared" si="7"/>
        <v>7.2499999999999995E-3</v>
      </c>
      <c r="K49" s="69">
        <f>J49+' Summary'!$B$16</f>
        <v>7.2499999999999995E-3</v>
      </c>
      <c r="L49" s="105">
        <f t="shared" si="40"/>
        <v>7.2499999999999995E-3</v>
      </c>
      <c r="M49" s="55">
        <f t="shared" si="8"/>
        <v>7.4999999999999997E-3</v>
      </c>
      <c r="N49" s="69">
        <f t="shared" si="9"/>
        <v>7.4999999999999997E-3</v>
      </c>
      <c r="O49" s="105">
        <f t="shared" si="9"/>
        <v>7.4999999999999997E-3</v>
      </c>
      <c r="P49" s="7"/>
      <c r="Q49" s="105">
        <f t="shared" si="10"/>
        <v>4.5727500000000001</v>
      </c>
      <c r="R49" s="105">
        <f t="shared" si="11"/>
        <v>4.5727500000000001</v>
      </c>
      <c r="S49" s="105">
        <f t="shared" si="12"/>
        <v>4.5727500000000001</v>
      </c>
      <c r="T49" s="7"/>
      <c r="U49" s="5">
        <f t="shared" si="13"/>
        <v>31</v>
      </c>
      <c r="V49" s="45">
        <f t="shared" si="14"/>
        <v>38620</v>
      </c>
      <c r="W49" s="5">
        <f t="shared" si="15"/>
        <v>1669</v>
      </c>
      <c r="X49" s="55">
        <f t="shared" si="16"/>
        <v>5.4382530850921401E-2</v>
      </c>
      <c r="Y49" s="47">
        <f t="shared" si="17"/>
        <v>0.78220915171861549</v>
      </c>
      <c r="Z49" s="5">
        <f t="shared" si="18"/>
        <v>1</v>
      </c>
      <c r="AA49" s="5">
        <f t="shared" si="19"/>
        <v>31</v>
      </c>
      <c r="AC49" s="39">
        <f t="shared" si="20"/>
        <v>1657868.8307930541</v>
      </c>
      <c r="AD49" s="39">
        <f t="shared" si="21"/>
        <v>1657868.8307930541</v>
      </c>
      <c r="AE49" s="39">
        <f t="shared" si="22"/>
        <v>1657868.8307930541</v>
      </c>
      <c r="AF49" s="39">
        <f t="shared" si="23"/>
        <v>2637.0226027313824</v>
      </c>
      <c r="AG49" s="39">
        <f t="shared" si="24"/>
        <v>2637.0226027313824</v>
      </c>
      <c r="AH49" s="39">
        <f t="shared" si="25"/>
        <v>2637.0226027313824</v>
      </c>
      <c r="AI49" s="39">
        <f t="shared" si="26"/>
        <v>2727.9544166186715</v>
      </c>
      <c r="AJ49" s="39">
        <f t="shared" si="27"/>
        <v>2727.9544166186715</v>
      </c>
      <c r="AK49" s="39">
        <f t="shared" si="28"/>
        <v>2727.9544166186715</v>
      </c>
      <c r="AL49" s="43"/>
      <c r="AM49" s="39">
        <f t="shared" si="29"/>
        <v>0</v>
      </c>
      <c r="AN49" s="39">
        <f t="shared" si="30"/>
        <v>0</v>
      </c>
      <c r="AO49" s="39">
        <f t="shared" si="31"/>
        <v>0</v>
      </c>
      <c r="AP49" s="40">
        <f t="shared" si="32"/>
        <v>0</v>
      </c>
      <c r="AR49" s="39">
        <f t="shared" si="33"/>
        <v>0</v>
      </c>
      <c r="AS49" s="39">
        <f t="shared" si="34"/>
        <v>0</v>
      </c>
      <c r="AT49" s="39">
        <f t="shared" si="35"/>
        <v>0</v>
      </c>
      <c r="AU49" s="40">
        <f t="shared" si="36"/>
        <v>0</v>
      </c>
      <c r="AV49" s="40"/>
      <c r="AW49" s="52">
        <f t="shared" si="37"/>
        <v>0</v>
      </c>
      <c r="AY49" s="52">
        <f t="shared" si="38"/>
        <v>1663233.8078124041</v>
      </c>
      <c r="AZ49" s="70"/>
    </row>
    <row r="50" spans="1:52">
      <c r="A50" s="44">
        <f t="shared" si="39"/>
        <v>38596</v>
      </c>
      <c r="B50" s="66">
        <f t="shared" si="41"/>
        <v>15000</v>
      </c>
      <c r="C50" s="67"/>
      <c r="D50" s="68">
        <f t="shared" si="3"/>
        <v>15000</v>
      </c>
      <c r="E50" s="35">
        <f t="shared" si="4"/>
        <v>450000</v>
      </c>
      <c r="F50" s="35">
        <f t="shared" si="5"/>
        <v>350287.37662134808</v>
      </c>
      <c r="G50" s="55">
        <f t="shared" si="6"/>
        <v>4.548</v>
      </c>
      <c r="H50" s="69">
        <f>G50+' Summary'!$B$15</f>
        <v>4.548</v>
      </c>
      <c r="I50" s="105">
        <f>H50+' Summary'!$B$17</f>
        <v>4.548</v>
      </c>
      <c r="J50" s="55">
        <f t="shared" si="7"/>
        <v>7.2499999999999995E-3</v>
      </c>
      <c r="K50" s="69">
        <f>J50+' Summary'!$B$16</f>
        <v>7.2499999999999995E-3</v>
      </c>
      <c r="L50" s="105">
        <f t="shared" si="40"/>
        <v>7.2499999999999995E-3</v>
      </c>
      <c r="M50" s="55">
        <f t="shared" si="8"/>
        <v>7.4999999999999997E-3</v>
      </c>
      <c r="N50" s="69">
        <f t="shared" si="9"/>
        <v>7.4999999999999997E-3</v>
      </c>
      <c r="O50" s="105">
        <f t="shared" si="9"/>
        <v>7.4999999999999997E-3</v>
      </c>
      <c r="P50" s="7"/>
      <c r="Q50" s="105">
        <f t="shared" si="10"/>
        <v>4.5627500000000003</v>
      </c>
      <c r="R50" s="105">
        <f t="shared" si="11"/>
        <v>4.5627500000000003</v>
      </c>
      <c r="S50" s="105">
        <f t="shared" si="12"/>
        <v>4.5627500000000003</v>
      </c>
      <c r="T50" s="7"/>
      <c r="U50" s="5">
        <f t="shared" si="13"/>
        <v>30</v>
      </c>
      <c r="V50" s="45">
        <f t="shared" si="14"/>
        <v>38650</v>
      </c>
      <c r="W50" s="5">
        <f t="shared" si="15"/>
        <v>1699</v>
      </c>
      <c r="X50" s="55">
        <f t="shared" si="16"/>
        <v>5.4484162576075211E-2</v>
      </c>
      <c r="Y50" s="47">
        <f t="shared" si="17"/>
        <v>0.77841639249188466</v>
      </c>
      <c r="Z50" s="5">
        <f t="shared" si="18"/>
        <v>1</v>
      </c>
      <c r="AA50" s="5">
        <f t="shared" si="19"/>
        <v>30</v>
      </c>
      <c r="AC50" s="39">
        <f t="shared" si="20"/>
        <v>1593106.9888738911</v>
      </c>
      <c r="AD50" s="39">
        <f t="shared" si="21"/>
        <v>1593106.9888738911</v>
      </c>
      <c r="AE50" s="39">
        <f t="shared" si="22"/>
        <v>1593106.9888738911</v>
      </c>
      <c r="AF50" s="39">
        <f t="shared" si="23"/>
        <v>2539.5834805047734</v>
      </c>
      <c r="AG50" s="39">
        <f t="shared" si="24"/>
        <v>2539.5834805047734</v>
      </c>
      <c r="AH50" s="39">
        <f t="shared" si="25"/>
        <v>2539.5834805047734</v>
      </c>
      <c r="AI50" s="39">
        <f t="shared" si="26"/>
        <v>2627.1553246601106</v>
      </c>
      <c r="AJ50" s="39">
        <f t="shared" si="27"/>
        <v>2627.1553246601106</v>
      </c>
      <c r="AK50" s="39">
        <f t="shared" si="28"/>
        <v>2627.1553246601106</v>
      </c>
      <c r="AL50" s="43"/>
      <c r="AM50" s="39">
        <f t="shared" si="29"/>
        <v>0</v>
      </c>
      <c r="AN50" s="39">
        <f t="shared" si="30"/>
        <v>0</v>
      </c>
      <c r="AO50" s="39">
        <f t="shared" si="31"/>
        <v>0</v>
      </c>
      <c r="AP50" s="40">
        <f t="shared" si="32"/>
        <v>0</v>
      </c>
      <c r="AR50" s="39">
        <f t="shared" si="33"/>
        <v>0</v>
      </c>
      <c r="AS50" s="39">
        <f t="shared" si="34"/>
        <v>0</v>
      </c>
      <c r="AT50" s="39">
        <f t="shared" si="35"/>
        <v>0</v>
      </c>
      <c r="AU50" s="40">
        <f t="shared" si="36"/>
        <v>0</v>
      </c>
      <c r="AV50" s="40"/>
      <c r="AW50" s="52">
        <f t="shared" si="37"/>
        <v>0</v>
      </c>
      <c r="AY50" s="52">
        <f t="shared" si="38"/>
        <v>1598273.7276790559</v>
      </c>
      <c r="AZ50" s="70"/>
    </row>
    <row r="51" spans="1:52">
      <c r="A51" s="44">
        <f t="shared" si="39"/>
        <v>38626</v>
      </c>
      <c r="B51" s="66">
        <f t="shared" si="41"/>
        <v>15000</v>
      </c>
      <c r="C51" s="67"/>
      <c r="D51" s="68">
        <f t="shared" si="3"/>
        <v>15000</v>
      </c>
      <c r="E51" s="35">
        <f t="shared" si="4"/>
        <v>465000</v>
      </c>
      <c r="F51" s="35">
        <f t="shared" si="5"/>
        <v>360144.24254528165</v>
      </c>
      <c r="G51" s="55">
        <f t="shared" si="6"/>
        <v>4.5680000000000005</v>
      </c>
      <c r="H51" s="69">
        <f>G51+' Summary'!$B$15</f>
        <v>4.5680000000000005</v>
      </c>
      <c r="I51" s="105">
        <f>H51+' Summary'!$B$17</f>
        <v>4.5680000000000005</v>
      </c>
      <c r="J51" s="55">
        <f t="shared" si="7"/>
        <v>7.2499999999999995E-3</v>
      </c>
      <c r="K51" s="69">
        <f>J51+' Summary'!$B$16</f>
        <v>7.2499999999999995E-3</v>
      </c>
      <c r="L51" s="105">
        <f t="shared" si="40"/>
        <v>7.2499999999999995E-3</v>
      </c>
      <c r="M51" s="55">
        <f t="shared" si="8"/>
        <v>7.4999999999999997E-3</v>
      </c>
      <c r="N51" s="69">
        <f t="shared" si="9"/>
        <v>7.4999999999999997E-3</v>
      </c>
      <c r="O51" s="105">
        <f t="shared" si="9"/>
        <v>7.4999999999999997E-3</v>
      </c>
      <c r="P51" s="7"/>
      <c r="Q51" s="105">
        <f t="shared" si="10"/>
        <v>4.5827500000000008</v>
      </c>
      <c r="R51" s="105">
        <f t="shared" si="11"/>
        <v>4.5827500000000008</v>
      </c>
      <c r="S51" s="105">
        <f t="shared" si="12"/>
        <v>4.5827500000000008</v>
      </c>
      <c r="T51" s="7"/>
      <c r="U51" s="5">
        <f t="shared" si="13"/>
        <v>31</v>
      </c>
      <c r="V51" s="45">
        <f t="shared" si="14"/>
        <v>38681</v>
      </c>
      <c r="W51" s="5">
        <f t="shared" si="15"/>
        <v>1730</v>
      </c>
      <c r="X51" s="55">
        <f t="shared" si="16"/>
        <v>5.4582515861759426E-2</v>
      </c>
      <c r="Y51" s="47">
        <f t="shared" si="17"/>
        <v>0.77450374740920791</v>
      </c>
      <c r="Z51" s="5">
        <f t="shared" si="18"/>
        <v>1</v>
      </c>
      <c r="AA51" s="5">
        <f t="shared" si="19"/>
        <v>31</v>
      </c>
      <c r="AC51" s="39">
        <f t="shared" si="20"/>
        <v>1645138.8999468468</v>
      </c>
      <c r="AD51" s="39">
        <f t="shared" si="21"/>
        <v>1645138.8999468468</v>
      </c>
      <c r="AE51" s="39">
        <f t="shared" si="22"/>
        <v>1645138.8999468468</v>
      </c>
      <c r="AF51" s="39">
        <f t="shared" si="23"/>
        <v>2611.0457584532919</v>
      </c>
      <c r="AG51" s="39">
        <f t="shared" si="24"/>
        <v>2611.0457584532919</v>
      </c>
      <c r="AH51" s="39">
        <f t="shared" si="25"/>
        <v>2611.0457584532919</v>
      </c>
      <c r="AI51" s="39">
        <f t="shared" si="26"/>
        <v>2701.0818190896125</v>
      </c>
      <c r="AJ51" s="39">
        <f t="shared" si="27"/>
        <v>2701.0818190896125</v>
      </c>
      <c r="AK51" s="39">
        <f t="shared" si="28"/>
        <v>2701.0818190896125</v>
      </c>
      <c r="AL51" s="43"/>
      <c r="AM51" s="39">
        <f t="shared" si="29"/>
        <v>0</v>
      </c>
      <c r="AN51" s="39">
        <f t="shared" si="30"/>
        <v>0</v>
      </c>
      <c r="AO51" s="39">
        <f t="shared" si="31"/>
        <v>0</v>
      </c>
      <c r="AP51" s="40">
        <f t="shared" si="32"/>
        <v>0</v>
      </c>
      <c r="AR51" s="39">
        <f t="shared" si="33"/>
        <v>0</v>
      </c>
      <c r="AS51" s="39">
        <f t="shared" si="34"/>
        <v>0</v>
      </c>
      <c r="AT51" s="39">
        <f t="shared" si="35"/>
        <v>0</v>
      </c>
      <c r="AU51" s="40">
        <f t="shared" si="36"/>
        <v>0</v>
      </c>
      <c r="AV51" s="40"/>
      <c r="AW51" s="52">
        <f t="shared" si="37"/>
        <v>0</v>
      </c>
      <c r="AY51" s="52">
        <f t="shared" si="38"/>
        <v>1650451.0275243896</v>
      </c>
      <c r="AZ51" s="70"/>
    </row>
    <row r="52" spans="1:52">
      <c r="A52" s="44">
        <f t="shared" si="39"/>
        <v>38657</v>
      </c>
      <c r="B52" s="66">
        <f t="shared" si="41"/>
        <v>15000</v>
      </c>
      <c r="C52" s="67"/>
      <c r="D52" s="68">
        <f t="shared" si="3"/>
        <v>15000</v>
      </c>
      <c r="E52" s="35">
        <f t="shared" si="4"/>
        <v>450000</v>
      </c>
      <c r="F52" s="35">
        <f t="shared" si="5"/>
        <v>346825.68161166005</v>
      </c>
      <c r="G52" s="55">
        <f t="shared" si="6"/>
        <v>4.6950000000000003</v>
      </c>
      <c r="H52" s="69">
        <f>G52+' Summary'!$B$15</f>
        <v>4.6950000000000003</v>
      </c>
      <c r="I52" s="105">
        <f>H52+' Summary'!$B$17</f>
        <v>4.6950000000000003</v>
      </c>
      <c r="J52" s="55">
        <f t="shared" si="7"/>
        <v>-6.0000000000000001E-3</v>
      </c>
      <c r="K52" s="69">
        <f>J52+' Summary'!$B$16</f>
        <v>-6.0000000000000001E-3</v>
      </c>
      <c r="L52" s="105">
        <f t="shared" si="40"/>
        <v>-6.0000000000000001E-3</v>
      </c>
      <c r="M52" s="55">
        <f t="shared" si="8"/>
        <v>7.4999999999999997E-3</v>
      </c>
      <c r="N52" s="69">
        <f t="shared" si="9"/>
        <v>7.4999999999999997E-3</v>
      </c>
      <c r="O52" s="105">
        <f t="shared" si="9"/>
        <v>7.4999999999999997E-3</v>
      </c>
      <c r="P52" s="7"/>
      <c r="Q52" s="105">
        <f t="shared" si="10"/>
        <v>4.6965000000000003</v>
      </c>
      <c r="R52" s="105">
        <f t="shared" si="11"/>
        <v>4.6965000000000003</v>
      </c>
      <c r="S52" s="105">
        <f t="shared" si="12"/>
        <v>4.6965000000000003</v>
      </c>
      <c r="T52" s="7"/>
      <c r="U52" s="5">
        <f t="shared" si="13"/>
        <v>30</v>
      </c>
      <c r="V52" s="45">
        <f t="shared" si="14"/>
        <v>38711</v>
      </c>
      <c r="W52" s="5">
        <f t="shared" si="15"/>
        <v>1760</v>
      </c>
      <c r="X52" s="55">
        <f t="shared" si="16"/>
        <v>5.4684147593683896E-2</v>
      </c>
      <c r="Y52" s="47">
        <f t="shared" si="17"/>
        <v>0.77072373691480012</v>
      </c>
      <c r="Z52" s="5">
        <f t="shared" si="18"/>
        <v>1</v>
      </c>
      <c r="AA52" s="5">
        <f t="shared" si="19"/>
        <v>30</v>
      </c>
      <c r="AC52" s="39">
        <f t="shared" si="20"/>
        <v>1628346.5751667439</v>
      </c>
      <c r="AD52" s="39">
        <f t="shared" si="21"/>
        <v>1628346.5751667439</v>
      </c>
      <c r="AE52" s="39">
        <f t="shared" si="22"/>
        <v>1628346.5751667439</v>
      </c>
      <c r="AF52" s="39">
        <f t="shared" si="23"/>
        <v>-2080.9540896699605</v>
      </c>
      <c r="AG52" s="39">
        <f t="shared" si="24"/>
        <v>-2080.9540896699605</v>
      </c>
      <c r="AH52" s="39">
        <f t="shared" si="25"/>
        <v>-2080.9540896699605</v>
      </c>
      <c r="AI52" s="39">
        <f t="shared" si="26"/>
        <v>2601.1926120874505</v>
      </c>
      <c r="AJ52" s="39">
        <f t="shared" si="27"/>
        <v>2601.1926120874505</v>
      </c>
      <c r="AK52" s="39">
        <f t="shared" si="28"/>
        <v>2601.1926120874505</v>
      </c>
      <c r="AL52" s="43"/>
      <c r="AM52" s="39">
        <f t="shared" si="29"/>
        <v>0</v>
      </c>
      <c r="AN52" s="39">
        <f t="shared" si="30"/>
        <v>0</v>
      </c>
      <c r="AO52" s="39">
        <f t="shared" si="31"/>
        <v>0</v>
      </c>
      <c r="AP52" s="40">
        <f t="shared" si="32"/>
        <v>0</v>
      </c>
      <c r="AR52" s="39">
        <f t="shared" si="33"/>
        <v>0</v>
      </c>
      <c r="AS52" s="39">
        <f t="shared" si="34"/>
        <v>0</v>
      </c>
      <c r="AT52" s="39">
        <f t="shared" si="35"/>
        <v>0</v>
      </c>
      <c r="AU52" s="40">
        <f t="shared" si="36"/>
        <v>0</v>
      </c>
      <c r="AV52" s="40"/>
      <c r="AW52" s="52">
        <f t="shared" si="37"/>
        <v>0</v>
      </c>
      <c r="AY52" s="52">
        <f t="shared" si="38"/>
        <v>1628866.8136891613</v>
      </c>
      <c r="AZ52" s="70"/>
    </row>
    <row r="53" spans="1:52">
      <c r="A53" s="44">
        <f t="shared" si="39"/>
        <v>38687</v>
      </c>
      <c r="B53" s="66">
        <f t="shared" si="41"/>
        <v>15000</v>
      </c>
      <c r="C53" s="67"/>
      <c r="D53" s="68">
        <f t="shared" si="3"/>
        <v>15000</v>
      </c>
      <c r="E53" s="35">
        <f t="shared" si="4"/>
        <v>465000</v>
      </c>
      <c r="F53" s="35">
        <f t="shared" si="5"/>
        <v>356573.37172599538</v>
      </c>
      <c r="G53" s="55">
        <f t="shared" si="6"/>
        <v>4.83</v>
      </c>
      <c r="H53" s="69">
        <f>G53+' Summary'!$B$15</f>
        <v>4.83</v>
      </c>
      <c r="I53" s="105">
        <f>H53+' Summary'!$B$17</f>
        <v>4.83</v>
      </c>
      <c r="J53" s="55">
        <f t="shared" si="7"/>
        <v>-6.0000000000000001E-3</v>
      </c>
      <c r="K53" s="69">
        <f>J53+' Summary'!$B$16</f>
        <v>-6.0000000000000001E-3</v>
      </c>
      <c r="L53" s="105">
        <f t="shared" si="40"/>
        <v>-6.0000000000000001E-3</v>
      </c>
      <c r="M53" s="55">
        <f t="shared" si="8"/>
        <v>7.4999999999999997E-3</v>
      </c>
      <c r="N53" s="69">
        <f t="shared" si="9"/>
        <v>7.4999999999999997E-3</v>
      </c>
      <c r="O53" s="105">
        <f t="shared" si="9"/>
        <v>7.4999999999999997E-3</v>
      </c>
      <c r="P53" s="7"/>
      <c r="Q53" s="105">
        <f t="shared" si="10"/>
        <v>4.8315000000000001</v>
      </c>
      <c r="R53" s="105">
        <f t="shared" si="11"/>
        <v>4.8315000000000001</v>
      </c>
      <c r="S53" s="105">
        <f t="shared" si="12"/>
        <v>4.8315000000000001</v>
      </c>
      <c r="T53" s="7"/>
      <c r="U53" s="5">
        <f t="shared" si="13"/>
        <v>31</v>
      </c>
      <c r="V53" s="45">
        <f t="shared" si="14"/>
        <v>38742</v>
      </c>
      <c r="W53" s="5">
        <f t="shared" si="15"/>
        <v>1791</v>
      </c>
      <c r="X53" s="55">
        <f t="shared" si="16"/>
        <v>5.4782500885920613E-2</v>
      </c>
      <c r="Y53" s="47">
        <f t="shared" si="17"/>
        <v>0.76682445532472121</v>
      </c>
      <c r="Z53" s="5">
        <f t="shared" si="18"/>
        <v>1</v>
      </c>
      <c r="AA53" s="5">
        <f t="shared" si="19"/>
        <v>31</v>
      </c>
      <c r="AC53" s="39">
        <f t="shared" si="20"/>
        <v>1722249.3854365577</v>
      </c>
      <c r="AD53" s="39">
        <f t="shared" si="21"/>
        <v>1722249.3854365577</v>
      </c>
      <c r="AE53" s="39">
        <f t="shared" si="22"/>
        <v>1722249.3854365577</v>
      </c>
      <c r="AF53" s="39">
        <f t="shared" si="23"/>
        <v>-2139.4402303559723</v>
      </c>
      <c r="AG53" s="39">
        <f t="shared" si="24"/>
        <v>-2139.4402303559723</v>
      </c>
      <c r="AH53" s="39">
        <f t="shared" si="25"/>
        <v>-2139.4402303559723</v>
      </c>
      <c r="AI53" s="39">
        <f t="shared" si="26"/>
        <v>2674.3002879449655</v>
      </c>
      <c r="AJ53" s="39">
        <f t="shared" si="27"/>
        <v>2674.3002879449655</v>
      </c>
      <c r="AK53" s="39">
        <f t="shared" si="28"/>
        <v>2674.3002879449655</v>
      </c>
      <c r="AL53" s="43"/>
      <c r="AM53" s="39">
        <f t="shared" si="29"/>
        <v>0</v>
      </c>
      <c r="AN53" s="39">
        <f t="shared" si="30"/>
        <v>0</v>
      </c>
      <c r="AO53" s="39">
        <f t="shared" si="31"/>
        <v>0</v>
      </c>
      <c r="AP53" s="40">
        <f t="shared" si="32"/>
        <v>0</v>
      </c>
      <c r="AR53" s="39">
        <f t="shared" si="33"/>
        <v>0</v>
      </c>
      <c r="AS53" s="39">
        <f t="shared" si="34"/>
        <v>0</v>
      </c>
      <c r="AT53" s="39">
        <f t="shared" si="35"/>
        <v>0</v>
      </c>
      <c r="AU53" s="40">
        <f t="shared" si="36"/>
        <v>0</v>
      </c>
      <c r="AV53" s="40"/>
      <c r="AW53" s="52">
        <f t="shared" si="37"/>
        <v>0</v>
      </c>
      <c r="AY53" s="52">
        <f t="shared" si="38"/>
        <v>1722784.2454941466</v>
      </c>
      <c r="AZ53" s="70"/>
    </row>
    <row r="54" spans="1:52">
      <c r="A54" s="44">
        <f t="shared" si="39"/>
        <v>38718</v>
      </c>
      <c r="B54" s="66">
        <f t="shared" si="41"/>
        <v>15000</v>
      </c>
      <c r="C54" s="67"/>
      <c r="D54" s="68">
        <f t="shared" si="3"/>
        <v>15000</v>
      </c>
      <c r="E54" s="35">
        <f t="shared" si="4"/>
        <v>465000</v>
      </c>
      <c r="F54" s="35">
        <f t="shared" si="5"/>
        <v>354763.4307048656</v>
      </c>
      <c r="G54" s="55">
        <f t="shared" si="6"/>
        <v>4.8550000000000004</v>
      </c>
      <c r="H54" s="69">
        <f>G54+' Summary'!$B$15</f>
        <v>4.8550000000000004</v>
      </c>
      <c r="I54" s="105">
        <f>H54+' Summary'!$B$17</f>
        <v>4.8550000000000004</v>
      </c>
      <c r="J54" s="55">
        <f t="shared" si="7"/>
        <v>-6.0000000000000001E-3</v>
      </c>
      <c r="K54" s="69">
        <f>J54+' Summary'!$B$16</f>
        <v>-6.0000000000000001E-3</v>
      </c>
      <c r="L54" s="105">
        <f t="shared" si="40"/>
        <v>-6.0000000000000001E-3</v>
      </c>
      <c r="M54" s="55">
        <f t="shared" si="8"/>
        <v>7.4999999999999997E-3</v>
      </c>
      <c r="N54" s="69">
        <f t="shared" si="9"/>
        <v>7.4999999999999997E-3</v>
      </c>
      <c r="O54" s="105">
        <f t="shared" si="9"/>
        <v>7.4999999999999997E-3</v>
      </c>
      <c r="P54" s="7"/>
      <c r="Q54" s="105">
        <f t="shared" si="10"/>
        <v>4.8565000000000005</v>
      </c>
      <c r="R54" s="105">
        <f t="shared" si="11"/>
        <v>4.8565000000000005</v>
      </c>
      <c r="S54" s="105">
        <f t="shared" si="12"/>
        <v>4.8565000000000005</v>
      </c>
      <c r="T54" s="7"/>
      <c r="U54" s="5">
        <f t="shared" si="13"/>
        <v>31</v>
      </c>
      <c r="V54" s="45">
        <f t="shared" si="14"/>
        <v>38773</v>
      </c>
      <c r="W54" s="5">
        <f t="shared" si="15"/>
        <v>1822</v>
      </c>
      <c r="X54" s="55">
        <f t="shared" si="16"/>
        <v>5.4884132624616111E-2</v>
      </c>
      <c r="Y54" s="47">
        <f t="shared" si="17"/>
        <v>0.76293210904272168</v>
      </c>
      <c r="Z54" s="5">
        <f t="shared" si="18"/>
        <v>1</v>
      </c>
      <c r="AA54" s="5">
        <f t="shared" si="19"/>
        <v>31</v>
      </c>
      <c r="AC54" s="39">
        <f t="shared" si="20"/>
        <v>1722376.4560721226</v>
      </c>
      <c r="AD54" s="39">
        <f t="shared" si="21"/>
        <v>1722376.4560721226</v>
      </c>
      <c r="AE54" s="39">
        <f t="shared" si="22"/>
        <v>1722376.4560721226</v>
      </c>
      <c r="AF54" s="39">
        <f t="shared" si="23"/>
        <v>-2128.5805842291938</v>
      </c>
      <c r="AG54" s="39">
        <f t="shared" si="24"/>
        <v>-2128.5805842291938</v>
      </c>
      <c r="AH54" s="39">
        <f t="shared" si="25"/>
        <v>-2128.5805842291938</v>
      </c>
      <c r="AI54" s="39">
        <f t="shared" si="26"/>
        <v>2660.7257302864919</v>
      </c>
      <c r="AJ54" s="39">
        <f t="shared" si="27"/>
        <v>2660.7257302864919</v>
      </c>
      <c r="AK54" s="39">
        <f t="shared" si="28"/>
        <v>2660.7257302864919</v>
      </c>
      <c r="AL54" s="43"/>
      <c r="AM54" s="39">
        <f t="shared" si="29"/>
        <v>0</v>
      </c>
      <c r="AN54" s="39">
        <f t="shared" si="30"/>
        <v>0</v>
      </c>
      <c r="AO54" s="39">
        <f t="shared" si="31"/>
        <v>0</v>
      </c>
      <c r="AP54" s="40">
        <f t="shared" si="32"/>
        <v>0</v>
      </c>
      <c r="AR54" s="39">
        <f t="shared" si="33"/>
        <v>0</v>
      </c>
      <c r="AS54" s="39">
        <f t="shared" si="34"/>
        <v>0</v>
      </c>
      <c r="AT54" s="39">
        <f t="shared" si="35"/>
        <v>0</v>
      </c>
      <c r="AU54" s="40">
        <f t="shared" si="36"/>
        <v>0</v>
      </c>
      <c r="AV54" s="40"/>
      <c r="AW54" s="52">
        <f t="shared" si="37"/>
        <v>0</v>
      </c>
      <c r="AY54" s="52">
        <f t="shared" si="38"/>
        <v>1722908.6012181798</v>
      </c>
      <c r="AZ54" s="70"/>
    </row>
    <row r="55" spans="1:52">
      <c r="A55" s="44">
        <f t="shared" si="39"/>
        <v>38749</v>
      </c>
      <c r="B55" s="66">
        <f t="shared" si="41"/>
        <v>15000</v>
      </c>
      <c r="C55" s="67"/>
      <c r="D55" s="68">
        <f t="shared" si="3"/>
        <v>15000</v>
      </c>
      <c r="E55" s="35">
        <f t="shared" si="4"/>
        <v>420000</v>
      </c>
      <c r="F55" s="35">
        <f t="shared" si="5"/>
        <v>318957.44256263191</v>
      </c>
      <c r="G55" s="55">
        <f t="shared" si="6"/>
        <v>4.7350000000000003</v>
      </c>
      <c r="H55" s="69">
        <f>G55+' Summary'!$B$15</f>
        <v>4.7350000000000003</v>
      </c>
      <c r="I55" s="105">
        <f>H55+' Summary'!$B$17</f>
        <v>4.7350000000000003</v>
      </c>
      <c r="J55" s="55">
        <f t="shared" si="7"/>
        <v>-6.0000000000000001E-3</v>
      </c>
      <c r="K55" s="69">
        <f>J55+' Summary'!$B$16</f>
        <v>-6.0000000000000001E-3</v>
      </c>
      <c r="L55" s="105">
        <f t="shared" si="40"/>
        <v>-6.0000000000000001E-3</v>
      </c>
      <c r="M55" s="55">
        <f t="shared" si="8"/>
        <v>7.4999999999999997E-3</v>
      </c>
      <c r="N55" s="69">
        <f t="shared" si="9"/>
        <v>7.4999999999999997E-3</v>
      </c>
      <c r="O55" s="105">
        <f t="shared" si="9"/>
        <v>7.4999999999999997E-3</v>
      </c>
      <c r="P55" s="7"/>
      <c r="Q55" s="105">
        <f t="shared" si="10"/>
        <v>4.7365000000000004</v>
      </c>
      <c r="R55" s="105">
        <f t="shared" si="11"/>
        <v>4.7365000000000004</v>
      </c>
      <c r="S55" s="105">
        <f t="shared" si="12"/>
        <v>4.7365000000000004</v>
      </c>
      <c r="T55" s="7"/>
      <c r="U55" s="5">
        <f t="shared" si="13"/>
        <v>28</v>
      </c>
      <c r="V55" s="45">
        <f t="shared" si="14"/>
        <v>38801</v>
      </c>
      <c r="W55" s="5">
        <f t="shared" si="15"/>
        <v>1850</v>
      </c>
      <c r="X55" s="55">
        <f t="shared" si="16"/>
        <v>5.498576436675201E-2</v>
      </c>
      <c r="Y55" s="47">
        <f t="shared" si="17"/>
        <v>0.75942248229198073</v>
      </c>
      <c r="Z55" s="5">
        <f t="shared" si="18"/>
        <v>1</v>
      </c>
      <c r="AA55" s="5">
        <f t="shared" si="19"/>
        <v>28</v>
      </c>
      <c r="AC55" s="39">
        <f t="shared" si="20"/>
        <v>1510263.4905340623</v>
      </c>
      <c r="AD55" s="39">
        <f t="shared" si="21"/>
        <v>1510263.4905340623</v>
      </c>
      <c r="AE55" s="39">
        <f t="shared" si="22"/>
        <v>1510263.4905340623</v>
      </c>
      <c r="AF55" s="39">
        <f t="shared" si="23"/>
        <v>-1913.7446553757916</v>
      </c>
      <c r="AG55" s="39">
        <f t="shared" si="24"/>
        <v>-1913.7446553757916</v>
      </c>
      <c r="AH55" s="39">
        <f t="shared" si="25"/>
        <v>-1913.7446553757916</v>
      </c>
      <c r="AI55" s="39">
        <f t="shared" si="26"/>
        <v>2392.1808192197391</v>
      </c>
      <c r="AJ55" s="39">
        <f t="shared" si="27"/>
        <v>2392.1808192197391</v>
      </c>
      <c r="AK55" s="39">
        <f t="shared" si="28"/>
        <v>2392.1808192197391</v>
      </c>
      <c r="AL55" s="43"/>
      <c r="AM55" s="39">
        <f t="shared" si="29"/>
        <v>0</v>
      </c>
      <c r="AN55" s="39">
        <f t="shared" si="30"/>
        <v>0</v>
      </c>
      <c r="AO55" s="39">
        <f t="shared" si="31"/>
        <v>0</v>
      </c>
      <c r="AP55" s="40">
        <f t="shared" si="32"/>
        <v>0</v>
      </c>
      <c r="AR55" s="39">
        <f t="shared" si="33"/>
        <v>0</v>
      </c>
      <c r="AS55" s="39">
        <f t="shared" si="34"/>
        <v>0</v>
      </c>
      <c r="AT55" s="39">
        <f t="shared" si="35"/>
        <v>0</v>
      </c>
      <c r="AU55" s="40">
        <f t="shared" si="36"/>
        <v>0</v>
      </c>
      <c r="AV55" s="40"/>
      <c r="AW55" s="52">
        <f t="shared" si="37"/>
        <v>0</v>
      </c>
      <c r="AY55" s="52">
        <f t="shared" si="38"/>
        <v>1510741.9266979061</v>
      </c>
      <c r="AZ55" s="70"/>
    </row>
    <row r="56" spans="1:52">
      <c r="A56" s="44">
        <f t="shared" si="39"/>
        <v>38777</v>
      </c>
      <c r="B56" s="66">
        <f t="shared" si="41"/>
        <v>15000</v>
      </c>
      <c r="C56" s="67"/>
      <c r="D56" s="68">
        <f t="shared" si="3"/>
        <v>15000</v>
      </c>
      <c r="E56" s="35">
        <f t="shared" si="4"/>
        <v>465000</v>
      </c>
      <c r="F56" s="35">
        <f t="shared" si="5"/>
        <v>351357.29924503108</v>
      </c>
      <c r="G56" s="55">
        <f t="shared" si="6"/>
        <v>4.5949999999999998</v>
      </c>
      <c r="H56" s="69">
        <f>G56+' Summary'!$B$15</f>
        <v>4.5949999999999998</v>
      </c>
      <c r="I56" s="105">
        <f>H56+' Summary'!$B$17</f>
        <v>4.5949999999999998</v>
      </c>
      <c r="J56" s="55">
        <f t="shared" si="7"/>
        <v>7.4999999999999997E-3</v>
      </c>
      <c r="K56" s="69">
        <f>J56+' Summary'!$B$16</f>
        <v>7.4999999999999997E-3</v>
      </c>
      <c r="L56" s="105">
        <f t="shared" si="40"/>
        <v>7.4999999999999997E-3</v>
      </c>
      <c r="M56" s="55">
        <f t="shared" si="8"/>
        <v>7.4999999999999997E-3</v>
      </c>
      <c r="N56" s="69">
        <f t="shared" si="9"/>
        <v>7.4999999999999997E-3</v>
      </c>
      <c r="O56" s="105">
        <f t="shared" si="9"/>
        <v>7.4999999999999997E-3</v>
      </c>
      <c r="P56" s="7"/>
      <c r="Q56" s="105">
        <f t="shared" si="10"/>
        <v>4.6099999999999994</v>
      </c>
      <c r="R56" s="105">
        <f t="shared" si="11"/>
        <v>4.6099999999999994</v>
      </c>
      <c r="S56" s="105">
        <f t="shared" si="12"/>
        <v>4.6099999999999994</v>
      </c>
      <c r="T56" s="7"/>
      <c r="U56" s="5">
        <f t="shared" si="13"/>
        <v>31</v>
      </c>
      <c r="V56" s="45">
        <f t="shared" si="14"/>
        <v>38832</v>
      </c>
      <c r="W56" s="5">
        <f t="shared" si="15"/>
        <v>1881</v>
      </c>
      <c r="X56" s="55">
        <f t="shared" si="16"/>
        <v>5.5077560781961105E-2</v>
      </c>
      <c r="Y56" s="47">
        <f t="shared" si="17"/>
        <v>0.75560709515060454</v>
      </c>
      <c r="Z56" s="5">
        <f t="shared" si="18"/>
        <v>1</v>
      </c>
      <c r="AA56" s="5">
        <f t="shared" si="19"/>
        <v>31</v>
      </c>
      <c r="AC56" s="39">
        <f t="shared" si="20"/>
        <v>1614486.7900309179</v>
      </c>
      <c r="AD56" s="39">
        <f t="shared" si="21"/>
        <v>1614486.7900309179</v>
      </c>
      <c r="AE56" s="39">
        <f t="shared" si="22"/>
        <v>1614486.7900309179</v>
      </c>
      <c r="AF56" s="39">
        <f t="shared" si="23"/>
        <v>2635.1797443377332</v>
      </c>
      <c r="AG56" s="39">
        <f t="shared" si="24"/>
        <v>2635.1797443377332</v>
      </c>
      <c r="AH56" s="39">
        <f t="shared" si="25"/>
        <v>2635.1797443377332</v>
      </c>
      <c r="AI56" s="39">
        <f t="shared" si="26"/>
        <v>2635.1797443377332</v>
      </c>
      <c r="AJ56" s="39">
        <f t="shared" si="27"/>
        <v>2635.1797443377332</v>
      </c>
      <c r="AK56" s="39">
        <f t="shared" si="28"/>
        <v>2635.1797443377332</v>
      </c>
      <c r="AL56" s="43"/>
      <c r="AM56" s="39">
        <f t="shared" si="29"/>
        <v>0</v>
      </c>
      <c r="AN56" s="39">
        <f t="shared" si="30"/>
        <v>0</v>
      </c>
      <c r="AO56" s="39">
        <f t="shared" si="31"/>
        <v>0</v>
      </c>
      <c r="AP56" s="40">
        <f t="shared" si="32"/>
        <v>0</v>
      </c>
      <c r="AR56" s="39">
        <f t="shared" si="33"/>
        <v>0</v>
      </c>
      <c r="AS56" s="39">
        <f t="shared" si="34"/>
        <v>0</v>
      </c>
      <c r="AT56" s="39">
        <f t="shared" si="35"/>
        <v>0</v>
      </c>
      <c r="AU56" s="40">
        <f t="shared" si="36"/>
        <v>0</v>
      </c>
      <c r="AV56" s="40"/>
      <c r="AW56" s="52">
        <f t="shared" si="37"/>
        <v>0</v>
      </c>
      <c r="AY56" s="52">
        <f t="shared" si="38"/>
        <v>1619757.1495195932</v>
      </c>
      <c r="AZ56" s="70"/>
    </row>
    <row r="57" spans="1:52">
      <c r="A57" s="44">
        <f t="shared" si="39"/>
        <v>38808</v>
      </c>
      <c r="B57" s="66">
        <f t="shared" si="41"/>
        <v>15000</v>
      </c>
      <c r="C57" s="67"/>
      <c r="D57" s="68">
        <f t="shared" si="3"/>
        <v>15000</v>
      </c>
      <c r="E57" s="35">
        <f t="shared" si="4"/>
        <v>450000</v>
      </c>
      <c r="F57" s="35">
        <f t="shared" si="5"/>
        <v>338366.2878291136</v>
      </c>
      <c r="G57" s="55">
        <f t="shared" si="6"/>
        <v>4.5590000000000002</v>
      </c>
      <c r="H57" s="69">
        <f>G57+' Summary'!$B$15</f>
        <v>4.5590000000000002</v>
      </c>
      <c r="I57" s="105">
        <f>H57+' Summary'!$B$17</f>
        <v>4.5590000000000002</v>
      </c>
      <c r="J57" s="55">
        <f t="shared" si="7"/>
        <v>7.2499999999999995E-3</v>
      </c>
      <c r="K57" s="69">
        <f>J57+' Summary'!$B$16</f>
        <v>7.2499999999999995E-3</v>
      </c>
      <c r="L57" s="105">
        <f t="shared" si="40"/>
        <v>7.2499999999999995E-3</v>
      </c>
      <c r="M57" s="55">
        <f t="shared" si="8"/>
        <v>0.01</v>
      </c>
      <c r="N57" s="69">
        <f t="shared" si="9"/>
        <v>0.01</v>
      </c>
      <c r="O57" s="105">
        <f t="shared" si="9"/>
        <v>0.01</v>
      </c>
      <c r="P57" s="7"/>
      <c r="Q57" s="105">
        <f t="shared" si="10"/>
        <v>4.5762499999999999</v>
      </c>
      <c r="R57" s="105">
        <f t="shared" si="11"/>
        <v>4.5762499999999999</v>
      </c>
      <c r="S57" s="105">
        <f t="shared" si="12"/>
        <v>4.5762499999999999</v>
      </c>
      <c r="T57" s="7"/>
      <c r="U57" s="5">
        <f t="shared" si="13"/>
        <v>30</v>
      </c>
      <c r="V57" s="45">
        <f t="shared" si="14"/>
        <v>38862</v>
      </c>
      <c r="W57" s="5">
        <f t="shared" si="15"/>
        <v>1911</v>
      </c>
      <c r="X57" s="55">
        <f t="shared" si="16"/>
        <v>5.5162424442699413E-2</v>
      </c>
      <c r="Y57" s="47">
        <f t="shared" si="17"/>
        <v>0.75192508406469694</v>
      </c>
      <c r="Z57" s="5">
        <f t="shared" si="18"/>
        <v>1</v>
      </c>
      <c r="AA57" s="5">
        <f t="shared" si="19"/>
        <v>30</v>
      </c>
      <c r="AC57" s="39">
        <f t="shared" si="20"/>
        <v>1542611.9062129289</v>
      </c>
      <c r="AD57" s="39">
        <f t="shared" si="21"/>
        <v>1542611.9062129289</v>
      </c>
      <c r="AE57" s="39">
        <f t="shared" si="22"/>
        <v>1542611.9062129289</v>
      </c>
      <c r="AF57" s="39">
        <f t="shared" si="23"/>
        <v>2453.1555867610732</v>
      </c>
      <c r="AG57" s="39">
        <f t="shared" si="24"/>
        <v>2453.1555867610732</v>
      </c>
      <c r="AH57" s="39">
        <f t="shared" si="25"/>
        <v>2453.1555867610732</v>
      </c>
      <c r="AI57" s="39">
        <f t="shared" si="26"/>
        <v>3383.6628782911362</v>
      </c>
      <c r="AJ57" s="39">
        <f t="shared" si="27"/>
        <v>3383.6628782911362</v>
      </c>
      <c r="AK57" s="39">
        <f t="shared" si="28"/>
        <v>3383.6628782911362</v>
      </c>
      <c r="AL57" s="43"/>
      <c r="AM57" s="39">
        <f t="shared" si="29"/>
        <v>0</v>
      </c>
      <c r="AN57" s="39">
        <f t="shared" si="30"/>
        <v>0</v>
      </c>
      <c r="AO57" s="39">
        <f t="shared" si="31"/>
        <v>0</v>
      </c>
      <c r="AP57" s="40">
        <f t="shared" si="32"/>
        <v>0</v>
      </c>
      <c r="AR57" s="39">
        <f t="shared" si="33"/>
        <v>0</v>
      </c>
      <c r="AS57" s="39">
        <f t="shared" si="34"/>
        <v>0</v>
      </c>
      <c r="AT57" s="39">
        <f t="shared" si="35"/>
        <v>0</v>
      </c>
      <c r="AU57" s="40">
        <f t="shared" si="36"/>
        <v>0</v>
      </c>
      <c r="AV57" s="40"/>
      <c r="AW57" s="52">
        <f t="shared" si="37"/>
        <v>0</v>
      </c>
      <c r="AY57" s="52">
        <f t="shared" si="38"/>
        <v>1548448.7246779811</v>
      </c>
      <c r="AZ57" s="70"/>
    </row>
    <row r="58" spans="1:52">
      <c r="A58" s="44">
        <f t="shared" si="39"/>
        <v>38838</v>
      </c>
      <c r="B58" s="66">
        <f t="shared" si="41"/>
        <v>15000</v>
      </c>
      <c r="C58" s="67"/>
      <c r="D58" s="68">
        <f t="shared" si="3"/>
        <v>15000</v>
      </c>
      <c r="E58" s="35">
        <f t="shared" si="4"/>
        <v>465000</v>
      </c>
      <c r="F58" s="35">
        <f t="shared" si="5"/>
        <v>347879.96179615991</v>
      </c>
      <c r="G58" s="55">
        <f t="shared" si="6"/>
        <v>4.5460000000000003</v>
      </c>
      <c r="H58" s="69">
        <f>G58+' Summary'!$B$15</f>
        <v>4.5460000000000003</v>
      </c>
      <c r="I58" s="105">
        <f>H58+' Summary'!$B$17</f>
        <v>4.5460000000000003</v>
      </c>
      <c r="J58" s="55">
        <f t="shared" si="7"/>
        <v>7.2499999999999995E-3</v>
      </c>
      <c r="K58" s="69">
        <f>J58+' Summary'!$B$16</f>
        <v>7.2499999999999995E-3</v>
      </c>
      <c r="L58" s="105">
        <f t="shared" si="40"/>
        <v>7.2499999999999995E-3</v>
      </c>
      <c r="M58" s="55">
        <f t="shared" si="8"/>
        <v>0.01</v>
      </c>
      <c r="N58" s="69">
        <f t="shared" si="9"/>
        <v>0.01</v>
      </c>
      <c r="O58" s="105">
        <f t="shared" si="9"/>
        <v>0.01</v>
      </c>
      <c r="P58" s="7"/>
      <c r="Q58" s="105">
        <f t="shared" si="10"/>
        <v>4.56325</v>
      </c>
      <c r="R58" s="105">
        <f t="shared" si="11"/>
        <v>4.56325</v>
      </c>
      <c r="S58" s="105">
        <f t="shared" si="12"/>
        <v>4.56325</v>
      </c>
      <c r="T58" s="7"/>
      <c r="U58" s="5">
        <f t="shared" si="13"/>
        <v>31</v>
      </c>
      <c r="V58" s="45">
        <f t="shared" si="14"/>
        <v>38893</v>
      </c>
      <c r="W58" s="5">
        <f t="shared" si="15"/>
        <v>1942</v>
      </c>
      <c r="X58" s="55">
        <f t="shared" si="16"/>
        <v>5.5244009662201804E-2</v>
      </c>
      <c r="Y58" s="47">
        <f t="shared" si="17"/>
        <v>0.74812895009926861</v>
      </c>
      <c r="Z58" s="5">
        <f t="shared" si="18"/>
        <v>1</v>
      </c>
      <c r="AA58" s="5">
        <f t="shared" si="19"/>
        <v>31</v>
      </c>
      <c r="AC58" s="39">
        <f t="shared" si="20"/>
        <v>1581462.306325343</v>
      </c>
      <c r="AD58" s="39">
        <f t="shared" si="21"/>
        <v>1581462.306325343</v>
      </c>
      <c r="AE58" s="39">
        <f t="shared" si="22"/>
        <v>1581462.306325343</v>
      </c>
      <c r="AF58" s="39">
        <f t="shared" si="23"/>
        <v>2522.1297230221594</v>
      </c>
      <c r="AG58" s="39">
        <f t="shared" si="24"/>
        <v>2522.1297230221594</v>
      </c>
      <c r="AH58" s="39">
        <f t="shared" si="25"/>
        <v>2522.1297230221594</v>
      </c>
      <c r="AI58" s="39">
        <f t="shared" si="26"/>
        <v>3478.7996179615993</v>
      </c>
      <c r="AJ58" s="39">
        <f t="shared" si="27"/>
        <v>3478.7996179615993</v>
      </c>
      <c r="AK58" s="39">
        <f t="shared" si="28"/>
        <v>3478.7996179615993</v>
      </c>
      <c r="AL58" s="43"/>
      <c r="AM58" s="39">
        <f t="shared" si="29"/>
        <v>0</v>
      </c>
      <c r="AN58" s="39">
        <f t="shared" si="30"/>
        <v>0</v>
      </c>
      <c r="AO58" s="39">
        <f t="shared" si="31"/>
        <v>0</v>
      </c>
      <c r="AP58" s="40">
        <f t="shared" si="32"/>
        <v>0</v>
      </c>
      <c r="AR58" s="39">
        <f t="shared" si="33"/>
        <v>0</v>
      </c>
      <c r="AS58" s="39">
        <f t="shared" si="34"/>
        <v>0</v>
      </c>
      <c r="AT58" s="39">
        <f t="shared" si="35"/>
        <v>0</v>
      </c>
      <c r="AU58" s="40">
        <f t="shared" si="36"/>
        <v>0</v>
      </c>
      <c r="AV58" s="40"/>
      <c r="AW58" s="52">
        <f t="shared" si="37"/>
        <v>0</v>
      </c>
      <c r="AY58" s="52">
        <f t="shared" si="38"/>
        <v>1587463.2356663267</v>
      </c>
      <c r="AZ58" s="70"/>
    </row>
    <row r="59" spans="1:52">
      <c r="A59" s="44">
        <f t="shared" si="39"/>
        <v>38869</v>
      </c>
      <c r="B59" s="66">
        <f t="shared" si="41"/>
        <v>15000</v>
      </c>
      <c r="C59" s="67"/>
      <c r="D59" s="68">
        <f t="shared" si="3"/>
        <v>15000</v>
      </c>
      <c r="E59" s="35">
        <f t="shared" si="4"/>
        <v>450000</v>
      </c>
      <c r="F59" s="35">
        <f t="shared" si="5"/>
        <v>335008.64820732397</v>
      </c>
      <c r="G59" s="55">
        <f t="shared" si="6"/>
        <v>4.5790000000000006</v>
      </c>
      <c r="H59" s="69">
        <f>G59+' Summary'!$B$15</f>
        <v>4.5790000000000006</v>
      </c>
      <c r="I59" s="105">
        <f>H59+' Summary'!$B$17</f>
        <v>4.5790000000000006</v>
      </c>
      <c r="J59" s="55">
        <f t="shared" si="7"/>
        <v>7.2499999999999995E-3</v>
      </c>
      <c r="K59" s="69">
        <f>J59+' Summary'!$B$16</f>
        <v>7.2499999999999995E-3</v>
      </c>
      <c r="L59" s="105">
        <f t="shared" si="40"/>
        <v>7.2499999999999995E-3</v>
      </c>
      <c r="M59" s="55">
        <f t="shared" si="8"/>
        <v>0.01</v>
      </c>
      <c r="N59" s="69">
        <f t="shared" si="9"/>
        <v>0.01</v>
      </c>
      <c r="O59" s="105">
        <f t="shared" si="9"/>
        <v>0.01</v>
      </c>
      <c r="P59" s="7"/>
      <c r="Q59" s="105">
        <f t="shared" si="10"/>
        <v>4.5962500000000004</v>
      </c>
      <c r="R59" s="105">
        <f t="shared" si="11"/>
        <v>4.5962500000000004</v>
      </c>
      <c r="S59" s="105">
        <f t="shared" si="12"/>
        <v>4.5962500000000004</v>
      </c>
      <c r="T59" s="7"/>
      <c r="U59" s="5">
        <f t="shared" si="13"/>
        <v>30</v>
      </c>
      <c r="V59" s="45">
        <f t="shared" si="14"/>
        <v>38923</v>
      </c>
      <c r="W59" s="5">
        <f t="shared" si="15"/>
        <v>1972</v>
      </c>
      <c r="X59" s="55">
        <f t="shared" si="16"/>
        <v>5.5328314391349692E-2</v>
      </c>
      <c r="Y59" s="47">
        <f t="shared" si="17"/>
        <v>0.74446366268294217</v>
      </c>
      <c r="Z59" s="5">
        <f t="shared" si="18"/>
        <v>1</v>
      </c>
      <c r="AA59" s="5">
        <f t="shared" si="19"/>
        <v>30</v>
      </c>
      <c r="AC59" s="39">
        <f t="shared" si="20"/>
        <v>1534004.6001413367</v>
      </c>
      <c r="AD59" s="39">
        <f t="shared" si="21"/>
        <v>1534004.6001413367</v>
      </c>
      <c r="AE59" s="39">
        <f t="shared" si="22"/>
        <v>1534004.6001413367</v>
      </c>
      <c r="AF59" s="39">
        <f t="shared" si="23"/>
        <v>2428.8126995030984</v>
      </c>
      <c r="AG59" s="39">
        <f t="shared" si="24"/>
        <v>2428.8126995030984</v>
      </c>
      <c r="AH59" s="39">
        <f t="shared" si="25"/>
        <v>2428.8126995030984</v>
      </c>
      <c r="AI59" s="39">
        <f t="shared" si="26"/>
        <v>3350.0864820732399</v>
      </c>
      <c r="AJ59" s="39">
        <f t="shared" si="27"/>
        <v>3350.0864820732399</v>
      </c>
      <c r="AK59" s="39">
        <f t="shared" si="28"/>
        <v>3350.0864820732399</v>
      </c>
      <c r="AL59" s="43"/>
      <c r="AM59" s="39">
        <f t="shared" si="29"/>
        <v>0</v>
      </c>
      <c r="AN59" s="39">
        <f t="shared" si="30"/>
        <v>0</v>
      </c>
      <c r="AO59" s="39">
        <f t="shared" si="31"/>
        <v>0</v>
      </c>
      <c r="AP59" s="40">
        <f t="shared" si="32"/>
        <v>0</v>
      </c>
      <c r="AR59" s="39">
        <f t="shared" si="33"/>
        <v>0</v>
      </c>
      <c r="AS59" s="39">
        <f t="shared" si="34"/>
        <v>0</v>
      </c>
      <c r="AT59" s="39">
        <f t="shared" si="35"/>
        <v>0</v>
      </c>
      <c r="AU59" s="40">
        <f t="shared" si="36"/>
        <v>0</v>
      </c>
      <c r="AV59" s="40"/>
      <c r="AW59" s="52">
        <f t="shared" si="37"/>
        <v>0</v>
      </c>
      <c r="AY59" s="52">
        <f t="shared" si="38"/>
        <v>1539783.4993229131</v>
      </c>
      <c r="AZ59" s="70"/>
    </row>
    <row r="60" spans="1:52">
      <c r="A60" s="44">
        <f t="shared" si="39"/>
        <v>38899</v>
      </c>
      <c r="B60" s="66">
        <f t="shared" si="41"/>
        <v>15000</v>
      </c>
      <c r="C60" s="67"/>
      <c r="D60" s="68">
        <f t="shared" si="3"/>
        <v>15000</v>
      </c>
      <c r="E60" s="35">
        <f t="shared" si="4"/>
        <v>465000</v>
      </c>
      <c r="F60" s="35">
        <f t="shared" si="5"/>
        <v>344418.4918891156</v>
      </c>
      <c r="G60" s="55">
        <f t="shared" si="6"/>
        <v>4.6050000000000004</v>
      </c>
      <c r="H60" s="69">
        <f>G60+' Summary'!$B$15</f>
        <v>4.6050000000000004</v>
      </c>
      <c r="I60" s="105">
        <f>H60+' Summary'!$B$17</f>
        <v>4.6050000000000004</v>
      </c>
      <c r="J60" s="55">
        <f t="shared" si="7"/>
        <v>7.2499999999999995E-3</v>
      </c>
      <c r="K60" s="69">
        <f>J60+' Summary'!$B$16</f>
        <v>7.2499999999999995E-3</v>
      </c>
      <c r="L60" s="105">
        <f t="shared" si="40"/>
        <v>7.2499999999999995E-3</v>
      </c>
      <c r="M60" s="55">
        <f t="shared" si="8"/>
        <v>0.01</v>
      </c>
      <c r="N60" s="69">
        <f t="shared" si="9"/>
        <v>0.01</v>
      </c>
      <c r="O60" s="105">
        <f t="shared" si="9"/>
        <v>0.01</v>
      </c>
      <c r="P60" s="7"/>
      <c r="Q60" s="105">
        <f t="shared" si="10"/>
        <v>4.6222500000000002</v>
      </c>
      <c r="R60" s="105">
        <f t="shared" si="11"/>
        <v>4.6222500000000002</v>
      </c>
      <c r="S60" s="105">
        <f t="shared" si="12"/>
        <v>4.6222500000000002</v>
      </c>
      <c r="T60" s="7"/>
      <c r="U60" s="5">
        <f t="shared" si="13"/>
        <v>31</v>
      </c>
      <c r="V60" s="45">
        <f t="shared" si="14"/>
        <v>38954</v>
      </c>
      <c r="W60" s="5">
        <f t="shared" si="15"/>
        <v>2003</v>
      </c>
      <c r="X60" s="55">
        <f t="shared" si="16"/>
        <v>5.5409899615359609E-2</v>
      </c>
      <c r="Y60" s="47">
        <f t="shared" si="17"/>
        <v>0.74068492879379699</v>
      </c>
      <c r="Z60" s="5">
        <f t="shared" si="18"/>
        <v>1</v>
      </c>
      <c r="AA60" s="5">
        <f t="shared" si="19"/>
        <v>31</v>
      </c>
      <c r="AC60" s="39">
        <f t="shared" si="20"/>
        <v>1586047.1551493774</v>
      </c>
      <c r="AD60" s="39">
        <f t="shared" si="21"/>
        <v>1586047.1551493774</v>
      </c>
      <c r="AE60" s="39">
        <f t="shared" si="22"/>
        <v>1586047.1551493774</v>
      </c>
      <c r="AF60" s="39">
        <f t="shared" si="23"/>
        <v>2497.0340661960881</v>
      </c>
      <c r="AG60" s="39">
        <f t="shared" si="24"/>
        <v>2497.0340661960881</v>
      </c>
      <c r="AH60" s="39">
        <f t="shared" si="25"/>
        <v>2497.0340661960881</v>
      </c>
      <c r="AI60" s="39">
        <f t="shared" si="26"/>
        <v>3444.184918891156</v>
      </c>
      <c r="AJ60" s="39">
        <f t="shared" si="27"/>
        <v>3444.184918891156</v>
      </c>
      <c r="AK60" s="39">
        <f t="shared" si="28"/>
        <v>3444.184918891156</v>
      </c>
      <c r="AL60" s="43"/>
      <c r="AM60" s="39">
        <f t="shared" si="29"/>
        <v>0</v>
      </c>
      <c r="AN60" s="39">
        <f t="shared" si="30"/>
        <v>0</v>
      </c>
      <c r="AO60" s="39">
        <f t="shared" si="31"/>
        <v>0</v>
      </c>
      <c r="AP60" s="40">
        <f t="shared" si="32"/>
        <v>0</v>
      </c>
      <c r="AR60" s="39">
        <f t="shared" si="33"/>
        <v>0</v>
      </c>
      <c r="AS60" s="39">
        <f t="shared" si="34"/>
        <v>0</v>
      </c>
      <c r="AT60" s="39">
        <f t="shared" si="35"/>
        <v>0</v>
      </c>
      <c r="AU60" s="40">
        <f t="shared" si="36"/>
        <v>0</v>
      </c>
      <c r="AV60" s="40"/>
      <c r="AW60" s="52">
        <f t="shared" si="37"/>
        <v>0</v>
      </c>
      <c r="AY60" s="52">
        <f t="shared" si="38"/>
        <v>1591988.3741344647</v>
      </c>
      <c r="AZ60" s="70"/>
    </row>
    <row r="61" spans="1:52">
      <c r="A61" s="44">
        <f t="shared" si="39"/>
        <v>38930</v>
      </c>
      <c r="B61" s="66">
        <f t="shared" si="41"/>
        <v>15000</v>
      </c>
      <c r="C61" s="67"/>
      <c r="D61" s="68">
        <f t="shared" si="3"/>
        <v>15000</v>
      </c>
      <c r="E61" s="35">
        <f t="shared" si="4"/>
        <v>465000</v>
      </c>
      <c r="F61" s="35">
        <f t="shared" si="5"/>
        <v>342665.53431620332</v>
      </c>
      <c r="G61" s="55">
        <f t="shared" si="6"/>
        <v>4.633</v>
      </c>
      <c r="H61" s="69">
        <f>G61+' Summary'!$B$15</f>
        <v>4.633</v>
      </c>
      <c r="I61" s="105">
        <f>H61+' Summary'!$B$17</f>
        <v>4.633</v>
      </c>
      <c r="J61" s="55">
        <f t="shared" si="7"/>
        <v>7.2499999999999995E-3</v>
      </c>
      <c r="K61" s="69">
        <f>J61+' Summary'!$B$16</f>
        <v>7.2499999999999995E-3</v>
      </c>
      <c r="L61" s="105">
        <f t="shared" si="40"/>
        <v>7.2499999999999995E-3</v>
      </c>
      <c r="M61" s="55">
        <f t="shared" si="8"/>
        <v>0.01</v>
      </c>
      <c r="N61" s="69">
        <f t="shared" si="9"/>
        <v>0.01</v>
      </c>
      <c r="O61" s="105">
        <f t="shared" si="9"/>
        <v>0.01</v>
      </c>
      <c r="P61" s="7"/>
      <c r="Q61" s="105">
        <f t="shared" si="10"/>
        <v>4.6502499999999998</v>
      </c>
      <c r="R61" s="105">
        <f t="shared" si="11"/>
        <v>4.6502499999999998</v>
      </c>
      <c r="S61" s="105">
        <f t="shared" si="12"/>
        <v>4.6502499999999998</v>
      </c>
      <c r="T61" s="7"/>
      <c r="U61" s="5">
        <f t="shared" si="13"/>
        <v>31</v>
      </c>
      <c r="V61" s="45">
        <f t="shared" si="14"/>
        <v>38985</v>
      </c>
      <c r="W61" s="5">
        <f t="shared" si="15"/>
        <v>2034</v>
      </c>
      <c r="X61" s="55">
        <f t="shared" si="16"/>
        <v>5.5494204349165105E-2</v>
      </c>
      <c r="Y61" s="47">
        <f t="shared" si="17"/>
        <v>0.73691512756172761</v>
      </c>
      <c r="Z61" s="5">
        <f t="shared" si="18"/>
        <v>1</v>
      </c>
      <c r="AA61" s="5">
        <f t="shared" si="19"/>
        <v>31</v>
      </c>
      <c r="AC61" s="39">
        <f t="shared" si="20"/>
        <v>1587569.4204869701</v>
      </c>
      <c r="AD61" s="39">
        <f t="shared" si="21"/>
        <v>1587569.4204869701</v>
      </c>
      <c r="AE61" s="39">
        <f t="shared" si="22"/>
        <v>1587569.4204869701</v>
      </c>
      <c r="AF61" s="39">
        <f t="shared" si="23"/>
        <v>2484.3251237924737</v>
      </c>
      <c r="AG61" s="39">
        <f t="shared" si="24"/>
        <v>2484.3251237924737</v>
      </c>
      <c r="AH61" s="39">
        <f t="shared" si="25"/>
        <v>2484.3251237924737</v>
      </c>
      <c r="AI61" s="39">
        <f t="shared" si="26"/>
        <v>3426.6553431620332</v>
      </c>
      <c r="AJ61" s="39">
        <f t="shared" si="27"/>
        <v>3426.6553431620332</v>
      </c>
      <c r="AK61" s="39">
        <f t="shared" si="28"/>
        <v>3426.6553431620332</v>
      </c>
      <c r="AL61" s="43"/>
      <c r="AM61" s="39">
        <f t="shared" si="29"/>
        <v>0</v>
      </c>
      <c r="AN61" s="39">
        <f t="shared" si="30"/>
        <v>0</v>
      </c>
      <c r="AO61" s="39">
        <f t="shared" si="31"/>
        <v>0</v>
      </c>
      <c r="AP61" s="40">
        <f t="shared" si="32"/>
        <v>0</v>
      </c>
      <c r="AR61" s="39">
        <f t="shared" si="33"/>
        <v>0</v>
      </c>
      <c r="AS61" s="39">
        <f t="shared" si="34"/>
        <v>0</v>
      </c>
      <c r="AT61" s="39">
        <f t="shared" si="35"/>
        <v>0</v>
      </c>
      <c r="AU61" s="40">
        <f t="shared" si="36"/>
        <v>0</v>
      </c>
      <c r="AV61" s="40"/>
      <c r="AW61" s="52">
        <f t="shared" si="37"/>
        <v>0</v>
      </c>
      <c r="AY61" s="52">
        <f t="shared" si="38"/>
        <v>1593480.4009539245</v>
      </c>
      <c r="AZ61" s="70"/>
    </row>
    <row r="62" spans="1:52">
      <c r="A62" s="44">
        <f t="shared" si="39"/>
        <v>38961</v>
      </c>
      <c r="B62" s="66">
        <f t="shared" si="41"/>
        <v>15000</v>
      </c>
      <c r="C62" s="67"/>
      <c r="D62" s="68">
        <f t="shared" si="3"/>
        <v>15000</v>
      </c>
      <c r="E62" s="35">
        <f t="shared" si="4"/>
        <v>450000</v>
      </c>
      <c r="F62" s="35">
        <f t="shared" si="5"/>
        <v>329973.97237776424</v>
      </c>
      <c r="G62" s="55">
        <f t="shared" si="6"/>
        <v>4.6230000000000002</v>
      </c>
      <c r="H62" s="69">
        <f>G62+' Summary'!$B$15</f>
        <v>4.6230000000000002</v>
      </c>
      <c r="I62" s="105">
        <f>H62+' Summary'!$B$17</f>
        <v>4.6230000000000002</v>
      </c>
      <c r="J62" s="55">
        <f t="shared" si="7"/>
        <v>7.2499999999999995E-3</v>
      </c>
      <c r="K62" s="69">
        <f>J62+' Summary'!$B$16</f>
        <v>7.2499999999999995E-3</v>
      </c>
      <c r="L62" s="105">
        <f t="shared" si="40"/>
        <v>7.2499999999999995E-3</v>
      </c>
      <c r="M62" s="55">
        <f t="shared" si="8"/>
        <v>0.01</v>
      </c>
      <c r="N62" s="69">
        <f t="shared" si="9"/>
        <v>0.01</v>
      </c>
      <c r="O62" s="105">
        <f t="shared" si="9"/>
        <v>0.01</v>
      </c>
      <c r="P62" s="7"/>
      <c r="Q62" s="105">
        <f t="shared" si="10"/>
        <v>4.64025</v>
      </c>
      <c r="R62" s="105">
        <f t="shared" si="11"/>
        <v>4.64025</v>
      </c>
      <c r="S62" s="105">
        <f t="shared" si="12"/>
        <v>4.64025</v>
      </c>
      <c r="T62" s="7"/>
      <c r="U62" s="5">
        <f t="shared" si="13"/>
        <v>30</v>
      </c>
      <c r="V62" s="45">
        <f t="shared" si="14"/>
        <v>39015</v>
      </c>
      <c r="W62" s="5">
        <f t="shared" si="15"/>
        <v>2064</v>
      </c>
      <c r="X62" s="55">
        <f t="shared" si="16"/>
        <v>5.5578509085337097E-2</v>
      </c>
      <c r="Y62" s="47">
        <f t="shared" si="17"/>
        <v>0.73327549417280935</v>
      </c>
      <c r="Z62" s="5">
        <f t="shared" si="18"/>
        <v>1</v>
      </c>
      <c r="AA62" s="5">
        <f t="shared" si="19"/>
        <v>30</v>
      </c>
      <c r="AC62" s="39">
        <f t="shared" si="20"/>
        <v>1525469.674302404</v>
      </c>
      <c r="AD62" s="39">
        <f t="shared" si="21"/>
        <v>1525469.674302404</v>
      </c>
      <c r="AE62" s="39">
        <f t="shared" si="22"/>
        <v>1525469.674302404</v>
      </c>
      <c r="AF62" s="39">
        <f t="shared" si="23"/>
        <v>2392.3112997387907</v>
      </c>
      <c r="AG62" s="39">
        <f t="shared" si="24"/>
        <v>2392.3112997387907</v>
      </c>
      <c r="AH62" s="39">
        <f t="shared" si="25"/>
        <v>2392.3112997387907</v>
      </c>
      <c r="AI62" s="39">
        <f t="shared" si="26"/>
        <v>3299.7397237776422</v>
      </c>
      <c r="AJ62" s="39">
        <f t="shared" si="27"/>
        <v>3299.7397237776422</v>
      </c>
      <c r="AK62" s="39">
        <f t="shared" si="28"/>
        <v>3299.7397237776422</v>
      </c>
      <c r="AL62" s="43"/>
      <c r="AM62" s="39">
        <f t="shared" si="29"/>
        <v>0</v>
      </c>
      <c r="AN62" s="39">
        <f t="shared" si="30"/>
        <v>0</v>
      </c>
      <c r="AO62" s="39">
        <f t="shared" si="31"/>
        <v>0</v>
      </c>
      <c r="AP62" s="40">
        <f t="shared" si="32"/>
        <v>0</v>
      </c>
      <c r="AR62" s="39">
        <f t="shared" si="33"/>
        <v>0</v>
      </c>
      <c r="AS62" s="39">
        <f t="shared" si="34"/>
        <v>0</v>
      </c>
      <c r="AT62" s="39">
        <f t="shared" si="35"/>
        <v>0</v>
      </c>
      <c r="AU62" s="40">
        <f t="shared" si="36"/>
        <v>0</v>
      </c>
      <c r="AV62" s="40"/>
      <c r="AW62" s="52">
        <f t="shared" si="37"/>
        <v>0</v>
      </c>
      <c r="AY62" s="52">
        <f t="shared" si="38"/>
        <v>1531161.7253259204</v>
      </c>
      <c r="AZ62" s="70"/>
    </row>
    <row r="63" spans="1:52">
      <c r="A63" s="44">
        <f t="shared" si="39"/>
        <v>38991</v>
      </c>
      <c r="B63" s="66">
        <f t="shared" si="41"/>
        <v>15000</v>
      </c>
      <c r="C63" s="67"/>
      <c r="D63" s="68">
        <f t="shared" si="3"/>
        <v>15000</v>
      </c>
      <c r="E63" s="35">
        <f t="shared" si="4"/>
        <v>465000</v>
      </c>
      <c r="F63" s="35">
        <f t="shared" si="5"/>
        <v>339228.4014064385</v>
      </c>
      <c r="G63" s="55">
        <f t="shared" si="6"/>
        <v>4.6429999999999998</v>
      </c>
      <c r="H63" s="69">
        <f>G63+' Summary'!$B$15</f>
        <v>4.6429999999999998</v>
      </c>
      <c r="I63" s="105">
        <f>H63+' Summary'!$B$17</f>
        <v>4.6429999999999998</v>
      </c>
      <c r="J63" s="55">
        <f t="shared" si="7"/>
        <v>-6.0000000000000001E-3</v>
      </c>
      <c r="K63" s="69">
        <f>J63+' Summary'!$B$16</f>
        <v>-6.0000000000000001E-3</v>
      </c>
      <c r="L63" s="105">
        <f t="shared" si="40"/>
        <v>-6.0000000000000001E-3</v>
      </c>
      <c r="M63" s="55">
        <f t="shared" si="8"/>
        <v>0.01</v>
      </c>
      <c r="N63" s="69">
        <f t="shared" si="9"/>
        <v>0.01</v>
      </c>
      <c r="O63" s="105">
        <f t="shared" si="9"/>
        <v>0.01</v>
      </c>
      <c r="P63" s="7"/>
      <c r="Q63" s="105">
        <f t="shared" si="10"/>
        <v>4.6469999999999994</v>
      </c>
      <c r="R63" s="105">
        <f t="shared" si="11"/>
        <v>4.6469999999999994</v>
      </c>
      <c r="S63" s="105">
        <f t="shared" si="12"/>
        <v>4.6469999999999994</v>
      </c>
      <c r="T63" s="7"/>
      <c r="U63" s="5">
        <f t="shared" si="13"/>
        <v>31</v>
      </c>
      <c r="V63" s="45">
        <f t="shared" si="14"/>
        <v>39046</v>
      </c>
      <c r="W63" s="5">
        <f t="shared" si="15"/>
        <v>2095</v>
      </c>
      <c r="X63" s="55">
        <f t="shared" si="16"/>
        <v>5.5660094316143813E-2</v>
      </c>
      <c r="Y63" s="47">
        <f t="shared" si="17"/>
        <v>0.72952344388481394</v>
      </c>
      <c r="Z63" s="5">
        <f t="shared" si="18"/>
        <v>1</v>
      </c>
      <c r="AA63" s="5">
        <f t="shared" si="19"/>
        <v>31</v>
      </c>
      <c r="AC63" s="39">
        <f t="shared" si="20"/>
        <v>1575037.467730094</v>
      </c>
      <c r="AD63" s="39">
        <f t="shared" si="21"/>
        <v>1575037.467730094</v>
      </c>
      <c r="AE63" s="39">
        <f t="shared" si="22"/>
        <v>1575037.467730094</v>
      </c>
      <c r="AF63" s="39">
        <f t="shared" si="23"/>
        <v>-2035.3704084386311</v>
      </c>
      <c r="AG63" s="39">
        <f t="shared" si="24"/>
        <v>-2035.3704084386311</v>
      </c>
      <c r="AH63" s="39">
        <f t="shared" si="25"/>
        <v>-2035.3704084386311</v>
      </c>
      <c r="AI63" s="39">
        <f t="shared" si="26"/>
        <v>3392.2840140643852</v>
      </c>
      <c r="AJ63" s="39">
        <f t="shared" si="27"/>
        <v>3392.2840140643852</v>
      </c>
      <c r="AK63" s="39">
        <f t="shared" si="28"/>
        <v>3392.2840140643852</v>
      </c>
      <c r="AL63" s="43"/>
      <c r="AM63" s="39">
        <f t="shared" si="29"/>
        <v>0</v>
      </c>
      <c r="AN63" s="39">
        <f t="shared" si="30"/>
        <v>0</v>
      </c>
      <c r="AO63" s="39">
        <f t="shared" si="31"/>
        <v>0</v>
      </c>
      <c r="AP63" s="40">
        <f t="shared" si="32"/>
        <v>0</v>
      </c>
      <c r="AR63" s="39">
        <f t="shared" si="33"/>
        <v>0</v>
      </c>
      <c r="AS63" s="39">
        <f t="shared" si="34"/>
        <v>0</v>
      </c>
      <c r="AT63" s="39">
        <f t="shared" si="35"/>
        <v>0</v>
      </c>
      <c r="AU63" s="40">
        <f t="shared" si="36"/>
        <v>0</v>
      </c>
      <c r="AV63" s="40"/>
      <c r="AW63" s="52">
        <f t="shared" si="37"/>
        <v>0</v>
      </c>
      <c r="AY63" s="52">
        <f t="shared" si="38"/>
        <v>1576394.3813357197</v>
      </c>
      <c r="AZ63" s="70"/>
    </row>
    <row r="64" spans="1:52">
      <c r="A64" s="44">
        <f t="shared" si="39"/>
        <v>39022</v>
      </c>
      <c r="B64" s="66">
        <f t="shared" si="41"/>
        <v>15000</v>
      </c>
      <c r="C64" s="67"/>
      <c r="D64" s="68">
        <f t="shared" si="3"/>
        <v>15000</v>
      </c>
      <c r="E64" s="35">
        <f t="shared" si="4"/>
        <v>450000</v>
      </c>
      <c r="F64" s="35">
        <f t="shared" si="5"/>
        <v>326655.49448353978</v>
      </c>
      <c r="G64" s="55">
        <f t="shared" si="6"/>
        <v>4.7699999999999996</v>
      </c>
      <c r="H64" s="69">
        <f>G64+' Summary'!$B$15</f>
        <v>4.7699999999999996</v>
      </c>
      <c r="I64" s="105">
        <f>H64+' Summary'!$B$17</f>
        <v>4.7699999999999996</v>
      </c>
      <c r="J64" s="55">
        <f t="shared" si="7"/>
        <v>-5.0000000000000001E-3</v>
      </c>
      <c r="K64" s="69">
        <f>J64+' Summary'!$B$16</f>
        <v>-5.0000000000000001E-3</v>
      </c>
      <c r="L64" s="105">
        <f t="shared" si="40"/>
        <v>-5.0000000000000001E-3</v>
      </c>
      <c r="M64" s="55">
        <f t="shared" si="8"/>
        <v>7.4999999999999997E-3</v>
      </c>
      <c r="N64" s="69">
        <f t="shared" si="9"/>
        <v>7.4999999999999997E-3</v>
      </c>
      <c r="O64" s="105">
        <f t="shared" si="9"/>
        <v>7.4999999999999997E-3</v>
      </c>
      <c r="P64" s="7"/>
      <c r="Q64" s="105">
        <f t="shared" si="10"/>
        <v>4.7725</v>
      </c>
      <c r="R64" s="105">
        <f t="shared" si="11"/>
        <v>4.7725</v>
      </c>
      <c r="S64" s="105">
        <f t="shared" si="12"/>
        <v>4.7725</v>
      </c>
      <c r="T64" s="7"/>
      <c r="U64" s="5">
        <f t="shared" si="13"/>
        <v>30</v>
      </c>
      <c r="V64" s="45">
        <f t="shared" si="14"/>
        <v>39076</v>
      </c>
      <c r="W64" s="5">
        <f t="shared" si="15"/>
        <v>2125</v>
      </c>
      <c r="X64" s="55">
        <f t="shared" si="16"/>
        <v>5.57443990569726E-2</v>
      </c>
      <c r="Y64" s="47">
        <f t="shared" si="17"/>
        <v>0.72590109885231058</v>
      </c>
      <c r="Z64" s="5">
        <f t="shared" si="18"/>
        <v>1</v>
      </c>
      <c r="AA64" s="5">
        <f t="shared" si="19"/>
        <v>30</v>
      </c>
      <c r="AC64" s="39">
        <f t="shared" si="20"/>
        <v>1558146.7086864845</v>
      </c>
      <c r="AD64" s="39">
        <f t="shared" si="21"/>
        <v>1558146.7086864845</v>
      </c>
      <c r="AE64" s="39">
        <f t="shared" si="22"/>
        <v>1558146.7086864845</v>
      </c>
      <c r="AF64" s="39">
        <f t="shared" si="23"/>
        <v>-1633.2774724176988</v>
      </c>
      <c r="AG64" s="39">
        <f t="shared" si="24"/>
        <v>-1633.2774724176988</v>
      </c>
      <c r="AH64" s="39">
        <f t="shared" si="25"/>
        <v>-1633.2774724176988</v>
      </c>
      <c r="AI64" s="39">
        <f t="shared" si="26"/>
        <v>2449.9162086265483</v>
      </c>
      <c r="AJ64" s="39">
        <f t="shared" si="27"/>
        <v>2449.9162086265483</v>
      </c>
      <c r="AK64" s="39">
        <f t="shared" si="28"/>
        <v>2449.9162086265483</v>
      </c>
      <c r="AL64" s="43"/>
      <c r="AM64" s="39">
        <f t="shared" si="29"/>
        <v>0</v>
      </c>
      <c r="AN64" s="39">
        <f t="shared" si="30"/>
        <v>0</v>
      </c>
      <c r="AO64" s="39">
        <f t="shared" si="31"/>
        <v>0</v>
      </c>
      <c r="AP64" s="40">
        <f t="shared" si="32"/>
        <v>0</v>
      </c>
      <c r="AR64" s="39">
        <f t="shared" si="33"/>
        <v>0</v>
      </c>
      <c r="AS64" s="39">
        <f t="shared" si="34"/>
        <v>0</v>
      </c>
      <c r="AT64" s="39">
        <f t="shared" si="35"/>
        <v>0</v>
      </c>
      <c r="AU64" s="40">
        <f t="shared" si="36"/>
        <v>0</v>
      </c>
      <c r="AV64" s="40"/>
      <c r="AW64" s="52">
        <f t="shared" si="37"/>
        <v>0</v>
      </c>
      <c r="AY64" s="52">
        <f t="shared" si="38"/>
        <v>1558963.3474226934</v>
      </c>
      <c r="AZ64" s="70"/>
    </row>
    <row r="65" spans="1:52">
      <c r="A65" s="44">
        <f t="shared" si="39"/>
        <v>39052</v>
      </c>
      <c r="B65" s="66">
        <f t="shared" si="41"/>
        <v>15000</v>
      </c>
      <c r="C65" s="67"/>
      <c r="D65" s="68">
        <f t="shared" si="3"/>
        <v>15000</v>
      </c>
      <c r="E65" s="35">
        <f t="shared" si="4"/>
        <v>465000</v>
      </c>
      <c r="F65" s="35">
        <f t="shared" si="5"/>
        <v>335807.66689134028</v>
      </c>
      <c r="G65" s="55">
        <f t="shared" si="6"/>
        <v>4.9050000000000002</v>
      </c>
      <c r="H65" s="69">
        <f>G65+' Summary'!$B$15</f>
        <v>4.9050000000000002</v>
      </c>
      <c r="I65" s="105">
        <f>H65+' Summary'!$B$17</f>
        <v>4.9050000000000002</v>
      </c>
      <c r="J65" s="55">
        <f t="shared" si="7"/>
        <v>-5.0000000000000001E-3</v>
      </c>
      <c r="K65" s="69">
        <f>J65+' Summary'!$B$16</f>
        <v>-5.0000000000000001E-3</v>
      </c>
      <c r="L65" s="105">
        <f t="shared" si="40"/>
        <v>-5.0000000000000001E-3</v>
      </c>
      <c r="M65" s="55">
        <f t="shared" si="8"/>
        <v>7.4999999999999997E-3</v>
      </c>
      <c r="N65" s="69">
        <f t="shared" si="9"/>
        <v>7.4999999999999997E-3</v>
      </c>
      <c r="O65" s="105">
        <f t="shared" si="9"/>
        <v>7.4999999999999997E-3</v>
      </c>
      <c r="P65" s="7"/>
      <c r="Q65" s="105">
        <f t="shared" si="10"/>
        <v>4.9075000000000006</v>
      </c>
      <c r="R65" s="105">
        <f t="shared" si="11"/>
        <v>4.9075000000000006</v>
      </c>
      <c r="S65" s="105">
        <f t="shared" si="12"/>
        <v>4.9075000000000006</v>
      </c>
      <c r="T65" s="7"/>
      <c r="U65" s="5">
        <f t="shared" si="13"/>
        <v>31</v>
      </c>
      <c r="V65" s="45">
        <f t="shared" si="14"/>
        <v>39107</v>
      </c>
      <c r="W65" s="5">
        <f t="shared" si="15"/>
        <v>2156</v>
      </c>
      <c r="X65" s="55">
        <f t="shared" si="16"/>
        <v>5.5825984292285913E-2</v>
      </c>
      <c r="Y65" s="47">
        <f t="shared" si="17"/>
        <v>0.72216702557277479</v>
      </c>
      <c r="Z65" s="5">
        <f t="shared" si="18"/>
        <v>1</v>
      </c>
      <c r="AA65" s="5">
        <f t="shared" si="19"/>
        <v>31</v>
      </c>
      <c r="AC65" s="39">
        <f t="shared" si="20"/>
        <v>1647136.6061020242</v>
      </c>
      <c r="AD65" s="39">
        <f t="shared" si="21"/>
        <v>1647136.6061020242</v>
      </c>
      <c r="AE65" s="39">
        <f t="shared" si="22"/>
        <v>1647136.6061020242</v>
      </c>
      <c r="AF65" s="39">
        <f t="shared" si="23"/>
        <v>-1679.0383344567015</v>
      </c>
      <c r="AG65" s="39">
        <f t="shared" si="24"/>
        <v>-1679.0383344567015</v>
      </c>
      <c r="AH65" s="39">
        <f t="shared" si="25"/>
        <v>-1679.0383344567015</v>
      </c>
      <c r="AI65" s="39">
        <f t="shared" si="26"/>
        <v>2518.5575016850521</v>
      </c>
      <c r="AJ65" s="39">
        <f t="shared" si="27"/>
        <v>2518.5575016850521</v>
      </c>
      <c r="AK65" s="39">
        <f t="shared" si="28"/>
        <v>2518.5575016850521</v>
      </c>
      <c r="AL65" s="43"/>
      <c r="AM65" s="39">
        <f t="shared" si="29"/>
        <v>0</v>
      </c>
      <c r="AN65" s="39">
        <f t="shared" si="30"/>
        <v>0</v>
      </c>
      <c r="AO65" s="39">
        <f t="shared" si="31"/>
        <v>0</v>
      </c>
      <c r="AP65" s="40">
        <f t="shared" si="32"/>
        <v>0</v>
      </c>
      <c r="AR65" s="39">
        <f t="shared" si="33"/>
        <v>0</v>
      </c>
      <c r="AS65" s="39">
        <f t="shared" si="34"/>
        <v>0</v>
      </c>
      <c r="AT65" s="39">
        <f t="shared" si="35"/>
        <v>0</v>
      </c>
      <c r="AU65" s="40">
        <f t="shared" si="36"/>
        <v>0</v>
      </c>
      <c r="AV65" s="40"/>
      <c r="AW65" s="52">
        <f t="shared" si="37"/>
        <v>0</v>
      </c>
      <c r="AY65" s="52">
        <f t="shared" si="38"/>
        <v>1647976.1252692526</v>
      </c>
      <c r="AZ65" s="70"/>
    </row>
    <row r="66" spans="1:52">
      <c r="A66" s="44">
        <f t="shared" si="39"/>
        <v>39083</v>
      </c>
      <c r="B66" s="66">
        <f t="shared" si="41"/>
        <v>15000</v>
      </c>
      <c r="C66" s="67"/>
      <c r="D66" s="68">
        <f t="shared" si="3"/>
        <v>15000</v>
      </c>
      <c r="E66" s="35">
        <f t="shared" si="4"/>
        <v>465000</v>
      </c>
      <c r="F66" s="35">
        <f t="shared" si="5"/>
        <v>334075.61049435497</v>
      </c>
      <c r="G66" s="55">
        <f t="shared" si="6"/>
        <v>4.93</v>
      </c>
      <c r="H66" s="69">
        <f>G66+' Summary'!$B$15</f>
        <v>4.93</v>
      </c>
      <c r="I66" s="105">
        <f>H66+' Summary'!$B$17</f>
        <v>4.93</v>
      </c>
      <c r="J66" s="55">
        <f t="shared" si="7"/>
        <v>-5.0000000000000001E-3</v>
      </c>
      <c r="K66" s="69">
        <f>J66+' Summary'!$B$16</f>
        <v>-5.0000000000000001E-3</v>
      </c>
      <c r="L66" s="105">
        <f t="shared" si="40"/>
        <v>-5.0000000000000001E-3</v>
      </c>
      <c r="M66" s="55">
        <f t="shared" si="8"/>
        <v>7.4999999999999997E-3</v>
      </c>
      <c r="N66" s="69">
        <f t="shared" si="9"/>
        <v>7.4999999999999997E-3</v>
      </c>
      <c r="O66" s="105">
        <f t="shared" si="9"/>
        <v>7.4999999999999997E-3</v>
      </c>
      <c r="P66" s="7"/>
      <c r="Q66" s="105">
        <f t="shared" si="10"/>
        <v>4.9325000000000001</v>
      </c>
      <c r="R66" s="105">
        <f t="shared" si="11"/>
        <v>4.9325000000000001</v>
      </c>
      <c r="S66" s="105">
        <f t="shared" si="12"/>
        <v>4.9325000000000001</v>
      </c>
      <c r="T66" s="7"/>
      <c r="U66" s="5">
        <f t="shared" si="13"/>
        <v>31</v>
      </c>
      <c r="V66" s="45">
        <f t="shared" si="14"/>
        <v>39138</v>
      </c>
      <c r="W66" s="5">
        <f t="shared" si="15"/>
        <v>2187</v>
      </c>
      <c r="X66" s="55">
        <f t="shared" si="16"/>
        <v>5.5910289037771017E-2</v>
      </c>
      <c r="Y66" s="47">
        <f t="shared" si="17"/>
        <v>0.71844217310613967</v>
      </c>
      <c r="Z66" s="5">
        <f t="shared" si="18"/>
        <v>1</v>
      </c>
      <c r="AA66" s="5">
        <f t="shared" si="19"/>
        <v>31</v>
      </c>
      <c r="AC66" s="39">
        <f t="shared" si="20"/>
        <v>1646992.7597371698</v>
      </c>
      <c r="AD66" s="39">
        <f t="shared" si="21"/>
        <v>1646992.7597371698</v>
      </c>
      <c r="AE66" s="39">
        <f t="shared" si="22"/>
        <v>1646992.7597371698</v>
      </c>
      <c r="AF66" s="39">
        <f t="shared" si="23"/>
        <v>-1670.3780524717749</v>
      </c>
      <c r="AG66" s="39">
        <f t="shared" si="24"/>
        <v>-1670.3780524717749</v>
      </c>
      <c r="AH66" s="39">
        <f t="shared" si="25"/>
        <v>-1670.3780524717749</v>
      </c>
      <c r="AI66" s="39">
        <f t="shared" si="26"/>
        <v>2505.5670787076624</v>
      </c>
      <c r="AJ66" s="39">
        <f t="shared" si="27"/>
        <v>2505.5670787076624</v>
      </c>
      <c r="AK66" s="39">
        <f t="shared" si="28"/>
        <v>2505.5670787076624</v>
      </c>
      <c r="AL66" s="43"/>
      <c r="AM66" s="39">
        <f t="shared" si="29"/>
        <v>0</v>
      </c>
      <c r="AN66" s="39">
        <f t="shared" si="30"/>
        <v>0</v>
      </c>
      <c r="AO66" s="39">
        <f t="shared" si="31"/>
        <v>0</v>
      </c>
      <c r="AP66" s="40">
        <f t="shared" si="32"/>
        <v>0</v>
      </c>
      <c r="AR66" s="39">
        <f t="shared" si="33"/>
        <v>0</v>
      </c>
      <c r="AS66" s="39">
        <f t="shared" si="34"/>
        <v>0</v>
      </c>
      <c r="AT66" s="39">
        <f t="shared" si="35"/>
        <v>0</v>
      </c>
      <c r="AU66" s="40">
        <f t="shared" si="36"/>
        <v>0</v>
      </c>
      <c r="AV66" s="40"/>
      <c r="AW66" s="52">
        <f t="shared" si="37"/>
        <v>0</v>
      </c>
      <c r="AY66" s="52">
        <f t="shared" si="38"/>
        <v>1647827.9487634057</v>
      </c>
      <c r="AZ66" s="70"/>
    </row>
    <row r="67" spans="1:52">
      <c r="A67" s="44">
        <f t="shared" si="39"/>
        <v>39114</v>
      </c>
      <c r="B67" s="66">
        <f t="shared" si="41"/>
        <v>15000</v>
      </c>
      <c r="C67" s="67"/>
      <c r="D67" s="68">
        <f t="shared" si="3"/>
        <v>15000</v>
      </c>
      <c r="E67" s="35">
        <f t="shared" si="4"/>
        <v>420000</v>
      </c>
      <c r="F67" s="35">
        <f t="shared" si="5"/>
        <v>300336.02029168262</v>
      </c>
      <c r="G67" s="55">
        <f t="shared" si="6"/>
        <v>4.8099999999999996</v>
      </c>
      <c r="H67" s="69">
        <f>G67+' Summary'!$B$15</f>
        <v>4.8099999999999996</v>
      </c>
      <c r="I67" s="105">
        <f>H67+' Summary'!$B$17</f>
        <v>4.8099999999999996</v>
      </c>
      <c r="J67" s="55">
        <f t="shared" si="7"/>
        <v>-5.0000000000000001E-3</v>
      </c>
      <c r="K67" s="69">
        <f>J67+' Summary'!$B$16</f>
        <v>-5.0000000000000001E-3</v>
      </c>
      <c r="L67" s="105">
        <f t="shared" si="40"/>
        <v>-5.0000000000000001E-3</v>
      </c>
      <c r="M67" s="55">
        <f t="shared" si="8"/>
        <v>7.4999999999999997E-3</v>
      </c>
      <c r="N67" s="69">
        <f t="shared" si="9"/>
        <v>7.4999999999999997E-3</v>
      </c>
      <c r="O67" s="105">
        <f t="shared" si="9"/>
        <v>7.4999999999999997E-3</v>
      </c>
      <c r="P67" s="7"/>
      <c r="Q67" s="105">
        <f t="shared" si="10"/>
        <v>4.8125</v>
      </c>
      <c r="R67" s="105">
        <f t="shared" si="11"/>
        <v>4.8125</v>
      </c>
      <c r="S67" s="105">
        <f t="shared" si="12"/>
        <v>4.8125</v>
      </c>
      <c r="T67" s="7"/>
      <c r="U67" s="5">
        <f t="shared" si="13"/>
        <v>28</v>
      </c>
      <c r="V67" s="45">
        <f t="shared" si="14"/>
        <v>39166</v>
      </c>
      <c r="W67" s="5">
        <f t="shared" si="15"/>
        <v>2215</v>
      </c>
      <c r="X67" s="55">
        <f t="shared" si="16"/>
        <v>5.5994593785622104E-2</v>
      </c>
      <c r="Y67" s="47">
        <f t="shared" si="17"/>
        <v>0.71508576259924439</v>
      </c>
      <c r="Z67" s="5">
        <f t="shared" si="18"/>
        <v>1</v>
      </c>
      <c r="AA67" s="5">
        <f t="shared" si="19"/>
        <v>28</v>
      </c>
      <c r="AC67" s="39">
        <f t="shared" si="20"/>
        <v>1444616.2576029934</v>
      </c>
      <c r="AD67" s="39">
        <f t="shared" si="21"/>
        <v>1444616.2576029934</v>
      </c>
      <c r="AE67" s="39">
        <f t="shared" si="22"/>
        <v>1444616.2576029934</v>
      </c>
      <c r="AF67" s="39">
        <f t="shared" si="23"/>
        <v>-1501.6801014584132</v>
      </c>
      <c r="AG67" s="39">
        <f t="shared" si="24"/>
        <v>-1501.6801014584132</v>
      </c>
      <c r="AH67" s="39">
        <f t="shared" si="25"/>
        <v>-1501.6801014584132</v>
      </c>
      <c r="AI67" s="39">
        <f t="shared" si="26"/>
        <v>2252.5201521876197</v>
      </c>
      <c r="AJ67" s="39">
        <f t="shared" si="27"/>
        <v>2252.5201521876197</v>
      </c>
      <c r="AK67" s="39">
        <f t="shared" si="28"/>
        <v>2252.5201521876197</v>
      </c>
      <c r="AL67" s="43"/>
      <c r="AM67" s="39">
        <f t="shared" si="29"/>
        <v>0</v>
      </c>
      <c r="AN67" s="39">
        <f t="shared" si="30"/>
        <v>0</v>
      </c>
      <c r="AO67" s="39">
        <f t="shared" si="31"/>
        <v>0</v>
      </c>
      <c r="AP67" s="40">
        <f t="shared" si="32"/>
        <v>0</v>
      </c>
      <c r="AR67" s="39">
        <f t="shared" si="33"/>
        <v>0</v>
      </c>
      <c r="AS67" s="39">
        <f t="shared" si="34"/>
        <v>0</v>
      </c>
      <c r="AT67" s="39">
        <f t="shared" si="35"/>
        <v>0</v>
      </c>
      <c r="AU67" s="40">
        <f t="shared" si="36"/>
        <v>0</v>
      </c>
      <c r="AV67" s="40"/>
      <c r="AW67" s="52">
        <f t="shared" si="37"/>
        <v>0</v>
      </c>
      <c r="AY67" s="52">
        <f t="shared" si="38"/>
        <v>1445367.0976537226</v>
      </c>
      <c r="AZ67" s="70"/>
    </row>
    <row r="68" spans="1:52">
      <c r="A68" s="44">
        <f t="shared" si="39"/>
        <v>39142</v>
      </c>
      <c r="B68" s="66">
        <f t="shared" si="41"/>
        <v>15000</v>
      </c>
      <c r="C68" s="67"/>
      <c r="D68" s="68">
        <f t="shared" si="3"/>
        <v>15000</v>
      </c>
      <c r="E68" s="35">
        <f t="shared" si="4"/>
        <v>465000</v>
      </c>
      <c r="F68" s="35">
        <f t="shared" si="5"/>
        <v>330791.05574996257</v>
      </c>
      <c r="G68" s="55">
        <f t="shared" si="6"/>
        <v>4.67</v>
      </c>
      <c r="H68" s="69">
        <f>G68+' Summary'!$B$15</f>
        <v>4.67</v>
      </c>
      <c r="I68" s="105">
        <f>H68+' Summary'!$B$17</f>
        <v>4.67</v>
      </c>
      <c r="J68" s="55">
        <f t="shared" si="7"/>
        <v>8.5000000000000006E-3</v>
      </c>
      <c r="K68" s="69">
        <f>J68+' Summary'!$B$16</f>
        <v>8.5000000000000006E-3</v>
      </c>
      <c r="L68" s="105">
        <f t="shared" si="40"/>
        <v>8.5000000000000006E-3</v>
      </c>
      <c r="M68" s="55">
        <f t="shared" si="8"/>
        <v>7.4999999999999997E-3</v>
      </c>
      <c r="N68" s="69">
        <f t="shared" si="9"/>
        <v>7.4999999999999997E-3</v>
      </c>
      <c r="O68" s="105">
        <f t="shared" si="9"/>
        <v>7.4999999999999997E-3</v>
      </c>
      <c r="P68" s="7"/>
      <c r="Q68" s="105">
        <f t="shared" si="10"/>
        <v>4.6859999999999999</v>
      </c>
      <c r="R68" s="105">
        <f t="shared" si="11"/>
        <v>4.6859999999999999</v>
      </c>
      <c r="S68" s="105">
        <f t="shared" si="12"/>
        <v>4.6859999999999999</v>
      </c>
      <c r="T68" s="7"/>
      <c r="U68" s="5">
        <f t="shared" si="13"/>
        <v>31</v>
      </c>
      <c r="V68" s="45">
        <f t="shared" si="14"/>
        <v>39197</v>
      </c>
      <c r="W68" s="5">
        <f t="shared" si="15"/>
        <v>2246</v>
      </c>
      <c r="X68" s="55">
        <f t="shared" si="16"/>
        <v>5.6070740011521507E-2</v>
      </c>
      <c r="Y68" s="47">
        <f t="shared" si="17"/>
        <v>0.71137861451604856</v>
      </c>
      <c r="Z68" s="5">
        <f t="shared" si="18"/>
        <v>1</v>
      </c>
      <c r="AA68" s="5">
        <f t="shared" si="19"/>
        <v>31</v>
      </c>
      <c r="AC68" s="39">
        <f t="shared" si="20"/>
        <v>1544794.2303523251</v>
      </c>
      <c r="AD68" s="39">
        <f t="shared" si="21"/>
        <v>1544794.2303523251</v>
      </c>
      <c r="AE68" s="39">
        <f t="shared" si="22"/>
        <v>1544794.2303523251</v>
      </c>
      <c r="AF68" s="39">
        <f t="shared" si="23"/>
        <v>2811.7239738746821</v>
      </c>
      <c r="AG68" s="39">
        <f t="shared" si="24"/>
        <v>2811.7239738746821</v>
      </c>
      <c r="AH68" s="39">
        <f t="shared" si="25"/>
        <v>2811.7239738746821</v>
      </c>
      <c r="AI68" s="39">
        <f t="shared" si="26"/>
        <v>2480.932918124719</v>
      </c>
      <c r="AJ68" s="39">
        <f t="shared" si="27"/>
        <v>2480.932918124719</v>
      </c>
      <c r="AK68" s="39">
        <f t="shared" si="28"/>
        <v>2480.932918124719</v>
      </c>
      <c r="AL68" s="43"/>
      <c r="AM68" s="39">
        <f t="shared" si="29"/>
        <v>0</v>
      </c>
      <c r="AN68" s="39">
        <f t="shared" si="30"/>
        <v>0</v>
      </c>
      <c r="AO68" s="39">
        <f t="shared" si="31"/>
        <v>0</v>
      </c>
      <c r="AP68" s="40">
        <f t="shared" si="32"/>
        <v>0</v>
      </c>
      <c r="AR68" s="39">
        <f t="shared" si="33"/>
        <v>0</v>
      </c>
      <c r="AS68" s="39">
        <f t="shared" si="34"/>
        <v>0</v>
      </c>
      <c r="AT68" s="39">
        <f t="shared" si="35"/>
        <v>0</v>
      </c>
      <c r="AU68" s="40">
        <f t="shared" si="36"/>
        <v>0</v>
      </c>
      <c r="AV68" s="40"/>
      <c r="AW68" s="52">
        <f t="shared" si="37"/>
        <v>0</v>
      </c>
      <c r="AY68" s="52">
        <f t="shared" si="38"/>
        <v>1550086.8872443244</v>
      </c>
      <c r="AZ68" s="70"/>
    </row>
    <row r="69" spans="1:52">
      <c r="A69" s="44">
        <f t="shared" si="39"/>
        <v>39173</v>
      </c>
      <c r="B69" s="66">
        <f t="shared" si="41"/>
        <v>15000</v>
      </c>
      <c r="C69" s="67"/>
      <c r="D69" s="68">
        <f t="shared" si="3"/>
        <v>15000</v>
      </c>
      <c r="E69" s="35">
        <f t="shared" si="4"/>
        <v>450000</v>
      </c>
      <c r="F69" s="35">
        <f t="shared" si="5"/>
        <v>318509.9931077254</v>
      </c>
      <c r="G69" s="55">
        <f t="shared" si="6"/>
        <v>4.6340000000000003</v>
      </c>
      <c r="H69" s="69">
        <f>G69+' Summary'!$B$15</f>
        <v>4.6340000000000003</v>
      </c>
      <c r="I69" s="105">
        <f>H69+' Summary'!$B$17</f>
        <v>4.6340000000000003</v>
      </c>
      <c r="J69" s="55">
        <f t="shared" si="7"/>
        <v>8.5000000000000006E-3</v>
      </c>
      <c r="K69" s="69">
        <f>J69+' Summary'!$B$16</f>
        <v>8.5000000000000006E-3</v>
      </c>
      <c r="L69" s="105">
        <f t="shared" si="40"/>
        <v>8.5000000000000006E-3</v>
      </c>
      <c r="M69" s="55">
        <f t="shared" si="8"/>
        <v>0.01</v>
      </c>
      <c r="N69" s="69">
        <f t="shared" si="9"/>
        <v>0.01</v>
      </c>
      <c r="O69" s="105">
        <f t="shared" si="9"/>
        <v>0.01</v>
      </c>
      <c r="P69" s="7"/>
      <c r="Q69" s="105">
        <f t="shared" si="10"/>
        <v>4.6525000000000007</v>
      </c>
      <c r="R69" s="105">
        <f t="shared" si="11"/>
        <v>4.6525000000000007</v>
      </c>
      <c r="S69" s="105">
        <f t="shared" si="12"/>
        <v>4.6525000000000007</v>
      </c>
      <c r="T69" s="7"/>
      <c r="U69" s="5">
        <f t="shared" si="13"/>
        <v>30</v>
      </c>
      <c r="V69" s="45">
        <f t="shared" si="14"/>
        <v>39227</v>
      </c>
      <c r="W69" s="5">
        <f t="shared" si="15"/>
        <v>2276</v>
      </c>
      <c r="X69" s="55">
        <f t="shared" si="16"/>
        <v>5.6155044763876116E-2</v>
      </c>
      <c r="Y69" s="47">
        <f t="shared" si="17"/>
        <v>0.7077999846838342</v>
      </c>
      <c r="Z69" s="5">
        <f t="shared" si="18"/>
        <v>1</v>
      </c>
      <c r="AA69" s="5">
        <f t="shared" si="19"/>
        <v>30</v>
      </c>
      <c r="AC69" s="39">
        <f t="shared" si="20"/>
        <v>1475975.3080611997</v>
      </c>
      <c r="AD69" s="39">
        <f t="shared" si="21"/>
        <v>1475975.3080611997</v>
      </c>
      <c r="AE69" s="39">
        <f t="shared" si="22"/>
        <v>1475975.3080611997</v>
      </c>
      <c r="AF69" s="39">
        <f t="shared" si="23"/>
        <v>2707.334941415666</v>
      </c>
      <c r="AG69" s="39">
        <f t="shared" si="24"/>
        <v>2707.334941415666</v>
      </c>
      <c r="AH69" s="39">
        <f t="shared" si="25"/>
        <v>2707.334941415666</v>
      </c>
      <c r="AI69" s="39">
        <f t="shared" si="26"/>
        <v>3185.099931077254</v>
      </c>
      <c r="AJ69" s="39">
        <f t="shared" si="27"/>
        <v>3185.099931077254</v>
      </c>
      <c r="AK69" s="39">
        <f t="shared" si="28"/>
        <v>3185.099931077254</v>
      </c>
      <c r="AL69" s="43"/>
      <c r="AM69" s="39">
        <f t="shared" si="29"/>
        <v>0</v>
      </c>
      <c r="AN69" s="39">
        <f t="shared" si="30"/>
        <v>0</v>
      </c>
      <c r="AO69" s="39">
        <f t="shared" si="31"/>
        <v>0</v>
      </c>
      <c r="AP69" s="40">
        <f t="shared" si="32"/>
        <v>0</v>
      </c>
      <c r="AR69" s="39">
        <f t="shared" si="33"/>
        <v>0</v>
      </c>
      <c r="AS69" s="39">
        <f t="shared" si="34"/>
        <v>0</v>
      </c>
      <c r="AT69" s="39">
        <f t="shared" si="35"/>
        <v>0</v>
      </c>
      <c r="AU69" s="40">
        <f t="shared" si="36"/>
        <v>0</v>
      </c>
      <c r="AV69" s="40"/>
      <c r="AW69" s="52">
        <f t="shared" si="37"/>
        <v>0</v>
      </c>
      <c r="AY69" s="52">
        <f t="shared" si="38"/>
        <v>1481867.7429336926</v>
      </c>
      <c r="AZ69" s="70"/>
    </row>
    <row r="70" spans="1:52">
      <c r="A70" s="44">
        <f t="shared" si="39"/>
        <v>39203</v>
      </c>
      <c r="B70" s="66">
        <f t="shared" si="41"/>
        <v>15000</v>
      </c>
      <c r="C70" s="67"/>
      <c r="D70" s="68">
        <f t="shared" si="3"/>
        <v>15000</v>
      </c>
      <c r="E70" s="35">
        <f t="shared" si="4"/>
        <v>465000</v>
      </c>
      <c r="F70" s="35">
        <f t="shared" si="5"/>
        <v>327411.77807200328</v>
      </c>
      <c r="G70" s="55">
        <f t="shared" si="6"/>
        <v>4.6210000000000004</v>
      </c>
      <c r="H70" s="69">
        <f>G70+' Summary'!$B$15</f>
        <v>4.6210000000000004</v>
      </c>
      <c r="I70" s="105">
        <f>H70+' Summary'!$B$17</f>
        <v>4.6210000000000004</v>
      </c>
      <c r="J70" s="55">
        <f t="shared" si="7"/>
        <v>8.2500000000000004E-3</v>
      </c>
      <c r="K70" s="69">
        <f>J70+' Summary'!$B$16</f>
        <v>8.2500000000000004E-3</v>
      </c>
      <c r="L70" s="105">
        <f t="shared" si="40"/>
        <v>8.2500000000000004E-3</v>
      </c>
      <c r="M70" s="55">
        <f t="shared" si="8"/>
        <v>0.01</v>
      </c>
      <c r="N70" s="69">
        <f t="shared" si="9"/>
        <v>0.01</v>
      </c>
      <c r="O70" s="105">
        <f t="shared" si="9"/>
        <v>0.01</v>
      </c>
      <c r="P70" s="7"/>
      <c r="Q70" s="105">
        <f t="shared" si="10"/>
        <v>4.6392500000000005</v>
      </c>
      <c r="R70" s="105">
        <f t="shared" si="11"/>
        <v>4.6392500000000005</v>
      </c>
      <c r="S70" s="105">
        <f t="shared" si="12"/>
        <v>4.6392500000000005</v>
      </c>
      <c r="T70" s="7"/>
      <c r="U70" s="5">
        <f t="shared" si="13"/>
        <v>31</v>
      </c>
      <c r="V70" s="45">
        <f t="shared" si="14"/>
        <v>39258</v>
      </c>
      <c r="W70" s="5">
        <f t="shared" si="15"/>
        <v>2307</v>
      </c>
      <c r="X70" s="55">
        <f t="shared" si="16"/>
        <v>5.6236630010342722E-2</v>
      </c>
      <c r="Y70" s="47">
        <f t="shared" si="17"/>
        <v>0.70411135069248021</v>
      </c>
      <c r="Z70" s="5">
        <f t="shared" si="18"/>
        <v>1</v>
      </c>
      <c r="AA70" s="5">
        <f t="shared" si="19"/>
        <v>31</v>
      </c>
      <c r="AC70" s="39">
        <f t="shared" si="20"/>
        <v>1512969.8264707273</v>
      </c>
      <c r="AD70" s="39">
        <f t="shared" si="21"/>
        <v>1512969.8264707273</v>
      </c>
      <c r="AE70" s="39">
        <f t="shared" si="22"/>
        <v>1512969.8264707273</v>
      </c>
      <c r="AF70" s="39">
        <f t="shared" si="23"/>
        <v>2701.147169094027</v>
      </c>
      <c r="AG70" s="39">
        <f t="shared" si="24"/>
        <v>2701.147169094027</v>
      </c>
      <c r="AH70" s="39">
        <f t="shared" si="25"/>
        <v>2701.147169094027</v>
      </c>
      <c r="AI70" s="39">
        <f t="shared" si="26"/>
        <v>3274.1177807200329</v>
      </c>
      <c r="AJ70" s="39">
        <f t="shared" si="27"/>
        <v>3274.1177807200329</v>
      </c>
      <c r="AK70" s="39">
        <f t="shared" si="28"/>
        <v>3274.1177807200329</v>
      </c>
      <c r="AL70" s="43"/>
      <c r="AM70" s="39">
        <f t="shared" si="29"/>
        <v>0</v>
      </c>
      <c r="AN70" s="39">
        <f t="shared" si="30"/>
        <v>0</v>
      </c>
      <c r="AO70" s="39">
        <f t="shared" si="31"/>
        <v>0</v>
      </c>
      <c r="AP70" s="40">
        <f t="shared" si="32"/>
        <v>0</v>
      </c>
      <c r="AR70" s="39">
        <f t="shared" si="33"/>
        <v>0</v>
      </c>
      <c r="AS70" s="39">
        <f t="shared" si="34"/>
        <v>0</v>
      </c>
      <c r="AT70" s="39">
        <f t="shared" si="35"/>
        <v>0</v>
      </c>
      <c r="AU70" s="40">
        <f t="shared" si="36"/>
        <v>0</v>
      </c>
      <c r="AV70" s="40"/>
      <c r="AW70" s="52">
        <f t="shared" si="37"/>
        <v>0</v>
      </c>
      <c r="AY70" s="52">
        <f t="shared" si="38"/>
        <v>1518945.0914205413</v>
      </c>
      <c r="AZ70" s="70"/>
    </row>
    <row r="71" spans="1:52">
      <c r="A71" s="44">
        <f t="shared" si="39"/>
        <v>39234</v>
      </c>
      <c r="B71" s="66">
        <f t="shared" si="41"/>
        <v>15000</v>
      </c>
      <c r="C71" s="67"/>
      <c r="D71" s="68">
        <f t="shared" si="3"/>
        <v>15000</v>
      </c>
      <c r="E71" s="35">
        <f t="shared" si="4"/>
        <v>450000</v>
      </c>
      <c r="F71" s="35">
        <f t="shared" si="5"/>
        <v>315247.83252721815</v>
      </c>
      <c r="G71" s="55">
        <f t="shared" si="6"/>
        <v>4.6540000000000008</v>
      </c>
      <c r="H71" s="69">
        <f>G71+' Summary'!$B$15</f>
        <v>4.6540000000000008</v>
      </c>
      <c r="I71" s="105">
        <f>H71+' Summary'!$B$17</f>
        <v>4.6540000000000008</v>
      </c>
      <c r="J71" s="55">
        <f t="shared" si="7"/>
        <v>8.2500000000000004E-3</v>
      </c>
      <c r="K71" s="69">
        <f>J71+' Summary'!$B$16</f>
        <v>8.2500000000000004E-3</v>
      </c>
      <c r="L71" s="105">
        <f t="shared" si="40"/>
        <v>8.2500000000000004E-3</v>
      </c>
      <c r="M71" s="55">
        <f t="shared" si="8"/>
        <v>0.01</v>
      </c>
      <c r="N71" s="69">
        <f t="shared" si="9"/>
        <v>0.01</v>
      </c>
      <c r="O71" s="105">
        <f t="shared" si="9"/>
        <v>0.01</v>
      </c>
      <c r="P71" s="7"/>
      <c r="Q71" s="105">
        <f t="shared" si="10"/>
        <v>4.6722500000000009</v>
      </c>
      <c r="R71" s="105">
        <f t="shared" si="11"/>
        <v>4.6722500000000009</v>
      </c>
      <c r="S71" s="105">
        <f t="shared" si="12"/>
        <v>4.6722500000000009</v>
      </c>
      <c r="T71" s="7"/>
      <c r="U71" s="5">
        <f t="shared" si="13"/>
        <v>30</v>
      </c>
      <c r="V71" s="45">
        <f t="shared" si="14"/>
        <v>39288</v>
      </c>
      <c r="W71" s="5">
        <f t="shared" si="15"/>
        <v>2337</v>
      </c>
      <c r="X71" s="55">
        <f t="shared" si="16"/>
        <v>5.632093476735231E-2</v>
      </c>
      <c r="Y71" s="47">
        <f t="shared" si="17"/>
        <v>0.7005507389493737</v>
      </c>
      <c r="Z71" s="5">
        <f t="shared" si="18"/>
        <v>1</v>
      </c>
      <c r="AA71" s="5">
        <f t="shared" si="19"/>
        <v>30</v>
      </c>
      <c r="AC71" s="39">
        <f t="shared" si="20"/>
        <v>1467163.4125816736</v>
      </c>
      <c r="AD71" s="39">
        <f t="shared" si="21"/>
        <v>1467163.4125816736</v>
      </c>
      <c r="AE71" s="39">
        <f t="shared" si="22"/>
        <v>1467163.4125816736</v>
      </c>
      <c r="AF71" s="39">
        <f t="shared" si="23"/>
        <v>2600.7946183495501</v>
      </c>
      <c r="AG71" s="39">
        <f t="shared" si="24"/>
        <v>2600.7946183495501</v>
      </c>
      <c r="AH71" s="39">
        <f t="shared" si="25"/>
        <v>2600.7946183495501</v>
      </c>
      <c r="AI71" s="39">
        <f t="shared" si="26"/>
        <v>3152.4783252721818</v>
      </c>
      <c r="AJ71" s="39">
        <f t="shared" si="27"/>
        <v>3152.4783252721818</v>
      </c>
      <c r="AK71" s="39">
        <f t="shared" si="28"/>
        <v>3152.4783252721818</v>
      </c>
      <c r="AL71" s="43"/>
      <c r="AM71" s="39">
        <f t="shared" si="29"/>
        <v>0</v>
      </c>
      <c r="AN71" s="39">
        <f t="shared" si="30"/>
        <v>0</v>
      </c>
      <c r="AO71" s="39">
        <f t="shared" si="31"/>
        <v>0</v>
      </c>
      <c r="AP71" s="40">
        <f t="shared" si="32"/>
        <v>0</v>
      </c>
      <c r="AR71" s="39">
        <f t="shared" si="33"/>
        <v>0</v>
      </c>
      <c r="AS71" s="39">
        <f t="shared" si="34"/>
        <v>0</v>
      </c>
      <c r="AT71" s="39">
        <f t="shared" si="35"/>
        <v>0</v>
      </c>
      <c r="AU71" s="40">
        <f t="shared" si="36"/>
        <v>0</v>
      </c>
      <c r="AV71" s="40"/>
      <c r="AW71" s="52">
        <f t="shared" si="37"/>
        <v>0</v>
      </c>
      <c r="AY71" s="52">
        <f t="shared" si="38"/>
        <v>1472916.6855252953</v>
      </c>
      <c r="AZ71" s="70"/>
    </row>
    <row r="72" spans="1:52">
      <c r="A72" s="44">
        <f t="shared" si="39"/>
        <v>39264</v>
      </c>
      <c r="B72" s="66">
        <f t="shared" si="41"/>
        <v>15000</v>
      </c>
      <c r="C72" s="67"/>
      <c r="D72" s="68">
        <f t="shared" si="3"/>
        <v>15000</v>
      </c>
      <c r="E72" s="35">
        <f t="shared" si="4"/>
        <v>465000</v>
      </c>
      <c r="F72" s="35">
        <f t="shared" si="5"/>
        <v>324049.58452678402</v>
      </c>
      <c r="G72" s="55">
        <f t="shared" si="6"/>
        <v>4.68</v>
      </c>
      <c r="H72" s="69">
        <f>G72+' Summary'!$B$15</f>
        <v>4.68</v>
      </c>
      <c r="I72" s="105">
        <f>H72+' Summary'!$B$17</f>
        <v>4.68</v>
      </c>
      <c r="J72" s="55">
        <f t="shared" si="7"/>
        <v>8.2500000000000004E-3</v>
      </c>
      <c r="K72" s="69">
        <f>J72+' Summary'!$B$16</f>
        <v>8.2500000000000004E-3</v>
      </c>
      <c r="L72" s="105">
        <f t="shared" si="40"/>
        <v>8.2500000000000004E-3</v>
      </c>
      <c r="M72" s="55">
        <f t="shared" si="8"/>
        <v>0.01</v>
      </c>
      <c r="N72" s="69">
        <f t="shared" si="9"/>
        <v>0.01</v>
      </c>
      <c r="O72" s="105">
        <f t="shared" si="9"/>
        <v>0.01</v>
      </c>
      <c r="P72" s="7"/>
      <c r="Q72" s="105">
        <f t="shared" si="10"/>
        <v>4.6982499999999998</v>
      </c>
      <c r="R72" s="105">
        <f t="shared" si="11"/>
        <v>4.6982499999999998</v>
      </c>
      <c r="S72" s="105">
        <f t="shared" si="12"/>
        <v>4.6982499999999998</v>
      </c>
      <c r="T72" s="7"/>
      <c r="U72" s="5">
        <f t="shared" si="13"/>
        <v>31</v>
      </c>
      <c r="V72" s="45">
        <f t="shared" si="14"/>
        <v>39319</v>
      </c>
      <c r="W72" s="5">
        <f t="shared" si="15"/>
        <v>2368</v>
      </c>
      <c r="X72" s="55">
        <f t="shared" si="16"/>
        <v>5.6402520018324215E-2</v>
      </c>
      <c r="Y72" s="47">
        <f t="shared" si="17"/>
        <v>0.69688082693932052</v>
      </c>
      <c r="Z72" s="5">
        <f t="shared" si="18"/>
        <v>1</v>
      </c>
      <c r="AA72" s="5">
        <f t="shared" si="19"/>
        <v>31</v>
      </c>
      <c r="AC72" s="39">
        <f t="shared" si="20"/>
        <v>1516552.0555853492</v>
      </c>
      <c r="AD72" s="39">
        <f t="shared" si="21"/>
        <v>1516552.0555853492</v>
      </c>
      <c r="AE72" s="39">
        <f t="shared" si="22"/>
        <v>1516552.0555853492</v>
      </c>
      <c r="AF72" s="39">
        <f t="shared" si="23"/>
        <v>2673.4090723459681</v>
      </c>
      <c r="AG72" s="39">
        <f t="shared" si="24"/>
        <v>2673.4090723459681</v>
      </c>
      <c r="AH72" s="39">
        <f t="shared" si="25"/>
        <v>2673.4090723459681</v>
      </c>
      <c r="AI72" s="39">
        <f t="shared" si="26"/>
        <v>3240.4958452678402</v>
      </c>
      <c r="AJ72" s="39">
        <f t="shared" si="27"/>
        <v>3240.4958452678402</v>
      </c>
      <c r="AK72" s="39">
        <f t="shared" si="28"/>
        <v>3240.4958452678402</v>
      </c>
      <c r="AL72" s="43"/>
      <c r="AM72" s="39">
        <f t="shared" si="29"/>
        <v>0</v>
      </c>
      <c r="AN72" s="39">
        <f t="shared" si="30"/>
        <v>0</v>
      </c>
      <c r="AO72" s="39">
        <f t="shared" si="31"/>
        <v>0</v>
      </c>
      <c r="AP72" s="40">
        <f t="shared" si="32"/>
        <v>0</v>
      </c>
      <c r="AR72" s="39">
        <f t="shared" si="33"/>
        <v>0</v>
      </c>
      <c r="AS72" s="39">
        <f t="shared" si="34"/>
        <v>0</v>
      </c>
      <c r="AT72" s="39">
        <f t="shared" si="35"/>
        <v>0</v>
      </c>
      <c r="AU72" s="40">
        <f t="shared" si="36"/>
        <v>0</v>
      </c>
      <c r="AV72" s="40"/>
      <c r="AW72" s="52">
        <f t="shared" si="37"/>
        <v>0</v>
      </c>
      <c r="AY72" s="52">
        <f t="shared" si="38"/>
        <v>1522465.960502963</v>
      </c>
      <c r="AZ72" s="70"/>
    </row>
    <row r="73" spans="1:52">
      <c r="A73" s="44">
        <f t="shared" si="39"/>
        <v>39295</v>
      </c>
      <c r="B73" s="66">
        <f t="shared" si="41"/>
        <v>15000</v>
      </c>
      <c r="C73" s="67"/>
      <c r="D73" s="68">
        <f t="shared" si="3"/>
        <v>15000</v>
      </c>
      <c r="E73" s="35">
        <f t="shared" si="4"/>
        <v>465000</v>
      </c>
      <c r="F73" s="35">
        <f t="shared" si="5"/>
        <v>322347.5359309729</v>
      </c>
      <c r="G73" s="55">
        <f t="shared" si="6"/>
        <v>4.7080000000000002</v>
      </c>
      <c r="H73" s="69">
        <f>G73+' Summary'!$B$15</f>
        <v>4.7080000000000002</v>
      </c>
      <c r="I73" s="105">
        <f>H73+' Summary'!$B$17</f>
        <v>4.7080000000000002</v>
      </c>
      <c r="J73" s="55">
        <f t="shared" si="7"/>
        <v>8.2500000000000004E-3</v>
      </c>
      <c r="K73" s="69">
        <f>J73+' Summary'!$B$16</f>
        <v>8.2500000000000004E-3</v>
      </c>
      <c r="L73" s="105">
        <f t="shared" si="40"/>
        <v>8.2500000000000004E-3</v>
      </c>
      <c r="M73" s="55">
        <f t="shared" si="8"/>
        <v>0.01</v>
      </c>
      <c r="N73" s="69">
        <f t="shared" si="9"/>
        <v>0.01</v>
      </c>
      <c r="O73" s="105">
        <f t="shared" si="9"/>
        <v>0.01</v>
      </c>
      <c r="P73" s="7"/>
      <c r="Q73" s="105">
        <f t="shared" si="10"/>
        <v>4.7262500000000003</v>
      </c>
      <c r="R73" s="105">
        <f t="shared" si="11"/>
        <v>4.7262500000000003</v>
      </c>
      <c r="S73" s="105">
        <f t="shared" si="12"/>
        <v>4.7262500000000003</v>
      </c>
      <c r="T73" s="7"/>
      <c r="U73" s="5">
        <f t="shared" si="13"/>
        <v>31</v>
      </c>
      <c r="V73" s="45">
        <f t="shared" si="14"/>
        <v>39350</v>
      </c>
      <c r="W73" s="5">
        <f t="shared" si="15"/>
        <v>2399</v>
      </c>
      <c r="X73" s="55">
        <f t="shared" si="16"/>
        <v>5.6486824779989196E-2</v>
      </c>
      <c r="Y73" s="47">
        <f t="shared" si="17"/>
        <v>0.69322050737843632</v>
      </c>
      <c r="Z73" s="5">
        <f t="shared" si="18"/>
        <v>1</v>
      </c>
      <c r="AA73" s="5">
        <f t="shared" si="19"/>
        <v>31</v>
      </c>
      <c r="AC73" s="39">
        <f t="shared" si="20"/>
        <v>1517612.1991630204</v>
      </c>
      <c r="AD73" s="39">
        <f t="shared" si="21"/>
        <v>1517612.1991630204</v>
      </c>
      <c r="AE73" s="39">
        <f t="shared" si="22"/>
        <v>1517612.1991630204</v>
      </c>
      <c r="AF73" s="39">
        <f t="shared" si="23"/>
        <v>2659.3671714305265</v>
      </c>
      <c r="AG73" s="39">
        <f t="shared" si="24"/>
        <v>2659.3671714305265</v>
      </c>
      <c r="AH73" s="39">
        <f t="shared" si="25"/>
        <v>2659.3671714305265</v>
      </c>
      <c r="AI73" s="39">
        <f t="shared" si="26"/>
        <v>3223.4753593097289</v>
      </c>
      <c r="AJ73" s="39">
        <f t="shared" si="27"/>
        <v>3223.4753593097289</v>
      </c>
      <c r="AK73" s="39">
        <f t="shared" si="28"/>
        <v>3223.4753593097289</v>
      </c>
      <c r="AL73" s="43"/>
      <c r="AM73" s="39">
        <f t="shared" si="29"/>
        <v>0</v>
      </c>
      <c r="AN73" s="39">
        <f t="shared" si="30"/>
        <v>0</v>
      </c>
      <c r="AO73" s="39">
        <f t="shared" si="31"/>
        <v>0</v>
      </c>
      <c r="AP73" s="40">
        <f t="shared" si="32"/>
        <v>0</v>
      </c>
      <c r="AR73" s="39">
        <f t="shared" si="33"/>
        <v>0</v>
      </c>
      <c r="AS73" s="39">
        <f t="shared" si="34"/>
        <v>0</v>
      </c>
      <c r="AT73" s="39">
        <f t="shared" si="35"/>
        <v>0</v>
      </c>
      <c r="AU73" s="40">
        <f t="shared" si="36"/>
        <v>0</v>
      </c>
      <c r="AV73" s="40"/>
      <c r="AW73" s="52">
        <f t="shared" si="37"/>
        <v>0</v>
      </c>
      <c r="AY73" s="52">
        <f t="shared" si="38"/>
        <v>1523495.0416937605</v>
      </c>
      <c r="AZ73" s="70"/>
    </row>
    <row r="74" spans="1:52">
      <c r="A74" s="44">
        <f t="shared" si="39"/>
        <v>39326</v>
      </c>
      <c r="B74" s="66">
        <f t="shared" si="41"/>
        <v>15000</v>
      </c>
      <c r="C74" s="67"/>
      <c r="D74" s="68">
        <f t="shared" ref="D74:D137" si="42">B74+C74</f>
        <v>15000</v>
      </c>
      <c r="E74" s="35">
        <f t="shared" ref="E74:E137" si="43">IF(Z74=0,0,IF(AND(Z74=1,$H$3=1),D74*U74,IF($H$3=2,D74,"N/A")))</f>
        <v>450000</v>
      </c>
      <c r="F74" s="35">
        <f t="shared" ref="F74:F137" si="44">E74*Y74</f>
        <v>310359.35006838932</v>
      </c>
      <c r="G74" s="55">
        <f t="shared" ref="G74:G137" si="45">VLOOKUP($A74,Table,MATCH(G$4,Curves,0))</f>
        <v>4.6980000000000004</v>
      </c>
      <c r="H74" s="69">
        <f>G74+' Summary'!$B$15</f>
        <v>4.6980000000000004</v>
      </c>
      <c r="I74" s="105">
        <f>H74+' Summary'!$B$17</f>
        <v>4.6980000000000004</v>
      </c>
      <c r="J74" s="55">
        <f t="shared" ref="J74:J137" si="46">VLOOKUP($A74,Table,MATCH(J$4,Curves,0))</f>
        <v>8.2500000000000004E-3</v>
      </c>
      <c r="K74" s="69">
        <f>J74+' Summary'!$B$16</f>
        <v>8.2500000000000004E-3</v>
      </c>
      <c r="L74" s="105">
        <f t="shared" si="40"/>
        <v>8.2500000000000004E-3</v>
      </c>
      <c r="M74" s="55">
        <f t="shared" ref="M74:M137" si="47">VLOOKUP($A74,Table,MATCH(M$4,Curves,0))</f>
        <v>0.01</v>
      </c>
      <c r="N74" s="69">
        <f t="shared" ref="N74:O137" si="48">M74</f>
        <v>0.01</v>
      </c>
      <c r="O74" s="105">
        <f t="shared" si="48"/>
        <v>0.01</v>
      </c>
      <c r="P74" s="7"/>
      <c r="Q74" s="105">
        <f t="shared" ref="Q74:Q137" si="49">M74+J74+G74</f>
        <v>4.7162500000000005</v>
      </c>
      <c r="R74" s="105">
        <f t="shared" ref="R74:R137" si="50">N74+K74+H74</f>
        <v>4.7162500000000005</v>
      </c>
      <c r="S74" s="105">
        <f t="shared" ref="S74:S137" si="51">O74+L74+I74</f>
        <v>4.7162500000000005</v>
      </c>
      <c r="T74" s="7"/>
      <c r="U74" s="5">
        <f t="shared" ref="U74:U137" si="52">A75-A74</f>
        <v>30</v>
      </c>
      <c r="V74" s="45">
        <f t="shared" ref="V74:V137" si="53">CHOOSE(F$3,A75+24,A74)</f>
        <v>39380</v>
      </c>
      <c r="W74" s="5">
        <f t="shared" ref="W74:W137" si="54">V74-C$3</f>
        <v>2429</v>
      </c>
      <c r="X74" s="55">
        <f t="shared" ref="X74:X137" si="55">VLOOKUP($A74,Table,MATCH(X$4,Curves,0))</f>
        <v>5.6571129544019411E-2</v>
      </c>
      <c r="Y74" s="47">
        <f t="shared" ref="Y74:Y137" si="56">1/(1+CHOOSE(F$3,(X75+($K$3/10000))/2,(X74+($K$3/10000))/2))^(2*W74/365.25)</f>
        <v>0.68968744459642073</v>
      </c>
      <c r="Z74" s="5">
        <f t="shared" ref="Z74:Z137" si="57">IF(AND(mthbeg&lt;=A74,mthend&gt;=A74),1,0)</f>
        <v>1</v>
      </c>
      <c r="AA74" s="5">
        <f t="shared" ref="AA74:AA137" si="58">U74*Z74</f>
        <v>30</v>
      </c>
      <c r="AC74" s="39">
        <f t="shared" ref="AC74:AC137" si="59">F74*G74</f>
        <v>1458068.2266212932</v>
      </c>
      <c r="AD74" s="39">
        <f t="shared" ref="AD74:AD137" si="60">$F74*H74</f>
        <v>1458068.2266212932</v>
      </c>
      <c r="AE74" s="39">
        <f t="shared" ref="AE74:AE137" si="61">$F74*I74</f>
        <v>1458068.2266212932</v>
      </c>
      <c r="AF74" s="39">
        <f t="shared" ref="AF74:AF137" si="62">$F74*J74</f>
        <v>2560.4646380642121</v>
      </c>
      <c r="AG74" s="39">
        <f t="shared" ref="AG74:AG137" si="63">$F74*K74</f>
        <v>2560.4646380642121</v>
      </c>
      <c r="AH74" s="39">
        <f t="shared" ref="AH74:AH137" si="64">$F74*L74</f>
        <v>2560.4646380642121</v>
      </c>
      <c r="AI74" s="39">
        <f t="shared" ref="AI74:AI137" si="65">$F74*M74</f>
        <v>3103.5935006838931</v>
      </c>
      <c r="AJ74" s="39">
        <f t="shared" ref="AJ74:AJ137" si="66">$F74*N74</f>
        <v>3103.5935006838931</v>
      </c>
      <c r="AK74" s="39">
        <f t="shared" ref="AK74:AK137" si="67">F74*O74</f>
        <v>3103.5935006838931</v>
      </c>
      <c r="AL74" s="43"/>
      <c r="AM74" s="39">
        <f t="shared" ref="AM74:AM137" si="68">CHOOSE($G$3,AD74-AE74,AE74-AD74)</f>
        <v>0</v>
      </c>
      <c r="AN74" s="39">
        <f t="shared" ref="AN74:AN137" si="69">CHOOSE($G$3,AG74-AH74,AH74-AG74)</f>
        <v>0</v>
      </c>
      <c r="AO74" s="39">
        <f t="shared" ref="AO74:AO137" si="70">CHOOSE($G$3,AJ74-AK74,AK74-AJ74)</f>
        <v>0</v>
      </c>
      <c r="AP74" s="40">
        <f t="shared" ref="AP74:AP137" si="71">SUM(AM74:AO74)</f>
        <v>0</v>
      </c>
      <c r="AR74" s="39">
        <f t="shared" ref="AR74:AR137" si="72">CHOOSE($G$3,AC74-AD74,AD74-AC74)</f>
        <v>0</v>
      </c>
      <c r="AS74" s="39">
        <f t="shared" ref="AS74:AS137" si="73">CHOOSE($G$3,AF74-AG74,AG74-AF74)</f>
        <v>0</v>
      </c>
      <c r="AT74" s="39">
        <f t="shared" ref="AT74:AT137" si="74">CHOOSE($G$3,AI74-AJ74,AJ74-AI74)</f>
        <v>0</v>
      </c>
      <c r="AU74" s="40">
        <f t="shared" ref="AU74:AU137" si="75">AR74+AS74+AT74</f>
        <v>0</v>
      </c>
      <c r="AV74" s="40"/>
      <c r="AW74" s="52">
        <f t="shared" ref="AW74:AW137" si="76">AU74+AP74</f>
        <v>0</v>
      </c>
      <c r="AY74" s="52">
        <f t="shared" ref="AY74:AY137" si="77">AK74+AH74+AE74</f>
        <v>1463732.2847600414</v>
      </c>
      <c r="AZ74" s="70"/>
    </row>
    <row r="75" spans="1:52">
      <c r="A75" s="44">
        <f t="shared" ref="A75:A138" si="78">EDATE(A74,1)</f>
        <v>39356</v>
      </c>
      <c r="B75" s="66">
        <f t="shared" si="41"/>
        <v>15000</v>
      </c>
      <c r="C75" s="67"/>
      <c r="D75" s="68">
        <f t="shared" si="42"/>
        <v>15000</v>
      </c>
      <c r="E75" s="35">
        <f t="shared" si="43"/>
        <v>465000</v>
      </c>
      <c r="F75" s="35">
        <f t="shared" si="44"/>
        <v>319011.46007698862</v>
      </c>
      <c r="G75" s="55">
        <f t="shared" si="45"/>
        <v>4.718</v>
      </c>
      <c r="H75" s="69">
        <f>G75+' Summary'!$B$15</f>
        <v>4.718</v>
      </c>
      <c r="I75" s="105">
        <f>H75+' Summary'!$B$17</f>
        <v>4.718</v>
      </c>
      <c r="J75" s="55">
        <f t="shared" si="46"/>
        <v>-5.0000000000000001E-3</v>
      </c>
      <c r="K75" s="69">
        <f>J75+' Summary'!$B$16</f>
        <v>-5.0000000000000001E-3</v>
      </c>
      <c r="L75" s="105">
        <f t="shared" ref="L75:L138" si="79">K75</f>
        <v>-5.0000000000000001E-3</v>
      </c>
      <c r="M75" s="55">
        <f t="shared" si="47"/>
        <v>0.01</v>
      </c>
      <c r="N75" s="69">
        <f t="shared" si="48"/>
        <v>0.01</v>
      </c>
      <c r="O75" s="105">
        <f t="shared" si="48"/>
        <v>0.01</v>
      </c>
      <c r="P75" s="7"/>
      <c r="Q75" s="105">
        <f t="shared" si="49"/>
        <v>4.7229999999999999</v>
      </c>
      <c r="R75" s="105">
        <f t="shared" si="50"/>
        <v>4.7229999999999999</v>
      </c>
      <c r="S75" s="105">
        <f t="shared" si="51"/>
        <v>4.7229999999999999</v>
      </c>
      <c r="T75" s="7"/>
      <c r="U75" s="5">
        <f t="shared" si="52"/>
        <v>31</v>
      </c>
      <c r="V75" s="45">
        <f t="shared" si="53"/>
        <v>39411</v>
      </c>
      <c r="W75" s="5">
        <f t="shared" si="54"/>
        <v>2460</v>
      </c>
      <c r="X75" s="55">
        <f t="shared" si="55"/>
        <v>5.6652714801784604E-2</v>
      </c>
      <c r="Y75" s="47">
        <f t="shared" si="56"/>
        <v>0.6860461507032013</v>
      </c>
      <c r="Z75" s="5">
        <f t="shared" si="57"/>
        <v>1</v>
      </c>
      <c r="AA75" s="5">
        <f t="shared" si="58"/>
        <v>31</v>
      </c>
      <c r="AC75" s="39">
        <f t="shared" si="59"/>
        <v>1505096.0686432323</v>
      </c>
      <c r="AD75" s="39">
        <f t="shared" si="60"/>
        <v>1505096.0686432323</v>
      </c>
      <c r="AE75" s="39">
        <f t="shared" si="61"/>
        <v>1505096.0686432323</v>
      </c>
      <c r="AF75" s="39">
        <f t="shared" si="62"/>
        <v>-1595.0573003849431</v>
      </c>
      <c r="AG75" s="39">
        <f t="shared" si="63"/>
        <v>-1595.0573003849431</v>
      </c>
      <c r="AH75" s="39">
        <f t="shared" si="64"/>
        <v>-1595.0573003849431</v>
      </c>
      <c r="AI75" s="39">
        <f t="shared" si="65"/>
        <v>3190.1146007698862</v>
      </c>
      <c r="AJ75" s="39">
        <f t="shared" si="66"/>
        <v>3190.1146007698862</v>
      </c>
      <c r="AK75" s="39">
        <f t="shared" si="67"/>
        <v>3190.1146007698862</v>
      </c>
      <c r="AL75" s="43"/>
      <c r="AM75" s="39">
        <f t="shared" si="68"/>
        <v>0</v>
      </c>
      <c r="AN75" s="39">
        <f t="shared" si="69"/>
        <v>0</v>
      </c>
      <c r="AO75" s="39">
        <f t="shared" si="70"/>
        <v>0</v>
      </c>
      <c r="AP75" s="40">
        <f t="shared" si="71"/>
        <v>0</v>
      </c>
      <c r="AR75" s="39">
        <f t="shared" si="72"/>
        <v>0</v>
      </c>
      <c r="AS75" s="39">
        <f t="shared" si="73"/>
        <v>0</v>
      </c>
      <c r="AT75" s="39">
        <f t="shared" si="74"/>
        <v>0</v>
      </c>
      <c r="AU75" s="40">
        <f t="shared" si="75"/>
        <v>0</v>
      </c>
      <c r="AV75" s="40"/>
      <c r="AW75" s="52">
        <f t="shared" si="76"/>
        <v>0</v>
      </c>
      <c r="AY75" s="52">
        <f t="shared" si="77"/>
        <v>1506691.1259436172</v>
      </c>
      <c r="AZ75" s="70"/>
    </row>
    <row r="76" spans="1:52">
      <c r="A76" s="44">
        <f t="shared" si="78"/>
        <v>39387</v>
      </c>
      <c r="B76" s="66">
        <f t="shared" ref="B76:B139" si="80">B75</f>
        <v>15000</v>
      </c>
      <c r="C76" s="67"/>
      <c r="D76" s="68">
        <f t="shared" si="42"/>
        <v>15000</v>
      </c>
      <c r="E76" s="35">
        <f t="shared" si="43"/>
        <v>450000</v>
      </c>
      <c r="F76" s="35">
        <f t="shared" si="44"/>
        <v>307139.21764503623</v>
      </c>
      <c r="G76" s="55">
        <f t="shared" si="45"/>
        <v>4.8449999999999998</v>
      </c>
      <c r="H76" s="69">
        <f>G76+' Summary'!$B$15</f>
        <v>4.8449999999999998</v>
      </c>
      <c r="I76" s="105">
        <f>H76+' Summary'!$B$17</f>
        <v>4.8449999999999998</v>
      </c>
      <c r="J76" s="55">
        <f t="shared" si="46"/>
        <v>-4.0000000000000001E-3</v>
      </c>
      <c r="K76" s="69">
        <f>J76+' Summary'!$B$16</f>
        <v>-4.0000000000000001E-3</v>
      </c>
      <c r="L76" s="105">
        <f t="shared" si="79"/>
        <v>-4.0000000000000001E-3</v>
      </c>
      <c r="M76" s="55">
        <f t="shared" si="47"/>
        <v>7.4999999999999997E-3</v>
      </c>
      <c r="N76" s="69">
        <f t="shared" si="48"/>
        <v>7.4999999999999997E-3</v>
      </c>
      <c r="O76" s="105">
        <f t="shared" si="48"/>
        <v>7.4999999999999997E-3</v>
      </c>
      <c r="P76" s="7"/>
      <c r="Q76" s="105">
        <f t="shared" si="49"/>
        <v>4.8484999999999996</v>
      </c>
      <c r="R76" s="105">
        <f t="shared" si="50"/>
        <v>4.8484999999999996</v>
      </c>
      <c r="S76" s="105">
        <f t="shared" si="51"/>
        <v>4.8484999999999996</v>
      </c>
      <c r="T76" s="7"/>
      <c r="U76" s="5">
        <f t="shared" si="52"/>
        <v>30</v>
      </c>
      <c r="V76" s="45">
        <f t="shared" si="53"/>
        <v>39441</v>
      </c>
      <c r="W76" s="5">
        <f t="shared" si="54"/>
        <v>2490</v>
      </c>
      <c r="X76" s="55">
        <f t="shared" si="55"/>
        <v>5.6737019570469692E-2</v>
      </c>
      <c r="Y76" s="47">
        <f t="shared" si="56"/>
        <v>0.68253159476674718</v>
      </c>
      <c r="Z76" s="5">
        <f t="shared" si="57"/>
        <v>1</v>
      </c>
      <c r="AA76" s="5">
        <f t="shared" si="58"/>
        <v>30</v>
      </c>
      <c r="AC76" s="39">
        <f t="shared" si="59"/>
        <v>1488089.5094902006</v>
      </c>
      <c r="AD76" s="39">
        <f t="shared" si="60"/>
        <v>1488089.5094902006</v>
      </c>
      <c r="AE76" s="39">
        <f t="shared" si="61"/>
        <v>1488089.5094902006</v>
      </c>
      <c r="AF76" s="39">
        <f t="shared" si="62"/>
        <v>-1228.556870580145</v>
      </c>
      <c r="AG76" s="39">
        <f t="shared" si="63"/>
        <v>-1228.556870580145</v>
      </c>
      <c r="AH76" s="39">
        <f t="shared" si="64"/>
        <v>-1228.556870580145</v>
      </c>
      <c r="AI76" s="39">
        <f t="shared" si="65"/>
        <v>2303.5441323377718</v>
      </c>
      <c r="AJ76" s="39">
        <f t="shared" si="66"/>
        <v>2303.5441323377718</v>
      </c>
      <c r="AK76" s="39">
        <f t="shared" si="67"/>
        <v>2303.5441323377718</v>
      </c>
      <c r="AL76" s="43"/>
      <c r="AM76" s="39">
        <f t="shared" si="68"/>
        <v>0</v>
      </c>
      <c r="AN76" s="39">
        <f t="shared" si="69"/>
        <v>0</v>
      </c>
      <c r="AO76" s="39">
        <f t="shared" si="70"/>
        <v>0</v>
      </c>
      <c r="AP76" s="40">
        <f t="shared" si="71"/>
        <v>0</v>
      </c>
      <c r="AR76" s="39">
        <f t="shared" si="72"/>
        <v>0</v>
      </c>
      <c r="AS76" s="39">
        <f t="shared" si="73"/>
        <v>0</v>
      </c>
      <c r="AT76" s="39">
        <f t="shared" si="74"/>
        <v>0</v>
      </c>
      <c r="AU76" s="40">
        <f t="shared" si="75"/>
        <v>0</v>
      </c>
      <c r="AV76" s="40"/>
      <c r="AW76" s="52">
        <f t="shared" si="76"/>
        <v>0</v>
      </c>
      <c r="AY76" s="52">
        <f t="shared" si="77"/>
        <v>1489164.4967519583</v>
      </c>
      <c r="AZ76" s="70"/>
    </row>
    <row r="77" spans="1:52">
      <c r="A77" s="44">
        <f t="shared" si="78"/>
        <v>39417</v>
      </c>
      <c r="B77" s="66">
        <f t="shared" si="80"/>
        <v>15000</v>
      </c>
      <c r="C77" s="67"/>
      <c r="D77" s="68">
        <f t="shared" si="42"/>
        <v>15000</v>
      </c>
      <c r="E77" s="35">
        <f t="shared" si="43"/>
        <v>465000</v>
      </c>
      <c r="F77" s="35">
        <f t="shared" si="44"/>
        <v>315692.92744298867</v>
      </c>
      <c r="G77" s="55">
        <f t="shared" si="45"/>
        <v>4.9800000000000004</v>
      </c>
      <c r="H77" s="69">
        <f>G77+' Summary'!$B$15</f>
        <v>4.9800000000000004</v>
      </c>
      <c r="I77" s="105">
        <f>H77+' Summary'!$B$17</f>
        <v>4.9800000000000004</v>
      </c>
      <c r="J77" s="55">
        <f t="shared" si="46"/>
        <v>-4.0000000000000001E-3</v>
      </c>
      <c r="K77" s="69">
        <f>J77+' Summary'!$B$16</f>
        <v>-4.0000000000000001E-3</v>
      </c>
      <c r="L77" s="105">
        <f t="shared" si="79"/>
        <v>-4.0000000000000001E-3</v>
      </c>
      <c r="M77" s="55">
        <f t="shared" si="47"/>
        <v>7.4999999999999997E-3</v>
      </c>
      <c r="N77" s="69">
        <f t="shared" si="48"/>
        <v>7.4999999999999997E-3</v>
      </c>
      <c r="O77" s="105">
        <f t="shared" si="48"/>
        <v>7.4999999999999997E-3</v>
      </c>
      <c r="P77" s="7"/>
      <c r="Q77" s="105">
        <f t="shared" si="49"/>
        <v>4.9835000000000003</v>
      </c>
      <c r="R77" s="105">
        <f t="shared" si="50"/>
        <v>4.9835000000000003</v>
      </c>
      <c r="S77" s="105">
        <f t="shared" si="51"/>
        <v>4.9835000000000003</v>
      </c>
      <c r="T77" s="7"/>
      <c r="U77" s="5">
        <f t="shared" si="52"/>
        <v>31</v>
      </c>
      <c r="V77" s="45">
        <f t="shared" si="53"/>
        <v>39472</v>
      </c>
      <c r="W77" s="5">
        <f t="shared" si="54"/>
        <v>2521</v>
      </c>
      <c r="X77" s="55">
        <f t="shared" si="55"/>
        <v>5.6818604832739296E-2</v>
      </c>
      <c r="Y77" s="47">
        <f t="shared" si="56"/>
        <v>0.67890952138277139</v>
      </c>
      <c r="Z77" s="5">
        <f t="shared" si="57"/>
        <v>1</v>
      </c>
      <c r="AA77" s="5">
        <f t="shared" si="58"/>
        <v>31</v>
      </c>
      <c r="AC77" s="39">
        <f t="shared" si="59"/>
        <v>1572150.7786660837</v>
      </c>
      <c r="AD77" s="39">
        <f t="shared" si="60"/>
        <v>1572150.7786660837</v>
      </c>
      <c r="AE77" s="39">
        <f t="shared" si="61"/>
        <v>1572150.7786660837</v>
      </c>
      <c r="AF77" s="39">
        <f t="shared" si="62"/>
        <v>-1262.7717097719546</v>
      </c>
      <c r="AG77" s="39">
        <f t="shared" si="63"/>
        <v>-1262.7717097719546</v>
      </c>
      <c r="AH77" s="39">
        <f t="shared" si="64"/>
        <v>-1262.7717097719546</v>
      </c>
      <c r="AI77" s="39">
        <f t="shared" si="65"/>
        <v>2367.696955822415</v>
      </c>
      <c r="AJ77" s="39">
        <f t="shared" si="66"/>
        <v>2367.696955822415</v>
      </c>
      <c r="AK77" s="39">
        <f t="shared" si="67"/>
        <v>2367.696955822415</v>
      </c>
      <c r="AL77" s="43"/>
      <c r="AM77" s="39">
        <f t="shared" si="68"/>
        <v>0</v>
      </c>
      <c r="AN77" s="39">
        <f t="shared" si="69"/>
        <v>0</v>
      </c>
      <c r="AO77" s="39">
        <f t="shared" si="70"/>
        <v>0</v>
      </c>
      <c r="AP77" s="40">
        <f t="shared" si="71"/>
        <v>0</v>
      </c>
      <c r="AR77" s="39">
        <f t="shared" si="72"/>
        <v>0</v>
      </c>
      <c r="AS77" s="39">
        <f t="shared" si="73"/>
        <v>0</v>
      </c>
      <c r="AT77" s="39">
        <f t="shared" si="74"/>
        <v>0</v>
      </c>
      <c r="AU77" s="40">
        <f t="shared" si="75"/>
        <v>0</v>
      </c>
      <c r="AV77" s="40"/>
      <c r="AW77" s="52">
        <f t="shared" si="76"/>
        <v>0</v>
      </c>
      <c r="AY77" s="52">
        <f t="shared" si="77"/>
        <v>1573255.703912134</v>
      </c>
      <c r="AZ77" s="70"/>
    </row>
    <row r="78" spans="1:52">
      <c r="A78" s="44">
        <f t="shared" si="78"/>
        <v>39448</v>
      </c>
      <c r="B78" s="66">
        <f t="shared" si="80"/>
        <v>15000</v>
      </c>
      <c r="C78" s="67"/>
      <c r="D78" s="68">
        <f t="shared" si="42"/>
        <v>15000</v>
      </c>
      <c r="E78" s="35">
        <f t="shared" si="43"/>
        <v>465000</v>
      </c>
      <c r="F78" s="35">
        <f t="shared" si="44"/>
        <v>314013.23929540574</v>
      </c>
      <c r="G78" s="55">
        <f t="shared" si="45"/>
        <v>5.01</v>
      </c>
      <c r="H78" s="69">
        <f>G78+' Summary'!$B$15</f>
        <v>5.01</v>
      </c>
      <c r="I78" s="105">
        <f>H78+' Summary'!$B$17</f>
        <v>5.01</v>
      </c>
      <c r="J78" s="55">
        <f t="shared" si="46"/>
        <v>-4.0000000000000001E-3</v>
      </c>
      <c r="K78" s="69">
        <f>J78+' Summary'!$B$16</f>
        <v>-4.0000000000000001E-3</v>
      </c>
      <c r="L78" s="105">
        <f t="shared" si="79"/>
        <v>-4.0000000000000001E-3</v>
      </c>
      <c r="M78" s="55">
        <f t="shared" si="47"/>
        <v>7.4999999999999997E-3</v>
      </c>
      <c r="N78" s="69">
        <f t="shared" si="48"/>
        <v>7.4999999999999997E-3</v>
      </c>
      <c r="O78" s="105">
        <f t="shared" si="48"/>
        <v>7.4999999999999997E-3</v>
      </c>
      <c r="P78" s="7"/>
      <c r="Q78" s="105">
        <f t="shared" si="49"/>
        <v>5.0134999999999996</v>
      </c>
      <c r="R78" s="105">
        <f t="shared" si="50"/>
        <v>5.0134999999999996</v>
      </c>
      <c r="S78" s="105">
        <f t="shared" si="51"/>
        <v>5.0134999999999996</v>
      </c>
      <c r="T78" s="7"/>
      <c r="U78" s="5">
        <f t="shared" si="52"/>
        <v>31</v>
      </c>
      <c r="V78" s="45">
        <f t="shared" si="53"/>
        <v>39503</v>
      </c>
      <c r="W78" s="5">
        <f t="shared" si="54"/>
        <v>2552</v>
      </c>
      <c r="X78" s="55">
        <f t="shared" si="55"/>
        <v>5.6902909606078522E-2</v>
      </c>
      <c r="Y78" s="47">
        <f t="shared" si="56"/>
        <v>0.6752972888073242</v>
      </c>
      <c r="Z78" s="5">
        <f t="shared" si="57"/>
        <v>1</v>
      </c>
      <c r="AA78" s="5">
        <f t="shared" si="58"/>
        <v>31</v>
      </c>
      <c r="AC78" s="39">
        <f t="shared" si="59"/>
        <v>1573206.3288699826</v>
      </c>
      <c r="AD78" s="39">
        <f t="shared" si="60"/>
        <v>1573206.3288699826</v>
      </c>
      <c r="AE78" s="39">
        <f t="shared" si="61"/>
        <v>1573206.3288699826</v>
      </c>
      <c r="AF78" s="39">
        <f t="shared" si="62"/>
        <v>-1256.052957181623</v>
      </c>
      <c r="AG78" s="39">
        <f t="shared" si="63"/>
        <v>-1256.052957181623</v>
      </c>
      <c r="AH78" s="39">
        <f t="shared" si="64"/>
        <v>-1256.052957181623</v>
      </c>
      <c r="AI78" s="39">
        <f t="shared" si="65"/>
        <v>2355.0992947155428</v>
      </c>
      <c r="AJ78" s="39">
        <f t="shared" si="66"/>
        <v>2355.0992947155428</v>
      </c>
      <c r="AK78" s="39">
        <f t="shared" si="67"/>
        <v>2355.0992947155428</v>
      </c>
      <c r="AL78" s="43"/>
      <c r="AM78" s="39">
        <f t="shared" si="68"/>
        <v>0</v>
      </c>
      <c r="AN78" s="39">
        <f t="shared" si="69"/>
        <v>0</v>
      </c>
      <c r="AO78" s="39">
        <f t="shared" si="70"/>
        <v>0</v>
      </c>
      <c r="AP78" s="40">
        <f t="shared" si="71"/>
        <v>0</v>
      </c>
      <c r="AR78" s="39">
        <f t="shared" si="72"/>
        <v>0</v>
      </c>
      <c r="AS78" s="39">
        <f t="shared" si="73"/>
        <v>0</v>
      </c>
      <c r="AT78" s="39">
        <f t="shared" si="74"/>
        <v>0</v>
      </c>
      <c r="AU78" s="40">
        <f t="shared" si="75"/>
        <v>0</v>
      </c>
      <c r="AV78" s="40"/>
      <c r="AW78" s="52">
        <f t="shared" si="76"/>
        <v>0</v>
      </c>
      <c r="AY78" s="52">
        <f t="shared" si="77"/>
        <v>1574305.3752075166</v>
      </c>
      <c r="AZ78" s="70"/>
    </row>
    <row r="79" spans="1:52">
      <c r="A79" s="44">
        <f t="shared" si="78"/>
        <v>39479</v>
      </c>
      <c r="B79" s="66">
        <f t="shared" si="80"/>
        <v>15000</v>
      </c>
      <c r="C79" s="67"/>
      <c r="D79" s="68">
        <f t="shared" si="42"/>
        <v>15000</v>
      </c>
      <c r="E79" s="35">
        <f t="shared" si="43"/>
        <v>435000</v>
      </c>
      <c r="F79" s="35">
        <f t="shared" si="44"/>
        <v>292288.26903216826</v>
      </c>
      <c r="G79" s="55">
        <f t="shared" si="45"/>
        <v>4.8899999999999997</v>
      </c>
      <c r="H79" s="69">
        <f>G79+' Summary'!$B$15</f>
        <v>4.8899999999999997</v>
      </c>
      <c r="I79" s="105">
        <f>H79+' Summary'!$B$17</f>
        <v>4.8899999999999997</v>
      </c>
      <c r="J79" s="55">
        <f t="shared" si="46"/>
        <v>-4.0000000000000001E-3</v>
      </c>
      <c r="K79" s="69">
        <f>J79+' Summary'!$B$16</f>
        <v>-4.0000000000000001E-3</v>
      </c>
      <c r="L79" s="105">
        <f t="shared" si="79"/>
        <v>-4.0000000000000001E-3</v>
      </c>
      <c r="M79" s="55">
        <f t="shared" si="47"/>
        <v>7.4999999999999997E-3</v>
      </c>
      <c r="N79" s="69">
        <f t="shared" si="48"/>
        <v>7.4999999999999997E-3</v>
      </c>
      <c r="O79" s="105">
        <f t="shared" si="48"/>
        <v>7.4999999999999997E-3</v>
      </c>
      <c r="P79" s="7"/>
      <c r="Q79" s="105">
        <f t="shared" si="49"/>
        <v>4.8934999999999995</v>
      </c>
      <c r="R79" s="105">
        <f t="shared" si="50"/>
        <v>4.8934999999999995</v>
      </c>
      <c r="S79" s="105">
        <f t="shared" si="51"/>
        <v>4.8934999999999995</v>
      </c>
      <c r="T79" s="7"/>
      <c r="U79" s="5">
        <f t="shared" si="52"/>
        <v>29</v>
      </c>
      <c r="V79" s="45">
        <f t="shared" si="53"/>
        <v>39532</v>
      </c>
      <c r="W79" s="5">
        <f t="shared" si="54"/>
        <v>2581</v>
      </c>
      <c r="X79" s="55">
        <f t="shared" si="55"/>
        <v>5.698721438178201E-2</v>
      </c>
      <c r="Y79" s="47">
        <f t="shared" si="56"/>
        <v>0.67192705524636376</v>
      </c>
      <c r="Z79" s="5">
        <f t="shared" si="57"/>
        <v>1</v>
      </c>
      <c r="AA79" s="5">
        <f t="shared" si="58"/>
        <v>29</v>
      </c>
      <c r="AC79" s="39">
        <f t="shared" si="59"/>
        <v>1429289.6355673028</v>
      </c>
      <c r="AD79" s="39">
        <f t="shared" si="60"/>
        <v>1429289.6355673028</v>
      </c>
      <c r="AE79" s="39">
        <f t="shared" si="61"/>
        <v>1429289.6355673028</v>
      </c>
      <c r="AF79" s="39">
        <f t="shared" si="62"/>
        <v>-1169.1530761286731</v>
      </c>
      <c r="AG79" s="39">
        <f t="shared" si="63"/>
        <v>-1169.1530761286731</v>
      </c>
      <c r="AH79" s="39">
        <f t="shared" si="64"/>
        <v>-1169.1530761286731</v>
      </c>
      <c r="AI79" s="39">
        <f t="shared" si="65"/>
        <v>2192.1620177412619</v>
      </c>
      <c r="AJ79" s="39">
        <f t="shared" si="66"/>
        <v>2192.1620177412619</v>
      </c>
      <c r="AK79" s="39">
        <f t="shared" si="67"/>
        <v>2192.1620177412619</v>
      </c>
      <c r="AL79" s="43"/>
      <c r="AM79" s="39">
        <f t="shared" si="68"/>
        <v>0</v>
      </c>
      <c r="AN79" s="39">
        <f t="shared" si="69"/>
        <v>0</v>
      </c>
      <c r="AO79" s="39">
        <f t="shared" si="70"/>
        <v>0</v>
      </c>
      <c r="AP79" s="40">
        <f t="shared" si="71"/>
        <v>0</v>
      </c>
      <c r="AR79" s="39">
        <f t="shared" si="72"/>
        <v>0</v>
      </c>
      <c r="AS79" s="39">
        <f t="shared" si="73"/>
        <v>0</v>
      </c>
      <c r="AT79" s="39">
        <f t="shared" si="74"/>
        <v>0</v>
      </c>
      <c r="AU79" s="40">
        <f t="shared" si="75"/>
        <v>0</v>
      </c>
      <c r="AV79" s="40"/>
      <c r="AW79" s="52">
        <f t="shared" si="76"/>
        <v>0</v>
      </c>
      <c r="AY79" s="52">
        <f t="shared" si="77"/>
        <v>1430312.6445089155</v>
      </c>
      <c r="AZ79" s="70"/>
    </row>
    <row r="80" spans="1:52">
      <c r="A80" s="44">
        <f t="shared" si="78"/>
        <v>39508</v>
      </c>
      <c r="B80" s="66">
        <f t="shared" si="80"/>
        <v>15000</v>
      </c>
      <c r="C80" s="67"/>
      <c r="D80" s="68">
        <f t="shared" si="42"/>
        <v>15000</v>
      </c>
      <c r="E80" s="35">
        <f t="shared" si="43"/>
        <v>465000</v>
      </c>
      <c r="F80" s="35">
        <f t="shared" si="44"/>
        <v>310844.88957349595</v>
      </c>
      <c r="G80" s="55">
        <f t="shared" si="45"/>
        <v>4.75</v>
      </c>
      <c r="H80" s="69">
        <f>G80+' Summary'!$B$15</f>
        <v>4.75</v>
      </c>
      <c r="I80" s="105">
        <f>H80+' Summary'!$B$17</f>
        <v>4.75</v>
      </c>
      <c r="J80" s="55">
        <f t="shared" si="46"/>
        <v>9.5000000000000015E-3</v>
      </c>
      <c r="K80" s="69">
        <f>J80+' Summary'!$B$16</f>
        <v>9.5000000000000015E-3</v>
      </c>
      <c r="L80" s="105">
        <f t="shared" si="79"/>
        <v>9.5000000000000015E-3</v>
      </c>
      <c r="M80" s="55">
        <f t="shared" si="47"/>
        <v>7.4999999999999997E-3</v>
      </c>
      <c r="N80" s="69">
        <f t="shared" si="48"/>
        <v>7.4999999999999997E-3</v>
      </c>
      <c r="O80" s="105">
        <f t="shared" si="48"/>
        <v>7.4999999999999997E-3</v>
      </c>
      <c r="P80" s="7"/>
      <c r="Q80" s="105">
        <f t="shared" si="49"/>
        <v>4.7670000000000003</v>
      </c>
      <c r="R80" s="105">
        <f t="shared" si="50"/>
        <v>4.7670000000000003</v>
      </c>
      <c r="S80" s="105">
        <f t="shared" si="51"/>
        <v>4.7670000000000003</v>
      </c>
      <c r="T80" s="7"/>
      <c r="U80" s="5">
        <f t="shared" si="52"/>
        <v>31</v>
      </c>
      <c r="V80" s="45">
        <f t="shared" si="53"/>
        <v>39563</v>
      </c>
      <c r="W80" s="5">
        <f t="shared" si="54"/>
        <v>2612</v>
      </c>
      <c r="X80" s="55">
        <f t="shared" si="55"/>
        <v>5.7066080141839698E-2</v>
      </c>
      <c r="Y80" s="47">
        <f t="shared" si="56"/>
        <v>0.66848363349138917</v>
      </c>
      <c r="Z80" s="5">
        <f t="shared" si="57"/>
        <v>1</v>
      </c>
      <c r="AA80" s="5">
        <f t="shared" si="58"/>
        <v>31</v>
      </c>
      <c r="AC80" s="39">
        <f t="shared" si="59"/>
        <v>1476513.2254741057</v>
      </c>
      <c r="AD80" s="39">
        <f t="shared" si="60"/>
        <v>1476513.2254741057</v>
      </c>
      <c r="AE80" s="39">
        <f t="shared" si="61"/>
        <v>1476513.2254741057</v>
      </c>
      <c r="AF80" s="39">
        <f t="shared" si="62"/>
        <v>2953.0264509482122</v>
      </c>
      <c r="AG80" s="39">
        <f t="shared" si="63"/>
        <v>2953.0264509482122</v>
      </c>
      <c r="AH80" s="39">
        <f t="shared" si="64"/>
        <v>2953.0264509482122</v>
      </c>
      <c r="AI80" s="39">
        <f t="shared" si="65"/>
        <v>2331.3366718012194</v>
      </c>
      <c r="AJ80" s="39">
        <f t="shared" si="66"/>
        <v>2331.3366718012194</v>
      </c>
      <c r="AK80" s="39">
        <f t="shared" si="67"/>
        <v>2331.3366718012194</v>
      </c>
      <c r="AL80" s="43"/>
      <c r="AM80" s="39">
        <f t="shared" si="68"/>
        <v>0</v>
      </c>
      <c r="AN80" s="39">
        <f t="shared" si="69"/>
        <v>0</v>
      </c>
      <c r="AO80" s="39">
        <f t="shared" si="70"/>
        <v>0</v>
      </c>
      <c r="AP80" s="40">
        <f t="shared" si="71"/>
        <v>0</v>
      </c>
      <c r="AR80" s="39">
        <f t="shared" si="72"/>
        <v>0</v>
      </c>
      <c r="AS80" s="39">
        <f t="shared" si="73"/>
        <v>0</v>
      </c>
      <c r="AT80" s="39">
        <f t="shared" si="74"/>
        <v>0</v>
      </c>
      <c r="AU80" s="40">
        <f t="shared" si="75"/>
        <v>0</v>
      </c>
      <c r="AV80" s="40"/>
      <c r="AW80" s="52">
        <f t="shared" si="76"/>
        <v>0</v>
      </c>
      <c r="AY80" s="52">
        <f t="shared" si="77"/>
        <v>1481797.5885968551</v>
      </c>
      <c r="AZ80" s="70"/>
    </row>
    <row r="81" spans="1:52">
      <c r="A81" s="44">
        <f t="shared" si="78"/>
        <v>39539</v>
      </c>
      <c r="B81" s="66">
        <f t="shared" si="80"/>
        <v>15000</v>
      </c>
      <c r="C81" s="67"/>
      <c r="D81" s="68">
        <f t="shared" si="42"/>
        <v>15000</v>
      </c>
      <c r="E81" s="35">
        <f t="shared" si="43"/>
        <v>450000</v>
      </c>
      <c r="F81" s="35">
        <f t="shared" si="44"/>
        <v>299327.71676992637</v>
      </c>
      <c r="G81" s="55">
        <f t="shared" si="45"/>
        <v>4.7140000000000004</v>
      </c>
      <c r="H81" s="69">
        <f>G81+' Summary'!$B$15</f>
        <v>4.7140000000000004</v>
      </c>
      <c r="I81" s="105">
        <f>H81+' Summary'!$B$17</f>
        <v>4.7140000000000004</v>
      </c>
      <c r="J81" s="55">
        <f t="shared" si="46"/>
        <v>9.5000000000000015E-3</v>
      </c>
      <c r="K81" s="69">
        <f>J81+' Summary'!$B$16</f>
        <v>9.5000000000000015E-3</v>
      </c>
      <c r="L81" s="105">
        <f t="shared" si="79"/>
        <v>9.5000000000000015E-3</v>
      </c>
      <c r="M81" s="55">
        <f t="shared" si="47"/>
        <v>0.01</v>
      </c>
      <c r="N81" s="69">
        <f t="shared" si="48"/>
        <v>0.01</v>
      </c>
      <c r="O81" s="105">
        <f t="shared" si="48"/>
        <v>0.01</v>
      </c>
      <c r="P81" s="7"/>
      <c r="Q81" s="105">
        <f t="shared" si="49"/>
        <v>4.7335000000000003</v>
      </c>
      <c r="R81" s="105">
        <f t="shared" si="50"/>
        <v>4.7335000000000003</v>
      </c>
      <c r="S81" s="105">
        <f t="shared" si="51"/>
        <v>4.7335000000000003</v>
      </c>
      <c r="T81" s="7"/>
      <c r="U81" s="5">
        <f t="shared" si="52"/>
        <v>30</v>
      </c>
      <c r="V81" s="45">
        <f t="shared" si="53"/>
        <v>39593</v>
      </c>
      <c r="W81" s="5">
        <f t="shared" si="54"/>
        <v>2642</v>
      </c>
      <c r="X81" s="55">
        <f t="shared" si="55"/>
        <v>5.7118187665260216E-2</v>
      </c>
      <c r="Y81" s="47">
        <f t="shared" si="56"/>
        <v>0.66517270393316974</v>
      </c>
      <c r="Z81" s="5">
        <f t="shared" si="57"/>
        <v>1</v>
      </c>
      <c r="AA81" s="5">
        <f t="shared" si="58"/>
        <v>30</v>
      </c>
      <c r="AC81" s="39">
        <f t="shared" si="59"/>
        <v>1411030.856853433</v>
      </c>
      <c r="AD81" s="39">
        <f t="shared" si="60"/>
        <v>1411030.856853433</v>
      </c>
      <c r="AE81" s="39">
        <f t="shared" si="61"/>
        <v>1411030.856853433</v>
      </c>
      <c r="AF81" s="39">
        <f t="shared" si="62"/>
        <v>2843.6133093143007</v>
      </c>
      <c r="AG81" s="39">
        <f t="shared" si="63"/>
        <v>2843.6133093143007</v>
      </c>
      <c r="AH81" s="39">
        <f t="shared" si="64"/>
        <v>2843.6133093143007</v>
      </c>
      <c r="AI81" s="39">
        <f t="shared" si="65"/>
        <v>2993.2771676992638</v>
      </c>
      <c r="AJ81" s="39">
        <f t="shared" si="66"/>
        <v>2993.2771676992638</v>
      </c>
      <c r="AK81" s="39">
        <f t="shared" si="67"/>
        <v>2993.2771676992638</v>
      </c>
      <c r="AL81" s="43"/>
      <c r="AM81" s="39">
        <f t="shared" si="68"/>
        <v>0</v>
      </c>
      <c r="AN81" s="39">
        <f t="shared" si="69"/>
        <v>0</v>
      </c>
      <c r="AO81" s="39">
        <f t="shared" si="70"/>
        <v>0</v>
      </c>
      <c r="AP81" s="40">
        <f t="shared" si="71"/>
        <v>0</v>
      </c>
      <c r="AR81" s="39">
        <f t="shared" si="72"/>
        <v>0</v>
      </c>
      <c r="AS81" s="39">
        <f t="shared" si="73"/>
        <v>0</v>
      </c>
      <c r="AT81" s="39">
        <f t="shared" si="74"/>
        <v>0</v>
      </c>
      <c r="AU81" s="40">
        <f t="shared" si="75"/>
        <v>0</v>
      </c>
      <c r="AV81" s="40"/>
      <c r="AW81" s="52">
        <f t="shared" si="76"/>
        <v>0</v>
      </c>
      <c r="AY81" s="52">
        <f t="shared" si="77"/>
        <v>1416867.7473304465</v>
      </c>
      <c r="AZ81" s="70"/>
    </row>
    <row r="82" spans="1:52">
      <c r="A82" s="44">
        <f t="shared" si="78"/>
        <v>39569</v>
      </c>
      <c r="B82" s="66">
        <f t="shared" si="80"/>
        <v>15000</v>
      </c>
      <c r="C82" s="67"/>
      <c r="D82" s="68">
        <f t="shared" si="42"/>
        <v>15000</v>
      </c>
      <c r="E82" s="35">
        <f t="shared" si="43"/>
        <v>465000</v>
      </c>
      <c r="F82" s="35">
        <f t="shared" si="44"/>
        <v>307719.92614825419</v>
      </c>
      <c r="G82" s="55">
        <f t="shared" si="45"/>
        <v>4.7010000000000005</v>
      </c>
      <c r="H82" s="69">
        <f>G82+' Summary'!$B$15</f>
        <v>4.7010000000000005</v>
      </c>
      <c r="I82" s="105">
        <f>H82+' Summary'!$B$17</f>
        <v>4.7010000000000005</v>
      </c>
      <c r="J82" s="55">
        <f t="shared" si="46"/>
        <v>9.2500000000000013E-3</v>
      </c>
      <c r="K82" s="69">
        <f>J82+' Summary'!$B$16</f>
        <v>9.2500000000000013E-3</v>
      </c>
      <c r="L82" s="105">
        <f t="shared" si="79"/>
        <v>9.2500000000000013E-3</v>
      </c>
      <c r="M82" s="55">
        <f t="shared" si="47"/>
        <v>0.01</v>
      </c>
      <c r="N82" s="69">
        <f t="shared" si="48"/>
        <v>0.01</v>
      </c>
      <c r="O82" s="105">
        <f t="shared" si="48"/>
        <v>0.01</v>
      </c>
      <c r="P82" s="7"/>
      <c r="Q82" s="105">
        <f t="shared" si="49"/>
        <v>4.7202500000000009</v>
      </c>
      <c r="R82" s="105">
        <f t="shared" si="50"/>
        <v>4.7202500000000009</v>
      </c>
      <c r="S82" s="105">
        <f t="shared" si="51"/>
        <v>4.7202500000000009</v>
      </c>
      <c r="T82" s="7"/>
      <c r="U82" s="5">
        <f t="shared" si="52"/>
        <v>31</v>
      </c>
      <c r="V82" s="45">
        <f t="shared" si="53"/>
        <v>39624</v>
      </c>
      <c r="W82" s="5">
        <f t="shared" si="54"/>
        <v>2673</v>
      </c>
      <c r="X82" s="55">
        <f t="shared" si="55"/>
        <v>5.7166465430239309E-2</v>
      </c>
      <c r="Y82" s="47">
        <f t="shared" si="56"/>
        <v>0.66176328203925638</v>
      </c>
      <c r="Z82" s="5">
        <f t="shared" si="57"/>
        <v>1</v>
      </c>
      <c r="AA82" s="5">
        <f t="shared" si="58"/>
        <v>31</v>
      </c>
      <c r="AC82" s="39">
        <f t="shared" si="59"/>
        <v>1446591.3728229431</v>
      </c>
      <c r="AD82" s="39">
        <f t="shared" si="60"/>
        <v>1446591.3728229431</v>
      </c>
      <c r="AE82" s="39">
        <f t="shared" si="61"/>
        <v>1446591.3728229431</v>
      </c>
      <c r="AF82" s="39">
        <f t="shared" si="62"/>
        <v>2846.4093168713516</v>
      </c>
      <c r="AG82" s="39">
        <f t="shared" si="63"/>
        <v>2846.4093168713516</v>
      </c>
      <c r="AH82" s="39">
        <f t="shared" si="64"/>
        <v>2846.4093168713516</v>
      </c>
      <c r="AI82" s="39">
        <f t="shared" si="65"/>
        <v>3077.1992614825422</v>
      </c>
      <c r="AJ82" s="39">
        <f t="shared" si="66"/>
        <v>3077.1992614825422</v>
      </c>
      <c r="AK82" s="39">
        <f t="shared" si="67"/>
        <v>3077.1992614825422</v>
      </c>
      <c r="AL82" s="43"/>
      <c r="AM82" s="39">
        <f t="shared" si="68"/>
        <v>0</v>
      </c>
      <c r="AN82" s="39">
        <f t="shared" si="69"/>
        <v>0</v>
      </c>
      <c r="AO82" s="39">
        <f t="shared" si="70"/>
        <v>0</v>
      </c>
      <c r="AP82" s="40">
        <f t="shared" si="71"/>
        <v>0</v>
      </c>
      <c r="AR82" s="39">
        <f t="shared" si="72"/>
        <v>0</v>
      </c>
      <c r="AS82" s="39">
        <f t="shared" si="73"/>
        <v>0</v>
      </c>
      <c r="AT82" s="39">
        <f t="shared" si="74"/>
        <v>0</v>
      </c>
      <c r="AU82" s="40">
        <f t="shared" si="75"/>
        <v>0</v>
      </c>
      <c r="AV82" s="40"/>
      <c r="AW82" s="52">
        <f t="shared" si="76"/>
        <v>0</v>
      </c>
      <c r="AY82" s="52">
        <f t="shared" si="77"/>
        <v>1452514.981401297</v>
      </c>
      <c r="AZ82" s="70"/>
    </row>
    <row r="83" spans="1:52">
      <c r="A83" s="44">
        <f t="shared" si="78"/>
        <v>39600</v>
      </c>
      <c r="B83" s="66">
        <f t="shared" si="80"/>
        <v>15000</v>
      </c>
      <c r="C83" s="67"/>
      <c r="D83" s="68">
        <f t="shared" si="42"/>
        <v>15000</v>
      </c>
      <c r="E83" s="35">
        <f t="shared" si="43"/>
        <v>450000</v>
      </c>
      <c r="F83" s="35">
        <f t="shared" si="44"/>
        <v>296313.89633426274</v>
      </c>
      <c r="G83" s="55">
        <f t="shared" si="45"/>
        <v>4.7340000000000009</v>
      </c>
      <c r="H83" s="69">
        <f>G83+' Summary'!$B$15</f>
        <v>4.7340000000000009</v>
      </c>
      <c r="I83" s="105">
        <f>H83+' Summary'!$B$17</f>
        <v>4.7340000000000009</v>
      </c>
      <c r="J83" s="55">
        <f t="shared" si="46"/>
        <v>9.2500000000000013E-3</v>
      </c>
      <c r="K83" s="69">
        <f>J83+' Summary'!$B$16</f>
        <v>9.2500000000000013E-3</v>
      </c>
      <c r="L83" s="105">
        <f t="shared" si="79"/>
        <v>9.2500000000000013E-3</v>
      </c>
      <c r="M83" s="55">
        <f t="shared" si="47"/>
        <v>0.01</v>
      </c>
      <c r="N83" s="69">
        <f t="shared" si="48"/>
        <v>0.01</v>
      </c>
      <c r="O83" s="105">
        <f t="shared" si="48"/>
        <v>0.01</v>
      </c>
      <c r="P83" s="7"/>
      <c r="Q83" s="105">
        <f t="shared" si="49"/>
        <v>4.7532500000000013</v>
      </c>
      <c r="R83" s="105">
        <f t="shared" si="50"/>
        <v>4.7532500000000013</v>
      </c>
      <c r="S83" s="105">
        <f t="shared" si="51"/>
        <v>4.7532500000000013</v>
      </c>
      <c r="T83" s="7"/>
      <c r="U83" s="5">
        <f t="shared" si="52"/>
        <v>30</v>
      </c>
      <c r="V83" s="45">
        <f t="shared" si="53"/>
        <v>39654</v>
      </c>
      <c r="W83" s="5">
        <f t="shared" si="54"/>
        <v>2703</v>
      </c>
      <c r="X83" s="55">
        <f t="shared" si="55"/>
        <v>5.7216352454865213E-2</v>
      </c>
      <c r="Y83" s="47">
        <f t="shared" si="56"/>
        <v>0.65847532518725049</v>
      </c>
      <c r="Z83" s="5">
        <f t="shared" si="57"/>
        <v>1</v>
      </c>
      <c r="AA83" s="5">
        <f t="shared" si="58"/>
        <v>30</v>
      </c>
      <c r="AC83" s="39">
        <f t="shared" si="59"/>
        <v>1402749.9852464001</v>
      </c>
      <c r="AD83" s="39">
        <f t="shared" si="60"/>
        <v>1402749.9852464001</v>
      </c>
      <c r="AE83" s="39">
        <f t="shared" si="61"/>
        <v>1402749.9852464001</v>
      </c>
      <c r="AF83" s="39">
        <f t="shared" si="62"/>
        <v>2740.9035410919305</v>
      </c>
      <c r="AG83" s="39">
        <f t="shared" si="63"/>
        <v>2740.9035410919305</v>
      </c>
      <c r="AH83" s="39">
        <f t="shared" si="64"/>
        <v>2740.9035410919305</v>
      </c>
      <c r="AI83" s="39">
        <f t="shared" si="65"/>
        <v>2963.1389633426274</v>
      </c>
      <c r="AJ83" s="39">
        <f t="shared" si="66"/>
        <v>2963.1389633426274</v>
      </c>
      <c r="AK83" s="39">
        <f t="shared" si="67"/>
        <v>2963.1389633426274</v>
      </c>
      <c r="AL83" s="43"/>
      <c r="AM83" s="39">
        <f t="shared" si="68"/>
        <v>0</v>
      </c>
      <c r="AN83" s="39">
        <f t="shared" si="69"/>
        <v>0</v>
      </c>
      <c r="AO83" s="39">
        <f t="shared" si="70"/>
        <v>0</v>
      </c>
      <c r="AP83" s="40">
        <f t="shared" si="71"/>
        <v>0</v>
      </c>
      <c r="AR83" s="39">
        <f t="shared" si="72"/>
        <v>0</v>
      </c>
      <c r="AS83" s="39">
        <f t="shared" si="73"/>
        <v>0</v>
      </c>
      <c r="AT83" s="39">
        <f t="shared" si="74"/>
        <v>0</v>
      </c>
      <c r="AU83" s="40">
        <f t="shared" si="75"/>
        <v>0</v>
      </c>
      <c r="AV83" s="40"/>
      <c r="AW83" s="52">
        <f t="shared" si="76"/>
        <v>0</v>
      </c>
      <c r="AY83" s="52">
        <f t="shared" si="77"/>
        <v>1408454.0277508346</v>
      </c>
      <c r="AZ83" s="70"/>
    </row>
    <row r="84" spans="1:52">
      <c r="A84" s="44">
        <f t="shared" si="78"/>
        <v>39630</v>
      </c>
      <c r="B84" s="66">
        <f t="shared" si="80"/>
        <v>15000</v>
      </c>
      <c r="C84" s="67"/>
      <c r="D84" s="68">
        <f t="shared" si="42"/>
        <v>15000</v>
      </c>
      <c r="E84" s="35">
        <f t="shared" si="43"/>
        <v>465000</v>
      </c>
      <c r="F84" s="35">
        <f t="shared" si="44"/>
        <v>304616.6781506025</v>
      </c>
      <c r="G84" s="55">
        <f t="shared" si="45"/>
        <v>4.76</v>
      </c>
      <c r="H84" s="69">
        <f>G84+' Summary'!$B$15</f>
        <v>4.76</v>
      </c>
      <c r="I84" s="105">
        <f>H84+' Summary'!$B$17</f>
        <v>4.76</v>
      </c>
      <c r="J84" s="55">
        <f t="shared" si="46"/>
        <v>9.2500000000000013E-3</v>
      </c>
      <c r="K84" s="69">
        <f>J84+' Summary'!$B$16</f>
        <v>9.2500000000000013E-3</v>
      </c>
      <c r="L84" s="105">
        <f t="shared" si="79"/>
        <v>9.2500000000000013E-3</v>
      </c>
      <c r="M84" s="55">
        <f t="shared" si="47"/>
        <v>0.01</v>
      </c>
      <c r="N84" s="69">
        <f t="shared" si="48"/>
        <v>0.01</v>
      </c>
      <c r="O84" s="105">
        <f t="shared" si="48"/>
        <v>0.01</v>
      </c>
      <c r="P84" s="7"/>
      <c r="Q84" s="105">
        <f t="shared" si="49"/>
        <v>4.7792500000000002</v>
      </c>
      <c r="R84" s="105">
        <f t="shared" si="50"/>
        <v>4.7792500000000002</v>
      </c>
      <c r="S84" s="105">
        <f t="shared" si="51"/>
        <v>4.7792500000000002</v>
      </c>
      <c r="T84" s="7"/>
      <c r="U84" s="5">
        <f t="shared" si="52"/>
        <v>31</v>
      </c>
      <c r="V84" s="45">
        <f t="shared" si="53"/>
        <v>39685</v>
      </c>
      <c r="W84" s="5">
        <f t="shared" si="54"/>
        <v>2734</v>
      </c>
      <c r="X84" s="55">
        <f t="shared" si="55"/>
        <v>5.7264630221420809E-2</v>
      </c>
      <c r="Y84" s="47">
        <f t="shared" si="56"/>
        <v>0.65508963043140322</v>
      </c>
      <c r="Z84" s="5">
        <f t="shared" si="57"/>
        <v>1</v>
      </c>
      <c r="AA84" s="5">
        <f t="shared" si="58"/>
        <v>31</v>
      </c>
      <c r="AC84" s="39">
        <f t="shared" si="59"/>
        <v>1449975.3879968678</v>
      </c>
      <c r="AD84" s="39">
        <f t="shared" si="60"/>
        <v>1449975.3879968678</v>
      </c>
      <c r="AE84" s="39">
        <f t="shared" si="61"/>
        <v>1449975.3879968678</v>
      </c>
      <c r="AF84" s="39">
        <f t="shared" si="62"/>
        <v>2817.7042728930737</v>
      </c>
      <c r="AG84" s="39">
        <f t="shared" si="63"/>
        <v>2817.7042728930737</v>
      </c>
      <c r="AH84" s="39">
        <f t="shared" si="64"/>
        <v>2817.7042728930737</v>
      </c>
      <c r="AI84" s="39">
        <f t="shared" si="65"/>
        <v>3046.166781506025</v>
      </c>
      <c r="AJ84" s="39">
        <f t="shared" si="66"/>
        <v>3046.166781506025</v>
      </c>
      <c r="AK84" s="39">
        <f t="shared" si="67"/>
        <v>3046.166781506025</v>
      </c>
      <c r="AL84" s="43"/>
      <c r="AM84" s="39">
        <f t="shared" si="68"/>
        <v>0</v>
      </c>
      <c r="AN84" s="39">
        <f t="shared" si="69"/>
        <v>0</v>
      </c>
      <c r="AO84" s="39">
        <f t="shared" si="70"/>
        <v>0</v>
      </c>
      <c r="AP84" s="40">
        <f t="shared" si="71"/>
        <v>0</v>
      </c>
      <c r="AR84" s="39">
        <f t="shared" si="72"/>
        <v>0</v>
      </c>
      <c r="AS84" s="39">
        <f t="shared" si="73"/>
        <v>0</v>
      </c>
      <c r="AT84" s="39">
        <f t="shared" si="74"/>
        <v>0</v>
      </c>
      <c r="AU84" s="40">
        <f t="shared" si="75"/>
        <v>0</v>
      </c>
      <c r="AV84" s="40"/>
      <c r="AW84" s="52">
        <f t="shared" si="76"/>
        <v>0</v>
      </c>
      <c r="AY84" s="52">
        <f t="shared" si="77"/>
        <v>1455839.2590512668</v>
      </c>
      <c r="AZ84" s="70"/>
    </row>
    <row r="85" spans="1:52">
      <c r="A85" s="44">
        <f t="shared" si="78"/>
        <v>39661</v>
      </c>
      <c r="B85" s="66">
        <f t="shared" si="80"/>
        <v>15000</v>
      </c>
      <c r="C85" s="67"/>
      <c r="D85" s="68">
        <f t="shared" si="42"/>
        <v>15000</v>
      </c>
      <c r="E85" s="35">
        <f t="shared" si="43"/>
        <v>465000</v>
      </c>
      <c r="F85" s="35">
        <f t="shared" si="44"/>
        <v>303047.93283379357</v>
      </c>
      <c r="G85" s="55">
        <f t="shared" si="45"/>
        <v>4.7880000000000003</v>
      </c>
      <c r="H85" s="69">
        <f>G85+' Summary'!$B$15</f>
        <v>4.7880000000000003</v>
      </c>
      <c r="I85" s="105">
        <f>H85+' Summary'!$B$17</f>
        <v>4.7880000000000003</v>
      </c>
      <c r="J85" s="55">
        <f t="shared" si="46"/>
        <v>9.2500000000000013E-3</v>
      </c>
      <c r="K85" s="69">
        <f>J85+' Summary'!$B$16</f>
        <v>9.2500000000000013E-3</v>
      </c>
      <c r="L85" s="105">
        <f t="shared" si="79"/>
        <v>9.2500000000000013E-3</v>
      </c>
      <c r="M85" s="55">
        <f t="shared" si="47"/>
        <v>0.01</v>
      </c>
      <c r="N85" s="69">
        <f t="shared" si="48"/>
        <v>0.01</v>
      </c>
      <c r="O85" s="105">
        <f t="shared" si="48"/>
        <v>0.01</v>
      </c>
      <c r="P85" s="7"/>
      <c r="Q85" s="105">
        <f t="shared" si="49"/>
        <v>4.8072500000000007</v>
      </c>
      <c r="R85" s="105">
        <f t="shared" si="50"/>
        <v>4.8072500000000007</v>
      </c>
      <c r="S85" s="105">
        <f t="shared" si="51"/>
        <v>4.8072500000000007</v>
      </c>
      <c r="T85" s="7"/>
      <c r="U85" s="5">
        <f t="shared" si="52"/>
        <v>31</v>
      </c>
      <c r="V85" s="45">
        <f t="shared" si="53"/>
        <v>39716</v>
      </c>
      <c r="W85" s="5">
        <f t="shared" si="54"/>
        <v>2765</v>
      </c>
      <c r="X85" s="55">
        <f t="shared" si="55"/>
        <v>5.7314517247676104E-2</v>
      </c>
      <c r="Y85" s="47">
        <f t="shared" si="56"/>
        <v>0.65171598458880342</v>
      </c>
      <c r="Z85" s="5">
        <f t="shared" si="57"/>
        <v>1</v>
      </c>
      <c r="AA85" s="5">
        <f t="shared" si="58"/>
        <v>31</v>
      </c>
      <c r="AC85" s="39">
        <f t="shared" si="59"/>
        <v>1450993.5024082037</v>
      </c>
      <c r="AD85" s="39">
        <f t="shared" si="60"/>
        <v>1450993.5024082037</v>
      </c>
      <c r="AE85" s="39">
        <f t="shared" si="61"/>
        <v>1450993.5024082037</v>
      </c>
      <c r="AF85" s="39">
        <f t="shared" si="62"/>
        <v>2803.1933787125909</v>
      </c>
      <c r="AG85" s="39">
        <f t="shared" si="63"/>
        <v>2803.1933787125909</v>
      </c>
      <c r="AH85" s="39">
        <f t="shared" si="64"/>
        <v>2803.1933787125909</v>
      </c>
      <c r="AI85" s="39">
        <f t="shared" si="65"/>
        <v>3030.4793283379358</v>
      </c>
      <c r="AJ85" s="39">
        <f t="shared" si="66"/>
        <v>3030.4793283379358</v>
      </c>
      <c r="AK85" s="39">
        <f t="shared" si="67"/>
        <v>3030.4793283379358</v>
      </c>
      <c r="AL85" s="43"/>
      <c r="AM85" s="39">
        <f t="shared" si="68"/>
        <v>0</v>
      </c>
      <c r="AN85" s="39">
        <f t="shared" si="69"/>
        <v>0</v>
      </c>
      <c r="AO85" s="39">
        <f t="shared" si="70"/>
        <v>0</v>
      </c>
      <c r="AP85" s="40">
        <f t="shared" si="71"/>
        <v>0</v>
      </c>
      <c r="AR85" s="39">
        <f t="shared" si="72"/>
        <v>0</v>
      </c>
      <c r="AS85" s="39">
        <f t="shared" si="73"/>
        <v>0</v>
      </c>
      <c r="AT85" s="39">
        <f t="shared" si="74"/>
        <v>0</v>
      </c>
      <c r="AU85" s="40">
        <f t="shared" si="75"/>
        <v>0</v>
      </c>
      <c r="AV85" s="40"/>
      <c r="AW85" s="52">
        <f t="shared" si="76"/>
        <v>0</v>
      </c>
      <c r="AY85" s="52">
        <f t="shared" si="77"/>
        <v>1456827.1751152542</v>
      </c>
      <c r="AZ85" s="70"/>
    </row>
    <row r="86" spans="1:52">
      <c r="A86" s="44">
        <f t="shared" si="78"/>
        <v>39692</v>
      </c>
      <c r="B86" s="66">
        <f t="shared" si="80"/>
        <v>15000</v>
      </c>
      <c r="C86" s="67"/>
      <c r="D86" s="68">
        <f t="shared" si="42"/>
        <v>15000</v>
      </c>
      <c r="E86" s="35">
        <f t="shared" si="43"/>
        <v>450000</v>
      </c>
      <c r="F86" s="35">
        <f t="shared" si="44"/>
        <v>291808.18443068187</v>
      </c>
      <c r="G86" s="55">
        <f t="shared" si="45"/>
        <v>4.7780000000000005</v>
      </c>
      <c r="H86" s="69">
        <f>G86+' Summary'!$B$15</f>
        <v>4.7780000000000005</v>
      </c>
      <c r="I86" s="105">
        <f>H86+' Summary'!$B$17</f>
        <v>4.7780000000000005</v>
      </c>
      <c r="J86" s="55">
        <f t="shared" si="46"/>
        <v>9.2500000000000013E-3</v>
      </c>
      <c r="K86" s="69">
        <f>J86+' Summary'!$B$16</f>
        <v>9.2500000000000013E-3</v>
      </c>
      <c r="L86" s="105">
        <f t="shared" si="79"/>
        <v>9.2500000000000013E-3</v>
      </c>
      <c r="M86" s="55">
        <f t="shared" si="47"/>
        <v>0.01</v>
      </c>
      <c r="N86" s="69">
        <f t="shared" si="48"/>
        <v>0.01</v>
      </c>
      <c r="O86" s="105">
        <f t="shared" si="48"/>
        <v>0.01</v>
      </c>
      <c r="P86" s="7"/>
      <c r="Q86" s="105">
        <f t="shared" si="49"/>
        <v>4.7972500000000009</v>
      </c>
      <c r="R86" s="105">
        <f t="shared" si="50"/>
        <v>4.7972500000000009</v>
      </c>
      <c r="S86" s="105">
        <f t="shared" si="51"/>
        <v>4.7972500000000009</v>
      </c>
      <c r="T86" s="7"/>
      <c r="U86" s="5">
        <f t="shared" si="52"/>
        <v>30</v>
      </c>
      <c r="V86" s="45">
        <f t="shared" si="53"/>
        <v>39746</v>
      </c>
      <c r="W86" s="5">
        <f t="shared" si="54"/>
        <v>2795</v>
      </c>
      <c r="X86" s="55">
        <f t="shared" si="55"/>
        <v>5.7364404274760104E-2</v>
      </c>
      <c r="Y86" s="47">
        <f t="shared" si="56"/>
        <v>0.64846263206818189</v>
      </c>
      <c r="Z86" s="5">
        <f t="shared" si="57"/>
        <v>1</v>
      </c>
      <c r="AA86" s="5">
        <f t="shared" si="58"/>
        <v>30</v>
      </c>
      <c r="AC86" s="39">
        <f t="shared" si="59"/>
        <v>1394259.505209798</v>
      </c>
      <c r="AD86" s="39">
        <f t="shared" si="60"/>
        <v>1394259.505209798</v>
      </c>
      <c r="AE86" s="39">
        <f t="shared" si="61"/>
        <v>1394259.505209798</v>
      </c>
      <c r="AF86" s="39">
        <f t="shared" si="62"/>
        <v>2699.2257059838075</v>
      </c>
      <c r="AG86" s="39">
        <f t="shared" si="63"/>
        <v>2699.2257059838075</v>
      </c>
      <c r="AH86" s="39">
        <f t="shared" si="64"/>
        <v>2699.2257059838075</v>
      </c>
      <c r="AI86" s="39">
        <f t="shared" si="65"/>
        <v>2918.0818443068188</v>
      </c>
      <c r="AJ86" s="39">
        <f t="shared" si="66"/>
        <v>2918.0818443068188</v>
      </c>
      <c r="AK86" s="39">
        <f t="shared" si="67"/>
        <v>2918.0818443068188</v>
      </c>
      <c r="AL86" s="43"/>
      <c r="AM86" s="39">
        <f t="shared" si="68"/>
        <v>0</v>
      </c>
      <c r="AN86" s="39">
        <f t="shared" si="69"/>
        <v>0</v>
      </c>
      <c r="AO86" s="39">
        <f t="shared" si="70"/>
        <v>0</v>
      </c>
      <c r="AP86" s="40">
        <f t="shared" si="71"/>
        <v>0</v>
      </c>
      <c r="AR86" s="39">
        <f t="shared" si="72"/>
        <v>0</v>
      </c>
      <c r="AS86" s="39">
        <f t="shared" si="73"/>
        <v>0</v>
      </c>
      <c r="AT86" s="39">
        <f t="shared" si="74"/>
        <v>0</v>
      </c>
      <c r="AU86" s="40">
        <f t="shared" si="75"/>
        <v>0</v>
      </c>
      <c r="AV86" s="40"/>
      <c r="AW86" s="52">
        <f t="shared" si="76"/>
        <v>0</v>
      </c>
      <c r="AY86" s="52">
        <f t="shared" si="77"/>
        <v>1399876.8127600886</v>
      </c>
      <c r="AZ86" s="70"/>
    </row>
    <row r="87" spans="1:52">
      <c r="A87" s="44">
        <f t="shared" si="78"/>
        <v>39722</v>
      </c>
      <c r="B87" s="66">
        <f t="shared" si="80"/>
        <v>15000</v>
      </c>
      <c r="C87" s="67"/>
      <c r="D87" s="68">
        <f t="shared" si="42"/>
        <v>15000</v>
      </c>
      <c r="E87" s="35">
        <f t="shared" si="43"/>
        <v>465000</v>
      </c>
      <c r="F87" s="35">
        <f t="shared" si="44"/>
        <v>299977.39438971062</v>
      </c>
      <c r="G87" s="55">
        <f t="shared" si="45"/>
        <v>4.798</v>
      </c>
      <c r="H87" s="69">
        <f>G87+' Summary'!$B$15</f>
        <v>4.798</v>
      </c>
      <c r="I87" s="105">
        <f>H87+' Summary'!$B$17</f>
        <v>4.798</v>
      </c>
      <c r="J87" s="55">
        <f t="shared" si="46"/>
        <v>-4.0000000000000001E-3</v>
      </c>
      <c r="K87" s="69">
        <f>J87+' Summary'!$B$16</f>
        <v>-4.0000000000000001E-3</v>
      </c>
      <c r="L87" s="105">
        <f t="shared" si="79"/>
        <v>-4.0000000000000001E-3</v>
      </c>
      <c r="M87" s="55">
        <f t="shared" si="47"/>
        <v>0.01</v>
      </c>
      <c r="N87" s="69">
        <f t="shared" si="48"/>
        <v>0.01</v>
      </c>
      <c r="O87" s="105">
        <f t="shared" si="48"/>
        <v>0.01</v>
      </c>
      <c r="P87" s="7"/>
      <c r="Q87" s="105">
        <f t="shared" si="49"/>
        <v>4.8040000000000003</v>
      </c>
      <c r="R87" s="105">
        <f t="shared" si="50"/>
        <v>4.8040000000000003</v>
      </c>
      <c r="S87" s="105">
        <f t="shared" si="51"/>
        <v>4.8040000000000003</v>
      </c>
      <c r="T87" s="7"/>
      <c r="U87" s="5">
        <f t="shared" si="52"/>
        <v>31</v>
      </c>
      <c r="V87" s="45">
        <f t="shared" si="53"/>
        <v>39777</v>
      </c>
      <c r="W87" s="5">
        <f t="shared" si="54"/>
        <v>2826</v>
      </c>
      <c r="X87" s="55">
        <f t="shared" si="55"/>
        <v>5.7412682043693319E-2</v>
      </c>
      <c r="Y87" s="47">
        <f t="shared" si="56"/>
        <v>0.64511267610690459</v>
      </c>
      <c r="Z87" s="5">
        <f t="shared" si="57"/>
        <v>1</v>
      </c>
      <c r="AA87" s="5">
        <f t="shared" si="58"/>
        <v>31</v>
      </c>
      <c r="AC87" s="39">
        <f t="shared" si="59"/>
        <v>1439291.5382818317</v>
      </c>
      <c r="AD87" s="39">
        <f t="shared" si="60"/>
        <v>1439291.5382818317</v>
      </c>
      <c r="AE87" s="39">
        <f t="shared" si="61"/>
        <v>1439291.5382818317</v>
      </c>
      <c r="AF87" s="39">
        <f t="shared" si="62"/>
        <v>-1199.9095775588426</v>
      </c>
      <c r="AG87" s="39">
        <f t="shared" si="63"/>
        <v>-1199.9095775588426</v>
      </c>
      <c r="AH87" s="39">
        <f t="shared" si="64"/>
        <v>-1199.9095775588426</v>
      </c>
      <c r="AI87" s="39">
        <f t="shared" si="65"/>
        <v>2999.7739438971062</v>
      </c>
      <c r="AJ87" s="39">
        <f t="shared" si="66"/>
        <v>2999.7739438971062</v>
      </c>
      <c r="AK87" s="39">
        <f t="shared" si="67"/>
        <v>2999.7739438971062</v>
      </c>
      <c r="AL87" s="43"/>
      <c r="AM87" s="39">
        <f t="shared" si="68"/>
        <v>0</v>
      </c>
      <c r="AN87" s="39">
        <f t="shared" si="69"/>
        <v>0</v>
      </c>
      <c r="AO87" s="39">
        <f t="shared" si="70"/>
        <v>0</v>
      </c>
      <c r="AP87" s="40">
        <f t="shared" si="71"/>
        <v>0</v>
      </c>
      <c r="AR87" s="39">
        <f t="shared" si="72"/>
        <v>0</v>
      </c>
      <c r="AS87" s="39">
        <f t="shared" si="73"/>
        <v>0</v>
      </c>
      <c r="AT87" s="39">
        <f t="shared" si="74"/>
        <v>0</v>
      </c>
      <c r="AU87" s="40">
        <f t="shared" si="75"/>
        <v>0</v>
      </c>
      <c r="AV87" s="40"/>
      <c r="AW87" s="52">
        <f t="shared" si="76"/>
        <v>0</v>
      </c>
      <c r="AY87" s="52">
        <f t="shared" si="77"/>
        <v>1441091.40264817</v>
      </c>
      <c r="AZ87" s="70"/>
    </row>
    <row r="88" spans="1:52">
      <c r="A88" s="44">
        <f t="shared" si="78"/>
        <v>39753</v>
      </c>
      <c r="B88" s="66">
        <f t="shared" si="80"/>
        <v>15000</v>
      </c>
      <c r="C88" s="67"/>
      <c r="D88" s="68">
        <f t="shared" si="42"/>
        <v>15000</v>
      </c>
      <c r="E88" s="35">
        <f t="shared" si="43"/>
        <v>450000</v>
      </c>
      <c r="F88" s="35">
        <f t="shared" si="44"/>
        <v>288847.00635361834</v>
      </c>
      <c r="G88" s="55">
        <f t="shared" si="45"/>
        <v>4.9249999999999998</v>
      </c>
      <c r="H88" s="69">
        <f>G88+' Summary'!$B$15</f>
        <v>4.9249999999999998</v>
      </c>
      <c r="I88" s="105">
        <f>H88+' Summary'!$B$17</f>
        <v>4.9249999999999998</v>
      </c>
      <c r="J88" s="55">
        <f t="shared" si="46"/>
        <v>-3.0000000000000001E-3</v>
      </c>
      <c r="K88" s="69">
        <f>J88+' Summary'!$B$16</f>
        <v>-3.0000000000000001E-3</v>
      </c>
      <c r="L88" s="105">
        <f t="shared" si="79"/>
        <v>-3.0000000000000001E-3</v>
      </c>
      <c r="M88" s="55">
        <f t="shared" si="47"/>
        <v>7.4999999999999997E-3</v>
      </c>
      <c r="N88" s="69">
        <f t="shared" si="48"/>
        <v>7.4999999999999997E-3</v>
      </c>
      <c r="O88" s="105">
        <f t="shared" si="48"/>
        <v>7.4999999999999997E-3</v>
      </c>
      <c r="P88" s="7"/>
      <c r="Q88" s="105">
        <f t="shared" si="49"/>
        <v>4.9295</v>
      </c>
      <c r="R88" s="105">
        <f t="shared" si="50"/>
        <v>4.9295</v>
      </c>
      <c r="S88" s="105">
        <f t="shared" si="51"/>
        <v>4.9295</v>
      </c>
      <c r="T88" s="7"/>
      <c r="U88" s="5">
        <f t="shared" si="52"/>
        <v>30</v>
      </c>
      <c r="V88" s="45">
        <f t="shared" si="53"/>
        <v>39807</v>
      </c>
      <c r="W88" s="5">
        <f t="shared" si="54"/>
        <v>2856</v>
      </c>
      <c r="X88" s="55">
        <f t="shared" si="55"/>
        <v>5.7462569072406211E-2</v>
      </c>
      <c r="Y88" s="47">
        <f t="shared" si="56"/>
        <v>0.64188223634137409</v>
      </c>
      <c r="Z88" s="5">
        <f t="shared" si="57"/>
        <v>1</v>
      </c>
      <c r="AA88" s="5">
        <f t="shared" si="58"/>
        <v>30</v>
      </c>
      <c r="AC88" s="39">
        <f t="shared" si="59"/>
        <v>1422571.5062915704</v>
      </c>
      <c r="AD88" s="39">
        <f t="shared" si="60"/>
        <v>1422571.5062915704</v>
      </c>
      <c r="AE88" s="39">
        <f t="shared" si="61"/>
        <v>1422571.5062915704</v>
      </c>
      <c r="AF88" s="39">
        <f t="shared" si="62"/>
        <v>-866.54101906085509</v>
      </c>
      <c r="AG88" s="39">
        <f t="shared" si="63"/>
        <v>-866.54101906085509</v>
      </c>
      <c r="AH88" s="39">
        <f t="shared" si="64"/>
        <v>-866.54101906085509</v>
      </c>
      <c r="AI88" s="39">
        <f t="shared" si="65"/>
        <v>2166.3525476521377</v>
      </c>
      <c r="AJ88" s="39">
        <f t="shared" si="66"/>
        <v>2166.3525476521377</v>
      </c>
      <c r="AK88" s="39">
        <f t="shared" si="67"/>
        <v>2166.3525476521377</v>
      </c>
      <c r="AL88" s="43"/>
      <c r="AM88" s="39">
        <f t="shared" si="68"/>
        <v>0</v>
      </c>
      <c r="AN88" s="39">
        <f t="shared" si="69"/>
        <v>0</v>
      </c>
      <c r="AO88" s="39">
        <f t="shared" si="70"/>
        <v>0</v>
      </c>
      <c r="AP88" s="40">
        <f t="shared" si="71"/>
        <v>0</v>
      </c>
      <c r="AR88" s="39">
        <f t="shared" si="72"/>
        <v>0</v>
      </c>
      <c r="AS88" s="39">
        <f t="shared" si="73"/>
        <v>0</v>
      </c>
      <c r="AT88" s="39">
        <f t="shared" si="74"/>
        <v>0</v>
      </c>
      <c r="AU88" s="40">
        <f t="shared" si="75"/>
        <v>0</v>
      </c>
      <c r="AV88" s="40"/>
      <c r="AW88" s="52">
        <f t="shared" si="76"/>
        <v>0</v>
      </c>
      <c r="AY88" s="52">
        <f t="shared" si="77"/>
        <v>1423871.3178201616</v>
      </c>
      <c r="AZ88" s="70"/>
    </row>
    <row r="89" spans="1:52">
      <c r="A89" s="44">
        <f t="shared" si="78"/>
        <v>39783</v>
      </c>
      <c r="B89" s="66">
        <f t="shared" si="80"/>
        <v>15000</v>
      </c>
      <c r="C89" s="67"/>
      <c r="D89" s="68">
        <f t="shared" si="42"/>
        <v>15000</v>
      </c>
      <c r="E89" s="35">
        <f t="shared" si="43"/>
        <v>465000</v>
      </c>
      <c r="F89" s="35">
        <f t="shared" si="44"/>
        <v>296928.51350501121</v>
      </c>
      <c r="G89" s="55">
        <f t="shared" si="45"/>
        <v>5.0599999999999996</v>
      </c>
      <c r="H89" s="69">
        <f>G89+' Summary'!$B$15</f>
        <v>5.0599999999999996</v>
      </c>
      <c r="I89" s="105">
        <f>H89+' Summary'!$B$17</f>
        <v>5.0599999999999996</v>
      </c>
      <c r="J89" s="55">
        <f t="shared" si="46"/>
        <v>-3.0000000000000001E-3</v>
      </c>
      <c r="K89" s="69">
        <f>J89+' Summary'!$B$16</f>
        <v>-3.0000000000000001E-3</v>
      </c>
      <c r="L89" s="105">
        <f t="shared" si="79"/>
        <v>-3.0000000000000001E-3</v>
      </c>
      <c r="M89" s="55">
        <f t="shared" si="47"/>
        <v>7.4999999999999997E-3</v>
      </c>
      <c r="N89" s="69">
        <f t="shared" si="48"/>
        <v>7.4999999999999997E-3</v>
      </c>
      <c r="O89" s="105">
        <f t="shared" si="48"/>
        <v>7.4999999999999997E-3</v>
      </c>
      <c r="P89" s="7"/>
      <c r="Q89" s="105">
        <f t="shared" si="49"/>
        <v>5.0644999999999998</v>
      </c>
      <c r="R89" s="105">
        <f t="shared" si="50"/>
        <v>5.0644999999999998</v>
      </c>
      <c r="S89" s="105">
        <f t="shared" si="51"/>
        <v>5.0644999999999998</v>
      </c>
      <c r="T89" s="7"/>
      <c r="U89" s="5">
        <f t="shared" si="52"/>
        <v>31</v>
      </c>
      <c r="V89" s="45">
        <f t="shared" si="53"/>
        <v>39838</v>
      </c>
      <c r="W89" s="5">
        <f t="shared" si="54"/>
        <v>2887</v>
      </c>
      <c r="X89" s="55">
        <f t="shared" si="55"/>
        <v>5.7510846842916401E-2</v>
      </c>
      <c r="Y89" s="47">
        <f t="shared" si="56"/>
        <v>0.63855594302152952</v>
      </c>
      <c r="Z89" s="5">
        <f t="shared" si="57"/>
        <v>1</v>
      </c>
      <c r="AA89" s="5">
        <f t="shared" si="58"/>
        <v>31</v>
      </c>
      <c r="AC89" s="39">
        <f t="shared" si="59"/>
        <v>1502458.2783353566</v>
      </c>
      <c r="AD89" s="39">
        <f t="shared" si="60"/>
        <v>1502458.2783353566</v>
      </c>
      <c r="AE89" s="39">
        <f t="shared" si="61"/>
        <v>1502458.2783353566</v>
      </c>
      <c r="AF89" s="39">
        <f t="shared" si="62"/>
        <v>-890.78554051503363</v>
      </c>
      <c r="AG89" s="39">
        <f t="shared" si="63"/>
        <v>-890.78554051503363</v>
      </c>
      <c r="AH89" s="39">
        <f t="shared" si="64"/>
        <v>-890.78554051503363</v>
      </c>
      <c r="AI89" s="39">
        <f t="shared" si="65"/>
        <v>2226.963851287584</v>
      </c>
      <c r="AJ89" s="39">
        <f t="shared" si="66"/>
        <v>2226.963851287584</v>
      </c>
      <c r="AK89" s="39">
        <f t="shared" si="67"/>
        <v>2226.963851287584</v>
      </c>
      <c r="AL89" s="43"/>
      <c r="AM89" s="39">
        <f t="shared" si="68"/>
        <v>0</v>
      </c>
      <c r="AN89" s="39">
        <f t="shared" si="69"/>
        <v>0</v>
      </c>
      <c r="AO89" s="39">
        <f t="shared" si="70"/>
        <v>0</v>
      </c>
      <c r="AP89" s="40">
        <f t="shared" si="71"/>
        <v>0</v>
      </c>
      <c r="AR89" s="39">
        <f t="shared" si="72"/>
        <v>0</v>
      </c>
      <c r="AS89" s="39">
        <f t="shared" si="73"/>
        <v>0</v>
      </c>
      <c r="AT89" s="39">
        <f t="shared" si="74"/>
        <v>0</v>
      </c>
      <c r="AU89" s="40">
        <f t="shared" si="75"/>
        <v>0</v>
      </c>
      <c r="AV89" s="40"/>
      <c r="AW89" s="52">
        <f t="shared" si="76"/>
        <v>0</v>
      </c>
      <c r="AY89" s="52">
        <f t="shared" si="77"/>
        <v>1503794.4566461293</v>
      </c>
      <c r="AZ89" s="70"/>
    </row>
    <row r="90" spans="1:52">
      <c r="A90" s="44">
        <f t="shared" si="78"/>
        <v>39814</v>
      </c>
      <c r="B90" s="66">
        <f t="shared" si="80"/>
        <v>15000</v>
      </c>
      <c r="C90" s="67"/>
      <c r="D90" s="68">
        <f t="shared" si="42"/>
        <v>15000</v>
      </c>
      <c r="E90" s="35">
        <f t="shared" si="43"/>
        <v>465000</v>
      </c>
      <c r="F90" s="35">
        <f t="shared" si="44"/>
        <v>295387.37371315714</v>
      </c>
      <c r="G90" s="55">
        <f t="shared" si="45"/>
        <v>5.0949999999999998</v>
      </c>
      <c r="H90" s="69">
        <f>G90+' Summary'!$B$15</f>
        <v>5.0949999999999998</v>
      </c>
      <c r="I90" s="105">
        <f>H90+' Summary'!$B$17</f>
        <v>5.0949999999999998</v>
      </c>
      <c r="J90" s="55">
        <f t="shared" si="46"/>
        <v>-3.0000000000000001E-3</v>
      </c>
      <c r="K90" s="69">
        <f>J90+' Summary'!$B$16</f>
        <v>-3.0000000000000001E-3</v>
      </c>
      <c r="L90" s="105">
        <f t="shared" si="79"/>
        <v>-3.0000000000000001E-3</v>
      </c>
      <c r="M90" s="55">
        <f t="shared" si="47"/>
        <v>7.4999999999999997E-3</v>
      </c>
      <c r="N90" s="69">
        <f t="shared" si="48"/>
        <v>7.4999999999999997E-3</v>
      </c>
      <c r="O90" s="105">
        <f t="shared" si="48"/>
        <v>7.4999999999999997E-3</v>
      </c>
      <c r="P90" s="7"/>
      <c r="Q90" s="105">
        <f t="shared" si="49"/>
        <v>5.0994999999999999</v>
      </c>
      <c r="R90" s="105">
        <f t="shared" si="50"/>
        <v>5.0994999999999999</v>
      </c>
      <c r="S90" s="105">
        <f t="shared" si="51"/>
        <v>5.0994999999999999</v>
      </c>
      <c r="T90" s="7"/>
      <c r="U90" s="5">
        <f t="shared" si="52"/>
        <v>31</v>
      </c>
      <c r="V90" s="45">
        <f t="shared" si="53"/>
        <v>39869</v>
      </c>
      <c r="W90" s="5">
        <f t="shared" si="54"/>
        <v>2918</v>
      </c>
      <c r="X90" s="55">
        <f t="shared" si="55"/>
        <v>5.7560733873257809E-2</v>
      </c>
      <c r="Y90" s="47">
        <f t="shared" si="56"/>
        <v>0.63524166389926262</v>
      </c>
      <c r="Z90" s="5">
        <f t="shared" si="57"/>
        <v>1</v>
      </c>
      <c r="AA90" s="5">
        <f t="shared" si="58"/>
        <v>31</v>
      </c>
      <c r="AC90" s="39">
        <f t="shared" si="59"/>
        <v>1504998.6690685356</v>
      </c>
      <c r="AD90" s="39">
        <f t="shared" si="60"/>
        <v>1504998.6690685356</v>
      </c>
      <c r="AE90" s="39">
        <f t="shared" si="61"/>
        <v>1504998.6690685356</v>
      </c>
      <c r="AF90" s="39">
        <f t="shared" si="62"/>
        <v>-886.16212113947142</v>
      </c>
      <c r="AG90" s="39">
        <f t="shared" si="63"/>
        <v>-886.16212113947142</v>
      </c>
      <c r="AH90" s="39">
        <f t="shared" si="64"/>
        <v>-886.16212113947142</v>
      </c>
      <c r="AI90" s="39">
        <f t="shared" si="65"/>
        <v>2215.4053028486783</v>
      </c>
      <c r="AJ90" s="39">
        <f t="shared" si="66"/>
        <v>2215.4053028486783</v>
      </c>
      <c r="AK90" s="39">
        <f t="shared" si="67"/>
        <v>2215.4053028486783</v>
      </c>
      <c r="AL90" s="43"/>
      <c r="AM90" s="39">
        <f t="shared" si="68"/>
        <v>0</v>
      </c>
      <c r="AN90" s="39">
        <f t="shared" si="69"/>
        <v>0</v>
      </c>
      <c r="AO90" s="39">
        <f t="shared" si="70"/>
        <v>0</v>
      </c>
      <c r="AP90" s="40">
        <f t="shared" si="71"/>
        <v>0</v>
      </c>
      <c r="AR90" s="39">
        <f t="shared" si="72"/>
        <v>0</v>
      </c>
      <c r="AS90" s="39">
        <f t="shared" si="73"/>
        <v>0</v>
      </c>
      <c r="AT90" s="39">
        <f t="shared" si="74"/>
        <v>0</v>
      </c>
      <c r="AU90" s="40">
        <f t="shared" si="75"/>
        <v>0</v>
      </c>
      <c r="AV90" s="40"/>
      <c r="AW90" s="52">
        <f t="shared" si="76"/>
        <v>0</v>
      </c>
      <c r="AY90" s="52">
        <f t="shared" si="77"/>
        <v>1506327.9122502448</v>
      </c>
      <c r="AZ90" s="70"/>
    </row>
    <row r="91" spans="1:52">
      <c r="A91" s="44">
        <f t="shared" si="78"/>
        <v>39845</v>
      </c>
      <c r="B91" s="66">
        <f t="shared" si="80"/>
        <v>15000</v>
      </c>
      <c r="C91" s="67"/>
      <c r="D91" s="68">
        <f t="shared" si="42"/>
        <v>15000</v>
      </c>
      <c r="E91" s="35">
        <f t="shared" si="43"/>
        <v>420000</v>
      </c>
      <c r="F91" s="35">
        <f t="shared" si="44"/>
        <v>265548.54540237412</v>
      </c>
      <c r="G91" s="55">
        <f t="shared" si="45"/>
        <v>4.9749999999999996</v>
      </c>
      <c r="H91" s="69">
        <f>G91+' Summary'!$B$15</f>
        <v>4.9749999999999996</v>
      </c>
      <c r="I91" s="105">
        <f>H91+' Summary'!$B$17</f>
        <v>4.9749999999999996</v>
      </c>
      <c r="J91" s="55">
        <f t="shared" si="46"/>
        <v>-3.0000000000000001E-3</v>
      </c>
      <c r="K91" s="69">
        <f>J91+' Summary'!$B$16</f>
        <v>-3.0000000000000001E-3</v>
      </c>
      <c r="L91" s="105">
        <f t="shared" si="79"/>
        <v>-3.0000000000000001E-3</v>
      </c>
      <c r="M91" s="55">
        <f t="shared" si="47"/>
        <v>7.4999999999999997E-3</v>
      </c>
      <c r="N91" s="69">
        <f t="shared" si="48"/>
        <v>7.4999999999999997E-3</v>
      </c>
      <c r="O91" s="105">
        <f t="shared" si="48"/>
        <v>7.4999999999999997E-3</v>
      </c>
      <c r="P91" s="7"/>
      <c r="Q91" s="105">
        <f t="shared" si="49"/>
        <v>4.9794999999999998</v>
      </c>
      <c r="R91" s="105">
        <f t="shared" si="50"/>
        <v>4.9794999999999998</v>
      </c>
      <c r="S91" s="105">
        <f t="shared" si="51"/>
        <v>4.9794999999999998</v>
      </c>
      <c r="T91" s="7"/>
      <c r="U91" s="5">
        <f t="shared" si="52"/>
        <v>28</v>
      </c>
      <c r="V91" s="45">
        <f t="shared" si="53"/>
        <v>39897</v>
      </c>
      <c r="W91" s="5">
        <f t="shared" si="54"/>
        <v>2946</v>
      </c>
      <c r="X91" s="55">
        <f t="shared" si="55"/>
        <v>5.7610620904427812E-2</v>
      </c>
      <c r="Y91" s="47">
        <f t="shared" si="56"/>
        <v>0.63225844143422416</v>
      </c>
      <c r="Z91" s="5">
        <f t="shared" si="57"/>
        <v>1</v>
      </c>
      <c r="AA91" s="5">
        <f t="shared" si="58"/>
        <v>28</v>
      </c>
      <c r="AC91" s="39">
        <f t="shared" si="59"/>
        <v>1321104.0133768111</v>
      </c>
      <c r="AD91" s="39">
        <f t="shared" si="60"/>
        <v>1321104.0133768111</v>
      </c>
      <c r="AE91" s="39">
        <f t="shared" si="61"/>
        <v>1321104.0133768111</v>
      </c>
      <c r="AF91" s="39">
        <f t="shared" si="62"/>
        <v>-796.64563620712238</v>
      </c>
      <c r="AG91" s="39">
        <f t="shared" si="63"/>
        <v>-796.64563620712238</v>
      </c>
      <c r="AH91" s="39">
        <f t="shared" si="64"/>
        <v>-796.64563620712238</v>
      </c>
      <c r="AI91" s="39">
        <f t="shared" si="65"/>
        <v>1991.6140905178058</v>
      </c>
      <c r="AJ91" s="39">
        <f t="shared" si="66"/>
        <v>1991.6140905178058</v>
      </c>
      <c r="AK91" s="39">
        <f t="shared" si="67"/>
        <v>1991.6140905178058</v>
      </c>
      <c r="AL91" s="43"/>
      <c r="AM91" s="39">
        <f t="shared" si="68"/>
        <v>0</v>
      </c>
      <c r="AN91" s="39">
        <f t="shared" si="69"/>
        <v>0</v>
      </c>
      <c r="AO91" s="39">
        <f t="shared" si="70"/>
        <v>0</v>
      </c>
      <c r="AP91" s="40">
        <f t="shared" si="71"/>
        <v>0</v>
      </c>
      <c r="AR91" s="39">
        <f t="shared" si="72"/>
        <v>0</v>
      </c>
      <c r="AS91" s="39">
        <f t="shared" si="73"/>
        <v>0</v>
      </c>
      <c r="AT91" s="39">
        <f t="shared" si="74"/>
        <v>0</v>
      </c>
      <c r="AU91" s="40">
        <f t="shared" si="75"/>
        <v>0</v>
      </c>
      <c r="AV91" s="40"/>
      <c r="AW91" s="52">
        <f t="shared" si="76"/>
        <v>0</v>
      </c>
      <c r="AY91" s="52">
        <f t="shared" si="77"/>
        <v>1322298.9818311217</v>
      </c>
      <c r="AZ91" s="70"/>
    </row>
    <row r="92" spans="1:52">
      <c r="A92" s="44">
        <f t="shared" si="78"/>
        <v>39873</v>
      </c>
      <c r="B92" s="66">
        <f t="shared" si="80"/>
        <v>15000</v>
      </c>
      <c r="C92" s="67"/>
      <c r="D92" s="68">
        <f t="shared" si="42"/>
        <v>15000</v>
      </c>
      <c r="E92" s="35">
        <f t="shared" si="43"/>
        <v>465000</v>
      </c>
      <c r="F92" s="35">
        <f t="shared" si="44"/>
        <v>292469.65790686145</v>
      </c>
      <c r="G92" s="55">
        <f t="shared" si="45"/>
        <v>4.835</v>
      </c>
      <c r="H92" s="69">
        <f>G92+' Summary'!$B$15</f>
        <v>4.835</v>
      </c>
      <c r="I92" s="105">
        <f>H92+' Summary'!$B$17</f>
        <v>4.835</v>
      </c>
      <c r="J92" s="55">
        <f t="shared" si="46"/>
        <v>1.0500000000000001E-2</v>
      </c>
      <c r="K92" s="69">
        <f>J92+' Summary'!$B$16</f>
        <v>1.0500000000000001E-2</v>
      </c>
      <c r="L92" s="105">
        <f t="shared" si="79"/>
        <v>1.0500000000000001E-2</v>
      </c>
      <c r="M92" s="55">
        <f t="shared" si="47"/>
        <v>7.4999999999999997E-3</v>
      </c>
      <c r="N92" s="69">
        <f t="shared" si="48"/>
        <v>7.4999999999999997E-3</v>
      </c>
      <c r="O92" s="105">
        <f t="shared" si="48"/>
        <v>7.4999999999999997E-3</v>
      </c>
      <c r="P92" s="7"/>
      <c r="Q92" s="105">
        <f t="shared" si="49"/>
        <v>4.8529999999999998</v>
      </c>
      <c r="R92" s="105">
        <f t="shared" si="50"/>
        <v>4.8529999999999998</v>
      </c>
      <c r="S92" s="105">
        <f t="shared" si="51"/>
        <v>4.8529999999999998</v>
      </c>
      <c r="T92" s="7"/>
      <c r="U92" s="5">
        <f t="shared" si="52"/>
        <v>31</v>
      </c>
      <c r="V92" s="45">
        <f t="shared" si="53"/>
        <v>39928</v>
      </c>
      <c r="W92" s="5">
        <f t="shared" si="54"/>
        <v>2977</v>
      </c>
      <c r="X92" s="55">
        <f t="shared" si="55"/>
        <v>5.7655680159099304E-2</v>
      </c>
      <c r="Y92" s="47">
        <f t="shared" si="56"/>
        <v>0.62896700625131496</v>
      </c>
      <c r="Z92" s="5">
        <f t="shared" si="57"/>
        <v>1</v>
      </c>
      <c r="AA92" s="5">
        <f t="shared" si="58"/>
        <v>31</v>
      </c>
      <c r="AC92" s="39">
        <f t="shared" si="59"/>
        <v>1414090.7959796751</v>
      </c>
      <c r="AD92" s="39">
        <f t="shared" si="60"/>
        <v>1414090.7959796751</v>
      </c>
      <c r="AE92" s="39">
        <f t="shared" si="61"/>
        <v>1414090.7959796751</v>
      </c>
      <c r="AF92" s="39">
        <f t="shared" si="62"/>
        <v>3070.9314080220456</v>
      </c>
      <c r="AG92" s="39">
        <f t="shared" si="63"/>
        <v>3070.9314080220456</v>
      </c>
      <c r="AH92" s="39">
        <f t="shared" si="64"/>
        <v>3070.9314080220456</v>
      </c>
      <c r="AI92" s="39">
        <f t="shared" si="65"/>
        <v>2193.5224343014606</v>
      </c>
      <c r="AJ92" s="39">
        <f t="shared" si="66"/>
        <v>2193.5224343014606</v>
      </c>
      <c r="AK92" s="39">
        <f t="shared" si="67"/>
        <v>2193.5224343014606</v>
      </c>
      <c r="AL92" s="43"/>
      <c r="AM92" s="39">
        <f t="shared" si="68"/>
        <v>0</v>
      </c>
      <c r="AN92" s="39">
        <f t="shared" si="69"/>
        <v>0</v>
      </c>
      <c r="AO92" s="39">
        <f t="shared" si="70"/>
        <v>0</v>
      </c>
      <c r="AP92" s="40">
        <f t="shared" si="71"/>
        <v>0</v>
      </c>
      <c r="AR92" s="39">
        <f t="shared" si="72"/>
        <v>0</v>
      </c>
      <c r="AS92" s="39">
        <f t="shared" si="73"/>
        <v>0</v>
      </c>
      <c r="AT92" s="39">
        <f t="shared" si="74"/>
        <v>0</v>
      </c>
      <c r="AU92" s="40">
        <f t="shared" si="75"/>
        <v>0</v>
      </c>
      <c r="AV92" s="40"/>
      <c r="AW92" s="52">
        <f t="shared" si="76"/>
        <v>0</v>
      </c>
      <c r="AY92" s="52">
        <f t="shared" si="77"/>
        <v>1419355.2498219986</v>
      </c>
      <c r="AZ92" s="70"/>
    </row>
    <row r="93" spans="1:52">
      <c r="A93" s="44">
        <f t="shared" si="78"/>
        <v>39904</v>
      </c>
      <c r="B93" s="66">
        <f t="shared" si="80"/>
        <v>15000</v>
      </c>
      <c r="C93" s="67"/>
      <c r="D93" s="68">
        <f t="shared" si="42"/>
        <v>15000</v>
      </c>
      <c r="E93" s="35">
        <f t="shared" si="43"/>
        <v>450000</v>
      </c>
      <c r="F93" s="35">
        <f t="shared" si="44"/>
        <v>281606.92350050918</v>
      </c>
      <c r="G93" s="55">
        <f t="shared" si="45"/>
        <v>4.7990000000000004</v>
      </c>
      <c r="H93" s="69">
        <f>G93+' Summary'!$B$15</f>
        <v>4.7990000000000004</v>
      </c>
      <c r="I93" s="105">
        <f>H93+' Summary'!$B$17</f>
        <v>4.7990000000000004</v>
      </c>
      <c r="J93" s="55">
        <f t="shared" si="46"/>
        <v>1.0500000000000001E-2</v>
      </c>
      <c r="K93" s="69">
        <f>J93+' Summary'!$B$16</f>
        <v>1.0500000000000001E-2</v>
      </c>
      <c r="L93" s="105">
        <f t="shared" si="79"/>
        <v>1.0500000000000001E-2</v>
      </c>
      <c r="M93" s="55">
        <f t="shared" si="47"/>
        <v>0.01</v>
      </c>
      <c r="N93" s="69">
        <f t="shared" si="48"/>
        <v>0.01</v>
      </c>
      <c r="O93" s="105">
        <f t="shared" si="48"/>
        <v>0.01</v>
      </c>
      <c r="P93" s="7"/>
      <c r="Q93" s="105">
        <f t="shared" si="49"/>
        <v>4.8195000000000006</v>
      </c>
      <c r="R93" s="105">
        <f t="shared" si="50"/>
        <v>4.8195000000000006</v>
      </c>
      <c r="S93" s="105">
        <f t="shared" si="51"/>
        <v>4.8195000000000006</v>
      </c>
      <c r="T93" s="7"/>
      <c r="U93" s="5">
        <f t="shared" si="52"/>
        <v>30</v>
      </c>
      <c r="V93" s="45">
        <f t="shared" si="53"/>
        <v>39958</v>
      </c>
      <c r="W93" s="5">
        <f t="shared" si="54"/>
        <v>3007</v>
      </c>
      <c r="X93" s="55">
        <f t="shared" si="55"/>
        <v>5.7705567191844519E-2</v>
      </c>
      <c r="Y93" s="47">
        <f t="shared" si="56"/>
        <v>0.62579316333446489</v>
      </c>
      <c r="Z93" s="5">
        <f t="shared" si="57"/>
        <v>1</v>
      </c>
      <c r="AA93" s="5">
        <f t="shared" si="58"/>
        <v>30</v>
      </c>
      <c r="AC93" s="39">
        <f t="shared" si="59"/>
        <v>1351431.6258789436</v>
      </c>
      <c r="AD93" s="39">
        <f t="shared" si="60"/>
        <v>1351431.6258789436</v>
      </c>
      <c r="AE93" s="39">
        <f t="shared" si="61"/>
        <v>1351431.6258789436</v>
      </c>
      <c r="AF93" s="39">
        <f t="shared" si="62"/>
        <v>2956.8726967553466</v>
      </c>
      <c r="AG93" s="39">
        <f t="shared" si="63"/>
        <v>2956.8726967553466</v>
      </c>
      <c r="AH93" s="39">
        <f t="shared" si="64"/>
        <v>2956.8726967553466</v>
      </c>
      <c r="AI93" s="39">
        <f t="shared" si="65"/>
        <v>2816.0692350050917</v>
      </c>
      <c r="AJ93" s="39">
        <f t="shared" si="66"/>
        <v>2816.0692350050917</v>
      </c>
      <c r="AK93" s="39">
        <f t="shared" si="67"/>
        <v>2816.0692350050917</v>
      </c>
      <c r="AL93" s="43"/>
      <c r="AM93" s="39">
        <f t="shared" si="68"/>
        <v>0</v>
      </c>
      <c r="AN93" s="39">
        <f t="shared" si="69"/>
        <v>0</v>
      </c>
      <c r="AO93" s="39">
        <f t="shared" si="70"/>
        <v>0</v>
      </c>
      <c r="AP93" s="40">
        <f t="shared" si="71"/>
        <v>0</v>
      </c>
      <c r="AR93" s="39">
        <f t="shared" si="72"/>
        <v>0</v>
      </c>
      <c r="AS93" s="39">
        <f t="shared" si="73"/>
        <v>0</v>
      </c>
      <c r="AT93" s="39">
        <f t="shared" si="74"/>
        <v>0</v>
      </c>
      <c r="AU93" s="40">
        <f t="shared" si="75"/>
        <v>0</v>
      </c>
      <c r="AV93" s="40"/>
      <c r="AW93" s="52">
        <f t="shared" si="76"/>
        <v>0</v>
      </c>
      <c r="AY93" s="52">
        <f t="shared" si="77"/>
        <v>1357204.567810704</v>
      </c>
      <c r="AZ93" s="70"/>
    </row>
    <row r="94" spans="1:52">
      <c r="A94" s="44">
        <f t="shared" si="78"/>
        <v>39934</v>
      </c>
      <c r="B94" s="66">
        <f t="shared" si="80"/>
        <v>15000</v>
      </c>
      <c r="C94" s="67"/>
      <c r="D94" s="68">
        <f t="shared" si="42"/>
        <v>15000</v>
      </c>
      <c r="E94" s="35">
        <f t="shared" si="43"/>
        <v>465000</v>
      </c>
      <c r="F94" s="35">
        <f t="shared" si="44"/>
        <v>289474.2713980173</v>
      </c>
      <c r="G94" s="55">
        <f t="shared" si="45"/>
        <v>4.7860000000000005</v>
      </c>
      <c r="H94" s="69">
        <f>G94+' Summary'!$B$15</f>
        <v>4.7860000000000005</v>
      </c>
      <c r="I94" s="105">
        <f>H94+' Summary'!$B$17</f>
        <v>4.7860000000000005</v>
      </c>
      <c r="J94" s="55">
        <f t="shared" si="46"/>
        <v>1.0249999999999999E-2</v>
      </c>
      <c r="K94" s="69">
        <f>J94+' Summary'!$B$16</f>
        <v>1.0249999999999999E-2</v>
      </c>
      <c r="L94" s="105">
        <f t="shared" si="79"/>
        <v>1.0249999999999999E-2</v>
      </c>
      <c r="M94" s="55">
        <f t="shared" si="47"/>
        <v>0.01</v>
      </c>
      <c r="N94" s="69">
        <f t="shared" si="48"/>
        <v>0.01</v>
      </c>
      <c r="O94" s="105">
        <f t="shared" si="48"/>
        <v>0.01</v>
      </c>
      <c r="P94" s="7"/>
      <c r="Q94" s="105">
        <f t="shared" si="49"/>
        <v>4.8062500000000004</v>
      </c>
      <c r="R94" s="105">
        <f t="shared" si="50"/>
        <v>4.8062500000000004</v>
      </c>
      <c r="S94" s="105">
        <f t="shared" si="51"/>
        <v>4.8062500000000004</v>
      </c>
      <c r="T94" s="7"/>
      <c r="U94" s="5">
        <f t="shared" si="52"/>
        <v>31</v>
      </c>
      <c r="V94" s="45">
        <f t="shared" si="53"/>
        <v>39989</v>
      </c>
      <c r="W94" s="5">
        <f t="shared" si="54"/>
        <v>3038</v>
      </c>
      <c r="X94" s="55">
        <f t="shared" si="55"/>
        <v>5.7753844966256913E-2</v>
      </c>
      <c r="Y94" s="47">
        <f t="shared" si="56"/>
        <v>0.62252531483444584</v>
      </c>
      <c r="Z94" s="5">
        <f t="shared" si="57"/>
        <v>1</v>
      </c>
      <c r="AA94" s="5">
        <f t="shared" si="58"/>
        <v>31</v>
      </c>
      <c r="AC94" s="39">
        <f t="shared" si="59"/>
        <v>1385423.862910911</v>
      </c>
      <c r="AD94" s="39">
        <f t="shared" si="60"/>
        <v>1385423.862910911</v>
      </c>
      <c r="AE94" s="39">
        <f t="shared" si="61"/>
        <v>1385423.862910911</v>
      </c>
      <c r="AF94" s="39">
        <f t="shared" si="62"/>
        <v>2967.111281829677</v>
      </c>
      <c r="AG94" s="39">
        <f t="shared" si="63"/>
        <v>2967.111281829677</v>
      </c>
      <c r="AH94" s="39">
        <f t="shared" si="64"/>
        <v>2967.111281829677</v>
      </c>
      <c r="AI94" s="39">
        <f t="shared" si="65"/>
        <v>2894.742713980173</v>
      </c>
      <c r="AJ94" s="39">
        <f t="shared" si="66"/>
        <v>2894.742713980173</v>
      </c>
      <c r="AK94" s="39">
        <f t="shared" si="67"/>
        <v>2894.742713980173</v>
      </c>
      <c r="AL94" s="43"/>
      <c r="AM94" s="39">
        <f t="shared" si="68"/>
        <v>0</v>
      </c>
      <c r="AN94" s="39">
        <f t="shared" si="69"/>
        <v>0</v>
      </c>
      <c r="AO94" s="39">
        <f t="shared" si="70"/>
        <v>0</v>
      </c>
      <c r="AP94" s="40">
        <f t="shared" si="71"/>
        <v>0</v>
      </c>
      <c r="AR94" s="39">
        <f t="shared" si="72"/>
        <v>0</v>
      </c>
      <c r="AS94" s="39">
        <f t="shared" si="73"/>
        <v>0</v>
      </c>
      <c r="AT94" s="39">
        <f t="shared" si="74"/>
        <v>0</v>
      </c>
      <c r="AU94" s="40">
        <f t="shared" si="75"/>
        <v>0</v>
      </c>
      <c r="AV94" s="40"/>
      <c r="AW94" s="52">
        <f t="shared" si="76"/>
        <v>0</v>
      </c>
      <c r="AY94" s="52">
        <f t="shared" si="77"/>
        <v>1391285.7169067208</v>
      </c>
      <c r="AZ94" s="70"/>
    </row>
    <row r="95" spans="1:52">
      <c r="A95" s="44">
        <f t="shared" si="78"/>
        <v>39965</v>
      </c>
      <c r="B95" s="66">
        <f t="shared" si="80"/>
        <v>15000</v>
      </c>
      <c r="C95" s="67"/>
      <c r="D95" s="68">
        <f t="shared" si="42"/>
        <v>15000</v>
      </c>
      <c r="E95" s="35">
        <f t="shared" si="43"/>
        <v>450000</v>
      </c>
      <c r="F95" s="35">
        <f t="shared" si="44"/>
        <v>278718.42667018389</v>
      </c>
      <c r="G95" s="55">
        <f t="shared" si="45"/>
        <v>4.8190000000000008</v>
      </c>
      <c r="H95" s="69">
        <f>G95+' Summary'!$B$15</f>
        <v>4.8190000000000008</v>
      </c>
      <c r="I95" s="105">
        <f>H95+' Summary'!$B$17</f>
        <v>4.8190000000000008</v>
      </c>
      <c r="J95" s="55">
        <f t="shared" si="46"/>
        <v>1.0249999999999999E-2</v>
      </c>
      <c r="K95" s="69">
        <f>J95+' Summary'!$B$16</f>
        <v>1.0249999999999999E-2</v>
      </c>
      <c r="L95" s="105">
        <f t="shared" si="79"/>
        <v>1.0249999999999999E-2</v>
      </c>
      <c r="M95" s="55">
        <f t="shared" si="47"/>
        <v>0.01</v>
      </c>
      <c r="N95" s="69">
        <f t="shared" si="48"/>
        <v>0.01</v>
      </c>
      <c r="O95" s="105">
        <f t="shared" si="48"/>
        <v>0.01</v>
      </c>
      <c r="P95" s="7"/>
      <c r="Q95" s="105">
        <f t="shared" si="49"/>
        <v>4.8392500000000007</v>
      </c>
      <c r="R95" s="105">
        <f t="shared" si="50"/>
        <v>4.8392500000000007</v>
      </c>
      <c r="S95" s="105">
        <f t="shared" si="51"/>
        <v>4.8392500000000007</v>
      </c>
      <c r="T95" s="7"/>
      <c r="U95" s="5">
        <f t="shared" si="52"/>
        <v>30</v>
      </c>
      <c r="V95" s="45">
        <f t="shared" si="53"/>
        <v>40019</v>
      </c>
      <c r="W95" s="5">
        <f t="shared" si="54"/>
        <v>3068</v>
      </c>
      <c r="X95" s="55">
        <f t="shared" si="55"/>
        <v>5.7803732000631512E-2</v>
      </c>
      <c r="Y95" s="47">
        <f t="shared" si="56"/>
        <v>0.61937428148929752</v>
      </c>
      <c r="Z95" s="5">
        <f t="shared" si="57"/>
        <v>1</v>
      </c>
      <c r="AA95" s="5">
        <f t="shared" si="58"/>
        <v>30</v>
      </c>
      <c r="AC95" s="39">
        <f t="shared" si="59"/>
        <v>1343144.0981236163</v>
      </c>
      <c r="AD95" s="39">
        <f t="shared" si="60"/>
        <v>1343144.0981236163</v>
      </c>
      <c r="AE95" s="39">
        <f t="shared" si="61"/>
        <v>1343144.0981236163</v>
      </c>
      <c r="AF95" s="39">
        <f t="shared" si="62"/>
        <v>2856.8638733693847</v>
      </c>
      <c r="AG95" s="39">
        <f t="shared" si="63"/>
        <v>2856.8638733693847</v>
      </c>
      <c r="AH95" s="39">
        <f t="shared" si="64"/>
        <v>2856.8638733693847</v>
      </c>
      <c r="AI95" s="39">
        <f t="shared" si="65"/>
        <v>2787.1842667018391</v>
      </c>
      <c r="AJ95" s="39">
        <f t="shared" si="66"/>
        <v>2787.1842667018391</v>
      </c>
      <c r="AK95" s="39">
        <f t="shared" si="67"/>
        <v>2787.1842667018391</v>
      </c>
      <c r="AL95" s="43"/>
      <c r="AM95" s="39">
        <f t="shared" si="68"/>
        <v>0</v>
      </c>
      <c r="AN95" s="39">
        <f t="shared" si="69"/>
        <v>0</v>
      </c>
      <c r="AO95" s="39">
        <f t="shared" si="70"/>
        <v>0</v>
      </c>
      <c r="AP95" s="40">
        <f t="shared" si="71"/>
        <v>0</v>
      </c>
      <c r="AR95" s="39">
        <f t="shared" si="72"/>
        <v>0</v>
      </c>
      <c r="AS95" s="39">
        <f t="shared" si="73"/>
        <v>0</v>
      </c>
      <c r="AT95" s="39">
        <f t="shared" si="74"/>
        <v>0</v>
      </c>
      <c r="AU95" s="40">
        <f t="shared" si="75"/>
        <v>0</v>
      </c>
      <c r="AV95" s="40"/>
      <c r="AW95" s="52">
        <f t="shared" si="76"/>
        <v>0</v>
      </c>
      <c r="AY95" s="52">
        <f t="shared" si="77"/>
        <v>1348788.1462636876</v>
      </c>
      <c r="AZ95" s="70"/>
    </row>
    <row r="96" spans="1:52">
      <c r="A96" s="44">
        <f t="shared" si="78"/>
        <v>39995</v>
      </c>
      <c r="B96" s="66">
        <f t="shared" si="80"/>
        <v>15000</v>
      </c>
      <c r="C96" s="67"/>
      <c r="D96" s="68">
        <f t="shared" si="42"/>
        <v>15000</v>
      </c>
      <c r="E96" s="35">
        <f t="shared" si="43"/>
        <v>465000</v>
      </c>
      <c r="F96" s="35">
        <f t="shared" si="44"/>
        <v>286500.44330620719</v>
      </c>
      <c r="G96" s="55">
        <f t="shared" si="45"/>
        <v>4.8449999999999998</v>
      </c>
      <c r="H96" s="69">
        <f>G96+' Summary'!$B$15</f>
        <v>4.8449999999999998</v>
      </c>
      <c r="I96" s="105">
        <f>H96+' Summary'!$B$17</f>
        <v>4.8449999999999998</v>
      </c>
      <c r="J96" s="55">
        <f t="shared" si="46"/>
        <v>1.0249999999999999E-2</v>
      </c>
      <c r="K96" s="69">
        <f>J96+' Summary'!$B$16</f>
        <v>1.0249999999999999E-2</v>
      </c>
      <c r="L96" s="105">
        <f t="shared" si="79"/>
        <v>1.0249999999999999E-2</v>
      </c>
      <c r="M96" s="55">
        <f t="shared" si="47"/>
        <v>0.01</v>
      </c>
      <c r="N96" s="69">
        <f t="shared" si="48"/>
        <v>0.01</v>
      </c>
      <c r="O96" s="105">
        <f t="shared" si="48"/>
        <v>0.01</v>
      </c>
      <c r="P96" s="7"/>
      <c r="Q96" s="105">
        <f t="shared" si="49"/>
        <v>4.8652499999999996</v>
      </c>
      <c r="R96" s="105">
        <f t="shared" si="50"/>
        <v>4.8652499999999996</v>
      </c>
      <c r="S96" s="105">
        <f t="shared" si="51"/>
        <v>4.8652499999999996</v>
      </c>
      <c r="T96" s="7"/>
      <c r="U96" s="5">
        <f t="shared" si="52"/>
        <v>31</v>
      </c>
      <c r="V96" s="45">
        <f t="shared" si="53"/>
        <v>40050</v>
      </c>
      <c r="W96" s="5">
        <f t="shared" si="54"/>
        <v>3099</v>
      </c>
      <c r="X96" s="55">
        <f t="shared" si="55"/>
        <v>5.7852009776620403E-2</v>
      </c>
      <c r="Y96" s="47">
        <f t="shared" si="56"/>
        <v>0.61612998560474663</v>
      </c>
      <c r="Z96" s="5">
        <f t="shared" si="57"/>
        <v>1</v>
      </c>
      <c r="AA96" s="5">
        <f t="shared" si="58"/>
        <v>31</v>
      </c>
      <c r="AC96" s="39">
        <f t="shared" si="59"/>
        <v>1388094.6478185738</v>
      </c>
      <c r="AD96" s="39">
        <f t="shared" si="60"/>
        <v>1388094.6478185738</v>
      </c>
      <c r="AE96" s="39">
        <f t="shared" si="61"/>
        <v>1388094.6478185738</v>
      </c>
      <c r="AF96" s="39">
        <f t="shared" si="62"/>
        <v>2936.6295438886232</v>
      </c>
      <c r="AG96" s="39">
        <f t="shared" si="63"/>
        <v>2936.6295438886232</v>
      </c>
      <c r="AH96" s="39">
        <f t="shared" si="64"/>
        <v>2936.6295438886232</v>
      </c>
      <c r="AI96" s="39">
        <f t="shared" si="65"/>
        <v>2865.0044330620722</v>
      </c>
      <c r="AJ96" s="39">
        <f t="shared" si="66"/>
        <v>2865.0044330620722</v>
      </c>
      <c r="AK96" s="39">
        <f t="shared" si="67"/>
        <v>2865.0044330620722</v>
      </c>
      <c r="AL96" s="43"/>
      <c r="AM96" s="39">
        <f t="shared" si="68"/>
        <v>0</v>
      </c>
      <c r="AN96" s="39">
        <f t="shared" si="69"/>
        <v>0</v>
      </c>
      <c r="AO96" s="39">
        <f t="shared" si="70"/>
        <v>0</v>
      </c>
      <c r="AP96" s="40">
        <f t="shared" si="71"/>
        <v>0</v>
      </c>
      <c r="AR96" s="39">
        <f t="shared" si="72"/>
        <v>0</v>
      </c>
      <c r="AS96" s="39">
        <f t="shared" si="73"/>
        <v>0</v>
      </c>
      <c r="AT96" s="39">
        <f t="shared" si="74"/>
        <v>0</v>
      </c>
      <c r="AU96" s="40">
        <f t="shared" si="75"/>
        <v>0</v>
      </c>
      <c r="AV96" s="40"/>
      <c r="AW96" s="52">
        <f t="shared" si="76"/>
        <v>0</v>
      </c>
      <c r="AY96" s="52">
        <f t="shared" si="77"/>
        <v>1393896.2817955245</v>
      </c>
      <c r="AZ96" s="70"/>
    </row>
    <row r="97" spans="1:52">
      <c r="A97" s="44">
        <f t="shared" si="78"/>
        <v>40026</v>
      </c>
      <c r="B97" s="66">
        <f t="shared" si="80"/>
        <v>15000</v>
      </c>
      <c r="C97" s="67"/>
      <c r="D97" s="68">
        <f t="shared" si="42"/>
        <v>15000</v>
      </c>
      <c r="E97" s="35">
        <f t="shared" si="43"/>
        <v>465000</v>
      </c>
      <c r="F97" s="35">
        <f t="shared" si="44"/>
        <v>284997.40511731745</v>
      </c>
      <c r="G97" s="55">
        <f t="shared" si="45"/>
        <v>4.8730000000000002</v>
      </c>
      <c r="H97" s="69">
        <f>G97+' Summary'!$B$15</f>
        <v>4.8730000000000002</v>
      </c>
      <c r="I97" s="105">
        <f>H97+' Summary'!$B$17</f>
        <v>4.8730000000000002</v>
      </c>
      <c r="J97" s="55">
        <f t="shared" si="46"/>
        <v>1.0249999999999999E-2</v>
      </c>
      <c r="K97" s="69">
        <f>J97+' Summary'!$B$16</f>
        <v>1.0249999999999999E-2</v>
      </c>
      <c r="L97" s="105">
        <f t="shared" si="79"/>
        <v>1.0249999999999999E-2</v>
      </c>
      <c r="M97" s="55">
        <f t="shared" si="47"/>
        <v>0.01</v>
      </c>
      <c r="N97" s="69">
        <f t="shared" si="48"/>
        <v>0.01</v>
      </c>
      <c r="O97" s="105">
        <f t="shared" si="48"/>
        <v>0.01</v>
      </c>
      <c r="P97" s="7"/>
      <c r="Q97" s="105">
        <f t="shared" si="49"/>
        <v>4.8932500000000001</v>
      </c>
      <c r="R97" s="105">
        <f t="shared" si="50"/>
        <v>4.8932500000000001</v>
      </c>
      <c r="S97" s="105">
        <f t="shared" si="51"/>
        <v>4.8932500000000001</v>
      </c>
      <c r="T97" s="7"/>
      <c r="U97" s="5">
        <f t="shared" si="52"/>
        <v>31</v>
      </c>
      <c r="V97" s="45">
        <f t="shared" si="53"/>
        <v>40081</v>
      </c>
      <c r="W97" s="5">
        <f t="shared" si="54"/>
        <v>3130</v>
      </c>
      <c r="X97" s="55">
        <f t="shared" si="55"/>
        <v>5.7901896812623914E-2</v>
      </c>
      <c r="Y97" s="47">
        <f t="shared" si="56"/>
        <v>0.61289764541358593</v>
      </c>
      <c r="Z97" s="5">
        <f t="shared" si="57"/>
        <v>1</v>
      </c>
      <c r="AA97" s="5">
        <f t="shared" si="58"/>
        <v>31</v>
      </c>
      <c r="AC97" s="39">
        <f t="shared" si="59"/>
        <v>1388792.3551366881</v>
      </c>
      <c r="AD97" s="39">
        <f t="shared" si="60"/>
        <v>1388792.3551366881</v>
      </c>
      <c r="AE97" s="39">
        <f t="shared" si="61"/>
        <v>1388792.3551366881</v>
      </c>
      <c r="AF97" s="39">
        <f t="shared" si="62"/>
        <v>2921.2234024525037</v>
      </c>
      <c r="AG97" s="39">
        <f t="shared" si="63"/>
        <v>2921.2234024525037</v>
      </c>
      <c r="AH97" s="39">
        <f t="shared" si="64"/>
        <v>2921.2234024525037</v>
      </c>
      <c r="AI97" s="39">
        <f t="shared" si="65"/>
        <v>2849.9740511731748</v>
      </c>
      <c r="AJ97" s="39">
        <f t="shared" si="66"/>
        <v>2849.9740511731748</v>
      </c>
      <c r="AK97" s="39">
        <f t="shared" si="67"/>
        <v>2849.9740511731748</v>
      </c>
      <c r="AL97" s="43"/>
      <c r="AM97" s="39">
        <f t="shared" si="68"/>
        <v>0</v>
      </c>
      <c r="AN97" s="39">
        <f t="shared" si="69"/>
        <v>0</v>
      </c>
      <c r="AO97" s="39">
        <f t="shared" si="70"/>
        <v>0</v>
      </c>
      <c r="AP97" s="40">
        <f t="shared" si="71"/>
        <v>0</v>
      </c>
      <c r="AR97" s="39">
        <f t="shared" si="72"/>
        <v>0</v>
      </c>
      <c r="AS97" s="39">
        <f t="shared" si="73"/>
        <v>0</v>
      </c>
      <c r="AT97" s="39">
        <f t="shared" si="74"/>
        <v>0</v>
      </c>
      <c r="AU97" s="40">
        <f t="shared" si="75"/>
        <v>0</v>
      </c>
      <c r="AV97" s="40"/>
      <c r="AW97" s="52">
        <f t="shared" si="76"/>
        <v>0</v>
      </c>
      <c r="AY97" s="52">
        <f t="shared" si="77"/>
        <v>1394563.5525903138</v>
      </c>
      <c r="AZ97" s="70"/>
    </row>
    <row r="98" spans="1:52">
      <c r="A98" s="44">
        <f t="shared" si="78"/>
        <v>40057</v>
      </c>
      <c r="B98" s="66">
        <f t="shared" si="80"/>
        <v>15000</v>
      </c>
      <c r="C98" s="67"/>
      <c r="D98" s="68">
        <f t="shared" si="42"/>
        <v>15000</v>
      </c>
      <c r="E98" s="35">
        <f t="shared" si="43"/>
        <v>450000</v>
      </c>
      <c r="F98" s="35">
        <f t="shared" si="44"/>
        <v>274401.42691019404</v>
      </c>
      <c r="G98" s="55">
        <f t="shared" si="45"/>
        <v>4.8630000000000004</v>
      </c>
      <c r="H98" s="69">
        <f>G98+' Summary'!$B$15</f>
        <v>4.8630000000000004</v>
      </c>
      <c r="I98" s="105">
        <f>H98+' Summary'!$B$17</f>
        <v>4.8630000000000004</v>
      </c>
      <c r="J98" s="55">
        <f t="shared" si="46"/>
        <v>1.0249999999999999E-2</v>
      </c>
      <c r="K98" s="69">
        <f>J98+' Summary'!$B$16</f>
        <v>1.0249999999999999E-2</v>
      </c>
      <c r="L98" s="105">
        <f t="shared" si="79"/>
        <v>1.0249999999999999E-2</v>
      </c>
      <c r="M98" s="55">
        <f t="shared" si="47"/>
        <v>0.01</v>
      </c>
      <c r="N98" s="69">
        <f t="shared" si="48"/>
        <v>0.01</v>
      </c>
      <c r="O98" s="105">
        <f t="shared" si="48"/>
        <v>0.01</v>
      </c>
      <c r="P98" s="7"/>
      <c r="Q98" s="105">
        <f t="shared" si="49"/>
        <v>4.8832500000000003</v>
      </c>
      <c r="R98" s="105">
        <f t="shared" si="50"/>
        <v>4.8832500000000003</v>
      </c>
      <c r="S98" s="105">
        <f t="shared" si="51"/>
        <v>4.8832500000000003</v>
      </c>
      <c r="T98" s="7"/>
      <c r="U98" s="5">
        <f t="shared" si="52"/>
        <v>30</v>
      </c>
      <c r="V98" s="45">
        <f t="shared" si="53"/>
        <v>40111</v>
      </c>
      <c r="W98" s="5">
        <f t="shared" si="54"/>
        <v>3160</v>
      </c>
      <c r="X98" s="55">
        <f t="shared" si="55"/>
        <v>5.7951783849454312E-2</v>
      </c>
      <c r="Y98" s="47">
        <f t="shared" si="56"/>
        <v>0.60978094868932009</v>
      </c>
      <c r="Z98" s="5">
        <f t="shared" si="57"/>
        <v>1</v>
      </c>
      <c r="AA98" s="5">
        <f t="shared" si="58"/>
        <v>30</v>
      </c>
      <c r="AC98" s="39">
        <f t="shared" si="59"/>
        <v>1334414.1390642738</v>
      </c>
      <c r="AD98" s="39">
        <f t="shared" si="60"/>
        <v>1334414.1390642738</v>
      </c>
      <c r="AE98" s="39">
        <f t="shared" si="61"/>
        <v>1334414.1390642738</v>
      </c>
      <c r="AF98" s="39">
        <f t="shared" si="62"/>
        <v>2812.6146258294884</v>
      </c>
      <c r="AG98" s="39">
        <f t="shared" si="63"/>
        <v>2812.6146258294884</v>
      </c>
      <c r="AH98" s="39">
        <f t="shared" si="64"/>
        <v>2812.6146258294884</v>
      </c>
      <c r="AI98" s="39">
        <f t="shared" si="65"/>
        <v>2744.0142691019405</v>
      </c>
      <c r="AJ98" s="39">
        <f t="shared" si="66"/>
        <v>2744.0142691019405</v>
      </c>
      <c r="AK98" s="39">
        <f t="shared" si="67"/>
        <v>2744.0142691019405</v>
      </c>
      <c r="AL98" s="43"/>
      <c r="AM98" s="39">
        <f t="shared" si="68"/>
        <v>0</v>
      </c>
      <c r="AN98" s="39">
        <f t="shared" si="69"/>
        <v>0</v>
      </c>
      <c r="AO98" s="39">
        <f t="shared" si="70"/>
        <v>0</v>
      </c>
      <c r="AP98" s="40">
        <f t="shared" si="71"/>
        <v>0</v>
      </c>
      <c r="AR98" s="39">
        <f t="shared" si="72"/>
        <v>0</v>
      </c>
      <c r="AS98" s="39">
        <f t="shared" si="73"/>
        <v>0</v>
      </c>
      <c r="AT98" s="39">
        <f t="shared" si="74"/>
        <v>0</v>
      </c>
      <c r="AU98" s="40">
        <f t="shared" si="75"/>
        <v>0</v>
      </c>
      <c r="AV98" s="40"/>
      <c r="AW98" s="52">
        <f t="shared" si="76"/>
        <v>0</v>
      </c>
      <c r="AY98" s="52">
        <f t="shared" si="77"/>
        <v>1339970.7679592052</v>
      </c>
      <c r="AZ98" s="70"/>
    </row>
    <row r="99" spans="1:52">
      <c r="A99" s="44">
        <f t="shared" si="78"/>
        <v>40087</v>
      </c>
      <c r="B99" s="66">
        <f t="shared" si="80"/>
        <v>15000</v>
      </c>
      <c r="C99" s="67"/>
      <c r="D99" s="68">
        <f t="shared" si="42"/>
        <v>15000</v>
      </c>
      <c r="E99" s="35">
        <f t="shared" si="43"/>
        <v>465000</v>
      </c>
      <c r="F99" s="35">
        <f t="shared" si="44"/>
        <v>282056.0293498392</v>
      </c>
      <c r="G99" s="55">
        <f t="shared" si="45"/>
        <v>4.883</v>
      </c>
      <c r="H99" s="69">
        <f>G99+' Summary'!$B$15</f>
        <v>4.883</v>
      </c>
      <c r="I99" s="105">
        <f>H99+' Summary'!$B$17</f>
        <v>4.883</v>
      </c>
      <c r="J99" s="55">
        <f t="shared" si="46"/>
        <v>-3.0000000000000001E-3</v>
      </c>
      <c r="K99" s="69">
        <f>J99+' Summary'!$B$16</f>
        <v>-3.0000000000000001E-3</v>
      </c>
      <c r="L99" s="105">
        <f t="shared" si="79"/>
        <v>-3.0000000000000001E-3</v>
      </c>
      <c r="M99" s="55">
        <f t="shared" si="47"/>
        <v>0.01</v>
      </c>
      <c r="N99" s="69">
        <f t="shared" si="48"/>
        <v>0.01</v>
      </c>
      <c r="O99" s="105">
        <f t="shared" si="48"/>
        <v>0.01</v>
      </c>
      <c r="P99" s="7"/>
      <c r="Q99" s="105">
        <f t="shared" si="49"/>
        <v>4.8899999999999997</v>
      </c>
      <c r="R99" s="105">
        <f t="shared" si="50"/>
        <v>4.8899999999999997</v>
      </c>
      <c r="S99" s="105">
        <f t="shared" si="51"/>
        <v>4.8899999999999997</v>
      </c>
      <c r="T99" s="7"/>
      <c r="U99" s="5">
        <f t="shared" si="52"/>
        <v>31</v>
      </c>
      <c r="V99" s="45">
        <f t="shared" si="53"/>
        <v>40142</v>
      </c>
      <c r="W99" s="5">
        <f t="shared" si="54"/>
        <v>3191</v>
      </c>
      <c r="X99" s="55">
        <f t="shared" si="55"/>
        <v>5.8000061627820509E-2</v>
      </c>
      <c r="Y99" s="47">
        <f t="shared" si="56"/>
        <v>0.60657210612868651</v>
      </c>
      <c r="Z99" s="5">
        <f t="shared" si="57"/>
        <v>1</v>
      </c>
      <c r="AA99" s="5">
        <f t="shared" si="58"/>
        <v>31</v>
      </c>
      <c r="AC99" s="39">
        <f t="shared" si="59"/>
        <v>1377279.5913152648</v>
      </c>
      <c r="AD99" s="39">
        <f t="shared" si="60"/>
        <v>1377279.5913152648</v>
      </c>
      <c r="AE99" s="39">
        <f t="shared" si="61"/>
        <v>1377279.5913152648</v>
      </c>
      <c r="AF99" s="39">
        <f t="shared" si="62"/>
        <v>-846.16808804951756</v>
      </c>
      <c r="AG99" s="39">
        <f t="shared" si="63"/>
        <v>-846.16808804951756</v>
      </c>
      <c r="AH99" s="39">
        <f t="shared" si="64"/>
        <v>-846.16808804951756</v>
      </c>
      <c r="AI99" s="39">
        <f t="shared" si="65"/>
        <v>2820.5602934983922</v>
      </c>
      <c r="AJ99" s="39">
        <f t="shared" si="66"/>
        <v>2820.5602934983922</v>
      </c>
      <c r="AK99" s="39">
        <f t="shared" si="67"/>
        <v>2820.5602934983922</v>
      </c>
      <c r="AL99" s="43"/>
      <c r="AM99" s="39">
        <f t="shared" si="68"/>
        <v>0</v>
      </c>
      <c r="AN99" s="39">
        <f t="shared" si="69"/>
        <v>0</v>
      </c>
      <c r="AO99" s="39">
        <f t="shared" si="70"/>
        <v>0</v>
      </c>
      <c r="AP99" s="40">
        <f t="shared" si="71"/>
        <v>0</v>
      </c>
      <c r="AR99" s="39">
        <f t="shared" si="72"/>
        <v>0</v>
      </c>
      <c r="AS99" s="39">
        <f t="shared" si="73"/>
        <v>0</v>
      </c>
      <c r="AT99" s="39">
        <f t="shared" si="74"/>
        <v>0</v>
      </c>
      <c r="AU99" s="40">
        <f t="shared" si="75"/>
        <v>0</v>
      </c>
      <c r="AV99" s="40"/>
      <c r="AW99" s="52">
        <f t="shared" si="76"/>
        <v>0</v>
      </c>
      <c r="AY99" s="52">
        <f t="shared" si="77"/>
        <v>1379253.9835207136</v>
      </c>
      <c r="AZ99" s="70"/>
    </row>
    <row r="100" spans="1:52">
      <c r="A100" s="44">
        <f t="shared" si="78"/>
        <v>40118</v>
      </c>
      <c r="B100" s="66">
        <f t="shared" si="80"/>
        <v>15000</v>
      </c>
      <c r="C100" s="67"/>
      <c r="D100" s="68">
        <f t="shared" si="42"/>
        <v>15000</v>
      </c>
      <c r="E100" s="35">
        <f t="shared" si="43"/>
        <v>450000</v>
      </c>
      <c r="F100" s="35">
        <f t="shared" si="44"/>
        <v>271565.15872205712</v>
      </c>
      <c r="G100" s="55">
        <f t="shared" si="45"/>
        <v>5.01</v>
      </c>
      <c r="H100" s="69">
        <f>G100+' Summary'!$B$15</f>
        <v>5.01</v>
      </c>
      <c r="I100" s="105">
        <f>H100+' Summary'!$B$17</f>
        <v>5.01</v>
      </c>
      <c r="J100" s="55">
        <f t="shared" si="46"/>
        <v>-2E-3</v>
      </c>
      <c r="K100" s="69">
        <f>J100+' Summary'!$B$16</f>
        <v>-2E-3</v>
      </c>
      <c r="L100" s="105">
        <f t="shared" si="79"/>
        <v>-2E-3</v>
      </c>
      <c r="M100" s="55">
        <f t="shared" si="47"/>
        <v>7.4999999999999997E-3</v>
      </c>
      <c r="N100" s="69">
        <f t="shared" si="48"/>
        <v>7.4999999999999997E-3</v>
      </c>
      <c r="O100" s="105">
        <f t="shared" si="48"/>
        <v>7.4999999999999997E-3</v>
      </c>
      <c r="P100" s="7"/>
      <c r="Q100" s="105">
        <f t="shared" si="49"/>
        <v>5.0154999999999994</v>
      </c>
      <c r="R100" s="105">
        <f t="shared" si="50"/>
        <v>5.0154999999999994</v>
      </c>
      <c r="S100" s="105">
        <f t="shared" si="51"/>
        <v>5.0154999999999994</v>
      </c>
      <c r="T100" s="7"/>
      <c r="U100" s="5">
        <f t="shared" si="52"/>
        <v>30</v>
      </c>
      <c r="V100" s="45">
        <f t="shared" si="53"/>
        <v>40172</v>
      </c>
      <c r="W100" s="5">
        <f t="shared" si="54"/>
        <v>3221</v>
      </c>
      <c r="X100" s="55">
        <f t="shared" si="55"/>
        <v>5.8049948666280708E-2</v>
      </c>
      <c r="Y100" s="47">
        <f t="shared" si="56"/>
        <v>0.60347813049346022</v>
      </c>
      <c r="Z100" s="5">
        <f t="shared" si="57"/>
        <v>1</v>
      </c>
      <c r="AA100" s="5">
        <f t="shared" si="58"/>
        <v>30</v>
      </c>
      <c r="AC100" s="39">
        <f t="shared" si="59"/>
        <v>1360541.4451975061</v>
      </c>
      <c r="AD100" s="39">
        <f t="shared" si="60"/>
        <v>1360541.4451975061</v>
      </c>
      <c r="AE100" s="39">
        <f t="shared" si="61"/>
        <v>1360541.4451975061</v>
      </c>
      <c r="AF100" s="39">
        <f t="shared" si="62"/>
        <v>-543.13031744411421</v>
      </c>
      <c r="AG100" s="39">
        <f t="shared" si="63"/>
        <v>-543.13031744411421</v>
      </c>
      <c r="AH100" s="39">
        <f t="shared" si="64"/>
        <v>-543.13031744411421</v>
      </c>
      <c r="AI100" s="39">
        <f t="shared" si="65"/>
        <v>2036.7386904154284</v>
      </c>
      <c r="AJ100" s="39">
        <f t="shared" si="66"/>
        <v>2036.7386904154284</v>
      </c>
      <c r="AK100" s="39">
        <f t="shared" si="67"/>
        <v>2036.7386904154284</v>
      </c>
      <c r="AL100" s="43"/>
      <c r="AM100" s="39">
        <f t="shared" si="68"/>
        <v>0</v>
      </c>
      <c r="AN100" s="39">
        <f t="shared" si="69"/>
        <v>0</v>
      </c>
      <c r="AO100" s="39">
        <f t="shared" si="70"/>
        <v>0</v>
      </c>
      <c r="AP100" s="40">
        <f t="shared" si="71"/>
        <v>0</v>
      </c>
      <c r="AR100" s="39">
        <f t="shared" si="72"/>
        <v>0</v>
      </c>
      <c r="AS100" s="39">
        <f t="shared" si="73"/>
        <v>0</v>
      </c>
      <c r="AT100" s="39">
        <f t="shared" si="74"/>
        <v>0</v>
      </c>
      <c r="AU100" s="40">
        <f t="shared" si="75"/>
        <v>0</v>
      </c>
      <c r="AV100" s="40"/>
      <c r="AW100" s="52">
        <f t="shared" si="76"/>
        <v>0</v>
      </c>
      <c r="AY100" s="52">
        <f t="shared" si="77"/>
        <v>1362035.0535704775</v>
      </c>
      <c r="AZ100" s="70"/>
    </row>
    <row r="101" spans="1:52">
      <c r="A101" s="44">
        <f t="shared" si="78"/>
        <v>40148</v>
      </c>
      <c r="B101" s="66">
        <f t="shared" si="80"/>
        <v>15000</v>
      </c>
      <c r="C101" s="67"/>
      <c r="D101" s="68">
        <f t="shared" si="42"/>
        <v>15000</v>
      </c>
      <c r="E101" s="35">
        <f t="shared" si="43"/>
        <v>465000</v>
      </c>
      <c r="F101" s="35">
        <f t="shared" si="44"/>
        <v>279136.12723965669</v>
      </c>
      <c r="G101" s="55">
        <f t="shared" si="45"/>
        <v>5.1449999999999996</v>
      </c>
      <c r="H101" s="69">
        <f>G101+' Summary'!$B$15</f>
        <v>5.1449999999999996</v>
      </c>
      <c r="I101" s="105">
        <f>H101+' Summary'!$B$17</f>
        <v>5.1449999999999996</v>
      </c>
      <c r="J101" s="55">
        <f t="shared" si="46"/>
        <v>-2E-3</v>
      </c>
      <c r="K101" s="69">
        <f>J101+' Summary'!$B$16</f>
        <v>-2E-3</v>
      </c>
      <c r="L101" s="105">
        <f t="shared" si="79"/>
        <v>-2E-3</v>
      </c>
      <c r="M101" s="55">
        <f t="shared" si="47"/>
        <v>7.4999999999999997E-3</v>
      </c>
      <c r="N101" s="69">
        <f t="shared" si="48"/>
        <v>7.4999999999999997E-3</v>
      </c>
      <c r="O101" s="105">
        <f t="shared" si="48"/>
        <v>7.4999999999999997E-3</v>
      </c>
      <c r="P101" s="7"/>
      <c r="Q101" s="105">
        <f t="shared" si="49"/>
        <v>5.1504999999999992</v>
      </c>
      <c r="R101" s="105">
        <f t="shared" si="50"/>
        <v>5.1504999999999992</v>
      </c>
      <c r="S101" s="105">
        <f t="shared" si="51"/>
        <v>5.1504999999999992</v>
      </c>
      <c r="T101" s="7"/>
      <c r="U101" s="5">
        <f t="shared" si="52"/>
        <v>31</v>
      </c>
      <c r="V101" s="45">
        <f t="shared" si="53"/>
        <v>40203</v>
      </c>
      <c r="W101" s="5">
        <f t="shared" si="54"/>
        <v>3252</v>
      </c>
      <c r="X101" s="55">
        <f t="shared" si="55"/>
        <v>5.8098226446222916E-2</v>
      </c>
      <c r="Y101" s="47">
        <f t="shared" si="56"/>
        <v>0.60029274675194988</v>
      </c>
      <c r="Z101" s="5">
        <f t="shared" si="57"/>
        <v>1</v>
      </c>
      <c r="AA101" s="5">
        <f t="shared" si="58"/>
        <v>31</v>
      </c>
      <c r="AC101" s="39">
        <f t="shared" si="59"/>
        <v>1436155.3746480336</v>
      </c>
      <c r="AD101" s="39">
        <f t="shared" si="60"/>
        <v>1436155.3746480336</v>
      </c>
      <c r="AE101" s="39">
        <f t="shared" si="61"/>
        <v>1436155.3746480336</v>
      </c>
      <c r="AF101" s="39">
        <f t="shared" si="62"/>
        <v>-558.27225447931335</v>
      </c>
      <c r="AG101" s="39">
        <f t="shared" si="63"/>
        <v>-558.27225447931335</v>
      </c>
      <c r="AH101" s="39">
        <f t="shared" si="64"/>
        <v>-558.27225447931335</v>
      </c>
      <c r="AI101" s="39">
        <f t="shared" si="65"/>
        <v>2093.5209542974253</v>
      </c>
      <c r="AJ101" s="39">
        <f t="shared" si="66"/>
        <v>2093.5209542974253</v>
      </c>
      <c r="AK101" s="39">
        <f t="shared" si="67"/>
        <v>2093.5209542974253</v>
      </c>
      <c r="AL101" s="43"/>
      <c r="AM101" s="39">
        <f t="shared" si="68"/>
        <v>0</v>
      </c>
      <c r="AN101" s="39">
        <f t="shared" si="69"/>
        <v>0</v>
      </c>
      <c r="AO101" s="39">
        <f t="shared" si="70"/>
        <v>0</v>
      </c>
      <c r="AP101" s="40">
        <f t="shared" si="71"/>
        <v>0</v>
      </c>
      <c r="AR101" s="39">
        <f t="shared" si="72"/>
        <v>0</v>
      </c>
      <c r="AS101" s="39">
        <f t="shared" si="73"/>
        <v>0</v>
      </c>
      <c r="AT101" s="39">
        <f t="shared" si="74"/>
        <v>0</v>
      </c>
      <c r="AU101" s="40">
        <f t="shared" si="75"/>
        <v>0</v>
      </c>
      <c r="AV101" s="40"/>
      <c r="AW101" s="52">
        <f t="shared" si="76"/>
        <v>0</v>
      </c>
      <c r="AY101" s="52">
        <f t="shared" si="77"/>
        <v>1437690.6233478517</v>
      </c>
      <c r="AZ101" s="70"/>
    </row>
    <row r="102" spans="1:52">
      <c r="A102" s="44">
        <f t="shared" si="78"/>
        <v>40179</v>
      </c>
      <c r="B102" s="66">
        <f t="shared" si="80"/>
        <v>15000</v>
      </c>
      <c r="C102" s="67"/>
      <c r="D102" s="68">
        <f t="shared" si="42"/>
        <v>15000</v>
      </c>
      <c r="E102" s="35">
        <f t="shared" si="43"/>
        <v>465000</v>
      </c>
      <c r="F102" s="35">
        <f t="shared" si="44"/>
        <v>277660.46019590803</v>
      </c>
      <c r="G102" s="55">
        <f t="shared" si="45"/>
        <v>5.1849999999999996</v>
      </c>
      <c r="H102" s="69">
        <f>G102+' Summary'!$B$15</f>
        <v>5.1849999999999996</v>
      </c>
      <c r="I102" s="105">
        <f>H102+' Summary'!$B$17</f>
        <v>5.1849999999999996</v>
      </c>
      <c r="J102" s="55">
        <f t="shared" si="46"/>
        <v>-2E-3</v>
      </c>
      <c r="K102" s="69">
        <f>J102+' Summary'!$B$16</f>
        <v>-2E-3</v>
      </c>
      <c r="L102" s="105">
        <f t="shared" si="79"/>
        <v>-2E-3</v>
      </c>
      <c r="M102" s="55">
        <f t="shared" si="47"/>
        <v>7.4999999999999997E-3</v>
      </c>
      <c r="N102" s="69">
        <f t="shared" si="48"/>
        <v>7.4999999999999997E-3</v>
      </c>
      <c r="O102" s="105">
        <f t="shared" si="48"/>
        <v>7.4999999999999997E-3</v>
      </c>
      <c r="P102" s="7"/>
      <c r="Q102" s="105">
        <f t="shared" si="49"/>
        <v>5.1904999999999992</v>
      </c>
      <c r="R102" s="105">
        <f t="shared" si="50"/>
        <v>5.1904999999999992</v>
      </c>
      <c r="S102" s="105">
        <f t="shared" si="51"/>
        <v>5.1904999999999992</v>
      </c>
      <c r="T102" s="7"/>
      <c r="U102" s="5">
        <f t="shared" si="52"/>
        <v>31</v>
      </c>
      <c r="V102" s="45">
        <f t="shared" si="53"/>
        <v>40234</v>
      </c>
      <c r="W102" s="5">
        <f t="shared" si="54"/>
        <v>3283</v>
      </c>
      <c r="X102" s="55">
        <f t="shared" si="55"/>
        <v>5.8148113486311104E-2</v>
      </c>
      <c r="Y102" s="47">
        <f t="shared" si="56"/>
        <v>0.59711926923851188</v>
      </c>
      <c r="Z102" s="5">
        <f t="shared" si="57"/>
        <v>1</v>
      </c>
      <c r="AA102" s="5">
        <f t="shared" si="58"/>
        <v>31</v>
      </c>
      <c r="AC102" s="39">
        <f t="shared" si="59"/>
        <v>1439669.486115783</v>
      </c>
      <c r="AD102" s="39">
        <f t="shared" si="60"/>
        <v>1439669.486115783</v>
      </c>
      <c r="AE102" s="39">
        <f t="shared" si="61"/>
        <v>1439669.486115783</v>
      </c>
      <c r="AF102" s="39">
        <f t="shared" si="62"/>
        <v>-555.32092039181612</v>
      </c>
      <c r="AG102" s="39">
        <f t="shared" si="63"/>
        <v>-555.32092039181612</v>
      </c>
      <c r="AH102" s="39">
        <f t="shared" si="64"/>
        <v>-555.32092039181612</v>
      </c>
      <c r="AI102" s="39">
        <f t="shared" si="65"/>
        <v>2082.45345146931</v>
      </c>
      <c r="AJ102" s="39">
        <f t="shared" si="66"/>
        <v>2082.45345146931</v>
      </c>
      <c r="AK102" s="39">
        <f t="shared" si="67"/>
        <v>2082.45345146931</v>
      </c>
      <c r="AL102" s="43"/>
      <c r="AM102" s="39">
        <f t="shared" si="68"/>
        <v>0</v>
      </c>
      <c r="AN102" s="39">
        <f t="shared" si="69"/>
        <v>0</v>
      </c>
      <c r="AO102" s="39">
        <f t="shared" si="70"/>
        <v>0</v>
      </c>
      <c r="AP102" s="40">
        <f t="shared" si="71"/>
        <v>0</v>
      </c>
      <c r="AR102" s="39">
        <f t="shared" si="72"/>
        <v>0</v>
      </c>
      <c r="AS102" s="39">
        <f t="shared" si="73"/>
        <v>0</v>
      </c>
      <c r="AT102" s="39">
        <f t="shared" si="74"/>
        <v>0</v>
      </c>
      <c r="AU102" s="40">
        <f t="shared" si="75"/>
        <v>0</v>
      </c>
      <c r="AV102" s="40"/>
      <c r="AW102" s="52">
        <f t="shared" si="76"/>
        <v>0</v>
      </c>
      <c r="AY102" s="52">
        <f t="shared" si="77"/>
        <v>1441196.6186468606</v>
      </c>
      <c r="AZ102" s="70"/>
    </row>
    <row r="103" spans="1:52">
      <c r="A103" s="44">
        <f t="shared" si="78"/>
        <v>40210</v>
      </c>
      <c r="B103" s="66">
        <f t="shared" si="80"/>
        <v>15000</v>
      </c>
      <c r="C103" s="67"/>
      <c r="D103" s="68">
        <f t="shared" si="42"/>
        <v>15000</v>
      </c>
      <c r="E103" s="35">
        <f t="shared" si="43"/>
        <v>420000</v>
      </c>
      <c r="F103" s="35">
        <f t="shared" si="44"/>
        <v>249590.51341530049</v>
      </c>
      <c r="G103" s="55">
        <f t="shared" si="45"/>
        <v>5.0650000000000004</v>
      </c>
      <c r="H103" s="69">
        <f>G103+' Summary'!$B$15</f>
        <v>5.0650000000000004</v>
      </c>
      <c r="I103" s="105">
        <f>H103+' Summary'!$B$17</f>
        <v>5.0650000000000004</v>
      </c>
      <c r="J103" s="55">
        <f t="shared" si="46"/>
        <v>-2E-3</v>
      </c>
      <c r="K103" s="69">
        <f>J103+' Summary'!$B$16</f>
        <v>-2E-3</v>
      </c>
      <c r="L103" s="105">
        <f t="shared" si="79"/>
        <v>-2E-3</v>
      </c>
      <c r="M103" s="55">
        <f t="shared" si="47"/>
        <v>7.4999999999999997E-3</v>
      </c>
      <c r="N103" s="69">
        <f t="shared" si="48"/>
        <v>7.4999999999999997E-3</v>
      </c>
      <c r="O103" s="105">
        <f t="shared" si="48"/>
        <v>7.4999999999999997E-3</v>
      </c>
      <c r="P103" s="7"/>
      <c r="Q103" s="105">
        <f t="shared" si="49"/>
        <v>5.0705</v>
      </c>
      <c r="R103" s="105">
        <f t="shared" si="50"/>
        <v>5.0705</v>
      </c>
      <c r="S103" s="105">
        <f t="shared" si="51"/>
        <v>5.0705</v>
      </c>
      <c r="T103" s="7"/>
      <c r="U103" s="5">
        <f t="shared" si="52"/>
        <v>28</v>
      </c>
      <c r="V103" s="45">
        <f t="shared" si="53"/>
        <v>40262</v>
      </c>
      <c r="W103" s="5">
        <f t="shared" si="54"/>
        <v>3311</v>
      </c>
      <c r="X103" s="55">
        <f t="shared" si="55"/>
        <v>5.8198000527227109E-2</v>
      </c>
      <c r="Y103" s="47">
        <f t="shared" si="56"/>
        <v>0.59426312717928687</v>
      </c>
      <c r="Z103" s="5">
        <f t="shared" si="57"/>
        <v>1</v>
      </c>
      <c r="AA103" s="5">
        <f t="shared" si="58"/>
        <v>28</v>
      </c>
      <c r="AC103" s="39">
        <f t="shared" si="59"/>
        <v>1264175.9504484972</v>
      </c>
      <c r="AD103" s="39">
        <f t="shared" si="60"/>
        <v>1264175.9504484972</v>
      </c>
      <c r="AE103" s="39">
        <f t="shared" si="61"/>
        <v>1264175.9504484972</v>
      </c>
      <c r="AF103" s="39">
        <f t="shared" si="62"/>
        <v>-499.18102683060101</v>
      </c>
      <c r="AG103" s="39">
        <f t="shared" si="63"/>
        <v>-499.18102683060101</v>
      </c>
      <c r="AH103" s="39">
        <f t="shared" si="64"/>
        <v>-499.18102683060101</v>
      </c>
      <c r="AI103" s="39">
        <f t="shared" si="65"/>
        <v>1871.9288506147536</v>
      </c>
      <c r="AJ103" s="39">
        <f t="shared" si="66"/>
        <v>1871.9288506147536</v>
      </c>
      <c r="AK103" s="39">
        <f t="shared" si="67"/>
        <v>1871.9288506147536</v>
      </c>
      <c r="AL103" s="43"/>
      <c r="AM103" s="39">
        <f t="shared" si="68"/>
        <v>0</v>
      </c>
      <c r="AN103" s="39">
        <f t="shared" si="69"/>
        <v>0</v>
      </c>
      <c r="AO103" s="39">
        <f t="shared" si="70"/>
        <v>0</v>
      </c>
      <c r="AP103" s="40">
        <f t="shared" si="71"/>
        <v>0</v>
      </c>
      <c r="AR103" s="39">
        <f t="shared" si="72"/>
        <v>0</v>
      </c>
      <c r="AS103" s="39">
        <f t="shared" si="73"/>
        <v>0</v>
      </c>
      <c r="AT103" s="39">
        <f t="shared" si="74"/>
        <v>0</v>
      </c>
      <c r="AU103" s="40">
        <f t="shared" si="75"/>
        <v>0</v>
      </c>
      <c r="AV103" s="40"/>
      <c r="AW103" s="52">
        <f t="shared" si="76"/>
        <v>0</v>
      </c>
      <c r="AY103" s="52">
        <f t="shared" si="77"/>
        <v>1265548.6982722813</v>
      </c>
      <c r="AZ103" s="70"/>
    </row>
    <row r="104" spans="1:52">
      <c r="A104" s="44">
        <f t="shared" si="78"/>
        <v>40238</v>
      </c>
      <c r="B104" s="66">
        <f t="shared" si="80"/>
        <v>15000</v>
      </c>
      <c r="C104" s="67"/>
      <c r="D104" s="68">
        <f t="shared" si="42"/>
        <v>15000</v>
      </c>
      <c r="E104" s="35">
        <f t="shared" si="43"/>
        <v>465000</v>
      </c>
      <c r="F104" s="35">
        <f t="shared" si="44"/>
        <v>274867.21021485201</v>
      </c>
      <c r="G104" s="55">
        <f t="shared" si="45"/>
        <v>4.9249999999999998</v>
      </c>
      <c r="H104" s="69">
        <f>G104+' Summary'!$B$15</f>
        <v>4.9249999999999998</v>
      </c>
      <c r="I104" s="105">
        <f>H104+' Summary'!$B$17</f>
        <v>4.9249999999999998</v>
      </c>
      <c r="J104" s="55">
        <f t="shared" si="46"/>
        <v>1.1500000000000002E-2</v>
      </c>
      <c r="K104" s="69">
        <f>J104+' Summary'!$B$16</f>
        <v>1.1500000000000002E-2</v>
      </c>
      <c r="L104" s="105">
        <f t="shared" si="79"/>
        <v>1.1500000000000002E-2</v>
      </c>
      <c r="M104" s="55">
        <f t="shared" si="47"/>
        <v>7.4999999999999997E-3</v>
      </c>
      <c r="N104" s="69">
        <f t="shared" si="48"/>
        <v>7.4999999999999997E-3</v>
      </c>
      <c r="O104" s="105">
        <f t="shared" si="48"/>
        <v>7.4999999999999997E-3</v>
      </c>
      <c r="P104" s="7"/>
      <c r="Q104" s="105">
        <f t="shared" si="49"/>
        <v>4.944</v>
      </c>
      <c r="R104" s="105">
        <f t="shared" si="50"/>
        <v>4.944</v>
      </c>
      <c r="S104" s="105">
        <f t="shared" si="51"/>
        <v>4.944</v>
      </c>
      <c r="T104" s="7"/>
      <c r="U104" s="5">
        <f t="shared" si="52"/>
        <v>31</v>
      </c>
      <c r="V104" s="45">
        <f t="shared" si="53"/>
        <v>40293</v>
      </c>
      <c r="W104" s="5">
        <f t="shared" si="54"/>
        <v>3342</v>
      </c>
      <c r="X104" s="55">
        <f t="shared" si="55"/>
        <v>5.824305979070131E-2</v>
      </c>
      <c r="Y104" s="47">
        <f t="shared" si="56"/>
        <v>0.59111228003193983</v>
      </c>
      <c r="Z104" s="5">
        <f t="shared" si="57"/>
        <v>1</v>
      </c>
      <c r="AA104" s="5">
        <f t="shared" si="58"/>
        <v>31</v>
      </c>
      <c r="AC104" s="39">
        <f t="shared" si="59"/>
        <v>1353721.010308146</v>
      </c>
      <c r="AD104" s="39">
        <f t="shared" si="60"/>
        <v>1353721.010308146</v>
      </c>
      <c r="AE104" s="39">
        <f t="shared" si="61"/>
        <v>1353721.010308146</v>
      </c>
      <c r="AF104" s="39">
        <f t="shared" si="62"/>
        <v>3160.9729174707986</v>
      </c>
      <c r="AG104" s="39">
        <f t="shared" si="63"/>
        <v>3160.9729174707986</v>
      </c>
      <c r="AH104" s="39">
        <f t="shared" si="64"/>
        <v>3160.9729174707986</v>
      </c>
      <c r="AI104" s="39">
        <f t="shared" si="65"/>
        <v>2061.5040766113898</v>
      </c>
      <c r="AJ104" s="39">
        <f t="shared" si="66"/>
        <v>2061.5040766113898</v>
      </c>
      <c r="AK104" s="39">
        <f t="shared" si="67"/>
        <v>2061.5040766113898</v>
      </c>
      <c r="AL104" s="43"/>
      <c r="AM104" s="39">
        <f t="shared" si="68"/>
        <v>0</v>
      </c>
      <c r="AN104" s="39">
        <f t="shared" si="69"/>
        <v>0</v>
      </c>
      <c r="AO104" s="39">
        <f t="shared" si="70"/>
        <v>0</v>
      </c>
      <c r="AP104" s="40">
        <f t="shared" si="71"/>
        <v>0</v>
      </c>
      <c r="AR104" s="39">
        <f t="shared" si="72"/>
        <v>0</v>
      </c>
      <c r="AS104" s="39">
        <f t="shared" si="73"/>
        <v>0</v>
      </c>
      <c r="AT104" s="39">
        <f t="shared" si="74"/>
        <v>0</v>
      </c>
      <c r="AU104" s="40">
        <f t="shared" si="75"/>
        <v>0</v>
      </c>
      <c r="AV104" s="40"/>
      <c r="AW104" s="52">
        <f t="shared" si="76"/>
        <v>0</v>
      </c>
      <c r="AY104" s="52">
        <f t="shared" si="77"/>
        <v>1358943.4873022281</v>
      </c>
      <c r="AZ104" s="70"/>
    </row>
    <row r="105" spans="1:52">
      <c r="A105" s="44">
        <f t="shared" si="78"/>
        <v>40269</v>
      </c>
      <c r="B105" s="66">
        <f t="shared" si="80"/>
        <v>15000</v>
      </c>
      <c r="C105" s="67"/>
      <c r="D105" s="68">
        <f t="shared" si="42"/>
        <v>15000</v>
      </c>
      <c r="E105" s="35">
        <f t="shared" si="43"/>
        <v>450000</v>
      </c>
      <c r="F105" s="35">
        <f t="shared" si="44"/>
        <v>264633.47065268335</v>
      </c>
      <c r="G105" s="55">
        <f t="shared" si="45"/>
        <v>4.8890000000000002</v>
      </c>
      <c r="H105" s="69">
        <f>G105+' Summary'!$B$15</f>
        <v>4.8890000000000002</v>
      </c>
      <c r="I105" s="105">
        <f>H105+' Summary'!$B$17</f>
        <v>4.8890000000000002</v>
      </c>
      <c r="J105" s="55">
        <f t="shared" si="46"/>
        <v>1.1500000000000002E-2</v>
      </c>
      <c r="K105" s="69">
        <f>J105+' Summary'!$B$16</f>
        <v>1.1500000000000002E-2</v>
      </c>
      <c r="L105" s="105">
        <f t="shared" si="79"/>
        <v>1.1500000000000002E-2</v>
      </c>
      <c r="M105" s="55">
        <f t="shared" si="47"/>
        <v>0.01</v>
      </c>
      <c r="N105" s="69">
        <f t="shared" si="48"/>
        <v>0.01</v>
      </c>
      <c r="O105" s="105">
        <f t="shared" si="48"/>
        <v>0.01</v>
      </c>
      <c r="P105" s="7"/>
      <c r="Q105" s="105">
        <f t="shared" si="49"/>
        <v>4.9104999999999999</v>
      </c>
      <c r="R105" s="105">
        <f t="shared" si="50"/>
        <v>4.9104999999999999</v>
      </c>
      <c r="S105" s="105">
        <f t="shared" si="51"/>
        <v>4.9104999999999999</v>
      </c>
      <c r="T105" s="7"/>
      <c r="U105" s="5">
        <f t="shared" si="52"/>
        <v>30</v>
      </c>
      <c r="V105" s="45">
        <f t="shared" si="53"/>
        <v>40323</v>
      </c>
      <c r="W105" s="5">
        <f t="shared" si="54"/>
        <v>3372</v>
      </c>
      <c r="X105" s="55">
        <f t="shared" si="55"/>
        <v>5.8292946833192499E-2</v>
      </c>
      <c r="Y105" s="47">
        <f t="shared" si="56"/>
        <v>0.58807437922818517</v>
      </c>
      <c r="Z105" s="5">
        <f t="shared" si="57"/>
        <v>1</v>
      </c>
      <c r="AA105" s="5">
        <f t="shared" si="58"/>
        <v>30</v>
      </c>
      <c r="AC105" s="39">
        <f t="shared" si="59"/>
        <v>1293793.0380209689</v>
      </c>
      <c r="AD105" s="39">
        <f t="shared" si="60"/>
        <v>1293793.0380209689</v>
      </c>
      <c r="AE105" s="39">
        <f t="shared" si="61"/>
        <v>1293793.0380209689</v>
      </c>
      <c r="AF105" s="39">
        <f t="shared" si="62"/>
        <v>3043.2849125058588</v>
      </c>
      <c r="AG105" s="39">
        <f t="shared" si="63"/>
        <v>3043.2849125058588</v>
      </c>
      <c r="AH105" s="39">
        <f t="shared" si="64"/>
        <v>3043.2849125058588</v>
      </c>
      <c r="AI105" s="39">
        <f t="shared" si="65"/>
        <v>2646.3347065268335</v>
      </c>
      <c r="AJ105" s="39">
        <f t="shared" si="66"/>
        <v>2646.3347065268335</v>
      </c>
      <c r="AK105" s="39">
        <f t="shared" si="67"/>
        <v>2646.3347065268335</v>
      </c>
      <c r="AL105" s="43"/>
      <c r="AM105" s="39">
        <f t="shared" si="68"/>
        <v>0</v>
      </c>
      <c r="AN105" s="39">
        <f t="shared" si="69"/>
        <v>0</v>
      </c>
      <c r="AO105" s="39">
        <f t="shared" si="70"/>
        <v>0</v>
      </c>
      <c r="AP105" s="40">
        <f t="shared" si="71"/>
        <v>0</v>
      </c>
      <c r="AR105" s="39">
        <f t="shared" si="72"/>
        <v>0</v>
      </c>
      <c r="AS105" s="39">
        <f t="shared" si="73"/>
        <v>0</v>
      </c>
      <c r="AT105" s="39">
        <f t="shared" si="74"/>
        <v>0</v>
      </c>
      <c r="AU105" s="40">
        <f t="shared" si="75"/>
        <v>0</v>
      </c>
      <c r="AV105" s="40"/>
      <c r="AW105" s="52">
        <f t="shared" si="76"/>
        <v>0</v>
      </c>
      <c r="AY105" s="52">
        <f t="shared" si="77"/>
        <v>1299482.6576400015</v>
      </c>
      <c r="AZ105" s="70"/>
    </row>
    <row r="106" spans="1:52">
      <c r="A106" s="44">
        <f t="shared" si="78"/>
        <v>40299</v>
      </c>
      <c r="B106" s="66">
        <f t="shared" si="80"/>
        <v>15000</v>
      </c>
      <c r="C106" s="67"/>
      <c r="D106" s="68">
        <f t="shared" si="42"/>
        <v>15000</v>
      </c>
      <c r="E106" s="35">
        <f t="shared" si="43"/>
        <v>465000</v>
      </c>
      <c r="F106" s="35">
        <f t="shared" si="44"/>
        <v>272000.3024212005</v>
      </c>
      <c r="G106" s="55">
        <f t="shared" si="45"/>
        <v>4.8760000000000003</v>
      </c>
      <c r="H106" s="69">
        <f>G106+' Summary'!$B$15</f>
        <v>4.8760000000000003</v>
      </c>
      <c r="I106" s="105">
        <f>H106+' Summary'!$B$17</f>
        <v>4.8760000000000003</v>
      </c>
      <c r="J106" s="55">
        <f t="shared" si="46"/>
        <v>1.125E-2</v>
      </c>
      <c r="K106" s="69">
        <f>J106+' Summary'!$B$16</f>
        <v>1.125E-2</v>
      </c>
      <c r="L106" s="105">
        <f t="shared" si="79"/>
        <v>1.125E-2</v>
      </c>
      <c r="M106" s="55">
        <f t="shared" si="47"/>
        <v>0.01</v>
      </c>
      <c r="N106" s="69">
        <f t="shared" si="48"/>
        <v>0.01</v>
      </c>
      <c r="O106" s="105">
        <f t="shared" si="48"/>
        <v>0.01</v>
      </c>
      <c r="P106" s="7"/>
      <c r="Q106" s="105">
        <f t="shared" si="49"/>
        <v>4.8972500000000005</v>
      </c>
      <c r="R106" s="105">
        <f t="shared" si="50"/>
        <v>4.8972500000000005</v>
      </c>
      <c r="S106" s="105">
        <f t="shared" si="51"/>
        <v>4.8972500000000005</v>
      </c>
      <c r="T106" s="7"/>
      <c r="U106" s="5">
        <f t="shared" si="52"/>
        <v>31</v>
      </c>
      <c r="V106" s="45">
        <f t="shared" si="53"/>
        <v>40354</v>
      </c>
      <c r="W106" s="5">
        <f t="shared" si="54"/>
        <v>3403</v>
      </c>
      <c r="X106" s="55">
        <f t="shared" si="55"/>
        <v>5.8341224617036114E-2</v>
      </c>
      <c r="Y106" s="47">
        <f t="shared" si="56"/>
        <v>0.58494688692731289</v>
      </c>
      <c r="Z106" s="5">
        <f t="shared" si="57"/>
        <v>1</v>
      </c>
      <c r="AA106" s="5">
        <f t="shared" si="58"/>
        <v>31</v>
      </c>
      <c r="AC106" s="39">
        <f t="shared" si="59"/>
        <v>1326273.4746057738</v>
      </c>
      <c r="AD106" s="39">
        <f t="shared" si="60"/>
        <v>1326273.4746057738</v>
      </c>
      <c r="AE106" s="39">
        <f t="shared" si="61"/>
        <v>1326273.4746057738</v>
      </c>
      <c r="AF106" s="39">
        <f t="shared" si="62"/>
        <v>3060.0034022385053</v>
      </c>
      <c r="AG106" s="39">
        <f t="shared" si="63"/>
        <v>3060.0034022385053</v>
      </c>
      <c r="AH106" s="39">
        <f t="shared" si="64"/>
        <v>3060.0034022385053</v>
      </c>
      <c r="AI106" s="39">
        <f t="shared" si="65"/>
        <v>2720.0030242120051</v>
      </c>
      <c r="AJ106" s="39">
        <f t="shared" si="66"/>
        <v>2720.0030242120051</v>
      </c>
      <c r="AK106" s="39">
        <f t="shared" si="67"/>
        <v>2720.0030242120051</v>
      </c>
      <c r="AL106" s="43"/>
      <c r="AM106" s="39">
        <f t="shared" si="68"/>
        <v>0</v>
      </c>
      <c r="AN106" s="39">
        <f t="shared" si="69"/>
        <v>0</v>
      </c>
      <c r="AO106" s="39">
        <f t="shared" si="70"/>
        <v>0</v>
      </c>
      <c r="AP106" s="40">
        <f t="shared" si="71"/>
        <v>0</v>
      </c>
      <c r="AR106" s="39">
        <f t="shared" si="72"/>
        <v>0</v>
      </c>
      <c r="AS106" s="39">
        <f t="shared" si="73"/>
        <v>0</v>
      </c>
      <c r="AT106" s="39">
        <f t="shared" si="74"/>
        <v>0</v>
      </c>
      <c r="AU106" s="40">
        <f t="shared" si="75"/>
        <v>0</v>
      </c>
      <c r="AV106" s="40"/>
      <c r="AW106" s="52">
        <f t="shared" si="76"/>
        <v>0</v>
      </c>
      <c r="AY106" s="52">
        <f t="shared" si="77"/>
        <v>1332053.4810322244</v>
      </c>
      <c r="AZ106" s="70"/>
    </row>
    <row r="107" spans="1:52">
      <c r="A107" s="44">
        <f t="shared" si="78"/>
        <v>40330</v>
      </c>
      <c r="B107" s="66">
        <f t="shared" si="80"/>
        <v>15000</v>
      </c>
      <c r="C107" s="67"/>
      <c r="D107" s="68">
        <f t="shared" si="42"/>
        <v>15000</v>
      </c>
      <c r="E107" s="35">
        <f t="shared" si="43"/>
        <v>450000</v>
      </c>
      <c r="F107" s="35">
        <f t="shared" si="44"/>
        <v>261869.20468520236</v>
      </c>
      <c r="G107" s="55">
        <f t="shared" si="45"/>
        <v>4.9090000000000007</v>
      </c>
      <c r="H107" s="69">
        <f>G107+' Summary'!$B$15</f>
        <v>4.9090000000000007</v>
      </c>
      <c r="I107" s="105">
        <f>H107+' Summary'!$B$17</f>
        <v>4.9090000000000007</v>
      </c>
      <c r="J107" s="55">
        <f t="shared" si="46"/>
        <v>1.125E-2</v>
      </c>
      <c r="K107" s="69">
        <f>J107+' Summary'!$B$16</f>
        <v>1.125E-2</v>
      </c>
      <c r="L107" s="105">
        <f t="shared" si="79"/>
        <v>1.125E-2</v>
      </c>
      <c r="M107" s="55">
        <f t="shared" si="47"/>
        <v>0.01</v>
      </c>
      <c r="N107" s="69">
        <f t="shared" si="48"/>
        <v>0.01</v>
      </c>
      <c r="O107" s="105">
        <f t="shared" si="48"/>
        <v>0.01</v>
      </c>
      <c r="P107" s="7"/>
      <c r="Q107" s="105">
        <f t="shared" si="49"/>
        <v>4.9302500000000009</v>
      </c>
      <c r="R107" s="105">
        <f t="shared" si="50"/>
        <v>4.9302500000000009</v>
      </c>
      <c r="S107" s="105">
        <f t="shared" si="51"/>
        <v>4.9302500000000009</v>
      </c>
      <c r="T107" s="7"/>
      <c r="U107" s="5">
        <f t="shared" si="52"/>
        <v>30</v>
      </c>
      <c r="V107" s="45">
        <f t="shared" si="53"/>
        <v>40384</v>
      </c>
      <c r="W107" s="5">
        <f t="shared" si="54"/>
        <v>3433</v>
      </c>
      <c r="X107" s="55">
        <f t="shared" si="55"/>
        <v>5.8391111661155709E-2</v>
      </c>
      <c r="Y107" s="47">
        <f t="shared" si="56"/>
        <v>0.58193156596711637</v>
      </c>
      <c r="Z107" s="5">
        <f t="shared" si="57"/>
        <v>1</v>
      </c>
      <c r="AA107" s="5">
        <f t="shared" si="58"/>
        <v>30</v>
      </c>
      <c r="AC107" s="39">
        <f t="shared" si="59"/>
        <v>1285515.9257996585</v>
      </c>
      <c r="AD107" s="39">
        <f t="shared" si="60"/>
        <v>1285515.9257996585</v>
      </c>
      <c r="AE107" s="39">
        <f t="shared" si="61"/>
        <v>1285515.9257996585</v>
      </c>
      <c r="AF107" s="39">
        <f t="shared" si="62"/>
        <v>2946.0285527085266</v>
      </c>
      <c r="AG107" s="39">
        <f t="shared" si="63"/>
        <v>2946.0285527085266</v>
      </c>
      <c r="AH107" s="39">
        <f t="shared" si="64"/>
        <v>2946.0285527085266</v>
      </c>
      <c r="AI107" s="39">
        <f t="shared" si="65"/>
        <v>2618.6920468520239</v>
      </c>
      <c r="AJ107" s="39">
        <f t="shared" si="66"/>
        <v>2618.6920468520239</v>
      </c>
      <c r="AK107" s="39">
        <f t="shared" si="67"/>
        <v>2618.6920468520239</v>
      </c>
      <c r="AL107" s="43"/>
      <c r="AM107" s="39">
        <f t="shared" si="68"/>
        <v>0</v>
      </c>
      <c r="AN107" s="39">
        <f t="shared" si="69"/>
        <v>0</v>
      </c>
      <c r="AO107" s="39">
        <f t="shared" si="70"/>
        <v>0</v>
      </c>
      <c r="AP107" s="40">
        <f t="shared" si="71"/>
        <v>0</v>
      </c>
      <c r="AR107" s="39">
        <f t="shared" si="72"/>
        <v>0</v>
      </c>
      <c r="AS107" s="39">
        <f t="shared" si="73"/>
        <v>0</v>
      </c>
      <c r="AT107" s="39">
        <f t="shared" si="74"/>
        <v>0</v>
      </c>
      <c r="AU107" s="40">
        <f t="shared" si="75"/>
        <v>0</v>
      </c>
      <c r="AV107" s="40"/>
      <c r="AW107" s="52">
        <f t="shared" si="76"/>
        <v>0</v>
      </c>
      <c r="AY107" s="52">
        <f t="shared" si="77"/>
        <v>1291080.6463992191</v>
      </c>
      <c r="AZ107" s="70"/>
    </row>
    <row r="108" spans="1:52">
      <c r="A108" s="44">
        <f t="shared" si="78"/>
        <v>40360</v>
      </c>
      <c r="B108" s="66">
        <f t="shared" si="80"/>
        <v>15000</v>
      </c>
      <c r="C108" s="67"/>
      <c r="D108" s="68">
        <f t="shared" si="42"/>
        <v>15000</v>
      </c>
      <c r="E108" s="35">
        <f t="shared" si="43"/>
        <v>465000</v>
      </c>
      <c r="F108" s="35">
        <f t="shared" si="44"/>
        <v>269154.73327338434</v>
      </c>
      <c r="G108" s="55">
        <f t="shared" si="45"/>
        <v>4.9349999999999996</v>
      </c>
      <c r="H108" s="69">
        <f>G108+' Summary'!$B$15</f>
        <v>4.9349999999999996</v>
      </c>
      <c r="I108" s="105">
        <f>H108+' Summary'!$B$17</f>
        <v>4.9349999999999996</v>
      </c>
      <c r="J108" s="55">
        <f t="shared" si="46"/>
        <v>1.125E-2</v>
      </c>
      <c r="K108" s="69">
        <f>J108+' Summary'!$B$16</f>
        <v>1.125E-2</v>
      </c>
      <c r="L108" s="105">
        <f t="shared" si="79"/>
        <v>1.125E-2</v>
      </c>
      <c r="M108" s="55">
        <f t="shared" si="47"/>
        <v>0.01</v>
      </c>
      <c r="N108" s="69">
        <f t="shared" si="48"/>
        <v>0.01</v>
      </c>
      <c r="O108" s="105">
        <f t="shared" si="48"/>
        <v>0.01</v>
      </c>
      <c r="P108" s="7"/>
      <c r="Q108" s="105">
        <f t="shared" si="49"/>
        <v>4.9562499999999998</v>
      </c>
      <c r="R108" s="105">
        <f t="shared" si="50"/>
        <v>4.9562499999999998</v>
      </c>
      <c r="S108" s="105">
        <f t="shared" si="51"/>
        <v>4.9562499999999998</v>
      </c>
      <c r="T108" s="7"/>
      <c r="U108" s="5">
        <f t="shared" si="52"/>
        <v>31</v>
      </c>
      <c r="V108" s="45">
        <f t="shared" si="53"/>
        <v>40415</v>
      </c>
      <c r="W108" s="5">
        <f t="shared" si="54"/>
        <v>3464</v>
      </c>
      <c r="X108" s="55">
        <f t="shared" si="55"/>
        <v>5.8439389446575306E-2</v>
      </c>
      <c r="Y108" s="47">
        <f t="shared" si="56"/>
        <v>0.57882738338362227</v>
      </c>
      <c r="Z108" s="5">
        <f t="shared" si="57"/>
        <v>1</v>
      </c>
      <c r="AA108" s="5">
        <f t="shared" si="58"/>
        <v>31</v>
      </c>
      <c r="AC108" s="39">
        <f t="shared" si="59"/>
        <v>1328278.6087041516</v>
      </c>
      <c r="AD108" s="39">
        <f t="shared" si="60"/>
        <v>1328278.6087041516</v>
      </c>
      <c r="AE108" s="39">
        <f t="shared" si="61"/>
        <v>1328278.6087041516</v>
      </c>
      <c r="AF108" s="39">
        <f t="shared" si="62"/>
        <v>3027.9907493255737</v>
      </c>
      <c r="AG108" s="39">
        <f t="shared" si="63"/>
        <v>3027.9907493255737</v>
      </c>
      <c r="AH108" s="39">
        <f t="shared" si="64"/>
        <v>3027.9907493255737</v>
      </c>
      <c r="AI108" s="39">
        <f t="shared" si="65"/>
        <v>2691.5473327338436</v>
      </c>
      <c r="AJ108" s="39">
        <f t="shared" si="66"/>
        <v>2691.5473327338436</v>
      </c>
      <c r="AK108" s="39">
        <f t="shared" si="67"/>
        <v>2691.5473327338436</v>
      </c>
      <c r="AL108" s="43"/>
      <c r="AM108" s="39">
        <f t="shared" si="68"/>
        <v>0</v>
      </c>
      <c r="AN108" s="39">
        <f t="shared" si="69"/>
        <v>0</v>
      </c>
      <c r="AO108" s="39">
        <f t="shared" si="70"/>
        <v>0</v>
      </c>
      <c r="AP108" s="40">
        <f t="shared" si="71"/>
        <v>0</v>
      </c>
      <c r="AR108" s="39">
        <f t="shared" si="72"/>
        <v>0</v>
      </c>
      <c r="AS108" s="39">
        <f t="shared" si="73"/>
        <v>0</v>
      </c>
      <c r="AT108" s="39">
        <f t="shared" si="74"/>
        <v>0</v>
      </c>
      <c r="AU108" s="40">
        <f t="shared" si="75"/>
        <v>0</v>
      </c>
      <c r="AV108" s="40"/>
      <c r="AW108" s="52">
        <f t="shared" si="76"/>
        <v>0</v>
      </c>
      <c r="AY108" s="52">
        <f t="shared" si="77"/>
        <v>1333998.1467862111</v>
      </c>
      <c r="AZ108" s="70"/>
    </row>
    <row r="109" spans="1:52">
      <c r="A109" s="44">
        <f t="shared" si="78"/>
        <v>40391</v>
      </c>
      <c r="B109" s="66">
        <f t="shared" si="80"/>
        <v>15000</v>
      </c>
      <c r="C109" s="67"/>
      <c r="D109" s="68">
        <f t="shared" si="42"/>
        <v>15000</v>
      </c>
      <c r="E109" s="35">
        <f t="shared" si="43"/>
        <v>465000</v>
      </c>
      <c r="F109" s="35">
        <f t="shared" si="44"/>
        <v>267716.78842060169</v>
      </c>
      <c r="G109" s="55">
        <f t="shared" si="45"/>
        <v>4.9630000000000001</v>
      </c>
      <c r="H109" s="69">
        <f>G109+' Summary'!$B$15</f>
        <v>4.9630000000000001</v>
      </c>
      <c r="I109" s="105">
        <f>H109+' Summary'!$B$17</f>
        <v>4.9630000000000001</v>
      </c>
      <c r="J109" s="55">
        <f t="shared" si="46"/>
        <v>1.125E-2</v>
      </c>
      <c r="K109" s="69">
        <f>J109+' Summary'!$B$16</f>
        <v>1.125E-2</v>
      </c>
      <c r="L109" s="105">
        <f t="shared" si="79"/>
        <v>1.125E-2</v>
      </c>
      <c r="M109" s="55">
        <f t="shared" si="47"/>
        <v>0.01</v>
      </c>
      <c r="N109" s="69">
        <f t="shared" si="48"/>
        <v>0.01</v>
      </c>
      <c r="O109" s="105">
        <f t="shared" si="48"/>
        <v>0.01</v>
      </c>
      <c r="P109" s="7"/>
      <c r="Q109" s="105">
        <f t="shared" si="49"/>
        <v>4.9842500000000003</v>
      </c>
      <c r="R109" s="105">
        <f t="shared" si="50"/>
        <v>4.9842500000000003</v>
      </c>
      <c r="S109" s="105">
        <f t="shared" si="51"/>
        <v>4.9842500000000003</v>
      </c>
      <c r="T109" s="7"/>
      <c r="U109" s="5">
        <f t="shared" si="52"/>
        <v>31</v>
      </c>
      <c r="V109" s="45">
        <f t="shared" si="53"/>
        <v>40446</v>
      </c>
      <c r="W109" s="5">
        <f t="shared" si="54"/>
        <v>3495</v>
      </c>
      <c r="X109" s="55">
        <f t="shared" si="55"/>
        <v>5.8489276492323501E-2</v>
      </c>
      <c r="Y109" s="47">
        <f t="shared" si="56"/>
        <v>0.57573502886150907</v>
      </c>
      <c r="Z109" s="5">
        <f t="shared" si="57"/>
        <v>1</v>
      </c>
      <c r="AA109" s="5">
        <f t="shared" si="58"/>
        <v>31</v>
      </c>
      <c r="AC109" s="39">
        <f t="shared" si="59"/>
        <v>1328678.4209314461</v>
      </c>
      <c r="AD109" s="39">
        <f t="shared" si="60"/>
        <v>1328678.4209314461</v>
      </c>
      <c r="AE109" s="39">
        <f t="shared" si="61"/>
        <v>1328678.4209314461</v>
      </c>
      <c r="AF109" s="39">
        <f t="shared" si="62"/>
        <v>3011.813869731769</v>
      </c>
      <c r="AG109" s="39">
        <f t="shared" si="63"/>
        <v>3011.813869731769</v>
      </c>
      <c r="AH109" s="39">
        <f t="shared" si="64"/>
        <v>3011.813869731769</v>
      </c>
      <c r="AI109" s="39">
        <f t="shared" si="65"/>
        <v>2677.1678842060169</v>
      </c>
      <c r="AJ109" s="39">
        <f t="shared" si="66"/>
        <v>2677.1678842060169</v>
      </c>
      <c r="AK109" s="39">
        <f t="shared" si="67"/>
        <v>2677.1678842060169</v>
      </c>
      <c r="AL109" s="43"/>
      <c r="AM109" s="39">
        <f t="shared" si="68"/>
        <v>0</v>
      </c>
      <c r="AN109" s="39">
        <f t="shared" si="69"/>
        <v>0</v>
      </c>
      <c r="AO109" s="39">
        <f t="shared" si="70"/>
        <v>0</v>
      </c>
      <c r="AP109" s="40">
        <f t="shared" si="71"/>
        <v>0</v>
      </c>
      <c r="AR109" s="39">
        <f t="shared" si="72"/>
        <v>0</v>
      </c>
      <c r="AS109" s="39">
        <f t="shared" si="73"/>
        <v>0</v>
      </c>
      <c r="AT109" s="39">
        <f t="shared" si="74"/>
        <v>0</v>
      </c>
      <c r="AU109" s="40">
        <f t="shared" si="75"/>
        <v>0</v>
      </c>
      <c r="AV109" s="40"/>
      <c r="AW109" s="52">
        <f t="shared" si="76"/>
        <v>0</v>
      </c>
      <c r="AY109" s="52">
        <f t="shared" si="77"/>
        <v>1334367.402685384</v>
      </c>
      <c r="AZ109" s="70"/>
    </row>
    <row r="110" spans="1:52">
      <c r="A110" s="44">
        <f t="shared" si="78"/>
        <v>40422</v>
      </c>
      <c r="B110" s="66">
        <f t="shared" si="80"/>
        <v>15000</v>
      </c>
      <c r="C110" s="67"/>
      <c r="D110" s="68">
        <f t="shared" si="42"/>
        <v>15000</v>
      </c>
      <c r="E110" s="35">
        <f t="shared" si="43"/>
        <v>450000</v>
      </c>
      <c r="F110" s="35">
        <f t="shared" si="44"/>
        <v>257739.15509097275</v>
      </c>
      <c r="G110" s="55">
        <f t="shared" si="45"/>
        <v>4.9530000000000003</v>
      </c>
      <c r="H110" s="69">
        <f>G110+' Summary'!$B$15</f>
        <v>4.9530000000000003</v>
      </c>
      <c r="I110" s="105">
        <f>H110+' Summary'!$B$17</f>
        <v>4.9530000000000003</v>
      </c>
      <c r="J110" s="55">
        <f t="shared" si="46"/>
        <v>1.125E-2</v>
      </c>
      <c r="K110" s="69">
        <f>J110+' Summary'!$B$16</f>
        <v>1.125E-2</v>
      </c>
      <c r="L110" s="105">
        <f t="shared" si="79"/>
        <v>1.125E-2</v>
      </c>
      <c r="M110" s="55">
        <f t="shared" si="47"/>
        <v>0.01</v>
      </c>
      <c r="N110" s="69">
        <f t="shared" si="48"/>
        <v>0.01</v>
      </c>
      <c r="O110" s="105">
        <f t="shared" si="48"/>
        <v>0.01</v>
      </c>
      <c r="P110" s="7"/>
      <c r="Q110" s="105">
        <f t="shared" si="49"/>
        <v>4.9742500000000005</v>
      </c>
      <c r="R110" s="105">
        <f t="shared" si="50"/>
        <v>4.9742500000000005</v>
      </c>
      <c r="S110" s="105">
        <f t="shared" si="51"/>
        <v>4.9742500000000005</v>
      </c>
      <c r="T110" s="7"/>
      <c r="U110" s="5">
        <f t="shared" si="52"/>
        <v>30</v>
      </c>
      <c r="V110" s="45">
        <f t="shared" si="53"/>
        <v>40476</v>
      </c>
      <c r="W110" s="5">
        <f t="shared" si="54"/>
        <v>3525</v>
      </c>
      <c r="X110" s="55">
        <f t="shared" si="55"/>
        <v>5.8539163538899007E-2</v>
      </c>
      <c r="Y110" s="47">
        <f t="shared" si="56"/>
        <v>0.57275367797993948</v>
      </c>
      <c r="Z110" s="5">
        <f t="shared" si="57"/>
        <v>1</v>
      </c>
      <c r="AA110" s="5">
        <f t="shared" si="58"/>
        <v>30</v>
      </c>
      <c r="AC110" s="39">
        <f t="shared" si="59"/>
        <v>1276582.0351655881</v>
      </c>
      <c r="AD110" s="39">
        <f t="shared" si="60"/>
        <v>1276582.0351655881</v>
      </c>
      <c r="AE110" s="39">
        <f t="shared" si="61"/>
        <v>1276582.0351655881</v>
      </c>
      <c r="AF110" s="39">
        <f t="shared" si="62"/>
        <v>2899.5654947734433</v>
      </c>
      <c r="AG110" s="39">
        <f t="shared" si="63"/>
        <v>2899.5654947734433</v>
      </c>
      <c r="AH110" s="39">
        <f t="shared" si="64"/>
        <v>2899.5654947734433</v>
      </c>
      <c r="AI110" s="39">
        <f t="shared" si="65"/>
        <v>2577.3915509097274</v>
      </c>
      <c r="AJ110" s="39">
        <f t="shared" si="66"/>
        <v>2577.3915509097274</v>
      </c>
      <c r="AK110" s="39">
        <f t="shared" si="67"/>
        <v>2577.3915509097274</v>
      </c>
      <c r="AL110" s="43"/>
      <c r="AM110" s="39">
        <f t="shared" si="68"/>
        <v>0</v>
      </c>
      <c r="AN110" s="39">
        <f t="shared" si="69"/>
        <v>0</v>
      </c>
      <c r="AO110" s="39">
        <f t="shared" si="70"/>
        <v>0</v>
      </c>
      <c r="AP110" s="40">
        <f t="shared" si="71"/>
        <v>0</v>
      </c>
      <c r="AR110" s="39">
        <f t="shared" si="72"/>
        <v>0</v>
      </c>
      <c r="AS110" s="39">
        <f t="shared" si="73"/>
        <v>0</v>
      </c>
      <c r="AT110" s="39">
        <f t="shared" si="74"/>
        <v>0</v>
      </c>
      <c r="AU110" s="40">
        <f t="shared" si="75"/>
        <v>0</v>
      </c>
      <c r="AV110" s="40"/>
      <c r="AW110" s="52">
        <f t="shared" si="76"/>
        <v>0</v>
      </c>
      <c r="AY110" s="52">
        <f t="shared" si="77"/>
        <v>1282058.9922112713</v>
      </c>
      <c r="AZ110" s="70"/>
    </row>
    <row r="111" spans="1:52">
      <c r="A111" s="44">
        <f t="shared" si="78"/>
        <v>40452</v>
      </c>
      <c r="B111" s="66">
        <f t="shared" si="80"/>
        <v>15000</v>
      </c>
      <c r="C111" s="67"/>
      <c r="D111" s="68">
        <f t="shared" si="42"/>
        <v>15000</v>
      </c>
      <c r="E111" s="35">
        <f t="shared" si="43"/>
        <v>465000</v>
      </c>
      <c r="F111" s="35">
        <f t="shared" si="44"/>
        <v>264903.32123034506</v>
      </c>
      <c r="G111" s="55">
        <f t="shared" si="45"/>
        <v>4.9729999999999999</v>
      </c>
      <c r="H111" s="69">
        <f>G111+' Summary'!$B$15</f>
        <v>4.9729999999999999</v>
      </c>
      <c r="I111" s="105">
        <f>H111+' Summary'!$B$17</f>
        <v>4.9729999999999999</v>
      </c>
      <c r="J111" s="55">
        <f t="shared" si="46"/>
        <v>-2E-3</v>
      </c>
      <c r="K111" s="69">
        <f>J111+' Summary'!$B$16</f>
        <v>-2E-3</v>
      </c>
      <c r="L111" s="105">
        <f t="shared" si="79"/>
        <v>-2E-3</v>
      </c>
      <c r="M111" s="55">
        <f t="shared" si="47"/>
        <v>0.01</v>
      </c>
      <c r="N111" s="69">
        <f t="shared" si="48"/>
        <v>0.01</v>
      </c>
      <c r="O111" s="105">
        <f t="shared" si="48"/>
        <v>0.01</v>
      </c>
      <c r="P111" s="7"/>
      <c r="Q111" s="105">
        <f t="shared" si="49"/>
        <v>4.9809999999999999</v>
      </c>
      <c r="R111" s="105">
        <f t="shared" si="50"/>
        <v>4.9809999999999999</v>
      </c>
      <c r="S111" s="105">
        <f t="shared" si="51"/>
        <v>4.9809999999999999</v>
      </c>
      <c r="T111" s="7"/>
      <c r="U111" s="5">
        <f t="shared" si="52"/>
        <v>31</v>
      </c>
      <c r="V111" s="45">
        <f t="shared" si="53"/>
        <v>40507</v>
      </c>
      <c r="W111" s="5">
        <f t="shared" si="54"/>
        <v>3556</v>
      </c>
      <c r="X111" s="55">
        <f t="shared" si="55"/>
        <v>5.8587441326695418E-2</v>
      </c>
      <c r="Y111" s="47">
        <f t="shared" si="56"/>
        <v>0.56968456178568827</v>
      </c>
      <c r="Z111" s="5">
        <f t="shared" si="57"/>
        <v>1</v>
      </c>
      <c r="AA111" s="5">
        <f t="shared" si="58"/>
        <v>31</v>
      </c>
      <c r="AC111" s="39">
        <f t="shared" si="59"/>
        <v>1317364.2164785059</v>
      </c>
      <c r="AD111" s="39">
        <f t="shared" si="60"/>
        <v>1317364.2164785059</v>
      </c>
      <c r="AE111" s="39">
        <f t="shared" si="61"/>
        <v>1317364.2164785059</v>
      </c>
      <c r="AF111" s="39">
        <f t="shared" si="62"/>
        <v>-529.80664246069011</v>
      </c>
      <c r="AG111" s="39">
        <f t="shared" si="63"/>
        <v>-529.80664246069011</v>
      </c>
      <c r="AH111" s="39">
        <f t="shared" si="64"/>
        <v>-529.80664246069011</v>
      </c>
      <c r="AI111" s="39">
        <f t="shared" si="65"/>
        <v>2649.0332123034505</v>
      </c>
      <c r="AJ111" s="39">
        <f t="shared" si="66"/>
        <v>2649.0332123034505</v>
      </c>
      <c r="AK111" s="39">
        <f t="shared" si="67"/>
        <v>2649.0332123034505</v>
      </c>
      <c r="AL111" s="43"/>
      <c r="AM111" s="39">
        <f t="shared" si="68"/>
        <v>0</v>
      </c>
      <c r="AN111" s="39">
        <f t="shared" si="69"/>
        <v>0</v>
      </c>
      <c r="AO111" s="39">
        <f t="shared" si="70"/>
        <v>0</v>
      </c>
      <c r="AP111" s="40">
        <f t="shared" si="71"/>
        <v>0</v>
      </c>
      <c r="AR111" s="39">
        <f t="shared" si="72"/>
        <v>0</v>
      </c>
      <c r="AS111" s="39">
        <f t="shared" si="73"/>
        <v>0</v>
      </c>
      <c r="AT111" s="39">
        <f t="shared" si="74"/>
        <v>0</v>
      </c>
      <c r="AU111" s="40">
        <f t="shared" si="75"/>
        <v>0</v>
      </c>
      <c r="AV111" s="40"/>
      <c r="AW111" s="52">
        <f t="shared" si="76"/>
        <v>0</v>
      </c>
      <c r="AY111" s="52">
        <f t="shared" si="77"/>
        <v>1319483.4430483487</v>
      </c>
      <c r="AZ111" s="70"/>
    </row>
    <row r="112" spans="1:52">
      <c r="A112" s="44">
        <f t="shared" si="78"/>
        <v>40483</v>
      </c>
      <c r="B112" s="66">
        <f t="shared" si="80"/>
        <v>15000</v>
      </c>
      <c r="C112" s="67"/>
      <c r="D112" s="68">
        <f t="shared" si="42"/>
        <v>15000</v>
      </c>
      <c r="E112" s="35">
        <f t="shared" si="43"/>
        <v>450000</v>
      </c>
      <c r="F112" s="35">
        <f t="shared" si="44"/>
        <v>255026.55413862169</v>
      </c>
      <c r="G112" s="55">
        <f t="shared" si="45"/>
        <v>5.0999999999999996</v>
      </c>
      <c r="H112" s="69">
        <f>G112+' Summary'!$B$15</f>
        <v>5.0999999999999996</v>
      </c>
      <c r="I112" s="105">
        <f>H112+' Summary'!$B$17</f>
        <v>5.0999999999999996</v>
      </c>
      <c r="J112" s="55">
        <f t="shared" si="46"/>
        <v>-1E-3</v>
      </c>
      <c r="K112" s="69">
        <f>J112+' Summary'!$B$16</f>
        <v>-1E-3</v>
      </c>
      <c r="L112" s="105">
        <f t="shared" si="79"/>
        <v>-1E-3</v>
      </c>
      <c r="M112" s="55">
        <f t="shared" si="47"/>
        <v>7.4999999999999997E-3</v>
      </c>
      <c r="N112" s="69">
        <f t="shared" si="48"/>
        <v>7.4999999999999997E-3</v>
      </c>
      <c r="O112" s="105">
        <f t="shared" si="48"/>
        <v>7.4999999999999997E-3</v>
      </c>
      <c r="P112" s="7"/>
      <c r="Q112" s="105">
        <f t="shared" si="49"/>
        <v>5.1064999999999996</v>
      </c>
      <c r="R112" s="105">
        <f t="shared" si="50"/>
        <v>5.1064999999999996</v>
      </c>
      <c r="S112" s="105">
        <f t="shared" si="51"/>
        <v>5.1064999999999996</v>
      </c>
      <c r="T112" s="7"/>
      <c r="U112" s="5">
        <f t="shared" si="52"/>
        <v>30</v>
      </c>
      <c r="V112" s="45">
        <f t="shared" si="53"/>
        <v>40537</v>
      </c>
      <c r="W112" s="5">
        <f t="shared" si="54"/>
        <v>3586</v>
      </c>
      <c r="X112" s="55">
        <f t="shared" si="55"/>
        <v>5.8637328374898906E-2</v>
      </c>
      <c r="Y112" s="47">
        <f t="shared" si="56"/>
        <v>0.56672567586360378</v>
      </c>
      <c r="Z112" s="5">
        <f t="shared" si="57"/>
        <v>1</v>
      </c>
      <c r="AA112" s="5">
        <f t="shared" si="58"/>
        <v>30</v>
      </c>
      <c r="AC112" s="39">
        <f t="shared" si="59"/>
        <v>1300635.4261069705</v>
      </c>
      <c r="AD112" s="39">
        <f t="shared" si="60"/>
        <v>1300635.4261069705</v>
      </c>
      <c r="AE112" s="39">
        <f t="shared" si="61"/>
        <v>1300635.4261069705</v>
      </c>
      <c r="AF112" s="39">
        <f t="shared" si="62"/>
        <v>-255.02655413862169</v>
      </c>
      <c r="AG112" s="39">
        <f t="shared" si="63"/>
        <v>-255.02655413862169</v>
      </c>
      <c r="AH112" s="39">
        <f t="shared" si="64"/>
        <v>-255.02655413862169</v>
      </c>
      <c r="AI112" s="39">
        <f t="shared" si="65"/>
        <v>1912.6991560396627</v>
      </c>
      <c r="AJ112" s="39">
        <f t="shared" si="66"/>
        <v>1912.6991560396627</v>
      </c>
      <c r="AK112" s="39">
        <f t="shared" si="67"/>
        <v>1912.6991560396627</v>
      </c>
      <c r="AL112" s="43"/>
      <c r="AM112" s="39">
        <f t="shared" si="68"/>
        <v>0</v>
      </c>
      <c r="AN112" s="39">
        <f t="shared" si="69"/>
        <v>0</v>
      </c>
      <c r="AO112" s="39">
        <f t="shared" si="70"/>
        <v>0</v>
      </c>
      <c r="AP112" s="40">
        <f t="shared" si="71"/>
        <v>0</v>
      </c>
      <c r="AR112" s="39">
        <f t="shared" si="72"/>
        <v>0</v>
      </c>
      <c r="AS112" s="39">
        <f t="shared" si="73"/>
        <v>0</v>
      </c>
      <c r="AT112" s="39">
        <f t="shared" si="74"/>
        <v>0</v>
      </c>
      <c r="AU112" s="40">
        <f t="shared" si="75"/>
        <v>0</v>
      </c>
      <c r="AV112" s="40"/>
      <c r="AW112" s="52">
        <f t="shared" si="76"/>
        <v>0</v>
      </c>
      <c r="AY112" s="52">
        <f t="shared" si="77"/>
        <v>1302293.0987088715</v>
      </c>
      <c r="AZ112" s="70"/>
    </row>
    <row r="113" spans="1:52">
      <c r="A113" s="44">
        <f t="shared" si="78"/>
        <v>40513</v>
      </c>
      <c r="B113" s="66">
        <f t="shared" si="80"/>
        <v>15000</v>
      </c>
      <c r="C113" s="67"/>
      <c r="D113" s="68">
        <f t="shared" si="42"/>
        <v>15000</v>
      </c>
      <c r="E113" s="35">
        <f t="shared" si="43"/>
        <v>465000</v>
      </c>
      <c r="F113" s="35">
        <f t="shared" si="44"/>
        <v>262111.08304963651</v>
      </c>
      <c r="G113" s="55">
        <f t="shared" si="45"/>
        <v>5.2350000000000003</v>
      </c>
      <c r="H113" s="69">
        <f>G113+' Summary'!$B$15</f>
        <v>5.2350000000000003</v>
      </c>
      <c r="I113" s="105">
        <f>H113+' Summary'!$B$17</f>
        <v>5.2350000000000003</v>
      </c>
      <c r="J113" s="55">
        <f t="shared" si="46"/>
        <v>-1E-3</v>
      </c>
      <c r="K113" s="69">
        <f>J113+' Summary'!$B$16</f>
        <v>-1E-3</v>
      </c>
      <c r="L113" s="105">
        <f t="shared" si="79"/>
        <v>-1E-3</v>
      </c>
      <c r="M113" s="55">
        <f t="shared" si="47"/>
        <v>7.4999999999999997E-3</v>
      </c>
      <c r="N113" s="69">
        <f t="shared" si="48"/>
        <v>7.4999999999999997E-3</v>
      </c>
      <c r="O113" s="105">
        <f t="shared" si="48"/>
        <v>7.4999999999999997E-3</v>
      </c>
      <c r="P113" s="7"/>
      <c r="Q113" s="105">
        <f t="shared" si="49"/>
        <v>5.2415000000000003</v>
      </c>
      <c r="R113" s="105">
        <f t="shared" si="50"/>
        <v>5.2415000000000003</v>
      </c>
      <c r="S113" s="105">
        <f t="shared" si="51"/>
        <v>5.2415000000000003</v>
      </c>
      <c r="T113" s="7"/>
      <c r="U113" s="5">
        <f t="shared" si="52"/>
        <v>31</v>
      </c>
      <c r="V113" s="45">
        <f t="shared" si="53"/>
        <v>40568</v>
      </c>
      <c r="W113" s="5">
        <f t="shared" si="54"/>
        <v>3617</v>
      </c>
      <c r="X113" s="55">
        <f t="shared" si="55"/>
        <v>5.8685606164271313E-2</v>
      </c>
      <c r="Y113" s="47">
        <f t="shared" si="56"/>
        <v>0.56367974849384195</v>
      </c>
      <c r="Z113" s="5">
        <f t="shared" si="57"/>
        <v>1</v>
      </c>
      <c r="AA113" s="5">
        <f t="shared" si="58"/>
        <v>31</v>
      </c>
      <c r="AC113" s="39">
        <f t="shared" si="59"/>
        <v>1372151.5197648471</v>
      </c>
      <c r="AD113" s="39">
        <f t="shared" si="60"/>
        <v>1372151.5197648471</v>
      </c>
      <c r="AE113" s="39">
        <f t="shared" si="61"/>
        <v>1372151.5197648471</v>
      </c>
      <c r="AF113" s="39">
        <f t="shared" si="62"/>
        <v>-262.11108304963653</v>
      </c>
      <c r="AG113" s="39">
        <f t="shared" si="63"/>
        <v>-262.11108304963653</v>
      </c>
      <c r="AH113" s="39">
        <f t="shared" si="64"/>
        <v>-262.11108304963653</v>
      </c>
      <c r="AI113" s="39">
        <f t="shared" si="65"/>
        <v>1965.8331228722736</v>
      </c>
      <c r="AJ113" s="39">
        <f t="shared" si="66"/>
        <v>1965.8331228722736</v>
      </c>
      <c r="AK113" s="39">
        <f t="shared" si="67"/>
        <v>1965.8331228722736</v>
      </c>
      <c r="AL113" s="43"/>
      <c r="AM113" s="39">
        <f t="shared" si="68"/>
        <v>0</v>
      </c>
      <c r="AN113" s="39">
        <f t="shared" si="69"/>
        <v>0</v>
      </c>
      <c r="AO113" s="39">
        <f t="shared" si="70"/>
        <v>0</v>
      </c>
      <c r="AP113" s="40">
        <f t="shared" si="71"/>
        <v>0</v>
      </c>
      <c r="AR113" s="39">
        <f t="shared" si="72"/>
        <v>0</v>
      </c>
      <c r="AS113" s="39">
        <f t="shared" si="73"/>
        <v>0</v>
      </c>
      <c r="AT113" s="39">
        <f t="shared" si="74"/>
        <v>0</v>
      </c>
      <c r="AU113" s="40">
        <f t="shared" si="75"/>
        <v>0</v>
      </c>
      <c r="AV113" s="40"/>
      <c r="AW113" s="52">
        <f t="shared" si="76"/>
        <v>0</v>
      </c>
      <c r="AY113" s="52">
        <f t="shared" si="77"/>
        <v>1373855.2418046698</v>
      </c>
      <c r="AZ113" s="70"/>
    </row>
    <row r="114" spans="1:52">
      <c r="A114" s="44">
        <f t="shared" si="78"/>
        <v>40544</v>
      </c>
      <c r="B114" s="66">
        <f t="shared" si="80"/>
        <v>15000</v>
      </c>
      <c r="C114" s="67"/>
      <c r="D114" s="68">
        <f t="shared" si="42"/>
        <v>15000</v>
      </c>
      <c r="E114" s="35">
        <f t="shared" si="43"/>
        <v>465000</v>
      </c>
      <c r="F114" s="35">
        <f t="shared" si="44"/>
        <v>260700.19753259482</v>
      </c>
      <c r="G114" s="55">
        <f t="shared" si="45"/>
        <v>5.28</v>
      </c>
      <c r="H114" s="69">
        <f>G114+' Summary'!$B$15</f>
        <v>5.28</v>
      </c>
      <c r="I114" s="105">
        <f>H114+' Summary'!$B$17</f>
        <v>5.28</v>
      </c>
      <c r="J114" s="55">
        <f t="shared" si="46"/>
        <v>-1E-3</v>
      </c>
      <c r="K114" s="69">
        <f>J114+' Summary'!$B$16</f>
        <v>-1E-3</v>
      </c>
      <c r="L114" s="105">
        <f t="shared" si="79"/>
        <v>-1E-3</v>
      </c>
      <c r="M114" s="55">
        <f t="shared" si="47"/>
        <v>7.4999999999999997E-3</v>
      </c>
      <c r="N114" s="69">
        <f t="shared" si="48"/>
        <v>7.4999999999999997E-3</v>
      </c>
      <c r="O114" s="105">
        <f t="shared" si="48"/>
        <v>7.4999999999999997E-3</v>
      </c>
      <c r="P114" s="7"/>
      <c r="Q114" s="105">
        <f t="shared" si="49"/>
        <v>5.2865000000000002</v>
      </c>
      <c r="R114" s="105">
        <f t="shared" si="50"/>
        <v>5.2865000000000002</v>
      </c>
      <c r="S114" s="105">
        <f t="shared" si="51"/>
        <v>5.2865000000000002</v>
      </c>
      <c r="T114" s="7"/>
      <c r="U114" s="5">
        <f t="shared" si="52"/>
        <v>31</v>
      </c>
      <c r="V114" s="45">
        <f t="shared" si="53"/>
        <v>40599</v>
      </c>
      <c r="W114" s="5">
        <f t="shared" si="54"/>
        <v>3648</v>
      </c>
      <c r="X114" s="55">
        <f t="shared" si="55"/>
        <v>5.8735493214103318E-2</v>
      </c>
      <c r="Y114" s="47">
        <f t="shared" si="56"/>
        <v>0.56064558609160176</v>
      </c>
      <c r="Z114" s="5">
        <f t="shared" si="57"/>
        <v>1</v>
      </c>
      <c r="AA114" s="5">
        <f t="shared" si="58"/>
        <v>31</v>
      </c>
      <c r="AC114" s="39">
        <f t="shared" si="59"/>
        <v>1376497.0429721007</v>
      </c>
      <c r="AD114" s="39">
        <f t="shared" si="60"/>
        <v>1376497.0429721007</v>
      </c>
      <c r="AE114" s="39">
        <f t="shared" si="61"/>
        <v>1376497.0429721007</v>
      </c>
      <c r="AF114" s="39">
        <f t="shared" si="62"/>
        <v>-260.70019753259481</v>
      </c>
      <c r="AG114" s="39">
        <f t="shared" si="63"/>
        <v>-260.70019753259481</v>
      </c>
      <c r="AH114" s="39">
        <f t="shared" si="64"/>
        <v>-260.70019753259481</v>
      </c>
      <c r="AI114" s="39">
        <f t="shared" si="65"/>
        <v>1955.2514814944611</v>
      </c>
      <c r="AJ114" s="39">
        <f t="shared" si="66"/>
        <v>1955.2514814944611</v>
      </c>
      <c r="AK114" s="39">
        <f t="shared" si="67"/>
        <v>1955.2514814944611</v>
      </c>
      <c r="AL114" s="43"/>
      <c r="AM114" s="39">
        <f t="shared" si="68"/>
        <v>0</v>
      </c>
      <c r="AN114" s="39">
        <f t="shared" si="69"/>
        <v>0</v>
      </c>
      <c r="AO114" s="39">
        <f t="shared" si="70"/>
        <v>0</v>
      </c>
      <c r="AP114" s="40">
        <f t="shared" si="71"/>
        <v>0</v>
      </c>
      <c r="AR114" s="39">
        <f t="shared" si="72"/>
        <v>0</v>
      </c>
      <c r="AS114" s="39">
        <f t="shared" si="73"/>
        <v>0</v>
      </c>
      <c r="AT114" s="39">
        <f t="shared" si="74"/>
        <v>0</v>
      </c>
      <c r="AU114" s="40">
        <f t="shared" si="75"/>
        <v>0</v>
      </c>
      <c r="AV114" s="40"/>
      <c r="AW114" s="52">
        <f t="shared" si="76"/>
        <v>0</v>
      </c>
      <c r="AY114" s="52">
        <f t="shared" si="77"/>
        <v>1378191.5942560625</v>
      </c>
      <c r="AZ114" s="70"/>
    </row>
    <row r="115" spans="1:52">
      <c r="A115" s="44">
        <f t="shared" si="78"/>
        <v>40575</v>
      </c>
      <c r="B115" s="66">
        <f t="shared" si="80"/>
        <v>15000</v>
      </c>
      <c r="C115" s="67"/>
      <c r="D115" s="68">
        <f t="shared" si="42"/>
        <v>15000</v>
      </c>
      <c r="E115" s="35">
        <f t="shared" si="43"/>
        <v>420000</v>
      </c>
      <c r="F115" s="35">
        <f t="shared" si="44"/>
        <v>234324.36441547456</v>
      </c>
      <c r="G115" s="55">
        <f t="shared" si="45"/>
        <v>5.16</v>
      </c>
      <c r="H115" s="69">
        <f>G115+' Summary'!$B$15</f>
        <v>5.16</v>
      </c>
      <c r="I115" s="105">
        <f>H115+' Summary'!$B$17</f>
        <v>5.16</v>
      </c>
      <c r="J115" s="55">
        <f t="shared" si="46"/>
        <v>-1E-3</v>
      </c>
      <c r="K115" s="69">
        <f>J115+' Summary'!$B$16</f>
        <v>-1E-3</v>
      </c>
      <c r="L115" s="105">
        <f t="shared" si="79"/>
        <v>-1E-3</v>
      </c>
      <c r="M115" s="55">
        <f t="shared" si="47"/>
        <v>7.4999999999999997E-3</v>
      </c>
      <c r="N115" s="69">
        <f t="shared" si="48"/>
        <v>7.4999999999999997E-3</v>
      </c>
      <c r="O115" s="105">
        <f t="shared" si="48"/>
        <v>7.4999999999999997E-3</v>
      </c>
      <c r="P115" s="7"/>
      <c r="Q115" s="105">
        <f t="shared" si="49"/>
        <v>5.1665000000000001</v>
      </c>
      <c r="R115" s="105">
        <f t="shared" si="50"/>
        <v>5.1665000000000001</v>
      </c>
      <c r="S115" s="105">
        <f t="shared" si="51"/>
        <v>5.1665000000000001</v>
      </c>
      <c r="T115" s="7"/>
      <c r="U115" s="5">
        <f t="shared" si="52"/>
        <v>28</v>
      </c>
      <c r="V115" s="45">
        <f t="shared" si="53"/>
        <v>40627</v>
      </c>
      <c r="W115" s="5">
        <f t="shared" si="54"/>
        <v>3676</v>
      </c>
      <c r="X115" s="55">
        <f t="shared" si="55"/>
        <v>5.878538026476271E-2</v>
      </c>
      <c r="Y115" s="47">
        <f t="shared" si="56"/>
        <v>0.5579151533701775</v>
      </c>
      <c r="Z115" s="5">
        <f t="shared" si="57"/>
        <v>1</v>
      </c>
      <c r="AA115" s="5">
        <f t="shared" si="58"/>
        <v>28</v>
      </c>
      <c r="AC115" s="39">
        <f t="shared" si="59"/>
        <v>1209113.7203838488</v>
      </c>
      <c r="AD115" s="39">
        <f t="shared" si="60"/>
        <v>1209113.7203838488</v>
      </c>
      <c r="AE115" s="39">
        <f t="shared" si="61"/>
        <v>1209113.7203838488</v>
      </c>
      <c r="AF115" s="39">
        <f t="shared" si="62"/>
        <v>-234.32436441547455</v>
      </c>
      <c r="AG115" s="39">
        <f t="shared" si="63"/>
        <v>-234.32436441547455</v>
      </c>
      <c r="AH115" s="39">
        <f t="shared" si="64"/>
        <v>-234.32436441547455</v>
      </c>
      <c r="AI115" s="39">
        <f t="shared" si="65"/>
        <v>1757.4327331160591</v>
      </c>
      <c r="AJ115" s="39">
        <f t="shared" si="66"/>
        <v>1757.4327331160591</v>
      </c>
      <c r="AK115" s="39">
        <f t="shared" si="67"/>
        <v>1757.4327331160591</v>
      </c>
      <c r="AL115" s="43"/>
      <c r="AM115" s="39">
        <f t="shared" si="68"/>
        <v>0</v>
      </c>
      <c r="AN115" s="39">
        <f t="shared" si="69"/>
        <v>0</v>
      </c>
      <c r="AO115" s="39">
        <f t="shared" si="70"/>
        <v>0</v>
      </c>
      <c r="AP115" s="40">
        <f t="shared" si="71"/>
        <v>0</v>
      </c>
      <c r="AR115" s="39">
        <f t="shared" si="72"/>
        <v>0</v>
      </c>
      <c r="AS115" s="39">
        <f t="shared" si="73"/>
        <v>0</v>
      </c>
      <c r="AT115" s="39">
        <f t="shared" si="74"/>
        <v>0</v>
      </c>
      <c r="AU115" s="40">
        <f t="shared" si="75"/>
        <v>0</v>
      </c>
      <c r="AV115" s="40"/>
      <c r="AW115" s="52">
        <f t="shared" si="76"/>
        <v>0</v>
      </c>
      <c r="AY115" s="52">
        <f t="shared" si="77"/>
        <v>1210636.8287525494</v>
      </c>
      <c r="AZ115" s="70"/>
    </row>
    <row r="116" spans="1:52">
      <c r="A116" s="44">
        <f t="shared" si="78"/>
        <v>40603</v>
      </c>
      <c r="B116" s="66">
        <f t="shared" si="80"/>
        <v>15000</v>
      </c>
      <c r="C116" s="67"/>
      <c r="D116" s="68">
        <f t="shared" si="42"/>
        <v>15000</v>
      </c>
      <c r="E116" s="35">
        <f t="shared" si="43"/>
        <v>465000</v>
      </c>
      <c r="F116" s="35">
        <f t="shared" si="44"/>
        <v>258068.99349386094</v>
      </c>
      <c r="G116" s="55">
        <f t="shared" si="45"/>
        <v>5.0199999999999996</v>
      </c>
      <c r="H116" s="69">
        <f>G116+' Summary'!$B$15</f>
        <v>5.0199999999999996</v>
      </c>
      <c r="I116" s="105">
        <f>H116+' Summary'!$B$17</f>
        <v>5.0199999999999996</v>
      </c>
      <c r="J116" s="55">
        <f t="shared" si="46"/>
        <v>1.2500000000000001E-2</v>
      </c>
      <c r="K116" s="69">
        <f>J116+' Summary'!$B$16</f>
        <v>1.2500000000000001E-2</v>
      </c>
      <c r="L116" s="105">
        <f t="shared" si="79"/>
        <v>1.2500000000000001E-2</v>
      </c>
      <c r="M116" s="55">
        <f t="shared" si="47"/>
        <v>7.4999999999999997E-3</v>
      </c>
      <c r="N116" s="69">
        <f t="shared" si="48"/>
        <v>7.4999999999999997E-3</v>
      </c>
      <c r="O116" s="105">
        <f t="shared" si="48"/>
        <v>7.4999999999999997E-3</v>
      </c>
      <c r="P116" s="7"/>
      <c r="Q116" s="105">
        <f t="shared" si="49"/>
        <v>5.0399999999999991</v>
      </c>
      <c r="R116" s="105">
        <f t="shared" si="50"/>
        <v>5.0399999999999991</v>
      </c>
      <c r="S116" s="105">
        <f t="shared" si="51"/>
        <v>5.0399999999999991</v>
      </c>
      <c r="T116" s="7"/>
      <c r="U116" s="5">
        <f t="shared" si="52"/>
        <v>31</v>
      </c>
      <c r="V116" s="45">
        <f t="shared" si="53"/>
        <v>40658</v>
      </c>
      <c r="W116" s="5">
        <f t="shared" si="54"/>
        <v>3707</v>
      </c>
      <c r="X116" s="55">
        <f t="shared" si="55"/>
        <v>5.883043953703692E-2</v>
      </c>
      <c r="Y116" s="47">
        <f t="shared" si="56"/>
        <v>0.55498708278249664</v>
      </c>
      <c r="Z116" s="5">
        <f t="shared" si="57"/>
        <v>1</v>
      </c>
      <c r="AA116" s="5">
        <f t="shared" si="58"/>
        <v>31</v>
      </c>
      <c r="AC116" s="39">
        <f t="shared" si="59"/>
        <v>1295506.3473391817</v>
      </c>
      <c r="AD116" s="39">
        <f t="shared" si="60"/>
        <v>1295506.3473391817</v>
      </c>
      <c r="AE116" s="39">
        <f t="shared" si="61"/>
        <v>1295506.3473391817</v>
      </c>
      <c r="AF116" s="39">
        <f t="shared" si="62"/>
        <v>3225.8624186732618</v>
      </c>
      <c r="AG116" s="39">
        <f t="shared" si="63"/>
        <v>3225.8624186732618</v>
      </c>
      <c r="AH116" s="39">
        <f t="shared" si="64"/>
        <v>3225.8624186732618</v>
      </c>
      <c r="AI116" s="39">
        <f t="shared" si="65"/>
        <v>1935.5174512039569</v>
      </c>
      <c r="AJ116" s="39">
        <f t="shared" si="66"/>
        <v>1935.5174512039569</v>
      </c>
      <c r="AK116" s="39">
        <f t="shared" si="67"/>
        <v>1935.5174512039569</v>
      </c>
      <c r="AL116" s="43"/>
      <c r="AM116" s="39">
        <f t="shared" si="68"/>
        <v>0</v>
      </c>
      <c r="AN116" s="39">
        <f t="shared" si="69"/>
        <v>0</v>
      </c>
      <c r="AO116" s="39">
        <f t="shared" si="70"/>
        <v>0</v>
      </c>
      <c r="AP116" s="40">
        <f t="shared" si="71"/>
        <v>0</v>
      </c>
      <c r="AR116" s="39">
        <f t="shared" si="72"/>
        <v>0</v>
      </c>
      <c r="AS116" s="39">
        <f t="shared" si="73"/>
        <v>0</v>
      </c>
      <c r="AT116" s="39">
        <f t="shared" si="74"/>
        <v>0</v>
      </c>
      <c r="AU116" s="40">
        <f t="shared" si="75"/>
        <v>0</v>
      </c>
      <c r="AV116" s="40"/>
      <c r="AW116" s="52">
        <f t="shared" si="76"/>
        <v>0</v>
      </c>
      <c r="AY116" s="52">
        <f t="shared" si="77"/>
        <v>1300667.7272090588</v>
      </c>
      <c r="AZ116" s="70"/>
    </row>
    <row r="117" spans="1:52">
      <c r="A117" s="44">
        <f t="shared" si="78"/>
        <v>40634</v>
      </c>
      <c r="B117" s="66">
        <f t="shared" si="80"/>
        <v>15000</v>
      </c>
      <c r="C117" s="67"/>
      <c r="D117" s="68">
        <f t="shared" si="42"/>
        <v>15000</v>
      </c>
      <c r="E117" s="35">
        <f t="shared" si="43"/>
        <v>450000</v>
      </c>
      <c r="F117" s="35">
        <f t="shared" si="44"/>
        <v>248475.51586651392</v>
      </c>
      <c r="G117" s="55">
        <f t="shared" si="45"/>
        <v>4.9840000000000009</v>
      </c>
      <c r="H117" s="69">
        <f>G117+' Summary'!$B$15</f>
        <v>4.9840000000000009</v>
      </c>
      <c r="I117" s="105">
        <f>H117+' Summary'!$B$17</f>
        <v>4.9840000000000009</v>
      </c>
      <c r="J117" s="55">
        <f t="shared" si="46"/>
        <v>1.2500000000000001E-2</v>
      </c>
      <c r="K117" s="69">
        <f>J117+' Summary'!$B$16</f>
        <v>1.2500000000000001E-2</v>
      </c>
      <c r="L117" s="105">
        <f t="shared" si="79"/>
        <v>1.2500000000000001E-2</v>
      </c>
      <c r="M117" s="55">
        <f t="shared" si="47"/>
        <v>0.01</v>
      </c>
      <c r="N117" s="69">
        <f t="shared" si="48"/>
        <v>0.01</v>
      </c>
      <c r="O117" s="105">
        <f t="shared" si="48"/>
        <v>0.01</v>
      </c>
      <c r="P117" s="7"/>
      <c r="Q117" s="105">
        <f t="shared" si="49"/>
        <v>5.0065000000000008</v>
      </c>
      <c r="R117" s="105">
        <f t="shared" si="50"/>
        <v>5.0065000000000008</v>
      </c>
      <c r="S117" s="105">
        <f t="shared" si="51"/>
        <v>5.0065000000000008</v>
      </c>
      <c r="T117" s="7"/>
      <c r="U117" s="5">
        <f t="shared" si="52"/>
        <v>30</v>
      </c>
      <c r="V117" s="45">
        <f t="shared" si="53"/>
        <v>40688</v>
      </c>
      <c r="W117" s="5">
        <f t="shared" si="54"/>
        <v>3737</v>
      </c>
      <c r="X117" s="55">
        <f t="shared" si="55"/>
        <v>5.8865021413343009E-2</v>
      </c>
      <c r="Y117" s="47">
        <f t="shared" si="56"/>
        <v>0.5521678130366976</v>
      </c>
      <c r="Z117" s="5">
        <f t="shared" si="57"/>
        <v>1</v>
      </c>
      <c r="AA117" s="5">
        <f t="shared" si="58"/>
        <v>30</v>
      </c>
      <c r="AC117" s="39">
        <f t="shared" si="59"/>
        <v>1238401.9710787055</v>
      </c>
      <c r="AD117" s="39">
        <f t="shared" si="60"/>
        <v>1238401.9710787055</v>
      </c>
      <c r="AE117" s="39">
        <f t="shared" si="61"/>
        <v>1238401.9710787055</v>
      </c>
      <c r="AF117" s="39">
        <f t="shared" si="62"/>
        <v>3105.9439483314241</v>
      </c>
      <c r="AG117" s="39">
        <f t="shared" si="63"/>
        <v>3105.9439483314241</v>
      </c>
      <c r="AH117" s="39">
        <f t="shared" si="64"/>
        <v>3105.9439483314241</v>
      </c>
      <c r="AI117" s="39">
        <f t="shared" si="65"/>
        <v>2484.7551586651393</v>
      </c>
      <c r="AJ117" s="39">
        <f t="shared" si="66"/>
        <v>2484.7551586651393</v>
      </c>
      <c r="AK117" s="39">
        <f t="shared" si="67"/>
        <v>2484.7551586651393</v>
      </c>
      <c r="AL117" s="43"/>
      <c r="AM117" s="39">
        <f t="shared" si="68"/>
        <v>0</v>
      </c>
      <c r="AN117" s="39">
        <f t="shared" si="69"/>
        <v>0</v>
      </c>
      <c r="AO117" s="39">
        <f t="shared" si="70"/>
        <v>0</v>
      </c>
      <c r="AP117" s="40">
        <f t="shared" si="71"/>
        <v>0</v>
      </c>
      <c r="AR117" s="39">
        <f t="shared" si="72"/>
        <v>0</v>
      </c>
      <c r="AS117" s="39">
        <f t="shared" si="73"/>
        <v>0</v>
      </c>
      <c r="AT117" s="39">
        <f t="shared" si="74"/>
        <v>0</v>
      </c>
      <c r="AU117" s="40">
        <f t="shared" si="75"/>
        <v>0</v>
      </c>
      <c r="AV117" s="40"/>
      <c r="AW117" s="52">
        <f t="shared" si="76"/>
        <v>0</v>
      </c>
      <c r="AY117" s="52">
        <f t="shared" si="77"/>
        <v>1243992.6701857022</v>
      </c>
      <c r="AZ117" s="70"/>
    </row>
    <row r="118" spans="1:52">
      <c r="A118" s="44">
        <f t="shared" si="78"/>
        <v>40664</v>
      </c>
      <c r="B118" s="66">
        <f t="shared" si="80"/>
        <v>15000</v>
      </c>
      <c r="C118" s="67"/>
      <c r="D118" s="68">
        <f t="shared" si="42"/>
        <v>15000</v>
      </c>
      <c r="E118" s="35">
        <f t="shared" si="43"/>
        <v>465000</v>
      </c>
      <c r="F118" s="35">
        <f t="shared" si="44"/>
        <v>255408.95938725019</v>
      </c>
      <c r="G118" s="55">
        <f t="shared" si="45"/>
        <v>4.9710000000000001</v>
      </c>
      <c r="H118" s="69">
        <f>G118+' Summary'!$B$15</f>
        <v>4.9710000000000001</v>
      </c>
      <c r="I118" s="105">
        <f>H118+' Summary'!$B$17</f>
        <v>4.9710000000000001</v>
      </c>
      <c r="J118" s="55">
        <f t="shared" si="46"/>
        <v>1.225E-2</v>
      </c>
      <c r="K118" s="69">
        <f>J118+' Summary'!$B$16</f>
        <v>1.225E-2</v>
      </c>
      <c r="L118" s="105">
        <f t="shared" si="79"/>
        <v>1.225E-2</v>
      </c>
      <c r="M118" s="55">
        <f t="shared" si="47"/>
        <v>0.01</v>
      </c>
      <c r="N118" s="69">
        <f t="shared" si="48"/>
        <v>0.01</v>
      </c>
      <c r="O118" s="105">
        <f t="shared" si="48"/>
        <v>0.01</v>
      </c>
      <c r="P118" s="7"/>
      <c r="Q118" s="105">
        <f t="shared" si="49"/>
        <v>4.9932499999999997</v>
      </c>
      <c r="R118" s="105">
        <f t="shared" si="50"/>
        <v>4.9932499999999997</v>
      </c>
      <c r="S118" s="105">
        <f t="shared" si="51"/>
        <v>4.9932499999999997</v>
      </c>
      <c r="T118" s="7"/>
      <c r="U118" s="5">
        <f t="shared" si="52"/>
        <v>31</v>
      </c>
      <c r="V118" s="45">
        <f t="shared" si="53"/>
        <v>40719</v>
      </c>
      <c r="W118" s="5">
        <f t="shared" si="54"/>
        <v>3768</v>
      </c>
      <c r="X118" s="55">
        <f t="shared" si="55"/>
        <v>5.8897994030274105E-2</v>
      </c>
      <c r="Y118" s="47">
        <f t="shared" si="56"/>
        <v>0.54926657932741974</v>
      </c>
      <c r="Z118" s="5">
        <f t="shared" si="57"/>
        <v>1</v>
      </c>
      <c r="AA118" s="5">
        <f t="shared" si="58"/>
        <v>31</v>
      </c>
      <c r="AC118" s="39">
        <f t="shared" si="59"/>
        <v>1269637.9371140208</v>
      </c>
      <c r="AD118" s="39">
        <f t="shared" si="60"/>
        <v>1269637.9371140208</v>
      </c>
      <c r="AE118" s="39">
        <f t="shared" si="61"/>
        <v>1269637.9371140208</v>
      </c>
      <c r="AF118" s="39">
        <f t="shared" si="62"/>
        <v>3128.7597524938151</v>
      </c>
      <c r="AG118" s="39">
        <f t="shared" si="63"/>
        <v>3128.7597524938151</v>
      </c>
      <c r="AH118" s="39">
        <f t="shared" si="64"/>
        <v>3128.7597524938151</v>
      </c>
      <c r="AI118" s="39">
        <f t="shared" si="65"/>
        <v>2554.0895938725021</v>
      </c>
      <c r="AJ118" s="39">
        <f t="shared" si="66"/>
        <v>2554.0895938725021</v>
      </c>
      <c r="AK118" s="39">
        <f t="shared" si="67"/>
        <v>2554.0895938725021</v>
      </c>
      <c r="AL118" s="43"/>
      <c r="AM118" s="39">
        <f t="shared" si="68"/>
        <v>0</v>
      </c>
      <c r="AN118" s="39">
        <f t="shared" si="69"/>
        <v>0</v>
      </c>
      <c r="AO118" s="39">
        <f t="shared" si="70"/>
        <v>0</v>
      </c>
      <c r="AP118" s="40">
        <f t="shared" si="71"/>
        <v>0</v>
      </c>
      <c r="AR118" s="39">
        <f t="shared" si="72"/>
        <v>0</v>
      </c>
      <c r="AS118" s="39">
        <f t="shared" si="73"/>
        <v>0</v>
      </c>
      <c r="AT118" s="39">
        <f t="shared" si="74"/>
        <v>0</v>
      </c>
      <c r="AU118" s="40">
        <f t="shared" si="75"/>
        <v>0</v>
      </c>
      <c r="AV118" s="40"/>
      <c r="AW118" s="52">
        <f t="shared" si="76"/>
        <v>0</v>
      </c>
      <c r="AY118" s="52">
        <f t="shared" si="77"/>
        <v>1275320.7864603871</v>
      </c>
      <c r="AZ118" s="70"/>
    </row>
    <row r="119" spans="1:52">
      <c r="A119" s="44">
        <f t="shared" si="78"/>
        <v>40695</v>
      </c>
      <c r="B119" s="66">
        <f t="shared" si="80"/>
        <v>15000</v>
      </c>
      <c r="C119" s="67"/>
      <c r="D119" s="68">
        <f t="shared" si="42"/>
        <v>15000</v>
      </c>
      <c r="E119" s="35">
        <f t="shared" si="43"/>
        <v>450000</v>
      </c>
      <c r="F119" s="35">
        <f t="shared" si="44"/>
        <v>245911.73786546628</v>
      </c>
      <c r="G119" s="55">
        <f t="shared" si="45"/>
        <v>5.0040000000000004</v>
      </c>
      <c r="H119" s="69">
        <f>G119+' Summary'!$B$15</f>
        <v>5.0040000000000004</v>
      </c>
      <c r="I119" s="105">
        <f>H119+' Summary'!$B$17</f>
        <v>5.0040000000000004</v>
      </c>
      <c r="J119" s="55">
        <f t="shared" si="46"/>
        <v>1.225E-2</v>
      </c>
      <c r="K119" s="69">
        <f>J119+' Summary'!$B$16</f>
        <v>1.225E-2</v>
      </c>
      <c r="L119" s="105">
        <f t="shared" si="79"/>
        <v>1.225E-2</v>
      </c>
      <c r="M119" s="55">
        <f t="shared" si="47"/>
        <v>0.01</v>
      </c>
      <c r="N119" s="69">
        <f t="shared" si="48"/>
        <v>0.01</v>
      </c>
      <c r="O119" s="105">
        <f t="shared" si="48"/>
        <v>0.01</v>
      </c>
      <c r="P119" s="7"/>
      <c r="Q119" s="105">
        <f t="shared" si="49"/>
        <v>5.0262500000000001</v>
      </c>
      <c r="R119" s="105">
        <f t="shared" si="50"/>
        <v>5.0262500000000001</v>
      </c>
      <c r="S119" s="105">
        <f t="shared" si="51"/>
        <v>5.0262500000000001</v>
      </c>
      <c r="T119" s="7"/>
      <c r="U119" s="5">
        <f t="shared" si="52"/>
        <v>30</v>
      </c>
      <c r="V119" s="45">
        <f t="shared" si="53"/>
        <v>40749</v>
      </c>
      <c r="W119" s="5">
        <f t="shared" si="54"/>
        <v>3798</v>
      </c>
      <c r="X119" s="55">
        <f t="shared" si="55"/>
        <v>5.8932065734815804E-2</v>
      </c>
      <c r="Y119" s="47">
        <f t="shared" si="56"/>
        <v>0.54647052858992506</v>
      </c>
      <c r="Z119" s="5">
        <f t="shared" si="57"/>
        <v>1</v>
      </c>
      <c r="AA119" s="5">
        <f t="shared" si="58"/>
        <v>30</v>
      </c>
      <c r="AC119" s="39">
        <f t="shared" si="59"/>
        <v>1230542.3362787934</v>
      </c>
      <c r="AD119" s="39">
        <f t="shared" si="60"/>
        <v>1230542.3362787934</v>
      </c>
      <c r="AE119" s="39">
        <f t="shared" si="61"/>
        <v>1230542.3362787934</v>
      </c>
      <c r="AF119" s="39">
        <f t="shared" si="62"/>
        <v>3012.4187888519618</v>
      </c>
      <c r="AG119" s="39">
        <f t="shared" si="63"/>
        <v>3012.4187888519618</v>
      </c>
      <c r="AH119" s="39">
        <f t="shared" si="64"/>
        <v>3012.4187888519618</v>
      </c>
      <c r="AI119" s="39">
        <f t="shared" si="65"/>
        <v>2459.1173786546628</v>
      </c>
      <c r="AJ119" s="39">
        <f t="shared" si="66"/>
        <v>2459.1173786546628</v>
      </c>
      <c r="AK119" s="39">
        <f t="shared" si="67"/>
        <v>2459.1173786546628</v>
      </c>
      <c r="AL119" s="43"/>
      <c r="AM119" s="39">
        <f t="shared" si="68"/>
        <v>0</v>
      </c>
      <c r="AN119" s="39">
        <f t="shared" si="69"/>
        <v>0</v>
      </c>
      <c r="AO119" s="39">
        <f t="shared" si="70"/>
        <v>0</v>
      </c>
      <c r="AP119" s="40">
        <f t="shared" si="71"/>
        <v>0</v>
      </c>
      <c r="AR119" s="39">
        <f t="shared" si="72"/>
        <v>0</v>
      </c>
      <c r="AS119" s="39">
        <f t="shared" si="73"/>
        <v>0</v>
      </c>
      <c r="AT119" s="39">
        <f t="shared" si="74"/>
        <v>0</v>
      </c>
      <c r="AU119" s="40">
        <f t="shared" si="75"/>
        <v>0</v>
      </c>
      <c r="AV119" s="40"/>
      <c r="AW119" s="52">
        <f t="shared" si="76"/>
        <v>0</v>
      </c>
      <c r="AY119" s="52">
        <f t="shared" si="77"/>
        <v>1236013.8724463</v>
      </c>
      <c r="AZ119" s="70"/>
    </row>
    <row r="120" spans="1:52">
      <c r="A120" s="44">
        <f t="shared" si="78"/>
        <v>40725</v>
      </c>
      <c r="B120" s="66">
        <f t="shared" si="80"/>
        <v>15000</v>
      </c>
      <c r="C120" s="67"/>
      <c r="D120" s="68">
        <f t="shared" si="42"/>
        <v>15000</v>
      </c>
      <c r="E120" s="35">
        <f t="shared" si="43"/>
        <v>465000</v>
      </c>
      <c r="F120" s="35">
        <f t="shared" si="44"/>
        <v>252770.85039474271</v>
      </c>
      <c r="G120" s="55">
        <f t="shared" si="45"/>
        <v>5.03</v>
      </c>
      <c r="H120" s="69">
        <f>G120+' Summary'!$B$15</f>
        <v>5.03</v>
      </c>
      <c r="I120" s="105">
        <f>H120+' Summary'!$B$17</f>
        <v>5.03</v>
      </c>
      <c r="J120" s="55">
        <f t="shared" si="46"/>
        <v>1.225E-2</v>
      </c>
      <c r="K120" s="69">
        <f>J120+' Summary'!$B$16</f>
        <v>1.225E-2</v>
      </c>
      <c r="L120" s="105">
        <f t="shared" si="79"/>
        <v>1.225E-2</v>
      </c>
      <c r="M120" s="55">
        <f t="shared" si="47"/>
        <v>0.01</v>
      </c>
      <c r="N120" s="69">
        <f t="shared" si="48"/>
        <v>0.01</v>
      </c>
      <c r="O120" s="105">
        <f t="shared" si="48"/>
        <v>0.01</v>
      </c>
      <c r="P120" s="7"/>
      <c r="Q120" s="105">
        <f t="shared" si="49"/>
        <v>5.0522499999999999</v>
      </c>
      <c r="R120" s="105">
        <f t="shared" si="50"/>
        <v>5.0522499999999999</v>
      </c>
      <c r="S120" s="105">
        <f t="shared" si="51"/>
        <v>5.0522499999999999</v>
      </c>
      <c r="T120" s="7"/>
      <c r="U120" s="5">
        <f t="shared" si="52"/>
        <v>31</v>
      </c>
      <c r="V120" s="45">
        <f t="shared" si="53"/>
        <v>40780</v>
      </c>
      <c r="W120" s="5">
        <f t="shared" si="54"/>
        <v>3829</v>
      </c>
      <c r="X120" s="55">
        <f t="shared" si="55"/>
        <v>5.896503835248141E-2</v>
      </c>
      <c r="Y120" s="47">
        <f t="shared" si="56"/>
        <v>0.5435932266553607</v>
      </c>
      <c r="Z120" s="5">
        <f t="shared" si="57"/>
        <v>1</v>
      </c>
      <c r="AA120" s="5">
        <f t="shared" si="58"/>
        <v>31</v>
      </c>
      <c r="AC120" s="39">
        <f t="shared" si="59"/>
        <v>1271437.3774855558</v>
      </c>
      <c r="AD120" s="39">
        <f t="shared" si="60"/>
        <v>1271437.3774855558</v>
      </c>
      <c r="AE120" s="39">
        <f t="shared" si="61"/>
        <v>1271437.3774855558</v>
      </c>
      <c r="AF120" s="39">
        <f t="shared" si="62"/>
        <v>3096.4429173355984</v>
      </c>
      <c r="AG120" s="39">
        <f t="shared" si="63"/>
        <v>3096.4429173355984</v>
      </c>
      <c r="AH120" s="39">
        <f t="shared" si="64"/>
        <v>3096.4429173355984</v>
      </c>
      <c r="AI120" s="39">
        <f t="shared" si="65"/>
        <v>2527.7085039474273</v>
      </c>
      <c r="AJ120" s="39">
        <f t="shared" si="66"/>
        <v>2527.7085039474273</v>
      </c>
      <c r="AK120" s="39">
        <f t="shared" si="67"/>
        <v>2527.7085039474273</v>
      </c>
      <c r="AL120" s="43"/>
      <c r="AM120" s="39">
        <f t="shared" si="68"/>
        <v>0</v>
      </c>
      <c r="AN120" s="39">
        <f t="shared" si="69"/>
        <v>0</v>
      </c>
      <c r="AO120" s="39">
        <f t="shared" si="70"/>
        <v>0</v>
      </c>
      <c r="AP120" s="40">
        <f t="shared" si="71"/>
        <v>0</v>
      </c>
      <c r="AR120" s="39">
        <f t="shared" si="72"/>
        <v>0</v>
      </c>
      <c r="AS120" s="39">
        <f t="shared" si="73"/>
        <v>0</v>
      </c>
      <c r="AT120" s="39">
        <f t="shared" si="74"/>
        <v>0</v>
      </c>
      <c r="AU120" s="40">
        <f t="shared" si="75"/>
        <v>0</v>
      </c>
      <c r="AV120" s="40"/>
      <c r="AW120" s="52">
        <f t="shared" si="76"/>
        <v>0</v>
      </c>
      <c r="AY120" s="52">
        <f t="shared" si="77"/>
        <v>1277061.528906839</v>
      </c>
      <c r="AZ120" s="70"/>
    </row>
    <row r="121" spans="1:52">
      <c r="A121" s="44">
        <f t="shared" si="78"/>
        <v>40756</v>
      </c>
      <c r="B121" s="66">
        <f t="shared" si="80"/>
        <v>15000</v>
      </c>
      <c r="C121" s="67"/>
      <c r="D121" s="68">
        <f t="shared" si="42"/>
        <v>15000</v>
      </c>
      <c r="E121" s="35">
        <f t="shared" si="43"/>
        <v>465000</v>
      </c>
      <c r="F121" s="35">
        <f t="shared" si="44"/>
        <v>251438.53850499625</v>
      </c>
      <c r="G121" s="55">
        <f t="shared" si="45"/>
        <v>5.0579999999999998</v>
      </c>
      <c r="H121" s="69">
        <f>G121+' Summary'!$B$15</f>
        <v>5.0579999999999998</v>
      </c>
      <c r="I121" s="105">
        <f>H121+' Summary'!$B$17</f>
        <v>5.0579999999999998</v>
      </c>
      <c r="J121" s="55">
        <f t="shared" si="46"/>
        <v>1.225E-2</v>
      </c>
      <c r="K121" s="69">
        <f>J121+' Summary'!$B$16</f>
        <v>1.225E-2</v>
      </c>
      <c r="L121" s="105">
        <f t="shared" si="79"/>
        <v>1.225E-2</v>
      </c>
      <c r="M121" s="55">
        <f t="shared" si="47"/>
        <v>0.01</v>
      </c>
      <c r="N121" s="69">
        <f t="shared" si="48"/>
        <v>0.01</v>
      </c>
      <c r="O121" s="105">
        <f t="shared" si="48"/>
        <v>0.01</v>
      </c>
      <c r="P121" s="7"/>
      <c r="Q121" s="105">
        <f t="shared" si="49"/>
        <v>5.0802499999999995</v>
      </c>
      <c r="R121" s="105">
        <f t="shared" si="50"/>
        <v>5.0802499999999995</v>
      </c>
      <c r="S121" s="105">
        <f t="shared" si="51"/>
        <v>5.0802499999999995</v>
      </c>
      <c r="T121" s="7"/>
      <c r="U121" s="5">
        <f t="shared" si="52"/>
        <v>31</v>
      </c>
      <c r="V121" s="45">
        <f t="shared" si="53"/>
        <v>40811</v>
      </c>
      <c r="W121" s="5">
        <f t="shared" si="54"/>
        <v>3860</v>
      </c>
      <c r="X121" s="55">
        <f t="shared" si="55"/>
        <v>5.8999110057782515E-2</v>
      </c>
      <c r="Y121" s="47">
        <f t="shared" si="56"/>
        <v>0.54072803979569084</v>
      </c>
      <c r="Z121" s="5">
        <f t="shared" si="57"/>
        <v>1</v>
      </c>
      <c r="AA121" s="5">
        <f t="shared" si="58"/>
        <v>31</v>
      </c>
      <c r="AC121" s="39">
        <f t="shared" si="59"/>
        <v>1271776.1277582711</v>
      </c>
      <c r="AD121" s="39">
        <f t="shared" si="60"/>
        <v>1271776.1277582711</v>
      </c>
      <c r="AE121" s="39">
        <f t="shared" si="61"/>
        <v>1271776.1277582711</v>
      </c>
      <c r="AF121" s="39">
        <f t="shared" si="62"/>
        <v>3080.1220966862043</v>
      </c>
      <c r="AG121" s="39">
        <f t="shared" si="63"/>
        <v>3080.1220966862043</v>
      </c>
      <c r="AH121" s="39">
        <f t="shared" si="64"/>
        <v>3080.1220966862043</v>
      </c>
      <c r="AI121" s="39">
        <f t="shared" si="65"/>
        <v>2514.3853850499627</v>
      </c>
      <c r="AJ121" s="39">
        <f t="shared" si="66"/>
        <v>2514.3853850499627</v>
      </c>
      <c r="AK121" s="39">
        <f t="shared" si="67"/>
        <v>2514.3853850499627</v>
      </c>
      <c r="AL121" s="43"/>
      <c r="AM121" s="39">
        <f t="shared" si="68"/>
        <v>0</v>
      </c>
      <c r="AN121" s="39">
        <f t="shared" si="69"/>
        <v>0</v>
      </c>
      <c r="AO121" s="39">
        <f t="shared" si="70"/>
        <v>0</v>
      </c>
      <c r="AP121" s="40">
        <f t="shared" si="71"/>
        <v>0</v>
      </c>
      <c r="AR121" s="39">
        <f t="shared" si="72"/>
        <v>0</v>
      </c>
      <c r="AS121" s="39">
        <f t="shared" si="73"/>
        <v>0</v>
      </c>
      <c r="AT121" s="39">
        <f t="shared" si="74"/>
        <v>0</v>
      </c>
      <c r="AU121" s="40">
        <f t="shared" si="75"/>
        <v>0</v>
      </c>
      <c r="AV121" s="40"/>
      <c r="AW121" s="52">
        <f t="shared" si="76"/>
        <v>0</v>
      </c>
      <c r="AY121" s="52">
        <f t="shared" si="77"/>
        <v>1277370.6352400072</v>
      </c>
      <c r="AZ121" s="70"/>
    </row>
    <row r="122" spans="1:52">
      <c r="A122" s="44">
        <f t="shared" si="78"/>
        <v>40787</v>
      </c>
      <c r="B122" s="66">
        <f t="shared" si="80"/>
        <v>15000</v>
      </c>
      <c r="C122" s="67"/>
      <c r="D122" s="68">
        <f t="shared" si="42"/>
        <v>15000</v>
      </c>
      <c r="E122" s="35">
        <f t="shared" si="43"/>
        <v>450000</v>
      </c>
      <c r="F122" s="35">
        <f t="shared" si="44"/>
        <v>242085.05262860304</v>
      </c>
      <c r="G122" s="55">
        <f t="shared" si="45"/>
        <v>5.048</v>
      </c>
      <c r="H122" s="69">
        <f>G122+' Summary'!$B$15</f>
        <v>5.048</v>
      </c>
      <c r="I122" s="105">
        <f>H122+' Summary'!$B$17</f>
        <v>5.048</v>
      </c>
      <c r="J122" s="55">
        <f t="shared" si="46"/>
        <v>1.225E-2</v>
      </c>
      <c r="K122" s="69">
        <f>J122+' Summary'!$B$16</f>
        <v>1.225E-2</v>
      </c>
      <c r="L122" s="105">
        <f t="shared" si="79"/>
        <v>1.225E-2</v>
      </c>
      <c r="M122" s="55">
        <f t="shared" si="47"/>
        <v>0.01</v>
      </c>
      <c r="N122" s="69">
        <f t="shared" si="48"/>
        <v>0.01</v>
      </c>
      <c r="O122" s="105">
        <f t="shared" si="48"/>
        <v>0.01</v>
      </c>
      <c r="P122" s="7"/>
      <c r="Q122" s="105">
        <f t="shared" si="49"/>
        <v>5.0702499999999997</v>
      </c>
      <c r="R122" s="105">
        <f t="shared" si="50"/>
        <v>5.0702499999999997</v>
      </c>
      <c r="S122" s="105">
        <f t="shared" si="51"/>
        <v>5.0702499999999997</v>
      </c>
      <c r="T122" s="7"/>
      <c r="U122" s="5">
        <f t="shared" si="52"/>
        <v>30</v>
      </c>
      <c r="V122" s="45">
        <f t="shared" si="53"/>
        <v>40841</v>
      </c>
      <c r="W122" s="5">
        <f t="shared" si="54"/>
        <v>3890</v>
      </c>
      <c r="X122" s="55">
        <f t="shared" si="55"/>
        <v>5.9033181763469507E-2</v>
      </c>
      <c r="Y122" s="47">
        <f t="shared" si="56"/>
        <v>0.53796678361911787</v>
      </c>
      <c r="Z122" s="5">
        <f t="shared" si="57"/>
        <v>1</v>
      </c>
      <c r="AA122" s="5">
        <f t="shared" si="58"/>
        <v>30</v>
      </c>
      <c r="AC122" s="39">
        <f t="shared" si="59"/>
        <v>1222045.3456691881</v>
      </c>
      <c r="AD122" s="39">
        <f t="shared" si="60"/>
        <v>1222045.3456691881</v>
      </c>
      <c r="AE122" s="39">
        <f t="shared" si="61"/>
        <v>1222045.3456691881</v>
      </c>
      <c r="AF122" s="39">
        <f t="shared" si="62"/>
        <v>2965.5418947003873</v>
      </c>
      <c r="AG122" s="39">
        <f t="shared" si="63"/>
        <v>2965.5418947003873</v>
      </c>
      <c r="AH122" s="39">
        <f t="shared" si="64"/>
        <v>2965.5418947003873</v>
      </c>
      <c r="AI122" s="39">
        <f t="shared" si="65"/>
        <v>2420.8505262860303</v>
      </c>
      <c r="AJ122" s="39">
        <f t="shared" si="66"/>
        <v>2420.8505262860303</v>
      </c>
      <c r="AK122" s="39">
        <f t="shared" si="67"/>
        <v>2420.8505262860303</v>
      </c>
      <c r="AL122" s="43"/>
      <c r="AM122" s="39">
        <f t="shared" si="68"/>
        <v>0</v>
      </c>
      <c r="AN122" s="39">
        <f t="shared" si="69"/>
        <v>0</v>
      </c>
      <c r="AO122" s="39">
        <f t="shared" si="70"/>
        <v>0</v>
      </c>
      <c r="AP122" s="40">
        <f t="shared" si="71"/>
        <v>0</v>
      </c>
      <c r="AR122" s="39">
        <f t="shared" si="72"/>
        <v>0</v>
      </c>
      <c r="AS122" s="39">
        <f t="shared" si="73"/>
        <v>0</v>
      </c>
      <c r="AT122" s="39">
        <f t="shared" si="74"/>
        <v>0</v>
      </c>
      <c r="AU122" s="40">
        <f t="shared" si="75"/>
        <v>0</v>
      </c>
      <c r="AV122" s="40"/>
      <c r="AW122" s="52">
        <f t="shared" si="76"/>
        <v>0</v>
      </c>
      <c r="AY122" s="52">
        <f t="shared" si="77"/>
        <v>1227431.7380901745</v>
      </c>
      <c r="AZ122" s="70"/>
    </row>
    <row r="123" spans="1:52">
      <c r="A123" s="44">
        <f t="shared" si="78"/>
        <v>40817</v>
      </c>
      <c r="B123" s="66">
        <f t="shared" si="80"/>
        <v>15000</v>
      </c>
      <c r="C123" s="67"/>
      <c r="D123" s="68">
        <f t="shared" si="42"/>
        <v>15000</v>
      </c>
      <c r="E123" s="35">
        <f t="shared" si="43"/>
        <v>465000</v>
      </c>
      <c r="F123" s="35">
        <f t="shared" si="44"/>
        <v>248833.28472052494</v>
      </c>
      <c r="G123" s="55">
        <f t="shared" si="45"/>
        <v>5.0680000000000005</v>
      </c>
      <c r="H123" s="69">
        <f>G123+' Summary'!$B$15</f>
        <v>5.0680000000000005</v>
      </c>
      <c r="I123" s="105">
        <f>H123+' Summary'!$B$17</f>
        <v>5.0680000000000005</v>
      </c>
      <c r="J123" s="55">
        <f t="shared" si="46"/>
        <v>-1E-3</v>
      </c>
      <c r="K123" s="69">
        <f>J123+' Summary'!$B$16</f>
        <v>-1E-3</v>
      </c>
      <c r="L123" s="105">
        <f t="shared" si="79"/>
        <v>-1E-3</v>
      </c>
      <c r="M123" s="55">
        <f t="shared" si="47"/>
        <v>0.01</v>
      </c>
      <c r="N123" s="69">
        <f t="shared" si="48"/>
        <v>0.01</v>
      </c>
      <c r="O123" s="105">
        <f t="shared" si="48"/>
        <v>0.01</v>
      </c>
      <c r="P123" s="7"/>
      <c r="Q123" s="105">
        <f t="shared" si="49"/>
        <v>5.0770000000000008</v>
      </c>
      <c r="R123" s="105">
        <f t="shared" si="50"/>
        <v>5.0770000000000008</v>
      </c>
      <c r="S123" s="105">
        <f t="shared" si="51"/>
        <v>5.0770000000000008</v>
      </c>
      <c r="T123" s="7"/>
      <c r="U123" s="5">
        <f t="shared" si="52"/>
        <v>31</v>
      </c>
      <c r="V123" s="45">
        <f t="shared" si="53"/>
        <v>40872</v>
      </c>
      <c r="W123" s="5">
        <f t="shared" si="54"/>
        <v>3921</v>
      </c>
      <c r="X123" s="55">
        <f t="shared" si="55"/>
        <v>5.9066154382243524E-2</v>
      </c>
      <c r="Y123" s="47">
        <f t="shared" si="56"/>
        <v>0.53512534348499985</v>
      </c>
      <c r="Z123" s="5">
        <f t="shared" si="57"/>
        <v>1</v>
      </c>
      <c r="AA123" s="5">
        <f t="shared" si="58"/>
        <v>31</v>
      </c>
      <c r="AC123" s="39">
        <f t="shared" si="59"/>
        <v>1261087.0869636205</v>
      </c>
      <c r="AD123" s="39">
        <f t="shared" si="60"/>
        <v>1261087.0869636205</v>
      </c>
      <c r="AE123" s="39">
        <f t="shared" si="61"/>
        <v>1261087.0869636205</v>
      </c>
      <c r="AF123" s="39">
        <f t="shared" si="62"/>
        <v>-248.83328472052494</v>
      </c>
      <c r="AG123" s="39">
        <f t="shared" si="63"/>
        <v>-248.83328472052494</v>
      </c>
      <c r="AH123" s="39">
        <f t="shared" si="64"/>
        <v>-248.83328472052494</v>
      </c>
      <c r="AI123" s="39">
        <f t="shared" si="65"/>
        <v>2488.3328472052494</v>
      </c>
      <c r="AJ123" s="39">
        <f t="shared" si="66"/>
        <v>2488.3328472052494</v>
      </c>
      <c r="AK123" s="39">
        <f t="shared" si="67"/>
        <v>2488.3328472052494</v>
      </c>
      <c r="AL123" s="43"/>
      <c r="AM123" s="39">
        <f t="shared" si="68"/>
        <v>0</v>
      </c>
      <c r="AN123" s="39">
        <f t="shared" si="69"/>
        <v>0</v>
      </c>
      <c r="AO123" s="39">
        <f t="shared" si="70"/>
        <v>0</v>
      </c>
      <c r="AP123" s="40">
        <f t="shared" si="71"/>
        <v>0</v>
      </c>
      <c r="AR123" s="39">
        <f t="shared" si="72"/>
        <v>0</v>
      </c>
      <c r="AS123" s="39">
        <f t="shared" si="73"/>
        <v>0</v>
      </c>
      <c r="AT123" s="39">
        <f t="shared" si="74"/>
        <v>0</v>
      </c>
      <c r="AU123" s="40">
        <f t="shared" si="75"/>
        <v>0</v>
      </c>
      <c r="AV123" s="40"/>
      <c r="AW123" s="52">
        <f t="shared" si="76"/>
        <v>0</v>
      </c>
      <c r="AY123" s="52">
        <f t="shared" si="77"/>
        <v>1263326.5865261052</v>
      </c>
      <c r="AZ123" s="70"/>
    </row>
    <row r="124" spans="1:52">
      <c r="A124" s="44">
        <f t="shared" si="78"/>
        <v>40848</v>
      </c>
      <c r="B124" s="66">
        <f t="shared" si="80"/>
        <v>15000</v>
      </c>
      <c r="C124" s="67"/>
      <c r="D124" s="68">
        <f t="shared" si="42"/>
        <v>15000</v>
      </c>
      <c r="E124" s="35">
        <f t="shared" si="43"/>
        <v>450000</v>
      </c>
      <c r="F124" s="35">
        <f t="shared" si="44"/>
        <v>239574.15382714459</v>
      </c>
      <c r="G124" s="55">
        <f t="shared" si="45"/>
        <v>5.1950000000000003</v>
      </c>
      <c r="H124" s="69">
        <f>G124+' Summary'!$B$15</f>
        <v>5.1950000000000003</v>
      </c>
      <c r="I124" s="105">
        <f>H124+' Summary'!$B$17</f>
        <v>5.1950000000000003</v>
      </c>
      <c r="J124" s="55">
        <f t="shared" si="46"/>
        <v>0</v>
      </c>
      <c r="K124" s="69">
        <f>J124+' Summary'!$B$16</f>
        <v>0</v>
      </c>
      <c r="L124" s="105">
        <f t="shared" si="79"/>
        <v>0</v>
      </c>
      <c r="M124" s="55">
        <f t="shared" si="47"/>
        <v>7.4999999999999997E-3</v>
      </c>
      <c r="N124" s="69">
        <f t="shared" si="48"/>
        <v>7.4999999999999997E-3</v>
      </c>
      <c r="O124" s="105">
        <f t="shared" si="48"/>
        <v>7.4999999999999997E-3</v>
      </c>
      <c r="P124" s="7"/>
      <c r="Q124" s="105">
        <f t="shared" si="49"/>
        <v>5.2025000000000006</v>
      </c>
      <c r="R124" s="105">
        <f t="shared" si="50"/>
        <v>5.2025000000000006</v>
      </c>
      <c r="S124" s="105">
        <f t="shared" si="51"/>
        <v>5.2025000000000006</v>
      </c>
      <c r="T124" s="7"/>
      <c r="U124" s="5">
        <f t="shared" si="52"/>
        <v>30</v>
      </c>
      <c r="V124" s="45">
        <f t="shared" si="53"/>
        <v>40902</v>
      </c>
      <c r="W124" s="5">
        <f t="shared" si="54"/>
        <v>3951</v>
      </c>
      <c r="X124" s="55">
        <f t="shared" si="55"/>
        <v>5.9100226088689915E-2</v>
      </c>
      <c r="Y124" s="47">
        <f t="shared" si="56"/>
        <v>0.53238700850476572</v>
      </c>
      <c r="Z124" s="5">
        <f t="shared" si="57"/>
        <v>1</v>
      </c>
      <c r="AA124" s="5">
        <f t="shared" si="58"/>
        <v>30</v>
      </c>
      <c r="AC124" s="39">
        <f t="shared" si="59"/>
        <v>1244587.7291320162</v>
      </c>
      <c r="AD124" s="39">
        <f t="shared" si="60"/>
        <v>1244587.7291320162</v>
      </c>
      <c r="AE124" s="39">
        <f t="shared" si="61"/>
        <v>1244587.7291320162</v>
      </c>
      <c r="AF124" s="39">
        <f t="shared" si="62"/>
        <v>0</v>
      </c>
      <c r="AG124" s="39">
        <f t="shared" si="63"/>
        <v>0</v>
      </c>
      <c r="AH124" s="39">
        <f t="shared" si="64"/>
        <v>0</v>
      </c>
      <c r="AI124" s="39">
        <f t="shared" si="65"/>
        <v>1796.8061537035844</v>
      </c>
      <c r="AJ124" s="39">
        <f t="shared" si="66"/>
        <v>1796.8061537035844</v>
      </c>
      <c r="AK124" s="39">
        <f t="shared" si="67"/>
        <v>1796.8061537035844</v>
      </c>
      <c r="AL124" s="43"/>
      <c r="AM124" s="39">
        <f t="shared" si="68"/>
        <v>0</v>
      </c>
      <c r="AN124" s="39">
        <f t="shared" si="69"/>
        <v>0</v>
      </c>
      <c r="AO124" s="39">
        <f t="shared" si="70"/>
        <v>0</v>
      </c>
      <c r="AP124" s="40">
        <f t="shared" si="71"/>
        <v>0</v>
      </c>
      <c r="AR124" s="39">
        <f t="shared" si="72"/>
        <v>0</v>
      </c>
      <c r="AS124" s="39">
        <f t="shared" si="73"/>
        <v>0</v>
      </c>
      <c r="AT124" s="39">
        <f t="shared" si="74"/>
        <v>0</v>
      </c>
      <c r="AU124" s="40">
        <f t="shared" si="75"/>
        <v>0</v>
      </c>
      <c r="AV124" s="40"/>
      <c r="AW124" s="52">
        <f t="shared" si="76"/>
        <v>0</v>
      </c>
      <c r="AY124" s="52">
        <f t="shared" si="77"/>
        <v>1246384.5352857197</v>
      </c>
      <c r="AZ124" s="70"/>
    </row>
    <row r="125" spans="1:52">
      <c r="A125" s="44">
        <f t="shared" si="78"/>
        <v>40878</v>
      </c>
      <c r="B125" s="66">
        <f t="shared" si="80"/>
        <v>15000</v>
      </c>
      <c r="C125" s="67"/>
      <c r="D125" s="68">
        <f t="shared" si="42"/>
        <v>15000</v>
      </c>
      <c r="E125" s="35">
        <f t="shared" si="43"/>
        <v>465000</v>
      </c>
      <c r="F125" s="35">
        <f t="shared" si="44"/>
        <v>246249.67430300426</v>
      </c>
      <c r="G125" s="55">
        <f t="shared" si="45"/>
        <v>5.33</v>
      </c>
      <c r="H125" s="69">
        <f>G125+' Summary'!$B$15</f>
        <v>5.33</v>
      </c>
      <c r="I125" s="105">
        <f>H125+' Summary'!$B$17</f>
        <v>5.33</v>
      </c>
      <c r="J125" s="55">
        <f t="shared" si="46"/>
        <v>0</v>
      </c>
      <c r="K125" s="69">
        <f>J125+' Summary'!$B$16</f>
        <v>0</v>
      </c>
      <c r="L125" s="105">
        <f t="shared" si="79"/>
        <v>0</v>
      </c>
      <c r="M125" s="55">
        <f t="shared" si="47"/>
        <v>7.4999999999999997E-3</v>
      </c>
      <c r="N125" s="69">
        <f t="shared" si="48"/>
        <v>7.4999999999999997E-3</v>
      </c>
      <c r="O125" s="105">
        <f t="shared" si="48"/>
        <v>7.4999999999999997E-3</v>
      </c>
      <c r="P125" s="7"/>
      <c r="Q125" s="105">
        <f t="shared" si="49"/>
        <v>5.3375000000000004</v>
      </c>
      <c r="R125" s="105">
        <f t="shared" si="50"/>
        <v>5.3375000000000004</v>
      </c>
      <c r="S125" s="105">
        <f t="shared" si="51"/>
        <v>5.3375000000000004</v>
      </c>
      <c r="T125" s="7"/>
      <c r="U125" s="5">
        <f t="shared" si="52"/>
        <v>31</v>
      </c>
      <c r="V125" s="45">
        <f t="shared" si="53"/>
        <v>40933</v>
      </c>
      <c r="W125" s="5">
        <f t="shared" si="54"/>
        <v>3982</v>
      </c>
      <c r="X125" s="55">
        <f t="shared" si="55"/>
        <v>5.9133198708198907E-2</v>
      </c>
      <c r="Y125" s="47">
        <f t="shared" si="56"/>
        <v>0.5295691920494715</v>
      </c>
      <c r="Z125" s="5">
        <f t="shared" si="57"/>
        <v>1</v>
      </c>
      <c r="AA125" s="5">
        <f t="shared" si="58"/>
        <v>31</v>
      </c>
      <c r="AC125" s="39">
        <f t="shared" si="59"/>
        <v>1312510.7640350128</v>
      </c>
      <c r="AD125" s="39">
        <f t="shared" si="60"/>
        <v>1312510.7640350128</v>
      </c>
      <c r="AE125" s="39">
        <f t="shared" si="61"/>
        <v>1312510.7640350128</v>
      </c>
      <c r="AF125" s="39">
        <f t="shared" si="62"/>
        <v>0</v>
      </c>
      <c r="AG125" s="39">
        <f t="shared" si="63"/>
        <v>0</v>
      </c>
      <c r="AH125" s="39">
        <f t="shared" si="64"/>
        <v>0</v>
      </c>
      <c r="AI125" s="39">
        <f t="shared" si="65"/>
        <v>1846.8725572725318</v>
      </c>
      <c r="AJ125" s="39">
        <f t="shared" si="66"/>
        <v>1846.8725572725318</v>
      </c>
      <c r="AK125" s="39">
        <f t="shared" si="67"/>
        <v>1846.8725572725318</v>
      </c>
      <c r="AL125" s="43"/>
      <c r="AM125" s="39">
        <f t="shared" si="68"/>
        <v>0</v>
      </c>
      <c r="AN125" s="39">
        <f t="shared" si="69"/>
        <v>0</v>
      </c>
      <c r="AO125" s="39">
        <f t="shared" si="70"/>
        <v>0</v>
      </c>
      <c r="AP125" s="40">
        <f t="shared" si="71"/>
        <v>0</v>
      </c>
      <c r="AR125" s="39">
        <f t="shared" si="72"/>
        <v>0</v>
      </c>
      <c r="AS125" s="39">
        <f t="shared" si="73"/>
        <v>0</v>
      </c>
      <c r="AT125" s="39">
        <f t="shared" si="74"/>
        <v>0</v>
      </c>
      <c r="AU125" s="40">
        <f t="shared" si="75"/>
        <v>0</v>
      </c>
      <c r="AV125" s="40"/>
      <c r="AW125" s="52">
        <f t="shared" si="76"/>
        <v>0</v>
      </c>
      <c r="AY125" s="52">
        <f t="shared" si="77"/>
        <v>1314357.6365922852</v>
      </c>
      <c r="AZ125" s="70"/>
    </row>
    <row r="126" spans="1:52">
      <c r="A126" s="44">
        <f t="shared" si="78"/>
        <v>40909</v>
      </c>
      <c r="B126" s="66">
        <f t="shared" si="80"/>
        <v>15000</v>
      </c>
      <c r="C126" s="67"/>
      <c r="D126" s="68">
        <f t="shared" si="42"/>
        <v>15000</v>
      </c>
      <c r="E126" s="35">
        <f t="shared" si="43"/>
        <v>465000</v>
      </c>
      <c r="F126" s="35">
        <f t="shared" si="44"/>
        <v>244944.95023092881</v>
      </c>
      <c r="G126" s="55">
        <f t="shared" si="45"/>
        <v>5.38</v>
      </c>
      <c r="H126" s="69">
        <f>G126+' Summary'!$B$15</f>
        <v>5.38</v>
      </c>
      <c r="I126" s="105">
        <f>H126+' Summary'!$B$17</f>
        <v>5.38</v>
      </c>
      <c r="J126" s="55">
        <f t="shared" si="46"/>
        <v>0</v>
      </c>
      <c r="K126" s="69">
        <f>J126+' Summary'!$B$16</f>
        <v>0</v>
      </c>
      <c r="L126" s="105">
        <f t="shared" si="79"/>
        <v>0</v>
      </c>
      <c r="M126" s="55">
        <f t="shared" si="47"/>
        <v>7.4999999999999997E-3</v>
      </c>
      <c r="N126" s="69">
        <f t="shared" si="48"/>
        <v>7.4999999999999997E-3</v>
      </c>
      <c r="O126" s="105">
        <f t="shared" si="48"/>
        <v>7.4999999999999997E-3</v>
      </c>
      <c r="P126" s="7"/>
      <c r="Q126" s="105">
        <f t="shared" si="49"/>
        <v>5.3875000000000002</v>
      </c>
      <c r="R126" s="105">
        <f t="shared" si="50"/>
        <v>5.3875000000000002</v>
      </c>
      <c r="S126" s="105">
        <f t="shared" si="51"/>
        <v>5.3875000000000002</v>
      </c>
      <c r="T126" s="7"/>
      <c r="U126" s="5">
        <f t="shared" si="52"/>
        <v>31</v>
      </c>
      <c r="V126" s="45">
        <f t="shared" si="53"/>
        <v>40964</v>
      </c>
      <c r="W126" s="5">
        <f t="shared" si="54"/>
        <v>4013</v>
      </c>
      <c r="X126" s="55">
        <f t="shared" si="55"/>
        <v>5.9167270415404309E-2</v>
      </c>
      <c r="Y126" s="47">
        <f t="shared" si="56"/>
        <v>0.52676333382995444</v>
      </c>
      <c r="Z126" s="5">
        <f t="shared" si="57"/>
        <v>1</v>
      </c>
      <c r="AA126" s="5">
        <f t="shared" si="58"/>
        <v>31</v>
      </c>
      <c r="AC126" s="39">
        <f t="shared" si="59"/>
        <v>1317803.8322423969</v>
      </c>
      <c r="AD126" s="39">
        <f t="shared" si="60"/>
        <v>1317803.8322423969</v>
      </c>
      <c r="AE126" s="39">
        <f t="shared" si="61"/>
        <v>1317803.8322423969</v>
      </c>
      <c r="AF126" s="39">
        <f t="shared" si="62"/>
        <v>0</v>
      </c>
      <c r="AG126" s="39">
        <f t="shared" si="63"/>
        <v>0</v>
      </c>
      <c r="AH126" s="39">
        <f t="shared" si="64"/>
        <v>0</v>
      </c>
      <c r="AI126" s="39">
        <f t="shared" si="65"/>
        <v>1837.087126731966</v>
      </c>
      <c r="AJ126" s="39">
        <f t="shared" si="66"/>
        <v>1837.087126731966</v>
      </c>
      <c r="AK126" s="39">
        <f t="shared" si="67"/>
        <v>1837.087126731966</v>
      </c>
      <c r="AL126" s="43"/>
      <c r="AM126" s="39">
        <f t="shared" si="68"/>
        <v>0</v>
      </c>
      <c r="AN126" s="39">
        <f t="shared" si="69"/>
        <v>0</v>
      </c>
      <c r="AO126" s="39">
        <f t="shared" si="70"/>
        <v>0</v>
      </c>
      <c r="AP126" s="40">
        <f t="shared" si="71"/>
        <v>0</v>
      </c>
      <c r="AR126" s="39">
        <f t="shared" si="72"/>
        <v>0</v>
      </c>
      <c r="AS126" s="39">
        <f t="shared" si="73"/>
        <v>0</v>
      </c>
      <c r="AT126" s="39">
        <f t="shared" si="74"/>
        <v>0</v>
      </c>
      <c r="AU126" s="40">
        <f t="shared" si="75"/>
        <v>0</v>
      </c>
      <c r="AV126" s="40"/>
      <c r="AW126" s="52">
        <f t="shared" si="76"/>
        <v>0</v>
      </c>
      <c r="AY126" s="52">
        <f t="shared" si="77"/>
        <v>1319640.9193691288</v>
      </c>
      <c r="AZ126" s="70"/>
    </row>
    <row r="127" spans="1:52">
      <c r="A127" s="44">
        <f t="shared" si="78"/>
        <v>40940</v>
      </c>
      <c r="B127" s="66">
        <f t="shared" si="80"/>
        <v>15000</v>
      </c>
      <c r="C127" s="67"/>
      <c r="D127" s="68">
        <f t="shared" si="42"/>
        <v>15000</v>
      </c>
      <c r="E127" s="35">
        <f t="shared" si="43"/>
        <v>435000</v>
      </c>
      <c r="F127" s="35">
        <f t="shared" si="44"/>
        <v>228004.94391457847</v>
      </c>
      <c r="G127" s="55">
        <f t="shared" si="45"/>
        <v>5.26</v>
      </c>
      <c r="H127" s="69">
        <f>G127+' Summary'!$B$15</f>
        <v>5.26</v>
      </c>
      <c r="I127" s="105">
        <f>H127+' Summary'!$B$17</f>
        <v>5.26</v>
      </c>
      <c r="J127" s="55">
        <f t="shared" si="46"/>
        <v>0</v>
      </c>
      <c r="K127" s="69">
        <f>J127+' Summary'!$B$16</f>
        <v>0</v>
      </c>
      <c r="L127" s="105">
        <f t="shared" si="79"/>
        <v>0</v>
      </c>
      <c r="M127" s="55">
        <f t="shared" si="47"/>
        <v>7.4999999999999997E-3</v>
      </c>
      <c r="N127" s="69">
        <f t="shared" si="48"/>
        <v>7.4999999999999997E-3</v>
      </c>
      <c r="O127" s="105">
        <f t="shared" si="48"/>
        <v>7.4999999999999997E-3</v>
      </c>
      <c r="P127" s="7"/>
      <c r="Q127" s="105">
        <f t="shared" si="49"/>
        <v>5.2675000000000001</v>
      </c>
      <c r="R127" s="105">
        <f t="shared" si="50"/>
        <v>5.2675000000000001</v>
      </c>
      <c r="S127" s="105">
        <f t="shared" si="51"/>
        <v>5.2675000000000001</v>
      </c>
      <c r="T127" s="7"/>
      <c r="U127" s="5">
        <f t="shared" si="52"/>
        <v>29</v>
      </c>
      <c r="V127" s="45">
        <f t="shared" si="53"/>
        <v>40993</v>
      </c>
      <c r="W127" s="5">
        <f t="shared" si="54"/>
        <v>4042</v>
      </c>
      <c r="X127" s="55">
        <f t="shared" si="55"/>
        <v>5.9201342122995611E-2</v>
      </c>
      <c r="Y127" s="47">
        <f t="shared" si="56"/>
        <v>0.52414929635535279</v>
      </c>
      <c r="Z127" s="5">
        <f t="shared" si="57"/>
        <v>1</v>
      </c>
      <c r="AA127" s="5">
        <f t="shared" si="58"/>
        <v>29</v>
      </c>
      <c r="AC127" s="39">
        <f t="shared" si="59"/>
        <v>1199306.0049906827</v>
      </c>
      <c r="AD127" s="39">
        <f t="shared" si="60"/>
        <v>1199306.0049906827</v>
      </c>
      <c r="AE127" s="39">
        <f t="shared" si="61"/>
        <v>1199306.0049906827</v>
      </c>
      <c r="AF127" s="39">
        <f t="shared" si="62"/>
        <v>0</v>
      </c>
      <c r="AG127" s="39">
        <f t="shared" si="63"/>
        <v>0</v>
      </c>
      <c r="AH127" s="39">
        <f t="shared" si="64"/>
        <v>0</v>
      </c>
      <c r="AI127" s="39">
        <f t="shared" si="65"/>
        <v>1710.0370793593386</v>
      </c>
      <c r="AJ127" s="39">
        <f t="shared" si="66"/>
        <v>1710.0370793593386</v>
      </c>
      <c r="AK127" s="39">
        <f t="shared" si="67"/>
        <v>1710.0370793593386</v>
      </c>
      <c r="AL127" s="43"/>
      <c r="AM127" s="39">
        <f t="shared" si="68"/>
        <v>0</v>
      </c>
      <c r="AN127" s="39">
        <f t="shared" si="69"/>
        <v>0</v>
      </c>
      <c r="AO127" s="39">
        <f t="shared" si="70"/>
        <v>0</v>
      </c>
      <c r="AP127" s="40">
        <f t="shared" si="71"/>
        <v>0</v>
      </c>
      <c r="AR127" s="39">
        <f t="shared" si="72"/>
        <v>0</v>
      </c>
      <c r="AS127" s="39">
        <f t="shared" si="73"/>
        <v>0</v>
      </c>
      <c r="AT127" s="39">
        <f t="shared" si="74"/>
        <v>0</v>
      </c>
      <c r="AU127" s="40">
        <f t="shared" si="75"/>
        <v>0</v>
      </c>
      <c r="AV127" s="40"/>
      <c r="AW127" s="52">
        <f t="shared" si="76"/>
        <v>0</v>
      </c>
      <c r="AY127" s="52">
        <f t="shared" si="77"/>
        <v>1201016.0420700421</v>
      </c>
      <c r="AZ127" s="70"/>
    </row>
    <row r="128" spans="1:52">
      <c r="A128" s="44">
        <f t="shared" si="78"/>
        <v>40969</v>
      </c>
      <c r="B128" s="66">
        <f t="shared" si="80"/>
        <v>15000</v>
      </c>
      <c r="C128" s="67"/>
      <c r="D128" s="68">
        <f t="shared" si="42"/>
        <v>15000</v>
      </c>
      <c r="E128" s="35">
        <f t="shared" si="43"/>
        <v>465000</v>
      </c>
      <c r="F128" s="35">
        <f t="shared" si="44"/>
        <v>242435.41901927438</v>
      </c>
      <c r="G128" s="55">
        <f t="shared" si="45"/>
        <v>5.12</v>
      </c>
      <c r="H128" s="69">
        <f>G128+' Summary'!$B$15</f>
        <v>5.12</v>
      </c>
      <c r="I128" s="105">
        <f>H128+' Summary'!$B$17</f>
        <v>5.12</v>
      </c>
      <c r="J128" s="55">
        <f t="shared" si="46"/>
        <v>1.3500000000000002E-2</v>
      </c>
      <c r="K128" s="69">
        <f>J128+' Summary'!$B$16</f>
        <v>1.3500000000000002E-2</v>
      </c>
      <c r="L128" s="105">
        <f t="shared" si="79"/>
        <v>1.3500000000000002E-2</v>
      </c>
      <c r="M128" s="55">
        <f t="shared" si="47"/>
        <v>7.4999999999999997E-3</v>
      </c>
      <c r="N128" s="69">
        <f t="shared" si="48"/>
        <v>7.4999999999999997E-3</v>
      </c>
      <c r="O128" s="105">
        <f t="shared" si="48"/>
        <v>7.4999999999999997E-3</v>
      </c>
      <c r="P128" s="7"/>
      <c r="Q128" s="105">
        <f t="shared" si="49"/>
        <v>5.141</v>
      </c>
      <c r="R128" s="105">
        <f t="shared" si="50"/>
        <v>5.141</v>
      </c>
      <c r="S128" s="105">
        <f t="shared" si="51"/>
        <v>5.141</v>
      </c>
      <c r="T128" s="7"/>
      <c r="U128" s="5">
        <f t="shared" si="52"/>
        <v>31</v>
      </c>
      <c r="V128" s="45">
        <f t="shared" si="53"/>
        <v>41024</v>
      </c>
      <c r="W128" s="5">
        <f t="shared" si="54"/>
        <v>4073</v>
      </c>
      <c r="X128" s="55">
        <f t="shared" si="55"/>
        <v>5.9233215656253217E-2</v>
      </c>
      <c r="Y128" s="47">
        <f t="shared" si="56"/>
        <v>0.52136649251456857</v>
      </c>
      <c r="Z128" s="5">
        <f t="shared" si="57"/>
        <v>1</v>
      </c>
      <c r="AA128" s="5">
        <f t="shared" si="58"/>
        <v>31</v>
      </c>
      <c r="AC128" s="39">
        <f t="shared" si="59"/>
        <v>1241269.3453786848</v>
      </c>
      <c r="AD128" s="39">
        <f t="shared" si="60"/>
        <v>1241269.3453786848</v>
      </c>
      <c r="AE128" s="39">
        <f t="shared" si="61"/>
        <v>1241269.3453786848</v>
      </c>
      <c r="AF128" s="39">
        <f t="shared" si="62"/>
        <v>3272.8781567602045</v>
      </c>
      <c r="AG128" s="39">
        <f t="shared" si="63"/>
        <v>3272.8781567602045</v>
      </c>
      <c r="AH128" s="39">
        <f t="shared" si="64"/>
        <v>3272.8781567602045</v>
      </c>
      <c r="AI128" s="39">
        <f t="shared" si="65"/>
        <v>1818.2656426445578</v>
      </c>
      <c r="AJ128" s="39">
        <f t="shared" si="66"/>
        <v>1818.2656426445578</v>
      </c>
      <c r="AK128" s="39">
        <f t="shared" si="67"/>
        <v>1818.2656426445578</v>
      </c>
      <c r="AL128" s="43"/>
      <c r="AM128" s="39">
        <f t="shared" si="68"/>
        <v>0</v>
      </c>
      <c r="AN128" s="39">
        <f t="shared" si="69"/>
        <v>0</v>
      </c>
      <c r="AO128" s="39">
        <f t="shared" si="70"/>
        <v>0</v>
      </c>
      <c r="AP128" s="40">
        <f t="shared" si="71"/>
        <v>0</v>
      </c>
      <c r="AR128" s="39">
        <f t="shared" si="72"/>
        <v>0</v>
      </c>
      <c r="AS128" s="39">
        <f t="shared" si="73"/>
        <v>0</v>
      </c>
      <c r="AT128" s="39">
        <f t="shared" si="74"/>
        <v>0</v>
      </c>
      <c r="AU128" s="40">
        <f t="shared" si="75"/>
        <v>0</v>
      </c>
      <c r="AV128" s="40"/>
      <c r="AW128" s="52">
        <f t="shared" si="76"/>
        <v>0</v>
      </c>
      <c r="AY128" s="52">
        <f t="shared" si="77"/>
        <v>1246360.4891780897</v>
      </c>
      <c r="AZ128" s="70"/>
    </row>
    <row r="129" spans="1:52">
      <c r="A129" s="44">
        <f t="shared" si="78"/>
        <v>41000</v>
      </c>
      <c r="B129" s="66">
        <f t="shared" si="80"/>
        <v>15000</v>
      </c>
      <c r="C129" s="67"/>
      <c r="D129" s="68">
        <f t="shared" si="42"/>
        <v>15000</v>
      </c>
      <c r="E129" s="35">
        <f t="shared" si="43"/>
        <v>450000</v>
      </c>
      <c r="F129" s="35">
        <f t="shared" si="44"/>
        <v>233408.13907902082</v>
      </c>
      <c r="G129" s="55">
        <f t="shared" si="45"/>
        <v>5.0840000000000005</v>
      </c>
      <c r="H129" s="69">
        <f>G129+' Summary'!$B$15</f>
        <v>5.0840000000000005</v>
      </c>
      <c r="I129" s="105">
        <f>H129+' Summary'!$B$17</f>
        <v>5.0840000000000005</v>
      </c>
      <c r="J129" s="55">
        <f t="shared" si="46"/>
        <v>1.3500000000000002E-2</v>
      </c>
      <c r="K129" s="69">
        <f>J129+' Summary'!$B$16</f>
        <v>1.3500000000000002E-2</v>
      </c>
      <c r="L129" s="105">
        <f t="shared" si="79"/>
        <v>1.3500000000000002E-2</v>
      </c>
      <c r="M129" s="55">
        <f t="shared" si="47"/>
        <v>0.01</v>
      </c>
      <c r="N129" s="69">
        <f t="shared" si="48"/>
        <v>0.01</v>
      </c>
      <c r="O129" s="105">
        <f t="shared" si="48"/>
        <v>0.01</v>
      </c>
      <c r="P129" s="7"/>
      <c r="Q129" s="105">
        <f t="shared" si="49"/>
        <v>5.1075000000000008</v>
      </c>
      <c r="R129" s="105">
        <f t="shared" si="50"/>
        <v>5.1075000000000008</v>
      </c>
      <c r="S129" s="105">
        <f t="shared" si="51"/>
        <v>5.1075000000000008</v>
      </c>
      <c r="T129" s="7"/>
      <c r="U129" s="5">
        <f t="shared" si="52"/>
        <v>30</v>
      </c>
      <c r="V129" s="45">
        <f t="shared" si="53"/>
        <v>41054</v>
      </c>
      <c r="W129" s="5">
        <f t="shared" si="54"/>
        <v>4103</v>
      </c>
      <c r="X129" s="55">
        <f t="shared" si="55"/>
        <v>5.9267287364591914E-2</v>
      </c>
      <c r="Y129" s="47">
        <f t="shared" si="56"/>
        <v>0.51868475350893517</v>
      </c>
      <c r="Z129" s="5">
        <f t="shared" si="57"/>
        <v>1</v>
      </c>
      <c r="AA129" s="5">
        <f t="shared" si="58"/>
        <v>30</v>
      </c>
      <c r="AC129" s="39">
        <f t="shared" si="59"/>
        <v>1186646.979077742</v>
      </c>
      <c r="AD129" s="39">
        <f t="shared" si="60"/>
        <v>1186646.979077742</v>
      </c>
      <c r="AE129" s="39">
        <f t="shared" si="61"/>
        <v>1186646.979077742</v>
      </c>
      <c r="AF129" s="39">
        <f t="shared" si="62"/>
        <v>3151.0098775667816</v>
      </c>
      <c r="AG129" s="39">
        <f t="shared" si="63"/>
        <v>3151.0098775667816</v>
      </c>
      <c r="AH129" s="39">
        <f t="shared" si="64"/>
        <v>3151.0098775667816</v>
      </c>
      <c r="AI129" s="39">
        <f t="shared" si="65"/>
        <v>2334.0813907902084</v>
      </c>
      <c r="AJ129" s="39">
        <f t="shared" si="66"/>
        <v>2334.0813907902084</v>
      </c>
      <c r="AK129" s="39">
        <f t="shared" si="67"/>
        <v>2334.0813907902084</v>
      </c>
      <c r="AL129" s="43"/>
      <c r="AM129" s="39">
        <f t="shared" si="68"/>
        <v>0</v>
      </c>
      <c r="AN129" s="39">
        <f t="shared" si="69"/>
        <v>0</v>
      </c>
      <c r="AO129" s="39">
        <f t="shared" si="70"/>
        <v>0</v>
      </c>
      <c r="AP129" s="40">
        <f t="shared" si="71"/>
        <v>0</v>
      </c>
      <c r="AR129" s="39">
        <f t="shared" si="72"/>
        <v>0</v>
      </c>
      <c r="AS129" s="39">
        <f t="shared" si="73"/>
        <v>0</v>
      </c>
      <c r="AT129" s="39">
        <f t="shared" si="74"/>
        <v>0</v>
      </c>
      <c r="AU129" s="40">
        <f t="shared" si="75"/>
        <v>0</v>
      </c>
      <c r="AV129" s="40"/>
      <c r="AW129" s="52">
        <f t="shared" si="76"/>
        <v>0</v>
      </c>
      <c r="AY129" s="52">
        <f t="shared" si="77"/>
        <v>1192132.0703460989</v>
      </c>
      <c r="AZ129" s="70"/>
    </row>
    <row r="130" spans="1:52">
      <c r="A130" s="44">
        <f t="shared" si="78"/>
        <v>41030</v>
      </c>
      <c r="B130" s="66">
        <f t="shared" si="80"/>
        <v>15000</v>
      </c>
      <c r="C130" s="67"/>
      <c r="D130" s="68">
        <f t="shared" si="42"/>
        <v>15000</v>
      </c>
      <c r="E130" s="35">
        <f t="shared" si="43"/>
        <v>465000</v>
      </c>
      <c r="F130" s="35">
        <f t="shared" si="44"/>
        <v>239905.24851315992</v>
      </c>
      <c r="G130" s="55">
        <f t="shared" si="45"/>
        <v>5.0710000000000006</v>
      </c>
      <c r="H130" s="69">
        <f>G130+' Summary'!$B$15</f>
        <v>5.0710000000000006</v>
      </c>
      <c r="I130" s="105">
        <f>H130+' Summary'!$B$17</f>
        <v>5.0710000000000006</v>
      </c>
      <c r="J130" s="55">
        <f t="shared" si="46"/>
        <v>1.325E-2</v>
      </c>
      <c r="K130" s="69">
        <f>J130+' Summary'!$B$16</f>
        <v>1.325E-2</v>
      </c>
      <c r="L130" s="105">
        <f t="shared" si="79"/>
        <v>1.325E-2</v>
      </c>
      <c r="M130" s="55">
        <f t="shared" si="47"/>
        <v>0.01</v>
      </c>
      <c r="N130" s="69">
        <f t="shared" si="48"/>
        <v>0.01</v>
      </c>
      <c r="O130" s="105">
        <f t="shared" si="48"/>
        <v>0.01</v>
      </c>
      <c r="P130" s="7"/>
      <c r="Q130" s="105">
        <f t="shared" si="49"/>
        <v>5.0942500000000006</v>
      </c>
      <c r="R130" s="105">
        <f t="shared" si="50"/>
        <v>5.0942500000000006</v>
      </c>
      <c r="S130" s="105">
        <f t="shared" si="51"/>
        <v>5.0942500000000006</v>
      </c>
      <c r="T130" s="7"/>
      <c r="U130" s="5">
        <f t="shared" si="52"/>
        <v>31</v>
      </c>
      <c r="V130" s="45">
        <f t="shared" si="53"/>
        <v>41085</v>
      </c>
      <c r="W130" s="5">
        <f t="shared" si="54"/>
        <v>4134</v>
      </c>
      <c r="X130" s="55">
        <f t="shared" si="55"/>
        <v>5.9300259985931393E-2</v>
      </c>
      <c r="Y130" s="47">
        <f t="shared" si="56"/>
        <v>0.51592526561969876</v>
      </c>
      <c r="Z130" s="5">
        <f t="shared" si="57"/>
        <v>1</v>
      </c>
      <c r="AA130" s="5">
        <f t="shared" si="58"/>
        <v>31</v>
      </c>
      <c r="AC130" s="39">
        <f t="shared" si="59"/>
        <v>1216559.5152102341</v>
      </c>
      <c r="AD130" s="39">
        <f t="shared" si="60"/>
        <v>1216559.5152102341</v>
      </c>
      <c r="AE130" s="39">
        <f t="shared" si="61"/>
        <v>1216559.5152102341</v>
      </c>
      <c r="AF130" s="39">
        <f t="shared" si="62"/>
        <v>3178.7445427993689</v>
      </c>
      <c r="AG130" s="39">
        <f t="shared" si="63"/>
        <v>3178.7445427993689</v>
      </c>
      <c r="AH130" s="39">
        <f t="shared" si="64"/>
        <v>3178.7445427993689</v>
      </c>
      <c r="AI130" s="39">
        <f t="shared" si="65"/>
        <v>2399.0524851315995</v>
      </c>
      <c r="AJ130" s="39">
        <f t="shared" si="66"/>
        <v>2399.0524851315995</v>
      </c>
      <c r="AK130" s="39">
        <f t="shared" si="67"/>
        <v>2399.0524851315995</v>
      </c>
      <c r="AL130" s="43"/>
      <c r="AM130" s="39">
        <f t="shared" si="68"/>
        <v>0</v>
      </c>
      <c r="AN130" s="39">
        <f t="shared" si="69"/>
        <v>0</v>
      </c>
      <c r="AO130" s="39">
        <f t="shared" si="70"/>
        <v>0</v>
      </c>
      <c r="AP130" s="40">
        <f t="shared" si="71"/>
        <v>0</v>
      </c>
      <c r="AR130" s="39">
        <f t="shared" si="72"/>
        <v>0</v>
      </c>
      <c r="AS130" s="39">
        <f t="shared" si="73"/>
        <v>0</v>
      </c>
      <c r="AT130" s="39">
        <f t="shared" si="74"/>
        <v>0</v>
      </c>
      <c r="AU130" s="40">
        <f t="shared" si="75"/>
        <v>0</v>
      </c>
      <c r="AV130" s="40"/>
      <c r="AW130" s="52">
        <f t="shared" si="76"/>
        <v>0</v>
      </c>
      <c r="AY130" s="52">
        <f t="shared" si="77"/>
        <v>1222137.3122381652</v>
      </c>
      <c r="AZ130" s="70"/>
    </row>
    <row r="131" spans="1:52">
      <c r="A131" s="44">
        <f t="shared" si="78"/>
        <v>41061</v>
      </c>
      <c r="B131" s="66">
        <f t="shared" si="80"/>
        <v>15000</v>
      </c>
      <c r="C131" s="67"/>
      <c r="D131" s="68">
        <f t="shared" si="42"/>
        <v>15000</v>
      </c>
      <c r="E131" s="35">
        <f t="shared" si="43"/>
        <v>450000</v>
      </c>
      <c r="F131" s="35">
        <f t="shared" si="44"/>
        <v>230969.71372907184</v>
      </c>
      <c r="G131" s="55">
        <f t="shared" si="45"/>
        <v>5.1040000000000001</v>
      </c>
      <c r="H131" s="69">
        <f>G131+' Summary'!$B$15</f>
        <v>5.1040000000000001</v>
      </c>
      <c r="I131" s="105">
        <f>H131+' Summary'!$B$17</f>
        <v>5.1040000000000001</v>
      </c>
      <c r="J131" s="55">
        <f t="shared" si="46"/>
        <v>1.325E-2</v>
      </c>
      <c r="K131" s="69">
        <f>J131+' Summary'!$B$16</f>
        <v>1.325E-2</v>
      </c>
      <c r="L131" s="105">
        <f t="shared" si="79"/>
        <v>1.325E-2</v>
      </c>
      <c r="M131" s="55">
        <f t="shared" si="47"/>
        <v>0.01</v>
      </c>
      <c r="N131" s="69">
        <f t="shared" si="48"/>
        <v>0.01</v>
      </c>
      <c r="O131" s="105">
        <f t="shared" si="48"/>
        <v>0.01</v>
      </c>
      <c r="P131" s="7"/>
      <c r="Q131" s="105">
        <f t="shared" si="49"/>
        <v>5.1272500000000001</v>
      </c>
      <c r="R131" s="105">
        <f t="shared" si="50"/>
        <v>5.1272500000000001</v>
      </c>
      <c r="S131" s="105">
        <f t="shared" si="51"/>
        <v>5.1272500000000001</v>
      </c>
      <c r="T131" s="7"/>
      <c r="U131" s="5">
        <f t="shared" si="52"/>
        <v>30</v>
      </c>
      <c r="V131" s="45">
        <f t="shared" si="53"/>
        <v>41115</v>
      </c>
      <c r="W131" s="5">
        <f t="shared" si="54"/>
        <v>4164</v>
      </c>
      <c r="X131" s="55">
        <f t="shared" si="55"/>
        <v>5.9334331695029018E-2</v>
      </c>
      <c r="Y131" s="47">
        <f t="shared" si="56"/>
        <v>0.51326603050904851</v>
      </c>
      <c r="Z131" s="5">
        <f t="shared" si="57"/>
        <v>1</v>
      </c>
      <c r="AA131" s="5">
        <f t="shared" si="58"/>
        <v>30</v>
      </c>
      <c r="AC131" s="39">
        <f t="shared" si="59"/>
        <v>1178869.4188731827</v>
      </c>
      <c r="AD131" s="39">
        <f t="shared" si="60"/>
        <v>1178869.4188731827</v>
      </c>
      <c r="AE131" s="39">
        <f t="shared" si="61"/>
        <v>1178869.4188731827</v>
      </c>
      <c r="AF131" s="39">
        <f t="shared" si="62"/>
        <v>3060.3487069102016</v>
      </c>
      <c r="AG131" s="39">
        <f t="shared" si="63"/>
        <v>3060.3487069102016</v>
      </c>
      <c r="AH131" s="39">
        <f t="shared" si="64"/>
        <v>3060.3487069102016</v>
      </c>
      <c r="AI131" s="39">
        <f t="shared" si="65"/>
        <v>2309.6971372907183</v>
      </c>
      <c r="AJ131" s="39">
        <f t="shared" si="66"/>
        <v>2309.6971372907183</v>
      </c>
      <c r="AK131" s="39">
        <f t="shared" si="67"/>
        <v>2309.6971372907183</v>
      </c>
      <c r="AL131" s="43"/>
      <c r="AM131" s="39">
        <f t="shared" si="68"/>
        <v>0</v>
      </c>
      <c r="AN131" s="39">
        <f t="shared" si="69"/>
        <v>0</v>
      </c>
      <c r="AO131" s="39">
        <f t="shared" si="70"/>
        <v>0</v>
      </c>
      <c r="AP131" s="40">
        <f t="shared" si="71"/>
        <v>0</v>
      </c>
      <c r="AR131" s="39">
        <f t="shared" si="72"/>
        <v>0</v>
      </c>
      <c r="AS131" s="39">
        <f t="shared" si="73"/>
        <v>0</v>
      </c>
      <c r="AT131" s="39">
        <f t="shared" si="74"/>
        <v>0</v>
      </c>
      <c r="AU131" s="40">
        <f t="shared" si="75"/>
        <v>0</v>
      </c>
      <c r="AV131" s="40"/>
      <c r="AW131" s="52">
        <f t="shared" si="76"/>
        <v>0</v>
      </c>
      <c r="AY131" s="52">
        <f t="shared" si="77"/>
        <v>1184239.4647173837</v>
      </c>
      <c r="AZ131" s="70"/>
    </row>
    <row r="132" spans="1:52">
      <c r="A132" s="44">
        <f t="shared" si="78"/>
        <v>41091</v>
      </c>
      <c r="B132" s="66">
        <f t="shared" si="80"/>
        <v>15000</v>
      </c>
      <c r="C132" s="67"/>
      <c r="D132" s="68">
        <f t="shared" si="42"/>
        <v>15000</v>
      </c>
      <c r="E132" s="35">
        <f t="shared" si="43"/>
        <v>465000</v>
      </c>
      <c r="F132" s="35">
        <f t="shared" si="44"/>
        <v>237396.32661767452</v>
      </c>
      <c r="G132" s="55">
        <f t="shared" si="45"/>
        <v>5.13</v>
      </c>
      <c r="H132" s="69">
        <f>G132+' Summary'!$B$15</f>
        <v>5.13</v>
      </c>
      <c r="I132" s="105">
        <f>H132+' Summary'!$B$17</f>
        <v>5.13</v>
      </c>
      <c r="J132" s="55">
        <f t="shared" si="46"/>
        <v>1.325E-2</v>
      </c>
      <c r="K132" s="69">
        <f>J132+' Summary'!$B$16</f>
        <v>1.325E-2</v>
      </c>
      <c r="L132" s="105">
        <f t="shared" si="79"/>
        <v>1.325E-2</v>
      </c>
      <c r="M132" s="55">
        <f t="shared" si="47"/>
        <v>0.01</v>
      </c>
      <c r="N132" s="69">
        <f t="shared" si="48"/>
        <v>0.01</v>
      </c>
      <c r="O132" s="105">
        <f t="shared" si="48"/>
        <v>0.01</v>
      </c>
      <c r="P132" s="7"/>
      <c r="Q132" s="105">
        <f t="shared" si="49"/>
        <v>5.1532499999999999</v>
      </c>
      <c r="R132" s="105">
        <f t="shared" si="50"/>
        <v>5.1532499999999999</v>
      </c>
      <c r="S132" s="105">
        <f t="shared" si="51"/>
        <v>5.1532499999999999</v>
      </c>
      <c r="T132" s="7"/>
      <c r="U132" s="5">
        <f t="shared" si="52"/>
        <v>31</v>
      </c>
      <c r="V132" s="45">
        <f t="shared" si="53"/>
        <v>41146</v>
      </c>
      <c r="W132" s="5">
        <f t="shared" si="54"/>
        <v>4195</v>
      </c>
      <c r="X132" s="55">
        <f t="shared" si="55"/>
        <v>5.9367304317103901E-2</v>
      </c>
      <c r="Y132" s="47">
        <f t="shared" si="56"/>
        <v>0.51052973466166562</v>
      </c>
      <c r="Z132" s="5">
        <f t="shared" si="57"/>
        <v>1</v>
      </c>
      <c r="AA132" s="5">
        <f t="shared" si="58"/>
        <v>31</v>
      </c>
      <c r="AC132" s="39">
        <f t="shared" si="59"/>
        <v>1217843.1555486703</v>
      </c>
      <c r="AD132" s="39">
        <f t="shared" si="60"/>
        <v>1217843.1555486703</v>
      </c>
      <c r="AE132" s="39">
        <f t="shared" si="61"/>
        <v>1217843.1555486703</v>
      </c>
      <c r="AF132" s="39">
        <f t="shared" si="62"/>
        <v>3145.5013276841873</v>
      </c>
      <c r="AG132" s="39">
        <f t="shared" si="63"/>
        <v>3145.5013276841873</v>
      </c>
      <c r="AH132" s="39">
        <f t="shared" si="64"/>
        <v>3145.5013276841873</v>
      </c>
      <c r="AI132" s="39">
        <f t="shared" si="65"/>
        <v>2373.9632661767455</v>
      </c>
      <c r="AJ132" s="39">
        <f t="shared" si="66"/>
        <v>2373.9632661767455</v>
      </c>
      <c r="AK132" s="39">
        <f t="shared" si="67"/>
        <v>2373.9632661767455</v>
      </c>
      <c r="AL132" s="43"/>
      <c r="AM132" s="39">
        <f t="shared" si="68"/>
        <v>0</v>
      </c>
      <c r="AN132" s="39">
        <f t="shared" si="69"/>
        <v>0</v>
      </c>
      <c r="AO132" s="39">
        <f t="shared" si="70"/>
        <v>0</v>
      </c>
      <c r="AP132" s="40">
        <f t="shared" si="71"/>
        <v>0</v>
      </c>
      <c r="AR132" s="39">
        <f t="shared" si="72"/>
        <v>0</v>
      </c>
      <c r="AS132" s="39">
        <f t="shared" si="73"/>
        <v>0</v>
      </c>
      <c r="AT132" s="39">
        <f t="shared" si="74"/>
        <v>0</v>
      </c>
      <c r="AU132" s="40">
        <f t="shared" si="75"/>
        <v>0</v>
      </c>
      <c r="AV132" s="40"/>
      <c r="AW132" s="52">
        <f t="shared" si="76"/>
        <v>0</v>
      </c>
      <c r="AY132" s="52">
        <f t="shared" si="77"/>
        <v>1223362.6201425313</v>
      </c>
      <c r="AZ132" s="70"/>
    </row>
    <row r="133" spans="1:52">
      <c r="A133" s="44">
        <f t="shared" si="78"/>
        <v>41122</v>
      </c>
      <c r="B133" s="66">
        <f t="shared" si="80"/>
        <v>15000</v>
      </c>
      <c r="C133" s="67"/>
      <c r="D133" s="68">
        <f t="shared" si="42"/>
        <v>15000</v>
      </c>
      <c r="E133" s="35">
        <f t="shared" si="43"/>
        <v>465000</v>
      </c>
      <c r="F133" s="35">
        <f t="shared" si="44"/>
        <v>236129.40748071013</v>
      </c>
      <c r="G133" s="55">
        <f t="shared" si="45"/>
        <v>5.1579999999999995</v>
      </c>
      <c r="H133" s="69">
        <f>G133+' Summary'!$B$15</f>
        <v>5.1579999999999995</v>
      </c>
      <c r="I133" s="105">
        <f>H133+' Summary'!$B$17</f>
        <v>5.1579999999999995</v>
      </c>
      <c r="J133" s="55">
        <f t="shared" si="46"/>
        <v>1.325E-2</v>
      </c>
      <c r="K133" s="69">
        <f>J133+' Summary'!$B$16</f>
        <v>1.325E-2</v>
      </c>
      <c r="L133" s="105">
        <f t="shared" si="79"/>
        <v>1.325E-2</v>
      </c>
      <c r="M133" s="55">
        <f t="shared" si="47"/>
        <v>0.01</v>
      </c>
      <c r="N133" s="69">
        <f t="shared" si="48"/>
        <v>0.01</v>
      </c>
      <c r="O133" s="105">
        <f t="shared" si="48"/>
        <v>0.01</v>
      </c>
      <c r="P133" s="7"/>
      <c r="Q133" s="105">
        <f t="shared" si="49"/>
        <v>5.1812499999999995</v>
      </c>
      <c r="R133" s="105">
        <f t="shared" si="50"/>
        <v>5.1812499999999995</v>
      </c>
      <c r="S133" s="105">
        <f t="shared" si="51"/>
        <v>5.1812499999999995</v>
      </c>
      <c r="T133" s="7"/>
      <c r="U133" s="5">
        <f t="shared" si="52"/>
        <v>31</v>
      </c>
      <c r="V133" s="45">
        <f t="shared" si="53"/>
        <v>41177</v>
      </c>
      <c r="W133" s="5">
        <f t="shared" si="54"/>
        <v>4226</v>
      </c>
      <c r="X133" s="55">
        <f t="shared" si="55"/>
        <v>5.9401376026960516E-2</v>
      </c>
      <c r="Y133" s="47">
        <f t="shared" si="56"/>
        <v>0.50780517737787123</v>
      </c>
      <c r="Z133" s="5">
        <f t="shared" si="57"/>
        <v>1</v>
      </c>
      <c r="AA133" s="5">
        <f t="shared" si="58"/>
        <v>31</v>
      </c>
      <c r="AC133" s="39">
        <f t="shared" si="59"/>
        <v>1217955.4837855026</v>
      </c>
      <c r="AD133" s="39">
        <f t="shared" si="60"/>
        <v>1217955.4837855026</v>
      </c>
      <c r="AE133" s="39">
        <f t="shared" si="61"/>
        <v>1217955.4837855026</v>
      </c>
      <c r="AF133" s="39">
        <f t="shared" si="62"/>
        <v>3128.7146491194089</v>
      </c>
      <c r="AG133" s="39">
        <f t="shared" si="63"/>
        <v>3128.7146491194089</v>
      </c>
      <c r="AH133" s="39">
        <f t="shared" si="64"/>
        <v>3128.7146491194089</v>
      </c>
      <c r="AI133" s="39">
        <f t="shared" si="65"/>
        <v>2361.2940748071014</v>
      </c>
      <c r="AJ133" s="39">
        <f t="shared" si="66"/>
        <v>2361.2940748071014</v>
      </c>
      <c r="AK133" s="39">
        <f t="shared" si="67"/>
        <v>2361.2940748071014</v>
      </c>
      <c r="AL133" s="43"/>
      <c r="AM133" s="39">
        <f t="shared" si="68"/>
        <v>0</v>
      </c>
      <c r="AN133" s="39">
        <f t="shared" si="69"/>
        <v>0</v>
      </c>
      <c r="AO133" s="39">
        <f t="shared" si="70"/>
        <v>0</v>
      </c>
      <c r="AP133" s="40">
        <f t="shared" si="71"/>
        <v>0</v>
      </c>
      <c r="AR133" s="39">
        <f t="shared" si="72"/>
        <v>0</v>
      </c>
      <c r="AS133" s="39">
        <f t="shared" si="73"/>
        <v>0</v>
      </c>
      <c r="AT133" s="39">
        <f t="shared" si="74"/>
        <v>0</v>
      </c>
      <c r="AU133" s="40">
        <f t="shared" si="75"/>
        <v>0</v>
      </c>
      <c r="AV133" s="40"/>
      <c r="AW133" s="52">
        <f t="shared" si="76"/>
        <v>0</v>
      </c>
      <c r="AY133" s="52">
        <f t="shared" si="77"/>
        <v>1223445.4925094291</v>
      </c>
      <c r="AZ133" s="70"/>
    </row>
    <row r="134" spans="1:52">
      <c r="A134" s="44">
        <f t="shared" si="78"/>
        <v>41153</v>
      </c>
      <c r="B134" s="66">
        <f t="shared" si="80"/>
        <v>15000</v>
      </c>
      <c r="C134" s="67"/>
      <c r="D134" s="68">
        <f t="shared" si="42"/>
        <v>15000</v>
      </c>
      <c r="E134" s="35">
        <f t="shared" si="43"/>
        <v>450000</v>
      </c>
      <c r="F134" s="35">
        <f t="shared" si="44"/>
        <v>227330.84497246554</v>
      </c>
      <c r="G134" s="55">
        <f t="shared" si="45"/>
        <v>5.1479999999999997</v>
      </c>
      <c r="H134" s="69">
        <f>G134+' Summary'!$B$15</f>
        <v>5.1479999999999997</v>
      </c>
      <c r="I134" s="105">
        <f>H134+' Summary'!$B$17</f>
        <v>5.1479999999999997</v>
      </c>
      <c r="J134" s="55">
        <f t="shared" si="46"/>
        <v>1.325E-2</v>
      </c>
      <c r="K134" s="69">
        <f>J134+' Summary'!$B$16</f>
        <v>1.325E-2</v>
      </c>
      <c r="L134" s="105">
        <f t="shared" si="79"/>
        <v>1.325E-2</v>
      </c>
      <c r="M134" s="55">
        <f t="shared" si="47"/>
        <v>0.01</v>
      </c>
      <c r="N134" s="69">
        <f t="shared" si="48"/>
        <v>0.01</v>
      </c>
      <c r="O134" s="105">
        <f t="shared" si="48"/>
        <v>0.01</v>
      </c>
      <c r="P134" s="7"/>
      <c r="Q134" s="105">
        <f t="shared" si="49"/>
        <v>5.1712499999999997</v>
      </c>
      <c r="R134" s="105">
        <f t="shared" si="50"/>
        <v>5.1712499999999997</v>
      </c>
      <c r="S134" s="105">
        <f t="shared" si="51"/>
        <v>5.1712499999999997</v>
      </c>
      <c r="T134" s="7"/>
      <c r="U134" s="5">
        <f t="shared" si="52"/>
        <v>30</v>
      </c>
      <c r="V134" s="45">
        <f t="shared" si="53"/>
        <v>41207</v>
      </c>
      <c r="W134" s="5">
        <f t="shared" si="54"/>
        <v>4256</v>
      </c>
      <c r="X134" s="55">
        <f t="shared" si="55"/>
        <v>5.9435447737203016E-2</v>
      </c>
      <c r="Y134" s="47">
        <f t="shared" si="56"/>
        <v>0.50517965549436783</v>
      </c>
      <c r="Z134" s="5">
        <f t="shared" si="57"/>
        <v>1</v>
      </c>
      <c r="AA134" s="5">
        <f t="shared" si="58"/>
        <v>30</v>
      </c>
      <c r="AC134" s="39">
        <f t="shared" si="59"/>
        <v>1170299.1899182524</v>
      </c>
      <c r="AD134" s="39">
        <f t="shared" si="60"/>
        <v>1170299.1899182524</v>
      </c>
      <c r="AE134" s="39">
        <f t="shared" si="61"/>
        <v>1170299.1899182524</v>
      </c>
      <c r="AF134" s="39">
        <f t="shared" si="62"/>
        <v>3012.1336958851684</v>
      </c>
      <c r="AG134" s="39">
        <f t="shared" si="63"/>
        <v>3012.1336958851684</v>
      </c>
      <c r="AH134" s="39">
        <f t="shared" si="64"/>
        <v>3012.1336958851684</v>
      </c>
      <c r="AI134" s="39">
        <f t="shared" si="65"/>
        <v>2273.3084497246555</v>
      </c>
      <c r="AJ134" s="39">
        <f t="shared" si="66"/>
        <v>2273.3084497246555</v>
      </c>
      <c r="AK134" s="39">
        <f t="shared" si="67"/>
        <v>2273.3084497246555</v>
      </c>
      <c r="AL134" s="43"/>
      <c r="AM134" s="39">
        <f t="shared" si="68"/>
        <v>0</v>
      </c>
      <c r="AN134" s="39">
        <f t="shared" si="69"/>
        <v>0</v>
      </c>
      <c r="AO134" s="39">
        <f t="shared" si="70"/>
        <v>0</v>
      </c>
      <c r="AP134" s="40">
        <f t="shared" si="71"/>
        <v>0</v>
      </c>
      <c r="AR134" s="39">
        <f t="shared" si="72"/>
        <v>0</v>
      </c>
      <c r="AS134" s="39">
        <f t="shared" si="73"/>
        <v>0</v>
      </c>
      <c r="AT134" s="39">
        <f t="shared" si="74"/>
        <v>0</v>
      </c>
      <c r="AU134" s="40">
        <f t="shared" si="75"/>
        <v>0</v>
      </c>
      <c r="AV134" s="40"/>
      <c r="AW134" s="52">
        <f t="shared" si="76"/>
        <v>0</v>
      </c>
      <c r="AY134" s="52">
        <f t="shared" si="77"/>
        <v>1175584.6320638622</v>
      </c>
      <c r="AZ134" s="70"/>
    </row>
    <row r="135" spans="1:52">
      <c r="A135" s="44">
        <f t="shared" si="78"/>
        <v>41183</v>
      </c>
      <c r="B135" s="66">
        <f t="shared" si="80"/>
        <v>15000</v>
      </c>
      <c r="C135" s="67"/>
      <c r="D135" s="68">
        <f t="shared" si="42"/>
        <v>15000</v>
      </c>
      <c r="E135" s="35">
        <f t="shared" si="43"/>
        <v>465000</v>
      </c>
      <c r="F135" s="35">
        <f t="shared" si="44"/>
        <v>233652.31787907775</v>
      </c>
      <c r="G135" s="55">
        <f t="shared" si="45"/>
        <v>5.1679999999999993</v>
      </c>
      <c r="H135" s="69">
        <f>G135+' Summary'!$B$15</f>
        <v>5.1679999999999993</v>
      </c>
      <c r="I135" s="105">
        <f>H135+' Summary'!$B$17</f>
        <v>5.1679999999999993</v>
      </c>
      <c r="J135" s="55">
        <f t="shared" si="46"/>
        <v>0</v>
      </c>
      <c r="K135" s="69">
        <f>J135+' Summary'!$B$16</f>
        <v>0</v>
      </c>
      <c r="L135" s="105">
        <f t="shared" si="79"/>
        <v>0</v>
      </c>
      <c r="M135" s="55">
        <f t="shared" si="47"/>
        <v>0.01</v>
      </c>
      <c r="N135" s="69">
        <f t="shared" si="48"/>
        <v>0.01</v>
      </c>
      <c r="O135" s="105">
        <f t="shared" si="48"/>
        <v>0.01</v>
      </c>
      <c r="P135" s="7"/>
      <c r="Q135" s="105">
        <f t="shared" si="49"/>
        <v>5.177999999999999</v>
      </c>
      <c r="R135" s="105">
        <f t="shared" si="50"/>
        <v>5.177999999999999</v>
      </c>
      <c r="S135" s="105">
        <f t="shared" si="51"/>
        <v>5.177999999999999</v>
      </c>
      <c r="T135" s="7"/>
      <c r="U135" s="5">
        <f t="shared" si="52"/>
        <v>31</v>
      </c>
      <c r="V135" s="45">
        <f t="shared" si="53"/>
        <v>41238</v>
      </c>
      <c r="W135" s="5">
        <f t="shared" si="54"/>
        <v>4287</v>
      </c>
      <c r="X135" s="55">
        <f t="shared" si="55"/>
        <v>5.9468420360385903E-2</v>
      </c>
      <c r="Y135" s="47">
        <f t="shared" si="56"/>
        <v>0.50247810296575857</v>
      </c>
      <c r="Z135" s="5">
        <f t="shared" si="57"/>
        <v>1</v>
      </c>
      <c r="AA135" s="5">
        <f t="shared" si="58"/>
        <v>31</v>
      </c>
      <c r="AC135" s="39">
        <f t="shared" si="59"/>
        <v>1207515.1787990737</v>
      </c>
      <c r="AD135" s="39">
        <f t="shared" si="60"/>
        <v>1207515.1787990737</v>
      </c>
      <c r="AE135" s="39">
        <f t="shared" si="61"/>
        <v>1207515.1787990737</v>
      </c>
      <c r="AF135" s="39">
        <f t="shared" si="62"/>
        <v>0</v>
      </c>
      <c r="AG135" s="39">
        <f t="shared" si="63"/>
        <v>0</v>
      </c>
      <c r="AH135" s="39">
        <f t="shared" si="64"/>
        <v>0</v>
      </c>
      <c r="AI135" s="39">
        <f t="shared" si="65"/>
        <v>2336.5231787907774</v>
      </c>
      <c r="AJ135" s="39">
        <f t="shared" si="66"/>
        <v>2336.5231787907774</v>
      </c>
      <c r="AK135" s="39">
        <f t="shared" si="67"/>
        <v>2336.5231787907774</v>
      </c>
      <c r="AL135" s="43"/>
      <c r="AM135" s="39">
        <f t="shared" si="68"/>
        <v>0</v>
      </c>
      <c r="AN135" s="39">
        <f t="shared" si="69"/>
        <v>0</v>
      </c>
      <c r="AO135" s="39">
        <f t="shared" si="70"/>
        <v>0</v>
      </c>
      <c r="AP135" s="40">
        <f t="shared" si="71"/>
        <v>0</v>
      </c>
      <c r="AR135" s="39">
        <f t="shared" si="72"/>
        <v>0</v>
      </c>
      <c r="AS135" s="39">
        <f t="shared" si="73"/>
        <v>0</v>
      </c>
      <c r="AT135" s="39">
        <f t="shared" si="74"/>
        <v>0</v>
      </c>
      <c r="AU135" s="40">
        <f t="shared" si="75"/>
        <v>0</v>
      </c>
      <c r="AV135" s="40"/>
      <c r="AW135" s="52">
        <f t="shared" si="76"/>
        <v>0</v>
      </c>
      <c r="AY135" s="52">
        <f t="shared" si="77"/>
        <v>1209851.7019778644</v>
      </c>
      <c r="AZ135" s="70"/>
    </row>
    <row r="136" spans="1:52">
      <c r="A136" s="44">
        <f t="shared" si="78"/>
        <v>41214</v>
      </c>
      <c r="B136" s="66">
        <f t="shared" si="80"/>
        <v>15000</v>
      </c>
      <c r="C136" s="67"/>
      <c r="D136" s="68">
        <f t="shared" si="42"/>
        <v>15000</v>
      </c>
      <c r="E136" s="35">
        <f t="shared" si="43"/>
        <v>450000</v>
      </c>
      <c r="F136" s="35">
        <f t="shared" si="44"/>
        <v>224943.65260378565</v>
      </c>
      <c r="G136" s="55">
        <f t="shared" si="45"/>
        <v>5.2949999999999999</v>
      </c>
      <c r="H136" s="69">
        <f>G136+' Summary'!$B$15</f>
        <v>5.2949999999999999</v>
      </c>
      <c r="I136" s="105">
        <f>H136+' Summary'!$B$17</f>
        <v>5.2949999999999999</v>
      </c>
      <c r="J136" s="55">
        <f t="shared" si="46"/>
        <v>1E-3</v>
      </c>
      <c r="K136" s="69">
        <f>J136+' Summary'!$B$16</f>
        <v>1E-3</v>
      </c>
      <c r="L136" s="105">
        <f t="shared" si="79"/>
        <v>1E-3</v>
      </c>
      <c r="M136" s="55">
        <f t="shared" si="47"/>
        <v>7.4999999999999997E-3</v>
      </c>
      <c r="N136" s="69">
        <f t="shared" si="48"/>
        <v>7.4999999999999997E-3</v>
      </c>
      <c r="O136" s="105">
        <f t="shared" si="48"/>
        <v>7.4999999999999997E-3</v>
      </c>
      <c r="P136" s="7"/>
      <c r="Q136" s="105">
        <f t="shared" si="49"/>
        <v>5.3034999999999997</v>
      </c>
      <c r="R136" s="105">
        <f t="shared" si="50"/>
        <v>5.3034999999999997</v>
      </c>
      <c r="S136" s="105">
        <f t="shared" si="51"/>
        <v>5.3034999999999997</v>
      </c>
      <c r="T136" s="7"/>
      <c r="U136" s="5">
        <f t="shared" si="52"/>
        <v>30</v>
      </c>
      <c r="V136" s="45">
        <f t="shared" si="53"/>
        <v>41268</v>
      </c>
      <c r="W136" s="5">
        <f t="shared" si="54"/>
        <v>4317</v>
      </c>
      <c r="X136" s="55">
        <f t="shared" si="55"/>
        <v>5.9502492071387809E-2</v>
      </c>
      <c r="Y136" s="47">
        <f t="shared" si="56"/>
        <v>0.49987478356396814</v>
      </c>
      <c r="Z136" s="5">
        <f t="shared" si="57"/>
        <v>1</v>
      </c>
      <c r="AA136" s="5">
        <f t="shared" si="58"/>
        <v>30</v>
      </c>
      <c r="AC136" s="39">
        <f t="shared" si="59"/>
        <v>1191076.640537045</v>
      </c>
      <c r="AD136" s="39">
        <f t="shared" si="60"/>
        <v>1191076.640537045</v>
      </c>
      <c r="AE136" s="39">
        <f t="shared" si="61"/>
        <v>1191076.640537045</v>
      </c>
      <c r="AF136" s="39">
        <f t="shared" si="62"/>
        <v>224.94365260378567</v>
      </c>
      <c r="AG136" s="39">
        <f t="shared" si="63"/>
        <v>224.94365260378567</v>
      </c>
      <c r="AH136" s="39">
        <f t="shared" si="64"/>
        <v>224.94365260378567</v>
      </c>
      <c r="AI136" s="39">
        <f t="shared" si="65"/>
        <v>1687.0773945283922</v>
      </c>
      <c r="AJ136" s="39">
        <f t="shared" si="66"/>
        <v>1687.0773945283922</v>
      </c>
      <c r="AK136" s="39">
        <f t="shared" si="67"/>
        <v>1687.0773945283922</v>
      </c>
      <c r="AL136" s="43"/>
      <c r="AM136" s="39">
        <f t="shared" si="68"/>
        <v>0</v>
      </c>
      <c r="AN136" s="39">
        <f t="shared" si="69"/>
        <v>0</v>
      </c>
      <c r="AO136" s="39">
        <f t="shared" si="70"/>
        <v>0</v>
      </c>
      <c r="AP136" s="40">
        <f t="shared" si="71"/>
        <v>0</v>
      </c>
      <c r="AR136" s="39">
        <f t="shared" si="72"/>
        <v>0</v>
      </c>
      <c r="AS136" s="39">
        <f t="shared" si="73"/>
        <v>0</v>
      </c>
      <c r="AT136" s="39">
        <f t="shared" si="74"/>
        <v>0</v>
      </c>
      <c r="AU136" s="40">
        <f t="shared" si="75"/>
        <v>0</v>
      </c>
      <c r="AV136" s="40"/>
      <c r="AW136" s="52">
        <f t="shared" si="76"/>
        <v>0</v>
      </c>
      <c r="AY136" s="52">
        <f t="shared" si="77"/>
        <v>1192988.6615841771</v>
      </c>
      <c r="AZ136" s="70"/>
    </row>
    <row r="137" spans="1:52">
      <c r="A137" s="44">
        <f t="shared" si="78"/>
        <v>41244</v>
      </c>
      <c r="B137" s="66">
        <f t="shared" si="80"/>
        <v>15000</v>
      </c>
      <c r="C137" s="67"/>
      <c r="D137" s="68">
        <f t="shared" si="42"/>
        <v>15000</v>
      </c>
      <c r="E137" s="35">
        <f t="shared" si="43"/>
        <v>465000</v>
      </c>
      <c r="F137" s="35">
        <f t="shared" si="44"/>
        <v>231196.1917829001</v>
      </c>
      <c r="G137" s="55">
        <f t="shared" si="45"/>
        <v>5.43</v>
      </c>
      <c r="H137" s="69">
        <f>G137+' Summary'!$B$15</f>
        <v>5.43</v>
      </c>
      <c r="I137" s="105">
        <f>H137+' Summary'!$B$17</f>
        <v>5.43</v>
      </c>
      <c r="J137" s="55">
        <f t="shared" si="46"/>
        <v>1E-3</v>
      </c>
      <c r="K137" s="69">
        <f>J137+' Summary'!$B$16</f>
        <v>1E-3</v>
      </c>
      <c r="L137" s="105">
        <f t="shared" si="79"/>
        <v>1E-3</v>
      </c>
      <c r="M137" s="55">
        <f t="shared" si="47"/>
        <v>7.4999999999999997E-3</v>
      </c>
      <c r="N137" s="69">
        <f t="shared" si="48"/>
        <v>7.4999999999999997E-3</v>
      </c>
      <c r="O137" s="105">
        <f t="shared" si="48"/>
        <v>7.4999999999999997E-3</v>
      </c>
      <c r="P137" s="7"/>
      <c r="Q137" s="105">
        <f t="shared" si="49"/>
        <v>5.4384999999999994</v>
      </c>
      <c r="R137" s="105">
        <f t="shared" si="50"/>
        <v>5.4384999999999994</v>
      </c>
      <c r="S137" s="105">
        <f t="shared" si="51"/>
        <v>5.4384999999999994</v>
      </c>
      <c r="T137" s="7"/>
      <c r="U137" s="5">
        <f t="shared" si="52"/>
        <v>31</v>
      </c>
      <c r="V137" s="45">
        <f t="shared" si="53"/>
        <v>41299</v>
      </c>
      <c r="W137" s="5">
        <f t="shared" si="54"/>
        <v>4348</v>
      </c>
      <c r="X137" s="55">
        <f t="shared" si="55"/>
        <v>5.9535464695305212E-2</v>
      </c>
      <c r="Y137" s="47">
        <f t="shared" si="56"/>
        <v>0.4971961113610755</v>
      </c>
      <c r="Z137" s="5">
        <f t="shared" si="57"/>
        <v>1</v>
      </c>
      <c r="AA137" s="5">
        <f t="shared" si="58"/>
        <v>31</v>
      </c>
      <c r="AC137" s="39">
        <f t="shared" si="59"/>
        <v>1255395.3213811475</v>
      </c>
      <c r="AD137" s="39">
        <f t="shared" si="60"/>
        <v>1255395.3213811475</v>
      </c>
      <c r="AE137" s="39">
        <f t="shared" si="61"/>
        <v>1255395.3213811475</v>
      </c>
      <c r="AF137" s="39">
        <f t="shared" si="62"/>
        <v>231.19619178290012</v>
      </c>
      <c r="AG137" s="39">
        <f t="shared" si="63"/>
        <v>231.19619178290012</v>
      </c>
      <c r="AH137" s="39">
        <f t="shared" si="64"/>
        <v>231.19619178290012</v>
      </c>
      <c r="AI137" s="39">
        <f t="shared" si="65"/>
        <v>1733.9714383717508</v>
      </c>
      <c r="AJ137" s="39">
        <f t="shared" si="66"/>
        <v>1733.9714383717508</v>
      </c>
      <c r="AK137" s="39">
        <f t="shared" si="67"/>
        <v>1733.9714383717508</v>
      </c>
      <c r="AL137" s="43"/>
      <c r="AM137" s="39">
        <f t="shared" si="68"/>
        <v>0</v>
      </c>
      <c r="AN137" s="39">
        <f t="shared" si="69"/>
        <v>0</v>
      </c>
      <c r="AO137" s="39">
        <f t="shared" si="70"/>
        <v>0</v>
      </c>
      <c r="AP137" s="40">
        <f t="shared" si="71"/>
        <v>0</v>
      </c>
      <c r="AR137" s="39">
        <f t="shared" si="72"/>
        <v>0</v>
      </c>
      <c r="AS137" s="39">
        <f t="shared" si="73"/>
        <v>0</v>
      </c>
      <c r="AT137" s="39">
        <f t="shared" si="74"/>
        <v>0</v>
      </c>
      <c r="AU137" s="40">
        <f t="shared" si="75"/>
        <v>0</v>
      </c>
      <c r="AV137" s="40"/>
      <c r="AW137" s="52">
        <f t="shared" si="76"/>
        <v>0</v>
      </c>
      <c r="AY137" s="52">
        <f t="shared" si="77"/>
        <v>1257360.4890113021</v>
      </c>
      <c r="AZ137" s="70"/>
    </row>
    <row r="138" spans="1:52">
      <c r="A138" s="44">
        <f t="shared" si="78"/>
        <v>41275</v>
      </c>
      <c r="B138" s="66">
        <f t="shared" si="80"/>
        <v>15000</v>
      </c>
      <c r="C138" s="67"/>
      <c r="D138" s="68">
        <f t="shared" ref="D138:D201" si="81">B138+C138</f>
        <v>15000</v>
      </c>
      <c r="E138" s="35">
        <f t="shared" ref="E138:E201" si="82">IF(Z138=0,0,IF(AND(Z138=1,$H$3=1),D138*U138,IF($H$3=2,D138,"N/A")))</f>
        <v>465000</v>
      </c>
      <c r="F138" s="35">
        <f t="shared" ref="F138:F201" si="83">E138*Y138</f>
        <v>229955.99389078407</v>
      </c>
      <c r="G138" s="55">
        <f t="shared" ref="G138:G201" si="84">VLOOKUP($A138,Table,MATCH(G$4,Curves,0))</f>
        <v>5.4850000000000003</v>
      </c>
      <c r="H138" s="69">
        <f>G138+' Summary'!$B$15</f>
        <v>5.4850000000000003</v>
      </c>
      <c r="I138" s="105">
        <f>H138+' Summary'!$B$17</f>
        <v>5.4850000000000003</v>
      </c>
      <c r="J138" s="55">
        <f t="shared" ref="J138:J201" si="85">VLOOKUP($A138,Table,MATCH(J$4,Curves,0))</f>
        <v>1E-3</v>
      </c>
      <c r="K138" s="69">
        <f>J138+' Summary'!$B$16</f>
        <v>1E-3</v>
      </c>
      <c r="L138" s="105">
        <f t="shared" si="79"/>
        <v>1E-3</v>
      </c>
      <c r="M138" s="55">
        <f t="shared" ref="M138:M201" si="86">VLOOKUP($A138,Table,MATCH(M$4,Curves,0))</f>
        <v>7.4999999999999997E-3</v>
      </c>
      <c r="N138" s="69">
        <f t="shared" ref="N138:O201" si="87">M138</f>
        <v>7.4999999999999997E-3</v>
      </c>
      <c r="O138" s="105">
        <f t="shared" si="87"/>
        <v>7.4999999999999997E-3</v>
      </c>
      <c r="P138" s="7"/>
      <c r="Q138" s="105">
        <f t="shared" ref="Q138:Q201" si="88">M138+J138+G138</f>
        <v>5.4935</v>
      </c>
      <c r="R138" s="105">
        <f t="shared" ref="R138:R201" si="89">N138+K138+H138</f>
        <v>5.4935</v>
      </c>
      <c r="S138" s="105">
        <f t="shared" ref="S138:S201" si="90">O138+L138+I138</f>
        <v>5.4935</v>
      </c>
      <c r="T138" s="7"/>
      <c r="U138" s="5">
        <f t="shared" ref="U138:U201" si="91">A139-A138</f>
        <v>31</v>
      </c>
      <c r="V138" s="45">
        <f t="shared" ref="V138:V201" si="92">CHOOSE(F$3,A139+24,A138)</f>
        <v>41330</v>
      </c>
      <c r="W138" s="5">
        <f t="shared" ref="W138:W201" si="93">V138-C$3</f>
        <v>4379</v>
      </c>
      <c r="X138" s="55">
        <f t="shared" ref="X138:X201" si="94">VLOOKUP($A138,Table,MATCH(X$4,Curves,0))</f>
        <v>5.9569536407066109E-2</v>
      </c>
      <c r="Y138" s="47">
        <f t="shared" ref="Y138:Y201" si="95">1/(1+CHOOSE(F$3,(X139+($K$3/10000))/2,(X138+($K$3/10000))/2))^(2*W138/365.25)</f>
        <v>0.49452901911996572</v>
      </c>
      <c r="Z138" s="5">
        <f t="shared" ref="Z138:Z201" si="96">IF(AND(mthbeg&lt;=A138,mthend&gt;=A138),1,0)</f>
        <v>1</v>
      </c>
      <c r="AA138" s="5">
        <f t="shared" ref="AA138:AA201" si="97">U138*Z138</f>
        <v>31</v>
      </c>
      <c r="AC138" s="39">
        <f t="shared" ref="AC138:AC201" si="98">F138*G138</f>
        <v>1261308.6264909506</v>
      </c>
      <c r="AD138" s="39">
        <f t="shared" ref="AD138:AD201" si="99">$F138*H138</f>
        <v>1261308.6264909506</v>
      </c>
      <c r="AE138" s="39">
        <f t="shared" ref="AE138:AE201" si="100">$F138*I138</f>
        <v>1261308.6264909506</v>
      </c>
      <c r="AF138" s="39">
        <f t="shared" ref="AF138:AF201" si="101">$F138*J138</f>
        <v>229.95599389078407</v>
      </c>
      <c r="AG138" s="39">
        <f t="shared" ref="AG138:AG201" si="102">$F138*K138</f>
        <v>229.95599389078407</v>
      </c>
      <c r="AH138" s="39">
        <f t="shared" ref="AH138:AH201" si="103">$F138*L138</f>
        <v>229.95599389078407</v>
      </c>
      <c r="AI138" s="39">
        <f t="shared" ref="AI138:AI201" si="104">$F138*M138</f>
        <v>1724.6699541808805</v>
      </c>
      <c r="AJ138" s="39">
        <f t="shared" ref="AJ138:AJ201" si="105">$F138*N138</f>
        <v>1724.6699541808805</v>
      </c>
      <c r="AK138" s="39">
        <f t="shared" ref="AK138:AK201" si="106">F138*O138</f>
        <v>1724.6699541808805</v>
      </c>
      <c r="AL138" s="43"/>
      <c r="AM138" s="39">
        <f t="shared" ref="AM138:AM201" si="107">CHOOSE($G$3,AD138-AE138,AE138-AD138)</f>
        <v>0</v>
      </c>
      <c r="AN138" s="39">
        <f t="shared" ref="AN138:AN201" si="108">CHOOSE($G$3,AG138-AH138,AH138-AG138)</f>
        <v>0</v>
      </c>
      <c r="AO138" s="39">
        <f t="shared" ref="AO138:AO201" si="109">CHOOSE($G$3,AJ138-AK138,AK138-AJ138)</f>
        <v>0</v>
      </c>
      <c r="AP138" s="40">
        <f t="shared" ref="AP138:AP201" si="110">SUM(AM138:AO138)</f>
        <v>0</v>
      </c>
      <c r="AR138" s="39">
        <f t="shared" ref="AR138:AR201" si="111">CHOOSE($G$3,AC138-AD138,AD138-AC138)</f>
        <v>0</v>
      </c>
      <c r="AS138" s="39">
        <f t="shared" ref="AS138:AS201" si="112">CHOOSE($G$3,AF138-AG138,AG138-AF138)</f>
        <v>0</v>
      </c>
      <c r="AT138" s="39">
        <f t="shared" ref="AT138:AT201" si="113">CHOOSE($G$3,AI138-AJ138,AJ138-AI138)</f>
        <v>0</v>
      </c>
      <c r="AU138" s="40">
        <f t="shared" ref="AU138:AU201" si="114">AR138+AS138+AT138</f>
        <v>0</v>
      </c>
      <c r="AV138" s="40"/>
      <c r="AW138" s="52">
        <f t="shared" ref="AW138:AW201" si="115">AU138+AP138</f>
        <v>0</v>
      </c>
      <c r="AY138" s="52">
        <f t="shared" ref="AY138:AY201" si="116">AK138+AH138+AE138</f>
        <v>1263263.2524390223</v>
      </c>
      <c r="AZ138" s="70"/>
    </row>
    <row r="139" spans="1:52">
      <c r="A139" s="44">
        <f t="shared" ref="A139:A202" si="117">EDATE(A138,1)</f>
        <v>41306</v>
      </c>
      <c r="B139" s="66">
        <f t="shared" si="80"/>
        <v>15000</v>
      </c>
      <c r="C139" s="67"/>
      <c r="D139" s="68">
        <f t="shared" si="81"/>
        <v>15000</v>
      </c>
      <c r="E139" s="35">
        <f t="shared" si="82"/>
        <v>420000</v>
      </c>
      <c r="F139" s="35">
        <f t="shared" si="83"/>
        <v>206694.58278635226</v>
      </c>
      <c r="G139" s="55">
        <f t="shared" si="84"/>
        <v>5.3650000000000002</v>
      </c>
      <c r="H139" s="69">
        <f>G139+' Summary'!$B$15</f>
        <v>5.3650000000000002</v>
      </c>
      <c r="I139" s="105">
        <f>H139+' Summary'!$B$17</f>
        <v>5.3650000000000002</v>
      </c>
      <c r="J139" s="55">
        <f t="shared" si="85"/>
        <v>1E-3</v>
      </c>
      <c r="K139" s="69">
        <f>J139+' Summary'!$B$16</f>
        <v>1E-3</v>
      </c>
      <c r="L139" s="105">
        <f t="shared" ref="L139:L202" si="118">K139</f>
        <v>1E-3</v>
      </c>
      <c r="M139" s="55">
        <f t="shared" si="86"/>
        <v>7.4999999999999997E-3</v>
      </c>
      <c r="N139" s="69">
        <f t="shared" si="87"/>
        <v>7.4999999999999997E-3</v>
      </c>
      <c r="O139" s="105">
        <f t="shared" si="87"/>
        <v>7.4999999999999997E-3</v>
      </c>
      <c r="P139" s="7"/>
      <c r="Q139" s="105">
        <f t="shared" si="88"/>
        <v>5.3734999999999999</v>
      </c>
      <c r="R139" s="105">
        <f t="shared" si="89"/>
        <v>5.3734999999999999</v>
      </c>
      <c r="S139" s="105">
        <f t="shared" si="90"/>
        <v>5.3734999999999999</v>
      </c>
      <c r="T139" s="7"/>
      <c r="U139" s="5">
        <f t="shared" si="91"/>
        <v>28</v>
      </c>
      <c r="V139" s="45">
        <f t="shared" si="92"/>
        <v>41358</v>
      </c>
      <c r="W139" s="5">
        <f t="shared" si="93"/>
        <v>4407</v>
      </c>
      <c r="X139" s="55">
        <f t="shared" si="94"/>
        <v>5.9603608119212809E-2</v>
      </c>
      <c r="Y139" s="47">
        <f t="shared" si="95"/>
        <v>0.49212995901512441</v>
      </c>
      <c r="Z139" s="5">
        <f t="shared" si="96"/>
        <v>1</v>
      </c>
      <c r="AA139" s="5">
        <f t="shared" si="97"/>
        <v>28</v>
      </c>
      <c r="AC139" s="39">
        <f t="shared" si="98"/>
        <v>1108916.43664878</v>
      </c>
      <c r="AD139" s="39">
        <f t="shared" si="99"/>
        <v>1108916.43664878</v>
      </c>
      <c r="AE139" s="39">
        <f t="shared" si="100"/>
        <v>1108916.43664878</v>
      </c>
      <c r="AF139" s="39">
        <f t="shared" si="101"/>
        <v>206.69458278635227</v>
      </c>
      <c r="AG139" s="39">
        <f t="shared" si="102"/>
        <v>206.69458278635227</v>
      </c>
      <c r="AH139" s="39">
        <f t="shared" si="103"/>
        <v>206.69458278635227</v>
      </c>
      <c r="AI139" s="39">
        <f t="shared" si="104"/>
        <v>1550.209370897642</v>
      </c>
      <c r="AJ139" s="39">
        <f t="shared" si="105"/>
        <v>1550.209370897642</v>
      </c>
      <c r="AK139" s="39">
        <f t="shared" si="106"/>
        <v>1550.209370897642</v>
      </c>
      <c r="AL139" s="43"/>
      <c r="AM139" s="39">
        <f t="shared" si="107"/>
        <v>0</v>
      </c>
      <c r="AN139" s="39">
        <f t="shared" si="108"/>
        <v>0</v>
      </c>
      <c r="AO139" s="39">
        <f t="shared" si="109"/>
        <v>0</v>
      </c>
      <c r="AP139" s="40">
        <f t="shared" si="110"/>
        <v>0</v>
      </c>
      <c r="AR139" s="39">
        <f t="shared" si="111"/>
        <v>0</v>
      </c>
      <c r="AS139" s="39">
        <f t="shared" si="112"/>
        <v>0</v>
      </c>
      <c r="AT139" s="39">
        <f t="shared" si="113"/>
        <v>0</v>
      </c>
      <c r="AU139" s="40">
        <f t="shared" si="114"/>
        <v>0</v>
      </c>
      <c r="AV139" s="40"/>
      <c r="AW139" s="52">
        <f t="shared" si="115"/>
        <v>0</v>
      </c>
      <c r="AY139" s="52">
        <f t="shared" si="116"/>
        <v>1110673.340602464</v>
      </c>
      <c r="AZ139" s="70"/>
    </row>
    <row r="140" spans="1:52">
      <c r="A140" s="44">
        <f t="shared" si="117"/>
        <v>41334</v>
      </c>
      <c r="B140" s="66">
        <f t="shared" ref="B140:B203" si="119">B139</f>
        <v>15000</v>
      </c>
      <c r="C140" s="67"/>
      <c r="D140" s="68">
        <f t="shared" si="81"/>
        <v>15000</v>
      </c>
      <c r="E140" s="35">
        <f t="shared" si="82"/>
        <v>465000</v>
      </c>
      <c r="F140" s="35">
        <f t="shared" si="83"/>
        <v>227610.43993273264</v>
      </c>
      <c r="G140" s="55">
        <f t="shared" si="84"/>
        <v>5.2249999999999996</v>
      </c>
      <c r="H140" s="69">
        <f>G140+' Summary'!$B$15</f>
        <v>5.2249999999999996</v>
      </c>
      <c r="I140" s="105">
        <f>H140+' Summary'!$B$17</f>
        <v>5.2249999999999996</v>
      </c>
      <c r="J140" s="55">
        <f t="shared" si="85"/>
        <v>1.4499999999999999E-2</v>
      </c>
      <c r="K140" s="69">
        <f>J140+' Summary'!$B$16</f>
        <v>1.4499999999999999E-2</v>
      </c>
      <c r="L140" s="105">
        <f t="shared" si="118"/>
        <v>1.4499999999999999E-2</v>
      </c>
      <c r="M140" s="55">
        <f t="shared" si="86"/>
        <v>7.4999999999999997E-3</v>
      </c>
      <c r="N140" s="69">
        <f t="shared" si="87"/>
        <v>7.4999999999999997E-3</v>
      </c>
      <c r="O140" s="105">
        <f t="shared" si="87"/>
        <v>7.4999999999999997E-3</v>
      </c>
      <c r="P140" s="7"/>
      <c r="Q140" s="105">
        <f t="shared" si="88"/>
        <v>5.2469999999999999</v>
      </c>
      <c r="R140" s="105">
        <f t="shared" si="89"/>
        <v>5.2469999999999999</v>
      </c>
      <c r="S140" s="105">
        <f t="shared" si="90"/>
        <v>5.2469999999999999</v>
      </c>
      <c r="T140" s="7"/>
      <c r="U140" s="5">
        <f t="shared" si="91"/>
        <v>31</v>
      </c>
      <c r="V140" s="45">
        <f t="shared" si="92"/>
        <v>41389</v>
      </c>
      <c r="W140" s="5">
        <f t="shared" si="93"/>
        <v>4438</v>
      </c>
      <c r="X140" s="55">
        <f t="shared" si="94"/>
        <v>5.9634382569225618E-2</v>
      </c>
      <c r="Y140" s="47">
        <f t="shared" si="95"/>
        <v>0.48948481705964009</v>
      </c>
      <c r="Z140" s="5">
        <f t="shared" si="96"/>
        <v>1</v>
      </c>
      <c r="AA140" s="5">
        <f t="shared" si="97"/>
        <v>31</v>
      </c>
      <c r="AC140" s="39">
        <f t="shared" si="98"/>
        <v>1189264.5486485281</v>
      </c>
      <c r="AD140" s="39">
        <f t="shared" si="99"/>
        <v>1189264.5486485281</v>
      </c>
      <c r="AE140" s="39">
        <f t="shared" si="100"/>
        <v>1189264.5486485281</v>
      </c>
      <c r="AF140" s="39">
        <f t="shared" si="101"/>
        <v>3300.3513790246229</v>
      </c>
      <c r="AG140" s="39">
        <f t="shared" si="102"/>
        <v>3300.3513790246229</v>
      </c>
      <c r="AH140" s="39">
        <f t="shared" si="103"/>
        <v>3300.3513790246229</v>
      </c>
      <c r="AI140" s="39">
        <f t="shared" si="104"/>
        <v>1707.0782994954948</v>
      </c>
      <c r="AJ140" s="39">
        <f t="shared" si="105"/>
        <v>1707.0782994954948</v>
      </c>
      <c r="AK140" s="39">
        <f t="shared" si="106"/>
        <v>1707.0782994954948</v>
      </c>
      <c r="AL140" s="43"/>
      <c r="AM140" s="39">
        <f t="shared" si="107"/>
        <v>0</v>
      </c>
      <c r="AN140" s="39">
        <f t="shared" si="108"/>
        <v>0</v>
      </c>
      <c r="AO140" s="39">
        <f t="shared" si="109"/>
        <v>0</v>
      </c>
      <c r="AP140" s="40">
        <f t="shared" si="110"/>
        <v>0</v>
      </c>
      <c r="AR140" s="39">
        <f t="shared" si="111"/>
        <v>0</v>
      </c>
      <c r="AS140" s="39">
        <f t="shared" si="112"/>
        <v>0</v>
      </c>
      <c r="AT140" s="39">
        <f t="shared" si="113"/>
        <v>0</v>
      </c>
      <c r="AU140" s="40">
        <f t="shared" si="114"/>
        <v>0</v>
      </c>
      <c r="AV140" s="40"/>
      <c r="AW140" s="52">
        <f t="shared" si="115"/>
        <v>0</v>
      </c>
      <c r="AY140" s="52">
        <f t="shared" si="116"/>
        <v>1194271.9783270482</v>
      </c>
      <c r="AZ140" s="70"/>
    </row>
    <row r="141" spans="1:52">
      <c r="A141" s="44">
        <f t="shared" si="117"/>
        <v>41365</v>
      </c>
      <c r="B141" s="66">
        <f t="shared" si="119"/>
        <v>15000</v>
      </c>
      <c r="C141" s="67"/>
      <c r="D141" s="68">
        <f t="shared" si="81"/>
        <v>15000</v>
      </c>
      <c r="E141" s="35">
        <f t="shared" si="82"/>
        <v>450000</v>
      </c>
      <c r="F141" s="35">
        <f t="shared" si="83"/>
        <v>219121.17262928432</v>
      </c>
      <c r="G141" s="55">
        <f t="shared" si="84"/>
        <v>5.1890000000000001</v>
      </c>
      <c r="H141" s="69">
        <f>G141+' Summary'!$B$15</f>
        <v>5.1890000000000001</v>
      </c>
      <c r="I141" s="105">
        <f>H141+' Summary'!$B$17</f>
        <v>5.1890000000000001</v>
      </c>
      <c r="J141" s="55">
        <f t="shared" si="85"/>
        <v>1.4499999999999999E-2</v>
      </c>
      <c r="K141" s="69">
        <f>J141+' Summary'!$B$16</f>
        <v>1.4499999999999999E-2</v>
      </c>
      <c r="L141" s="105">
        <f t="shared" si="118"/>
        <v>1.4499999999999999E-2</v>
      </c>
      <c r="M141" s="55">
        <f t="shared" si="86"/>
        <v>0.01</v>
      </c>
      <c r="N141" s="69">
        <f t="shared" si="87"/>
        <v>0.01</v>
      </c>
      <c r="O141" s="105">
        <f t="shared" si="87"/>
        <v>0.01</v>
      </c>
      <c r="P141" s="7"/>
      <c r="Q141" s="105">
        <f t="shared" si="88"/>
        <v>5.2134999999999998</v>
      </c>
      <c r="R141" s="105">
        <f t="shared" si="89"/>
        <v>5.2134999999999998</v>
      </c>
      <c r="S141" s="105">
        <f t="shared" si="90"/>
        <v>5.2134999999999998</v>
      </c>
      <c r="T141" s="7"/>
      <c r="U141" s="5">
        <f t="shared" si="91"/>
        <v>30</v>
      </c>
      <c r="V141" s="45">
        <f t="shared" si="92"/>
        <v>41419</v>
      </c>
      <c r="W141" s="5">
        <f t="shared" si="93"/>
        <v>4468</v>
      </c>
      <c r="X141" s="55">
        <f t="shared" si="94"/>
        <v>5.9668454282106403E-2</v>
      </c>
      <c r="Y141" s="47">
        <f t="shared" si="95"/>
        <v>0.48693593917618738</v>
      </c>
      <c r="Z141" s="5">
        <f t="shared" si="96"/>
        <v>1</v>
      </c>
      <c r="AA141" s="5">
        <f t="shared" si="97"/>
        <v>30</v>
      </c>
      <c r="AC141" s="39">
        <f t="shared" si="98"/>
        <v>1137019.7647733563</v>
      </c>
      <c r="AD141" s="39">
        <f t="shared" si="99"/>
        <v>1137019.7647733563</v>
      </c>
      <c r="AE141" s="39">
        <f t="shared" si="100"/>
        <v>1137019.7647733563</v>
      </c>
      <c r="AF141" s="39">
        <f t="shared" si="101"/>
        <v>3177.2570031246223</v>
      </c>
      <c r="AG141" s="39">
        <f t="shared" si="102"/>
        <v>3177.2570031246223</v>
      </c>
      <c r="AH141" s="39">
        <f t="shared" si="103"/>
        <v>3177.2570031246223</v>
      </c>
      <c r="AI141" s="39">
        <f t="shared" si="104"/>
        <v>2191.2117262928432</v>
      </c>
      <c r="AJ141" s="39">
        <f t="shared" si="105"/>
        <v>2191.2117262928432</v>
      </c>
      <c r="AK141" s="39">
        <f t="shared" si="106"/>
        <v>2191.2117262928432</v>
      </c>
      <c r="AL141" s="43"/>
      <c r="AM141" s="39">
        <f t="shared" si="107"/>
        <v>0</v>
      </c>
      <c r="AN141" s="39">
        <f t="shared" si="108"/>
        <v>0</v>
      </c>
      <c r="AO141" s="39">
        <f t="shared" si="109"/>
        <v>0</v>
      </c>
      <c r="AP141" s="40">
        <f t="shared" si="110"/>
        <v>0</v>
      </c>
      <c r="AR141" s="39">
        <f t="shared" si="111"/>
        <v>0</v>
      </c>
      <c r="AS141" s="39">
        <f t="shared" si="112"/>
        <v>0</v>
      </c>
      <c r="AT141" s="39">
        <f t="shared" si="113"/>
        <v>0</v>
      </c>
      <c r="AU141" s="40">
        <f t="shared" si="114"/>
        <v>0</v>
      </c>
      <c r="AV141" s="40"/>
      <c r="AW141" s="52">
        <f t="shared" si="115"/>
        <v>0</v>
      </c>
      <c r="AY141" s="52">
        <f t="shared" si="116"/>
        <v>1142388.2335027738</v>
      </c>
      <c r="AZ141" s="70"/>
    </row>
    <row r="142" spans="1:52">
      <c r="A142" s="44">
        <f t="shared" si="117"/>
        <v>41395</v>
      </c>
      <c r="B142" s="66">
        <f t="shared" si="119"/>
        <v>15000</v>
      </c>
      <c r="C142" s="67"/>
      <c r="D142" s="68">
        <f t="shared" si="81"/>
        <v>15000</v>
      </c>
      <c r="E142" s="35">
        <f t="shared" si="82"/>
        <v>465000</v>
      </c>
      <c r="F142" s="35">
        <f t="shared" si="83"/>
        <v>225205.71647644791</v>
      </c>
      <c r="G142" s="55">
        <f t="shared" si="84"/>
        <v>5.1760000000000002</v>
      </c>
      <c r="H142" s="69">
        <f>G142+' Summary'!$B$15</f>
        <v>5.1760000000000002</v>
      </c>
      <c r="I142" s="105">
        <f>H142+' Summary'!$B$17</f>
        <v>5.1760000000000002</v>
      </c>
      <c r="J142" s="55">
        <f t="shared" si="85"/>
        <v>1.4250000000000001E-2</v>
      </c>
      <c r="K142" s="69">
        <f>J142+' Summary'!$B$16</f>
        <v>1.4250000000000001E-2</v>
      </c>
      <c r="L142" s="105">
        <f t="shared" si="118"/>
        <v>1.4250000000000001E-2</v>
      </c>
      <c r="M142" s="55">
        <f t="shared" si="86"/>
        <v>0.01</v>
      </c>
      <c r="N142" s="69">
        <f t="shared" si="87"/>
        <v>0.01</v>
      </c>
      <c r="O142" s="105">
        <f t="shared" si="87"/>
        <v>0.01</v>
      </c>
      <c r="P142" s="7"/>
      <c r="Q142" s="105">
        <f t="shared" si="88"/>
        <v>5.2002500000000005</v>
      </c>
      <c r="R142" s="105">
        <f t="shared" si="89"/>
        <v>5.2002500000000005</v>
      </c>
      <c r="S142" s="105">
        <f t="shared" si="90"/>
        <v>5.2002500000000005</v>
      </c>
      <c r="T142" s="7"/>
      <c r="U142" s="5">
        <f t="shared" si="91"/>
        <v>31</v>
      </c>
      <c r="V142" s="45">
        <f t="shared" si="92"/>
        <v>41450</v>
      </c>
      <c r="W142" s="5">
        <f t="shared" si="93"/>
        <v>4499</v>
      </c>
      <c r="X142" s="55">
        <f t="shared" si="94"/>
        <v>5.9701426907842414E-2</v>
      </c>
      <c r="Y142" s="47">
        <f t="shared" si="95"/>
        <v>0.48431336876655467</v>
      </c>
      <c r="Z142" s="5">
        <f t="shared" si="96"/>
        <v>1</v>
      </c>
      <c r="AA142" s="5">
        <f t="shared" si="97"/>
        <v>31</v>
      </c>
      <c r="AC142" s="39">
        <f t="shared" si="98"/>
        <v>1165664.7884820944</v>
      </c>
      <c r="AD142" s="39">
        <f t="shared" si="99"/>
        <v>1165664.7884820944</v>
      </c>
      <c r="AE142" s="39">
        <f t="shared" si="100"/>
        <v>1165664.7884820944</v>
      </c>
      <c r="AF142" s="39">
        <f t="shared" si="101"/>
        <v>3209.1814597893826</v>
      </c>
      <c r="AG142" s="39">
        <f t="shared" si="102"/>
        <v>3209.1814597893826</v>
      </c>
      <c r="AH142" s="39">
        <f t="shared" si="103"/>
        <v>3209.1814597893826</v>
      </c>
      <c r="AI142" s="39">
        <f t="shared" si="104"/>
        <v>2252.0571647644792</v>
      </c>
      <c r="AJ142" s="39">
        <f t="shared" si="105"/>
        <v>2252.0571647644792</v>
      </c>
      <c r="AK142" s="39">
        <f t="shared" si="106"/>
        <v>2252.0571647644792</v>
      </c>
      <c r="AL142" s="43"/>
      <c r="AM142" s="39">
        <f t="shared" si="107"/>
        <v>0</v>
      </c>
      <c r="AN142" s="39">
        <f t="shared" si="108"/>
        <v>0</v>
      </c>
      <c r="AO142" s="39">
        <f t="shared" si="109"/>
        <v>0</v>
      </c>
      <c r="AP142" s="40">
        <f t="shared" si="110"/>
        <v>0</v>
      </c>
      <c r="AR142" s="39">
        <f t="shared" si="111"/>
        <v>0</v>
      </c>
      <c r="AS142" s="39">
        <f t="shared" si="112"/>
        <v>0</v>
      </c>
      <c r="AT142" s="39">
        <f t="shared" si="113"/>
        <v>0</v>
      </c>
      <c r="AU142" s="40">
        <f t="shared" si="114"/>
        <v>0</v>
      </c>
      <c r="AV142" s="40"/>
      <c r="AW142" s="52">
        <f t="shared" si="115"/>
        <v>0</v>
      </c>
      <c r="AY142" s="52">
        <f t="shared" si="116"/>
        <v>1171126.0271066483</v>
      </c>
      <c r="AZ142" s="70"/>
    </row>
    <row r="143" spans="1:52">
      <c r="A143" s="44">
        <f t="shared" si="117"/>
        <v>41426</v>
      </c>
      <c r="B143" s="66">
        <f t="shared" si="119"/>
        <v>15000</v>
      </c>
      <c r="C143" s="67"/>
      <c r="D143" s="68">
        <f t="shared" si="81"/>
        <v>15000</v>
      </c>
      <c r="E143" s="35">
        <f t="shared" si="82"/>
        <v>450000</v>
      </c>
      <c r="F143" s="35">
        <f t="shared" si="83"/>
        <v>216803.82322852127</v>
      </c>
      <c r="G143" s="55">
        <f t="shared" si="84"/>
        <v>5.2089999999999996</v>
      </c>
      <c r="H143" s="69">
        <f>G143+' Summary'!$B$15</f>
        <v>5.2089999999999996</v>
      </c>
      <c r="I143" s="105">
        <f>H143+' Summary'!$B$17</f>
        <v>5.2089999999999996</v>
      </c>
      <c r="J143" s="55">
        <f t="shared" si="85"/>
        <v>1.4250000000000001E-2</v>
      </c>
      <c r="K143" s="69">
        <f>J143+' Summary'!$B$16</f>
        <v>1.4250000000000001E-2</v>
      </c>
      <c r="L143" s="105">
        <f t="shared" si="118"/>
        <v>1.4250000000000001E-2</v>
      </c>
      <c r="M143" s="55">
        <f t="shared" si="86"/>
        <v>0.01</v>
      </c>
      <c r="N143" s="69">
        <f t="shared" si="87"/>
        <v>0.01</v>
      </c>
      <c r="O143" s="105">
        <f t="shared" si="87"/>
        <v>0.01</v>
      </c>
      <c r="P143" s="7"/>
      <c r="Q143" s="105">
        <f t="shared" si="88"/>
        <v>5.23325</v>
      </c>
      <c r="R143" s="105">
        <f t="shared" si="89"/>
        <v>5.23325</v>
      </c>
      <c r="S143" s="105">
        <f t="shared" si="90"/>
        <v>5.23325</v>
      </c>
      <c r="T143" s="7"/>
      <c r="U143" s="5">
        <f t="shared" si="91"/>
        <v>30</v>
      </c>
      <c r="V143" s="45">
        <f t="shared" si="92"/>
        <v>41480</v>
      </c>
      <c r="W143" s="5">
        <f t="shared" si="93"/>
        <v>4529</v>
      </c>
      <c r="X143" s="55">
        <f t="shared" si="94"/>
        <v>5.9735498621482606E-2</v>
      </c>
      <c r="Y143" s="47">
        <f t="shared" si="95"/>
        <v>0.48178627384115841</v>
      </c>
      <c r="Z143" s="5">
        <f t="shared" si="96"/>
        <v>1</v>
      </c>
      <c r="AA143" s="5">
        <f t="shared" si="97"/>
        <v>30</v>
      </c>
      <c r="AC143" s="39">
        <f t="shared" si="98"/>
        <v>1129331.1151973673</v>
      </c>
      <c r="AD143" s="39">
        <f t="shared" si="99"/>
        <v>1129331.1151973673</v>
      </c>
      <c r="AE143" s="39">
        <f t="shared" si="100"/>
        <v>1129331.1151973673</v>
      </c>
      <c r="AF143" s="39">
        <f t="shared" si="101"/>
        <v>3089.4544810064281</v>
      </c>
      <c r="AG143" s="39">
        <f t="shared" si="102"/>
        <v>3089.4544810064281</v>
      </c>
      <c r="AH143" s="39">
        <f t="shared" si="103"/>
        <v>3089.4544810064281</v>
      </c>
      <c r="AI143" s="39">
        <f t="shared" si="104"/>
        <v>2168.0382322852129</v>
      </c>
      <c r="AJ143" s="39">
        <f t="shared" si="105"/>
        <v>2168.0382322852129</v>
      </c>
      <c r="AK143" s="39">
        <f t="shared" si="106"/>
        <v>2168.0382322852129</v>
      </c>
      <c r="AL143" s="43"/>
      <c r="AM143" s="39">
        <f t="shared" si="107"/>
        <v>0</v>
      </c>
      <c r="AN143" s="39">
        <f t="shared" si="108"/>
        <v>0</v>
      </c>
      <c r="AO143" s="39">
        <f t="shared" si="109"/>
        <v>0</v>
      </c>
      <c r="AP143" s="40">
        <f t="shared" si="110"/>
        <v>0</v>
      </c>
      <c r="AR143" s="39">
        <f t="shared" si="111"/>
        <v>0</v>
      </c>
      <c r="AS143" s="39">
        <f t="shared" si="112"/>
        <v>0</v>
      </c>
      <c r="AT143" s="39">
        <f t="shared" si="113"/>
        <v>0</v>
      </c>
      <c r="AU143" s="40">
        <f t="shared" si="114"/>
        <v>0</v>
      </c>
      <c r="AV143" s="40"/>
      <c r="AW143" s="52">
        <f t="shared" si="115"/>
        <v>0</v>
      </c>
      <c r="AY143" s="52">
        <f t="shared" si="116"/>
        <v>1134588.6079106589</v>
      </c>
      <c r="AZ143" s="70"/>
    </row>
    <row r="144" spans="1:52">
      <c r="A144" s="44">
        <f t="shared" si="117"/>
        <v>41456</v>
      </c>
      <c r="B144" s="66">
        <f t="shared" si="119"/>
        <v>15000</v>
      </c>
      <c r="C144" s="67"/>
      <c r="D144" s="68">
        <f t="shared" si="81"/>
        <v>15000</v>
      </c>
      <c r="E144" s="35">
        <f t="shared" si="82"/>
        <v>465000</v>
      </c>
      <c r="F144" s="35">
        <f t="shared" si="83"/>
        <v>222821.55973241376</v>
      </c>
      <c r="G144" s="55">
        <f t="shared" si="84"/>
        <v>5.2350000000000003</v>
      </c>
      <c r="H144" s="69">
        <f>G144+' Summary'!$B$15</f>
        <v>5.2350000000000003</v>
      </c>
      <c r="I144" s="105">
        <f>H144+' Summary'!$B$17</f>
        <v>5.2350000000000003</v>
      </c>
      <c r="J144" s="55">
        <f t="shared" si="85"/>
        <v>1.4250000000000001E-2</v>
      </c>
      <c r="K144" s="69">
        <f>J144+' Summary'!$B$16</f>
        <v>1.4250000000000001E-2</v>
      </c>
      <c r="L144" s="105">
        <f t="shared" si="118"/>
        <v>1.4250000000000001E-2</v>
      </c>
      <c r="M144" s="55">
        <f t="shared" si="86"/>
        <v>0.01</v>
      </c>
      <c r="N144" s="69">
        <f t="shared" si="87"/>
        <v>0.01</v>
      </c>
      <c r="O144" s="105">
        <f t="shared" si="87"/>
        <v>0.01</v>
      </c>
      <c r="P144" s="7"/>
      <c r="Q144" s="105">
        <f t="shared" si="88"/>
        <v>5.2592500000000006</v>
      </c>
      <c r="R144" s="105">
        <f t="shared" si="89"/>
        <v>5.2592500000000006</v>
      </c>
      <c r="S144" s="105">
        <f t="shared" si="90"/>
        <v>5.2592500000000006</v>
      </c>
      <c r="T144" s="7"/>
      <c r="U144" s="5">
        <f t="shared" si="91"/>
        <v>31</v>
      </c>
      <c r="V144" s="45">
        <f t="shared" si="92"/>
        <v>41511</v>
      </c>
      <c r="W144" s="5">
        <f t="shared" si="93"/>
        <v>4560</v>
      </c>
      <c r="X144" s="55">
        <f t="shared" si="94"/>
        <v>5.9768471247953613E-2</v>
      </c>
      <c r="Y144" s="47">
        <f t="shared" si="95"/>
        <v>0.47918614996218012</v>
      </c>
      <c r="Z144" s="5">
        <f t="shared" si="96"/>
        <v>1</v>
      </c>
      <c r="AA144" s="5">
        <f t="shared" si="97"/>
        <v>31</v>
      </c>
      <c r="AC144" s="39">
        <f t="shared" si="98"/>
        <v>1166470.8651991861</v>
      </c>
      <c r="AD144" s="39">
        <f t="shared" si="99"/>
        <v>1166470.8651991861</v>
      </c>
      <c r="AE144" s="39">
        <f t="shared" si="100"/>
        <v>1166470.8651991861</v>
      </c>
      <c r="AF144" s="39">
        <f t="shared" si="101"/>
        <v>3175.2072261868962</v>
      </c>
      <c r="AG144" s="39">
        <f t="shared" si="102"/>
        <v>3175.2072261868962</v>
      </c>
      <c r="AH144" s="39">
        <f t="shared" si="103"/>
        <v>3175.2072261868962</v>
      </c>
      <c r="AI144" s="39">
        <f t="shared" si="104"/>
        <v>2228.2155973241379</v>
      </c>
      <c r="AJ144" s="39">
        <f t="shared" si="105"/>
        <v>2228.2155973241379</v>
      </c>
      <c r="AK144" s="39">
        <f t="shared" si="106"/>
        <v>2228.2155973241379</v>
      </c>
      <c r="AL144" s="43"/>
      <c r="AM144" s="39">
        <f t="shared" si="107"/>
        <v>0</v>
      </c>
      <c r="AN144" s="39">
        <f t="shared" si="108"/>
        <v>0</v>
      </c>
      <c r="AO144" s="39">
        <f t="shared" si="109"/>
        <v>0</v>
      </c>
      <c r="AP144" s="40">
        <f t="shared" si="110"/>
        <v>0</v>
      </c>
      <c r="AR144" s="39">
        <f t="shared" si="111"/>
        <v>0</v>
      </c>
      <c r="AS144" s="39">
        <f t="shared" si="112"/>
        <v>0</v>
      </c>
      <c r="AT144" s="39">
        <f t="shared" si="113"/>
        <v>0</v>
      </c>
      <c r="AU144" s="40">
        <f t="shared" si="114"/>
        <v>0</v>
      </c>
      <c r="AV144" s="40"/>
      <c r="AW144" s="52">
        <f t="shared" si="115"/>
        <v>0</v>
      </c>
      <c r="AY144" s="52">
        <f t="shared" si="116"/>
        <v>1171874.2880226972</v>
      </c>
      <c r="AZ144" s="70"/>
    </row>
    <row r="145" spans="1:52">
      <c r="A145" s="44">
        <f t="shared" si="117"/>
        <v>41487</v>
      </c>
      <c r="B145" s="66">
        <f t="shared" si="119"/>
        <v>15000</v>
      </c>
      <c r="C145" s="67"/>
      <c r="D145" s="68">
        <f t="shared" si="81"/>
        <v>15000</v>
      </c>
      <c r="E145" s="35">
        <f t="shared" si="82"/>
        <v>465000</v>
      </c>
      <c r="F145" s="35">
        <f t="shared" si="83"/>
        <v>221617.78420237408</v>
      </c>
      <c r="G145" s="55">
        <f t="shared" si="84"/>
        <v>5.2629999999999999</v>
      </c>
      <c r="H145" s="69">
        <f>G145+' Summary'!$B$15</f>
        <v>5.2629999999999999</v>
      </c>
      <c r="I145" s="105">
        <f>H145+' Summary'!$B$17</f>
        <v>5.2629999999999999</v>
      </c>
      <c r="J145" s="55">
        <f t="shared" si="85"/>
        <v>1.4250000000000001E-2</v>
      </c>
      <c r="K145" s="69">
        <f>J145+' Summary'!$B$16</f>
        <v>1.4250000000000001E-2</v>
      </c>
      <c r="L145" s="105">
        <f t="shared" si="118"/>
        <v>1.4250000000000001E-2</v>
      </c>
      <c r="M145" s="55">
        <f t="shared" si="86"/>
        <v>0.01</v>
      </c>
      <c r="N145" s="69">
        <f t="shared" si="87"/>
        <v>0.01</v>
      </c>
      <c r="O145" s="105">
        <f t="shared" si="87"/>
        <v>0.01</v>
      </c>
      <c r="P145" s="7"/>
      <c r="Q145" s="105">
        <f t="shared" si="88"/>
        <v>5.2872500000000002</v>
      </c>
      <c r="R145" s="105">
        <f t="shared" si="89"/>
        <v>5.2872500000000002</v>
      </c>
      <c r="S145" s="105">
        <f t="shared" si="90"/>
        <v>5.2872500000000002</v>
      </c>
      <c r="T145" s="7"/>
      <c r="U145" s="5">
        <f t="shared" si="91"/>
        <v>31</v>
      </c>
      <c r="V145" s="45">
        <f t="shared" si="92"/>
        <v>41542</v>
      </c>
      <c r="W145" s="5">
        <f t="shared" si="93"/>
        <v>4591</v>
      </c>
      <c r="X145" s="55">
        <f t="shared" si="94"/>
        <v>5.9802542962352309E-2</v>
      </c>
      <c r="Y145" s="47">
        <f t="shared" si="95"/>
        <v>0.47659738538144963</v>
      </c>
      <c r="Z145" s="5">
        <f t="shared" si="96"/>
        <v>1</v>
      </c>
      <c r="AA145" s="5">
        <f t="shared" si="97"/>
        <v>31</v>
      </c>
      <c r="AC145" s="39">
        <f t="shared" si="98"/>
        <v>1166374.3982570947</v>
      </c>
      <c r="AD145" s="39">
        <f t="shared" si="99"/>
        <v>1166374.3982570947</v>
      </c>
      <c r="AE145" s="39">
        <f t="shared" si="100"/>
        <v>1166374.3982570947</v>
      </c>
      <c r="AF145" s="39">
        <f t="shared" si="101"/>
        <v>3158.0534248838308</v>
      </c>
      <c r="AG145" s="39">
        <f t="shared" si="102"/>
        <v>3158.0534248838308</v>
      </c>
      <c r="AH145" s="39">
        <f t="shared" si="103"/>
        <v>3158.0534248838308</v>
      </c>
      <c r="AI145" s="39">
        <f t="shared" si="104"/>
        <v>2216.1778420237411</v>
      </c>
      <c r="AJ145" s="39">
        <f t="shared" si="105"/>
        <v>2216.1778420237411</v>
      </c>
      <c r="AK145" s="39">
        <f t="shared" si="106"/>
        <v>2216.1778420237411</v>
      </c>
      <c r="AL145" s="43"/>
      <c r="AM145" s="39">
        <f t="shared" si="107"/>
        <v>0</v>
      </c>
      <c r="AN145" s="39">
        <f t="shared" si="108"/>
        <v>0</v>
      </c>
      <c r="AO145" s="39">
        <f t="shared" si="109"/>
        <v>0</v>
      </c>
      <c r="AP145" s="40">
        <f t="shared" si="110"/>
        <v>0</v>
      </c>
      <c r="AR145" s="39">
        <f t="shared" si="111"/>
        <v>0</v>
      </c>
      <c r="AS145" s="39">
        <f t="shared" si="112"/>
        <v>0</v>
      </c>
      <c r="AT145" s="39">
        <f t="shared" si="113"/>
        <v>0</v>
      </c>
      <c r="AU145" s="40">
        <f t="shared" si="114"/>
        <v>0</v>
      </c>
      <c r="AV145" s="40"/>
      <c r="AW145" s="52">
        <f t="shared" si="115"/>
        <v>0</v>
      </c>
      <c r="AY145" s="52">
        <f t="shared" si="116"/>
        <v>1171748.6295240023</v>
      </c>
      <c r="AZ145" s="70"/>
    </row>
    <row r="146" spans="1:52">
      <c r="A146" s="44">
        <f t="shared" si="117"/>
        <v>41518</v>
      </c>
      <c r="B146" s="66">
        <f t="shared" si="119"/>
        <v>15000</v>
      </c>
      <c r="C146" s="67"/>
      <c r="D146" s="68">
        <f t="shared" si="81"/>
        <v>15000</v>
      </c>
      <c r="E146" s="35">
        <f t="shared" si="82"/>
        <v>450000</v>
      </c>
      <c r="F146" s="35">
        <f t="shared" si="83"/>
        <v>213346.31149767846</v>
      </c>
      <c r="G146" s="55">
        <f t="shared" si="84"/>
        <v>5.2529999999999992</v>
      </c>
      <c r="H146" s="69">
        <f>G146+' Summary'!$B$15</f>
        <v>5.2529999999999992</v>
      </c>
      <c r="I146" s="105">
        <f>H146+' Summary'!$B$17</f>
        <v>5.2529999999999992</v>
      </c>
      <c r="J146" s="55">
        <f t="shared" si="85"/>
        <v>1.4250000000000001E-2</v>
      </c>
      <c r="K146" s="69">
        <f>J146+' Summary'!$B$16</f>
        <v>1.4250000000000001E-2</v>
      </c>
      <c r="L146" s="105">
        <f t="shared" si="118"/>
        <v>1.4250000000000001E-2</v>
      </c>
      <c r="M146" s="55">
        <f t="shared" si="86"/>
        <v>0.01</v>
      </c>
      <c r="N146" s="69">
        <f t="shared" si="87"/>
        <v>0.01</v>
      </c>
      <c r="O146" s="105">
        <f t="shared" si="87"/>
        <v>0.01</v>
      </c>
      <c r="P146" s="7"/>
      <c r="Q146" s="105">
        <f t="shared" si="88"/>
        <v>5.2772499999999996</v>
      </c>
      <c r="R146" s="105">
        <f t="shared" si="89"/>
        <v>5.2772499999999996</v>
      </c>
      <c r="S146" s="105">
        <f t="shared" si="90"/>
        <v>5.2772499999999996</v>
      </c>
      <c r="T146" s="7"/>
      <c r="U146" s="5">
        <f t="shared" si="91"/>
        <v>30</v>
      </c>
      <c r="V146" s="45">
        <f t="shared" si="92"/>
        <v>41572</v>
      </c>
      <c r="W146" s="5">
        <f t="shared" si="93"/>
        <v>4621</v>
      </c>
      <c r="X146" s="55">
        <f t="shared" si="94"/>
        <v>5.9836614677137433E-2</v>
      </c>
      <c r="Y146" s="47">
        <f t="shared" si="95"/>
        <v>0.47410291443928548</v>
      </c>
      <c r="Z146" s="5">
        <f t="shared" si="96"/>
        <v>1</v>
      </c>
      <c r="AA146" s="5">
        <f t="shared" si="97"/>
        <v>30</v>
      </c>
      <c r="AC146" s="39">
        <f t="shared" si="98"/>
        <v>1120708.1742973048</v>
      </c>
      <c r="AD146" s="39">
        <f t="shared" si="99"/>
        <v>1120708.1742973048</v>
      </c>
      <c r="AE146" s="39">
        <f t="shared" si="100"/>
        <v>1120708.1742973048</v>
      </c>
      <c r="AF146" s="39">
        <f t="shared" si="101"/>
        <v>3040.1849388419182</v>
      </c>
      <c r="AG146" s="39">
        <f t="shared" si="102"/>
        <v>3040.1849388419182</v>
      </c>
      <c r="AH146" s="39">
        <f t="shared" si="103"/>
        <v>3040.1849388419182</v>
      </c>
      <c r="AI146" s="39">
        <f t="shared" si="104"/>
        <v>2133.4631149767847</v>
      </c>
      <c r="AJ146" s="39">
        <f t="shared" si="105"/>
        <v>2133.4631149767847</v>
      </c>
      <c r="AK146" s="39">
        <f t="shared" si="106"/>
        <v>2133.4631149767847</v>
      </c>
      <c r="AL146" s="43"/>
      <c r="AM146" s="39">
        <f t="shared" si="107"/>
        <v>0</v>
      </c>
      <c r="AN146" s="39">
        <f t="shared" si="108"/>
        <v>0</v>
      </c>
      <c r="AO146" s="39">
        <f t="shared" si="109"/>
        <v>0</v>
      </c>
      <c r="AP146" s="40">
        <f t="shared" si="110"/>
        <v>0</v>
      </c>
      <c r="AR146" s="39">
        <f t="shared" si="111"/>
        <v>0</v>
      </c>
      <c r="AS146" s="39">
        <f t="shared" si="112"/>
        <v>0</v>
      </c>
      <c r="AT146" s="39">
        <f t="shared" si="113"/>
        <v>0</v>
      </c>
      <c r="AU146" s="40">
        <f t="shared" si="114"/>
        <v>0</v>
      </c>
      <c r="AV146" s="40"/>
      <c r="AW146" s="52">
        <f t="shared" si="115"/>
        <v>0</v>
      </c>
      <c r="AY146" s="52">
        <f t="shared" si="116"/>
        <v>1125881.8223511234</v>
      </c>
      <c r="AZ146" s="70"/>
    </row>
    <row r="147" spans="1:52">
      <c r="A147" s="44">
        <f t="shared" si="117"/>
        <v>41548</v>
      </c>
      <c r="B147" s="66">
        <f t="shared" si="119"/>
        <v>15000</v>
      </c>
      <c r="C147" s="67"/>
      <c r="D147" s="68">
        <f t="shared" si="81"/>
        <v>15000</v>
      </c>
      <c r="E147" s="35">
        <f t="shared" si="82"/>
        <v>465000</v>
      </c>
      <c r="F147" s="35">
        <f t="shared" si="83"/>
        <v>219264.42952492539</v>
      </c>
      <c r="G147" s="55">
        <f t="shared" si="84"/>
        <v>5.2729999999999997</v>
      </c>
      <c r="H147" s="69">
        <f>G147+' Summary'!$B$15</f>
        <v>5.2729999999999997</v>
      </c>
      <c r="I147" s="105">
        <f>H147+' Summary'!$B$17</f>
        <v>5.2729999999999997</v>
      </c>
      <c r="J147" s="55">
        <f t="shared" si="85"/>
        <v>1E-3</v>
      </c>
      <c r="K147" s="69">
        <f>J147+' Summary'!$B$16</f>
        <v>1E-3</v>
      </c>
      <c r="L147" s="105">
        <f t="shared" si="118"/>
        <v>1E-3</v>
      </c>
      <c r="M147" s="55">
        <f t="shared" si="86"/>
        <v>0.01</v>
      </c>
      <c r="N147" s="69">
        <f t="shared" si="87"/>
        <v>0.01</v>
      </c>
      <c r="O147" s="105">
        <f t="shared" si="87"/>
        <v>0.01</v>
      </c>
      <c r="P147" s="7"/>
      <c r="Q147" s="105">
        <f t="shared" si="88"/>
        <v>5.2839999999999998</v>
      </c>
      <c r="R147" s="105">
        <f t="shared" si="89"/>
        <v>5.2839999999999998</v>
      </c>
      <c r="S147" s="105">
        <f t="shared" si="90"/>
        <v>5.2839999999999998</v>
      </c>
      <c r="T147" s="7"/>
      <c r="U147" s="5">
        <f t="shared" si="91"/>
        <v>31</v>
      </c>
      <c r="V147" s="45">
        <f t="shared" si="92"/>
        <v>41603</v>
      </c>
      <c r="W147" s="5">
        <f t="shared" si="93"/>
        <v>4652</v>
      </c>
      <c r="X147" s="55">
        <f t="shared" si="94"/>
        <v>5.9869587304715907E-2</v>
      </c>
      <c r="Y147" s="47">
        <f t="shared" si="95"/>
        <v>0.47153640758048471</v>
      </c>
      <c r="Z147" s="5">
        <f t="shared" si="96"/>
        <v>1</v>
      </c>
      <c r="AA147" s="5">
        <f t="shared" si="97"/>
        <v>31</v>
      </c>
      <c r="AC147" s="39">
        <f t="shared" si="98"/>
        <v>1156181.3368849314</v>
      </c>
      <c r="AD147" s="39">
        <f t="shared" si="99"/>
        <v>1156181.3368849314</v>
      </c>
      <c r="AE147" s="39">
        <f t="shared" si="100"/>
        <v>1156181.3368849314</v>
      </c>
      <c r="AF147" s="39">
        <f t="shared" si="101"/>
        <v>219.26442952492539</v>
      </c>
      <c r="AG147" s="39">
        <f t="shared" si="102"/>
        <v>219.26442952492539</v>
      </c>
      <c r="AH147" s="39">
        <f t="shared" si="103"/>
        <v>219.26442952492539</v>
      </c>
      <c r="AI147" s="39">
        <f t="shared" si="104"/>
        <v>2192.6442952492539</v>
      </c>
      <c r="AJ147" s="39">
        <f t="shared" si="105"/>
        <v>2192.6442952492539</v>
      </c>
      <c r="AK147" s="39">
        <f t="shared" si="106"/>
        <v>2192.6442952492539</v>
      </c>
      <c r="AL147" s="43"/>
      <c r="AM147" s="39">
        <f t="shared" si="107"/>
        <v>0</v>
      </c>
      <c r="AN147" s="39">
        <f t="shared" si="108"/>
        <v>0</v>
      </c>
      <c r="AO147" s="39">
        <f t="shared" si="109"/>
        <v>0</v>
      </c>
      <c r="AP147" s="40">
        <f t="shared" si="110"/>
        <v>0</v>
      </c>
      <c r="AR147" s="39">
        <f t="shared" si="111"/>
        <v>0</v>
      </c>
      <c r="AS147" s="39">
        <f t="shared" si="112"/>
        <v>0</v>
      </c>
      <c r="AT147" s="39">
        <f t="shared" si="113"/>
        <v>0</v>
      </c>
      <c r="AU147" s="40">
        <f t="shared" si="114"/>
        <v>0</v>
      </c>
      <c r="AV147" s="40"/>
      <c r="AW147" s="52">
        <f t="shared" si="115"/>
        <v>0</v>
      </c>
      <c r="AY147" s="52">
        <f t="shared" si="116"/>
        <v>1158593.2456097056</v>
      </c>
      <c r="AZ147" s="70"/>
    </row>
    <row r="148" spans="1:52">
      <c r="A148" s="44">
        <f t="shared" si="117"/>
        <v>41579</v>
      </c>
      <c r="B148" s="66">
        <f t="shared" si="119"/>
        <v>15000</v>
      </c>
      <c r="C148" s="67"/>
      <c r="D148" s="68">
        <f t="shared" si="81"/>
        <v>15000</v>
      </c>
      <c r="E148" s="35">
        <f t="shared" si="82"/>
        <v>450000</v>
      </c>
      <c r="F148" s="35">
        <f t="shared" si="83"/>
        <v>211078.53707995187</v>
      </c>
      <c r="G148" s="55">
        <f t="shared" si="84"/>
        <v>5.4</v>
      </c>
      <c r="H148" s="69">
        <f>G148+' Summary'!$B$15</f>
        <v>5.4</v>
      </c>
      <c r="I148" s="105">
        <f>H148+' Summary'!$B$17</f>
        <v>5.4</v>
      </c>
      <c r="J148" s="55">
        <f t="shared" si="85"/>
        <v>2E-3</v>
      </c>
      <c r="K148" s="69">
        <f>J148+' Summary'!$B$16</f>
        <v>2E-3</v>
      </c>
      <c r="L148" s="105">
        <f t="shared" si="118"/>
        <v>2E-3</v>
      </c>
      <c r="M148" s="55">
        <f t="shared" si="86"/>
        <v>7.4999999999999997E-3</v>
      </c>
      <c r="N148" s="69">
        <f t="shared" si="87"/>
        <v>7.4999999999999997E-3</v>
      </c>
      <c r="O148" s="105">
        <f t="shared" si="87"/>
        <v>7.4999999999999997E-3</v>
      </c>
      <c r="P148" s="7"/>
      <c r="Q148" s="105">
        <f t="shared" si="88"/>
        <v>5.4095000000000004</v>
      </c>
      <c r="R148" s="105">
        <f t="shared" si="89"/>
        <v>5.4095000000000004</v>
      </c>
      <c r="S148" s="105">
        <f t="shared" si="90"/>
        <v>5.4095000000000004</v>
      </c>
      <c r="T148" s="7"/>
      <c r="U148" s="5">
        <f t="shared" si="91"/>
        <v>30</v>
      </c>
      <c r="V148" s="45">
        <f t="shared" si="92"/>
        <v>41633</v>
      </c>
      <c r="W148" s="5">
        <f t="shared" si="93"/>
        <v>4682</v>
      </c>
      <c r="X148" s="55">
        <f t="shared" si="94"/>
        <v>5.9903659020260014E-2</v>
      </c>
      <c r="Y148" s="47">
        <f t="shared" si="95"/>
        <v>0.46906341573322635</v>
      </c>
      <c r="Z148" s="5">
        <f t="shared" si="96"/>
        <v>1</v>
      </c>
      <c r="AA148" s="5">
        <f t="shared" si="97"/>
        <v>30</v>
      </c>
      <c r="AC148" s="39">
        <f t="shared" si="98"/>
        <v>1139824.1002317402</v>
      </c>
      <c r="AD148" s="39">
        <f t="shared" si="99"/>
        <v>1139824.1002317402</v>
      </c>
      <c r="AE148" s="39">
        <f t="shared" si="100"/>
        <v>1139824.1002317402</v>
      </c>
      <c r="AF148" s="39">
        <f t="shared" si="101"/>
        <v>422.15707415990374</v>
      </c>
      <c r="AG148" s="39">
        <f t="shared" si="102"/>
        <v>422.15707415990374</v>
      </c>
      <c r="AH148" s="39">
        <f t="shared" si="103"/>
        <v>422.15707415990374</v>
      </c>
      <c r="AI148" s="39">
        <f t="shared" si="104"/>
        <v>1583.0890280996389</v>
      </c>
      <c r="AJ148" s="39">
        <f t="shared" si="105"/>
        <v>1583.0890280996389</v>
      </c>
      <c r="AK148" s="39">
        <f t="shared" si="106"/>
        <v>1583.0890280996389</v>
      </c>
      <c r="AL148" s="43"/>
      <c r="AM148" s="39">
        <f t="shared" si="107"/>
        <v>0</v>
      </c>
      <c r="AN148" s="39">
        <f t="shared" si="108"/>
        <v>0</v>
      </c>
      <c r="AO148" s="39">
        <f t="shared" si="109"/>
        <v>0</v>
      </c>
      <c r="AP148" s="40">
        <f t="shared" si="110"/>
        <v>0</v>
      </c>
      <c r="AR148" s="39">
        <f t="shared" si="111"/>
        <v>0</v>
      </c>
      <c r="AS148" s="39">
        <f t="shared" si="112"/>
        <v>0</v>
      </c>
      <c r="AT148" s="39">
        <f t="shared" si="113"/>
        <v>0</v>
      </c>
      <c r="AU148" s="40">
        <f t="shared" si="114"/>
        <v>0</v>
      </c>
      <c r="AV148" s="40"/>
      <c r="AW148" s="52">
        <f t="shared" si="115"/>
        <v>0</v>
      </c>
      <c r="AY148" s="52">
        <f t="shared" si="116"/>
        <v>1141829.3463339997</v>
      </c>
      <c r="AZ148" s="70"/>
    </row>
    <row r="149" spans="1:52">
      <c r="A149" s="44">
        <f t="shared" si="117"/>
        <v>41609</v>
      </c>
      <c r="B149" s="66">
        <f t="shared" si="119"/>
        <v>15000</v>
      </c>
      <c r="C149" s="67"/>
      <c r="D149" s="68">
        <f t="shared" si="81"/>
        <v>15000</v>
      </c>
      <c r="E149" s="35">
        <f t="shared" si="82"/>
        <v>465000</v>
      </c>
      <c r="F149" s="35">
        <f t="shared" si="83"/>
        <v>216931.35418263415</v>
      </c>
      <c r="G149" s="55">
        <f t="shared" si="84"/>
        <v>5.5350000000000001</v>
      </c>
      <c r="H149" s="69">
        <f>G149+' Summary'!$B$15</f>
        <v>5.5350000000000001</v>
      </c>
      <c r="I149" s="105">
        <f>H149+' Summary'!$B$17</f>
        <v>5.5350000000000001</v>
      </c>
      <c r="J149" s="55">
        <f t="shared" si="85"/>
        <v>2E-3</v>
      </c>
      <c r="K149" s="69">
        <f>J149+' Summary'!$B$16</f>
        <v>2E-3</v>
      </c>
      <c r="L149" s="105">
        <f t="shared" si="118"/>
        <v>2E-3</v>
      </c>
      <c r="M149" s="55">
        <f t="shared" si="86"/>
        <v>7.4999999999999997E-3</v>
      </c>
      <c r="N149" s="69">
        <f t="shared" si="87"/>
        <v>7.4999999999999997E-3</v>
      </c>
      <c r="O149" s="105">
        <f t="shared" si="87"/>
        <v>7.4999999999999997E-3</v>
      </c>
      <c r="P149" s="7"/>
      <c r="Q149" s="105">
        <f t="shared" si="88"/>
        <v>5.5445000000000002</v>
      </c>
      <c r="R149" s="105">
        <f t="shared" si="89"/>
        <v>5.5445000000000002</v>
      </c>
      <c r="S149" s="105">
        <f t="shared" si="90"/>
        <v>5.5445000000000002</v>
      </c>
      <c r="T149" s="7"/>
      <c r="U149" s="5">
        <f t="shared" si="91"/>
        <v>31</v>
      </c>
      <c r="V149" s="45">
        <f t="shared" si="92"/>
        <v>41664</v>
      </c>
      <c r="W149" s="5">
        <f t="shared" si="93"/>
        <v>4713</v>
      </c>
      <c r="X149" s="55">
        <f t="shared" si="94"/>
        <v>5.9936631648573019E-2</v>
      </c>
      <c r="Y149" s="47">
        <f t="shared" si="95"/>
        <v>0.46651904125297666</v>
      </c>
      <c r="Z149" s="5">
        <f t="shared" si="96"/>
        <v>1</v>
      </c>
      <c r="AA149" s="5">
        <f t="shared" si="97"/>
        <v>31</v>
      </c>
      <c r="AC149" s="39">
        <f t="shared" si="98"/>
        <v>1200715.04540088</v>
      </c>
      <c r="AD149" s="39">
        <f t="shared" si="99"/>
        <v>1200715.04540088</v>
      </c>
      <c r="AE149" s="39">
        <f t="shared" si="100"/>
        <v>1200715.04540088</v>
      </c>
      <c r="AF149" s="39">
        <f t="shared" si="101"/>
        <v>433.8627083652683</v>
      </c>
      <c r="AG149" s="39">
        <f t="shared" si="102"/>
        <v>433.8627083652683</v>
      </c>
      <c r="AH149" s="39">
        <f t="shared" si="103"/>
        <v>433.8627083652683</v>
      </c>
      <c r="AI149" s="39">
        <f t="shared" si="104"/>
        <v>1626.9851563697562</v>
      </c>
      <c r="AJ149" s="39">
        <f t="shared" si="105"/>
        <v>1626.9851563697562</v>
      </c>
      <c r="AK149" s="39">
        <f t="shared" si="106"/>
        <v>1626.9851563697562</v>
      </c>
      <c r="AL149" s="43"/>
      <c r="AM149" s="39">
        <f t="shared" si="107"/>
        <v>0</v>
      </c>
      <c r="AN149" s="39">
        <f t="shared" si="108"/>
        <v>0</v>
      </c>
      <c r="AO149" s="39">
        <f t="shared" si="109"/>
        <v>0</v>
      </c>
      <c r="AP149" s="40">
        <f t="shared" si="110"/>
        <v>0</v>
      </c>
      <c r="AR149" s="39">
        <f t="shared" si="111"/>
        <v>0</v>
      </c>
      <c r="AS149" s="39">
        <f t="shared" si="112"/>
        <v>0</v>
      </c>
      <c r="AT149" s="39">
        <f t="shared" si="113"/>
        <v>0</v>
      </c>
      <c r="AU149" s="40">
        <f t="shared" si="114"/>
        <v>0</v>
      </c>
      <c r="AV149" s="40"/>
      <c r="AW149" s="52">
        <f t="shared" si="115"/>
        <v>0</v>
      </c>
      <c r="AY149" s="52">
        <f t="shared" si="116"/>
        <v>1202775.893265615</v>
      </c>
      <c r="AZ149" s="70"/>
    </row>
    <row r="150" spans="1:52">
      <c r="A150" s="44">
        <f t="shared" si="117"/>
        <v>41640</v>
      </c>
      <c r="B150" s="66">
        <f t="shared" si="119"/>
        <v>15000</v>
      </c>
      <c r="C150" s="67"/>
      <c r="D150" s="68">
        <f t="shared" si="81"/>
        <v>15000</v>
      </c>
      <c r="E150" s="35">
        <f t="shared" si="82"/>
        <v>465000</v>
      </c>
      <c r="F150" s="35">
        <f t="shared" si="83"/>
        <v>215753.42783139748</v>
      </c>
      <c r="G150" s="55">
        <f t="shared" si="84"/>
        <v>5.59</v>
      </c>
      <c r="H150" s="69">
        <f>G150+' Summary'!$B$15</f>
        <v>5.59</v>
      </c>
      <c r="I150" s="105">
        <f>H150+' Summary'!$B$17</f>
        <v>5.59</v>
      </c>
      <c r="J150" s="55">
        <f t="shared" si="85"/>
        <v>2E-3</v>
      </c>
      <c r="K150" s="69">
        <f>J150+' Summary'!$B$16</f>
        <v>2E-3</v>
      </c>
      <c r="L150" s="105">
        <f t="shared" si="118"/>
        <v>2E-3</v>
      </c>
      <c r="M150" s="55">
        <f t="shared" si="86"/>
        <v>7.4999999999999997E-3</v>
      </c>
      <c r="N150" s="69">
        <f t="shared" si="87"/>
        <v>7.4999999999999997E-3</v>
      </c>
      <c r="O150" s="105">
        <f t="shared" si="87"/>
        <v>7.4999999999999997E-3</v>
      </c>
      <c r="P150" s="7"/>
      <c r="Q150" s="105">
        <f t="shared" si="88"/>
        <v>5.5994999999999999</v>
      </c>
      <c r="R150" s="105">
        <f t="shared" si="89"/>
        <v>5.5994999999999999</v>
      </c>
      <c r="S150" s="105">
        <f t="shared" si="90"/>
        <v>5.5994999999999999</v>
      </c>
      <c r="T150" s="7"/>
      <c r="U150" s="5">
        <f t="shared" si="91"/>
        <v>31</v>
      </c>
      <c r="V150" s="45">
        <f t="shared" si="92"/>
        <v>41695</v>
      </c>
      <c r="W150" s="5">
        <f t="shared" si="93"/>
        <v>4744</v>
      </c>
      <c r="X150" s="55">
        <f t="shared" si="94"/>
        <v>5.9970703364876012E-2</v>
      </c>
      <c r="Y150" s="47">
        <f t="shared" si="95"/>
        <v>0.46398586630408062</v>
      </c>
      <c r="Z150" s="5">
        <f t="shared" si="96"/>
        <v>1</v>
      </c>
      <c r="AA150" s="5">
        <f t="shared" si="97"/>
        <v>31</v>
      </c>
      <c r="AC150" s="39">
        <f t="shared" si="98"/>
        <v>1206061.6615775118</v>
      </c>
      <c r="AD150" s="39">
        <f t="shared" si="99"/>
        <v>1206061.6615775118</v>
      </c>
      <c r="AE150" s="39">
        <f t="shared" si="100"/>
        <v>1206061.6615775118</v>
      </c>
      <c r="AF150" s="39">
        <f t="shared" si="101"/>
        <v>431.50685566279498</v>
      </c>
      <c r="AG150" s="39">
        <f t="shared" si="102"/>
        <v>431.50685566279498</v>
      </c>
      <c r="AH150" s="39">
        <f t="shared" si="103"/>
        <v>431.50685566279498</v>
      </c>
      <c r="AI150" s="39">
        <f t="shared" si="104"/>
        <v>1618.150708735481</v>
      </c>
      <c r="AJ150" s="39">
        <f t="shared" si="105"/>
        <v>1618.150708735481</v>
      </c>
      <c r="AK150" s="39">
        <f t="shared" si="106"/>
        <v>1618.150708735481</v>
      </c>
      <c r="AL150" s="43"/>
      <c r="AM150" s="39">
        <f t="shared" si="107"/>
        <v>0</v>
      </c>
      <c r="AN150" s="39">
        <f t="shared" si="108"/>
        <v>0</v>
      </c>
      <c r="AO150" s="39">
        <f t="shared" si="109"/>
        <v>0</v>
      </c>
      <c r="AP150" s="40">
        <f t="shared" si="110"/>
        <v>0</v>
      </c>
      <c r="AR150" s="39">
        <f t="shared" si="111"/>
        <v>0</v>
      </c>
      <c r="AS150" s="39">
        <f t="shared" si="112"/>
        <v>0</v>
      </c>
      <c r="AT150" s="39">
        <f t="shared" si="113"/>
        <v>0</v>
      </c>
      <c r="AU150" s="40">
        <f t="shared" si="114"/>
        <v>0</v>
      </c>
      <c r="AV150" s="40"/>
      <c r="AW150" s="52">
        <f t="shared" si="115"/>
        <v>0</v>
      </c>
      <c r="AY150" s="52">
        <f t="shared" si="116"/>
        <v>1208111.3191419102</v>
      </c>
      <c r="AZ150" s="70"/>
    </row>
    <row r="151" spans="1:52">
      <c r="A151" s="44">
        <f t="shared" si="117"/>
        <v>41671</v>
      </c>
      <c r="B151" s="66">
        <f t="shared" si="119"/>
        <v>15000</v>
      </c>
      <c r="C151" s="67"/>
      <c r="D151" s="68">
        <f t="shared" si="81"/>
        <v>15000</v>
      </c>
      <c r="E151" s="35">
        <f t="shared" si="82"/>
        <v>420000</v>
      </c>
      <c r="F151" s="35">
        <f t="shared" si="83"/>
        <v>193917.12336914465</v>
      </c>
      <c r="G151" s="55">
        <f t="shared" si="84"/>
        <v>5.47</v>
      </c>
      <c r="H151" s="69">
        <f>G151+' Summary'!$B$15</f>
        <v>5.47</v>
      </c>
      <c r="I151" s="105">
        <f>H151+' Summary'!$B$17</f>
        <v>5.47</v>
      </c>
      <c r="J151" s="55">
        <f t="shared" si="85"/>
        <v>2E-3</v>
      </c>
      <c r="K151" s="69">
        <f>J151+' Summary'!$B$16</f>
        <v>2E-3</v>
      </c>
      <c r="L151" s="105">
        <f t="shared" si="118"/>
        <v>2E-3</v>
      </c>
      <c r="M151" s="55">
        <f t="shared" si="86"/>
        <v>7.4999999999999997E-3</v>
      </c>
      <c r="N151" s="69">
        <f t="shared" si="87"/>
        <v>7.4999999999999997E-3</v>
      </c>
      <c r="O151" s="105">
        <f t="shared" si="87"/>
        <v>7.4999999999999997E-3</v>
      </c>
      <c r="P151" s="7"/>
      <c r="Q151" s="105">
        <f t="shared" si="88"/>
        <v>5.4794999999999998</v>
      </c>
      <c r="R151" s="105">
        <f t="shared" si="89"/>
        <v>5.4794999999999998</v>
      </c>
      <c r="S151" s="105">
        <f t="shared" si="90"/>
        <v>5.4794999999999998</v>
      </c>
      <c r="T151" s="7"/>
      <c r="U151" s="5">
        <f t="shared" si="91"/>
        <v>28</v>
      </c>
      <c r="V151" s="45">
        <f t="shared" si="92"/>
        <v>41723</v>
      </c>
      <c r="W151" s="5">
        <f t="shared" si="93"/>
        <v>4772</v>
      </c>
      <c r="X151" s="55">
        <f t="shared" si="94"/>
        <v>6.0004775081564904E-2</v>
      </c>
      <c r="Y151" s="47">
        <f t="shared" si="95"/>
        <v>0.46170743659320157</v>
      </c>
      <c r="Z151" s="5">
        <f t="shared" si="96"/>
        <v>1</v>
      </c>
      <c r="AA151" s="5">
        <f t="shared" si="97"/>
        <v>28</v>
      </c>
      <c r="AC151" s="39">
        <f t="shared" si="98"/>
        <v>1060726.6648292213</v>
      </c>
      <c r="AD151" s="39">
        <f t="shared" si="99"/>
        <v>1060726.6648292213</v>
      </c>
      <c r="AE151" s="39">
        <f t="shared" si="100"/>
        <v>1060726.6648292213</v>
      </c>
      <c r="AF151" s="39">
        <f t="shared" si="101"/>
        <v>387.83424673828932</v>
      </c>
      <c r="AG151" s="39">
        <f t="shared" si="102"/>
        <v>387.83424673828932</v>
      </c>
      <c r="AH151" s="39">
        <f t="shared" si="103"/>
        <v>387.83424673828932</v>
      </c>
      <c r="AI151" s="39">
        <f t="shared" si="104"/>
        <v>1454.3784252685848</v>
      </c>
      <c r="AJ151" s="39">
        <f t="shared" si="105"/>
        <v>1454.3784252685848</v>
      </c>
      <c r="AK151" s="39">
        <f t="shared" si="106"/>
        <v>1454.3784252685848</v>
      </c>
      <c r="AL151" s="43"/>
      <c r="AM151" s="39">
        <f t="shared" si="107"/>
        <v>0</v>
      </c>
      <c r="AN151" s="39">
        <f t="shared" si="108"/>
        <v>0</v>
      </c>
      <c r="AO151" s="39">
        <f t="shared" si="109"/>
        <v>0</v>
      </c>
      <c r="AP151" s="40">
        <f t="shared" si="110"/>
        <v>0</v>
      </c>
      <c r="AR151" s="39">
        <f t="shared" si="111"/>
        <v>0</v>
      </c>
      <c r="AS151" s="39">
        <f t="shared" si="112"/>
        <v>0</v>
      </c>
      <c r="AT151" s="39">
        <f t="shared" si="113"/>
        <v>0</v>
      </c>
      <c r="AU151" s="40">
        <f t="shared" si="114"/>
        <v>0</v>
      </c>
      <c r="AV151" s="40"/>
      <c r="AW151" s="52">
        <f t="shared" si="115"/>
        <v>0</v>
      </c>
      <c r="AY151" s="52">
        <f t="shared" si="116"/>
        <v>1062568.8775012281</v>
      </c>
      <c r="AZ151" s="70"/>
    </row>
    <row r="152" spans="1:52">
      <c r="A152" s="44">
        <f t="shared" si="117"/>
        <v>41699</v>
      </c>
      <c r="B152" s="66">
        <f t="shared" si="119"/>
        <v>15000</v>
      </c>
      <c r="C152" s="67"/>
      <c r="D152" s="68">
        <f t="shared" si="81"/>
        <v>15000</v>
      </c>
      <c r="E152" s="35">
        <f t="shared" si="82"/>
        <v>465000</v>
      </c>
      <c r="F152" s="35">
        <f t="shared" si="83"/>
        <v>213525.9016045641</v>
      </c>
      <c r="G152" s="55">
        <f t="shared" si="84"/>
        <v>5.33</v>
      </c>
      <c r="H152" s="69">
        <f>G152+' Summary'!$B$15</f>
        <v>5.33</v>
      </c>
      <c r="I152" s="105">
        <f>H152+' Summary'!$B$17</f>
        <v>5.33</v>
      </c>
      <c r="J152" s="55">
        <f t="shared" si="85"/>
        <v>1.5500000000000002E-2</v>
      </c>
      <c r="K152" s="69">
        <f>J152+' Summary'!$B$16</f>
        <v>1.5500000000000002E-2</v>
      </c>
      <c r="L152" s="105">
        <f t="shared" si="118"/>
        <v>1.5500000000000002E-2</v>
      </c>
      <c r="M152" s="55">
        <f t="shared" si="86"/>
        <v>7.4999999999999997E-3</v>
      </c>
      <c r="N152" s="69">
        <f t="shared" si="87"/>
        <v>7.4999999999999997E-3</v>
      </c>
      <c r="O152" s="105">
        <f t="shared" si="87"/>
        <v>7.4999999999999997E-3</v>
      </c>
      <c r="P152" s="7"/>
      <c r="Q152" s="105">
        <f t="shared" si="88"/>
        <v>5.3529999999999998</v>
      </c>
      <c r="R152" s="105">
        <f t="shared" si="89"/>
        <v>5.3529999999999998</v>
      </c>
      <c r="S152" s="105">
        <f t="shared" si="90"/>
        <v>5.3529999999999998</v>
      </c>
      <c r="T152" s="7"/>
      <c r="U152" s="5">
        <f t="shared" si="91"/>
        <v>31</v>
      </c>
      <c r="V152" s="45">
        <f t="shared" si="92"/>
        <v>41754</v>
      </c>
      <c r="W152" s="5">
        <f t="shared" si="93"/>
        <v>4803</v>
      </c>
      <c r="X152" s="55">
        <f t="shared" si="94"/>
        <v>6.0035549535680105E-2</v>
      </c>
      <c r="Y152" s="47">
        <f t="shared" si="95"/>
        <v>0.45919548732164323</v>
      </c>
      <c r="Z152" s="5">
        <f t="shared" si="96"/>
        <v>1</v>
      </c>
      <c r="AA152" s="5">
        <f t="shared" si="97"/>
        <v>31</v>
      </c>
      <c r="AC152" s="39">
        <f t="shared" si="98"/>
        <v>1138093.0555523266</v>
      </c>
      <c r="AD152" s="39">
        <f t="shared" si="99"/>
        <v>1138093.0555523266</v>
      </c>
      <c r="AE152" s="39">
        <f t="shared" si="100"/>
        <v>1138093.0555523266</v>
      </c>
      <c r="AF152" s="39">
        <f t="shared" si="101"/>
        <v>3309.6514748707441</v>
      </c>
      <c r="AG152" s="39">
        <f t="shared" si="102"/>
        <v>3309.6514748707441</v>
      </c>
      <c r="AH152" s="39">
        <f t="shared" si="103"/>
        <v>3309.6514748707441</v>
      </c>
      <c r="AI152" s="39">
        <f t="shared" si="104"/>
        <v>1601.4442620342306</v>
      </c>
      <c r="AJ152" s="39">
        <f t="shared" si="105"/>
        <v>1601.4442620342306</v>
      </c>
      <c r="AK152" s="39">
        <f t="shared" si="106"/>
        <v>1601.4442620342306</v>
      </c>
      <c r="AL152" s="43"/>
      <c r="AM152" s="39">
        <f t="shared" si="107"/>
        <v>0</v>
      </c>
      <c r="AN152" s="39">
        <f t="shared" si="108"/>
        <v>0</v>
      </c>
      <c r="AO152" s="39">
        <f t="shared" si="109"/>
        <v>0</v>
      </c>
      <c r="AP152" s="40">
        <f t="shared" si="110"/>
        <v>0</v>
      </c>
      <c r="AR152" s="39">
        <f t="shared" si="111"/>
        <v>0</v>
      </c>
      <c r="AS152" s="39">
        <f t="shared" si="112"/>
        <v>0</v>
      </c>
      <c r="AT152" s="39">
        <f t="shared" si="113"/>
        <v>0</v>
      </c>
      <c r="AU152" s="40">
        <f t="shared" si="114"/>
        <v>0</v>
      </c>
      <c r="AV152" s="40"/>
      <c r="AW152" s="52">
        <f t="shared" si="115"/>
        <v>0</v>
      </c>
      <c r="AY152" s="52">
        <f t="shared" si="116"/>
        <v>1143004.1512892316</v>
      </c>
      <c r="AZ152" s="70"/>
    </row>
    <row r="153" spans="1:52">
      <c r="A153" s="44">
        <f t="shared" si="117"/>
        <v>41730</v>
      </c>
      <c r="B153" s="66">
        <f t="shared" si="119"/>
        <v>15000</v>
      </c>
      <c r="C153" s="67"/>
      <c r="D153" s="68">
        <f t="shared" si="81"/>
        <v>15000</v>
      </c>
      <c r="E153" s="35">
        <f t="shared" si="82"/>
        <v>450000</v>
      </c>
      <c r="F153" s="35">
        <f t="shared" si="83"/>
        <v>205548.81426865549</v>
      </c>
      <c r="G153" s="55">
        <f t="shared" si="84"/>
        <v>5.2939999999999996</v>
      </c>
      <c r="H153" s="69">
        <f>G153+' Summary'!$B$15</f>
        <v>5.2939999999999996</v>
      </c>
      <c r="I153" s="105">
        <f>H153+' Summary'!$B$17</f>
        <v>5.2939999999999996</v>
      </c>
      <c r="J153" s="55">
        <f t="shared" si="85"/>
        <v>1.5500000000000002E-2</v>
      </c>
      <c r="K153" s="69">
        <f>J153+' Summary'!$B$16</f>
        <v>1.5500000000000002E-2</v>
      </c>
      <c r="L153" s="105">
        <f t="shared" si="118"/>
        <v>1.5500000000000002E-2</v>
      </c>
      <c r="M153" s="55">
        <f t="shared" si="86"/>
        <v>0.01</v>
      </c>
      <c r="N153" s="69">
        <f t="shared" si="87"/>
        <v>0.01</v>
      </c>
      <c r="O153" s="105">
        <f t="shared" si="87"/>
        <v>0.01</v>
      </c>
      <c r="P153" s="7"/>
      <c r="Q153" s="105">
        <f t="shared" si="88"/>
        <v>5.3194999999999997</v>
      </c>
      <c r="R153" s="105">
        <f t="shared" si="89"/>
        <v>5.3194999999999997</v>
      </c>
      <c r="S153" s="105">
        <f t="shared" si="90"/>
        <v>5.3194999999999997</v>
      </c>
      <c r="T153" s="7"/>
      <c r="U153" s="5">
        <f t="shared" si="91"/>
        <v>30</v>
      </c>
      <c r="V153" s="45">
        <f t="shared" si="92"/>
        <v>41784</v>
      </c>
      <c r="W153" s="5">
        <f t="shared" si="93"/>
        <v>4833</v>
      </c>
      <c r="X153" s="55">
        <f t="shared" si="94"/>
        <v>6.0069621253102723E-2</v>
      </c>
      <c r="Y153" s="47">
        <f t="shared" si="95"/>
        <v>0.45677514281923443</v>
      </c>
      <c r="Z153" s="5">
        <f t="shared" si="96"/>
        <v>1</v>
      </c>
      <c r="AA153" s="5">
        <f t="shared" si="97"/>
        <v>30</v>
      </c>
      <c r="AC153" s="39">
        <f t="shared" si="98"/>
        <v>1088175.422738262</v>
      </c>
      <c r="AD153" s="39">
        <f t="shared" si="99"/>
        <v>1088175.422738262</v>
      </c>
      <c r="AE153" s="39">
        <f t="shared" si="100"/>
        <v>1088175.422738262</v>
      </c>
      <c r="AF153" s="39">
        <f t="shared" si="101"/>
        <v>3186.0066211641606</v>
      </c>
      <c r="AG153" s="39">
        <f t="shared" si="102"/>
        <v>3186.0066211641606</v>
      </c>
      <c r="AH153" s="39">
        <f t="shared" si="103"/>
        <v>3186.0066211641606</v>
      </c>
      <c r="AI153" s="39">
        <f t="shared" si="104"/>
        <v>2055.488142686555</v>
      </c>
      <c r="AJ153" s="39">
        <f t="shared" si="105"/>
        <v>2055.488142686555</v>
      </c>
      <c r="AK153" s="39">
        <f t="shared" si="106"/>
        <v>2055.488142686555</v>
      </c>
      <c r="AL153" s="43"/>
      <c r="AM153" s="39">
        <f t="shared" si="107"/>
        <v>0</v>
      </c>
      <c r="AN153" s="39">
        <f t="shared" si="108"/>
        <v>0</v>
      </c>
      <c r="AO153" s="39">
        <f t="shared" si="109"/>
        <v>0</v>
      </c>
      <c r="AP153" s="40">
        <f t="shared" si="110"/>
        <v>0</v>
      </c>
      <c r="AR153" s="39">
        <f t="shared" si="111"/>
        <v>0</v>
      </c>
      <c r="AS153" s="39">
        <f t="shared" si="112"/>
        <v>0</v>
      </c>
      <c r="AT153" s="39">
        <f t="shared" si="113"/>
        <v>0</v>
      </c>
      <c r="AU153" s="40">
        <f t="shared" si="114"/>
        <v>0</v>
      </c>
      <c r="AV153" s="40"/>
      <c r="AW153" s="52">
        <f t="shared" si="115"/>
        <v>0</v>
      </c>
      <c r="AY153" s="52">
        <f t="shared" si="116"/>
        <v>1093416.9175021127</v>
      </c>
      <c r="AZ153" s="70"/>
    </row>
    <row r="154" spans="1:52">
      <c r="A154" s="44">
        <f t="shared" si="117"/>
        <v>41760</v>
      </c>
      <c r="B154" s="66">
        <f t="shared" si="119"/>
        <v>15000</v>
      </c>
      <c r="C154" s="67"/>
      <c r="D154" s="68">
        <f t="shared" si="81"/>
        <v>15000</v>
      </c>
      <c r="E154" s="35">
        <f t="shared" si="82"/>
        <v>0</v>
      </c>
      <c r="F154" s="35">
        <f t="shared" si="83"/>
        <v>0</v>
      </c>
      <c r="G154" s="55">
        <f t="shared" si="84"/>
        <v>5.2810000000000006</v>
      </c>
      <c r="H154" s="69">
        <f>G154+' Summary'!$B$15</f>
        <v>5.2810000000000006</v>
      </c>
      <c r="I154" s="105">
        <f>H154+' Summary'!$B$17</f>
        <v>5.2810000000000006</v>
      </c>
      <c r="J154" s="55">
        <f t="shared" si="85"/>
        <v>1.5250000000000001E-2</v>
      </c>
      <c r="K154" s="69">
        <f>J154+' Summary'!$B$16</f>
        <v>1.5250000000000001E-2</v>
      </c>
      <c r="L154" s="105">
        <f t="shared" si="118"/>
        <v>1.5250000000000001E-2</v>
      </c>
      <c r="M154" s="55">
        <f t="shared" si="86"/>
        <v>0.01</v>
      </c>
      <c r="N154" s="69">
        <f t="shared" si="87"/>
        <v>0.01</v>
      </c>
      <c r="O154" s="105">
        <f t="shared" si="87"/>
        <v>0.01</v>
      </c>
      <c r="P154" s="7"/>
      <c r="Q154" s="105">
        <f t="shared" si="88"/>
        <v>5.3062500000000004</v>
      </c>
      <c r="R154" s="105">
        <f t="shared" si="89"/>
        <v>5.3062500000000004</v>
      </c>
      <c r="S154" s="105">
        <f t="shared" si="90"/>
        <v>5.3062500000000004</v>
      </c>
      <c r="T154" s="7"/>
      <c r="U154" s="5">
        <f t="shared" si="91"/>
        <v>31</v>
      </c>
      <c r="V154" s="45">
        <f t="shared" si="92"/>
        <v>41815</v>
      </c>
      <c r="W154" s="5">
        <f t="shared" si="93"/>
        <v>4864</v>
      </c>
      <c r="X154" s="55">
        <f t="shared" si="94"/>
        <v>6.0102593883234204E-2</v>
      </c>
      <c r="Y154" s="47">
        <f t="shared" si="95"/>
        <v>0.45428501520580244</v>
      </c>
      <c r="Z154" s="5">
        <f t="shared" si="96"/>
        <v>0</v>
      </c>
      <c r="AA154" s="5">
        <f t="shared" si="97"/>
        <v>0</v>
      </c>
      <c r="AC154" s="39">
        <f t="shared" si="98"/>
        <v>0</v>
      </c>
      <c r="AD154" s="39">
        <f t="shared" si="99"/>
        <v>0</v>
      </c>
      <c r="AE154" s="39">
        <f t="shared" si="100"/>
        <v>0</v>
      </c>
      <c r="AF154" s="39">
        <f t="shared" si="101"/>
        <v>0</v>
      </c>
      <c r="AG154" s="39">
        <f t="shared" si="102"/>
        <v>0</v>
      </c>
      <c r="AH154" s="39">
        <f t="shared" si="103"/>
        <v>0</v>
      </c>
      <c r="AI154" s="39">
        <f t="shared" si="104"/>
        <v>0</v>
      </c>
      <c r="AJ154" s="39">
        <f t="shared" si="105"/>
        <v>0</v>
      </c>
      <c r="AK154" s="39">
        <f t="shared" si="106"/>
        <v>0</v>
      </c>
      <c r="AL154" s="43"/>
      <c r="AM154" s="39">
        <f t="shared" si="107"/>
        <v>0</v>
      </c>
      <c r="AN154" s="39">
        <f t="shared" si="108"/>
        <v>0</v>
      </c>
      <c r="AO154" s="39">
        <f t="shared" si="109"/>
        <v>0</v>
      </c>
      <c r="AP154" s="40">
        <f t="shared" si="110"/>
        <v>0</v>
      </c>
      <c r="AR154" s="39">
        <f t="shared" si="111"/>
        <v>0</v>
      </c>
      <c r="AS154" s="39">
        <f t="shared" si="112"/>
        <v>0</v>
      </c>
      <c r="AT154" s="39">
        <f t="shared" si="113"/>
        <v>0</v>
      </c>
      <c r="AU154" s="40">
        <f t="shared" si="114"/>
        <v>0</v>
      </c>
      <c r="AV154" s="40"/>
      <c r="AW154" s="52">
        <f t="shared" si="115"/>
        <v>0</v>
      </c>
      <c r="AY154" s="52">
        <f t="shared" si="116"/>
        <v>0</v>
      </c>
      <c r="AZ154" s="70"/>
    </row>
    <row r="155" spans="1:52">
      <c r="A155" s="44">
        <f t="shared" si="117"/>
        <v>41791</v>
      </c>
      <c r="B155" s="66">
        <f t="shared" si="119"/>
        <v>15000</v>
      </c>
      <c r="C155" s="67"/>
      <c r="D155" s="68">
        <f t="shared" si="81"/>
        <v>15000</v>
      </c>
      <c r="E155" s="35">
        <f t="shared" si="82"/>
        <v>0</v>
      </c>
      <c r="F155" s="35">
        <f t="shared" si="83"/>
        <v>0</v>
      </c>
      <c r="G155" s="55">
        <f t="shared" si="84"/>
        <v>5.3140000000000001</v>
      </c>
      <c r="H155" s="69">
        <f>G155+' Summary'!$B$15</f>
        <v>5.3140000000000001</v>
      </c>
      <c r="I155" s="105">
        <f>H155+' Summary'!$B$17</f>
        <v>5.3140000000000001</v>
      </c>
      <c r="J155" s="55">
        <f t="shared" si="85"/>
        <v>1.5250000000000001E-2</v>
      </c>
      <c r="K155" s="69">
        <f>J155+' Summary'!$B$16</f>
        <v>1.5250000000000001E-2</v>
      </c>
      <c r="L155" s="105">
        <f t="shared" si="118"/>
        <v>1.5250000000000001E-2</v>
      </c>
      <c r="M155" s="55">
        <f t="shared" si="86"/>
        <v>0.01</v>
      </c>
      <c r="N155" s="69">
        <f t="shared" si="87"/>
        <v>0.01</v>
      </c>
      <c r="O155" s="105">
        <f t="shared" si="87"/>
        <v>0.01</v>
      </c>
      <c r="P155" s="7"/>
      <c r="Q155" s="105">
        <f t="shared" si="88"/>
        <v>5.3392499999999998</v>
      </c>
      <c r="R155" s="105">
        <f t="shared" si="89"/>
        <v>5.3392499999999998</v>
      </c>
      <c r="S155" s="105">
        <f t="shared" si="90"/>
        <v>5.3392499999999998</v>
      </c>
      <c r="T155" s="7"/>
      <c r="U155" s="5">
        <f t="shared" si="91"/>
        <v>30</v>
      </c>
      <c r="V155" s="45">
        <f t="shared" si="92"/>
        <v>41845</v>
      </c>
      <c r="W155" s="5">
        <f t="shared" si="93"/>
        <v>4894</v>
      </c>
      <c r="X155" s="55">
        <f t="shared" si="94"/>
        <v>6.0136665601415715E-2</v>
      </c>
      <c r="Y155" s="47">
        <f t="shared" si="95"/>
        <v>0.45188572763744317</v>
      </c>
      <c r="Z155" s="5">
        <f t="shared" si="96"/>
        <v>0</v>
      </c>
      <c r="AA155" s="5">
        <f t="shared" si="97"/>
        <v>0</v>
      </c>
      <c r="AC155" s="39">
        <f t="shared" si="98"/>
        <v>0</v>
      </c>
      <c r="AD155" s="39">
        <f t="shared" si="99"/>
        <v>0</v>
      </c>
      <c r="AE155" s="39">
        <f t="shared" si="100"/>
        <v>0</v>
      </c>
      <c r="AF155" s="39">
        <f t="shared" si="101"/>
        <v>0</v>
      </c>
      <c r="AG155" s="39">
        <f t="shared" si="102"/>
        <v>0</v>
      </c>
      <c r="AH155" s="39">
        <f t="shared" si="103"/>
        <v>0</v>
      </c>
      <c r="AI155" s="39">
        <f t="shared" si="104"/>
        <v>0</v>
      </c>
      <c r="AJ155" s="39">
        <f t="shared" si="105"/>
        <v>0</v>
      </c>
      <c r="AK155" s="39">
        <f t="shared" si="106"/>
        <v>0</v>
      </c>
      <c r="AL155" s="43"/>
      <c r="AM155" s="39">
        <f t="shared" si="107"/>
        <v>0</v>
      </c>
      <c r="AN155" s="39">
        <f t="shared" si="108"/>
        <v>0</v>
      </c>
      <c r="AO155" s="39">
        <f t="shared" si="109"/>
        <v>0</v>
      </c>
      <c r="AP155" s="40">
        <f t="shared" si="110"/>
        <v>0</v>
      </c>
      <c r="AR155" s="39">
        <f t="shared" si="111"/>
        <v>0</v>
      </c>
      <c r="AS155" s="39">
        <f t="shared" si="112"/>
        <v>0</v>
      </c>
      <c r="AT155" s="39">
        <f t="shared" si="113"/>
        <v>0</v>
      </c>
      <c r="AU155" s="40">
        <f t="shared" si="114"/>
        <v>0</v>
      </c>
      <c r="AV155" s="40"/>
      <c r="AW155" s="52">
        <f t="shared" si="115"/>
        <v>0</v>
      </c>
      <c r="AY155" s="52">
        <f t="shared" si="116"/>
        <v>0</v>
      </c>
      <c r="AZ155" s="70"/>
    </row>
    <row r="156" spans="1:52">
      <c r="A156" s="44">
        <f t="shared" si="117"/>
        <v>41821</v>
      </c>
      <c r="B156" s="66">
        <f t="shared" si="119"/>
        <v>15000</v>
      </c>
      <c r="C156" s="67"/>
      <c r="D156" s="68">
        <f t="shared" si="81"/>
        <v>15000</v>
      </c>
      <c r="E156" s="35">
        <f t="shared" si="82"/>
        <v>0</v>
      </c>
      <c r="F156" s="35">
        <f t="shared" si="83"/>
        <v>0</v>
      </c>
      <c r="G156" s="55">
        <f t="shared" si="84"/>
        <v>5.34</v>
      </c>
      <c r="H156" s="69">
        <f>G156+' Summary'!$B$15</f>
        <v>5.34</v>
      </c>
      <c r="I156" s="105">
        <f>H156+' Summary'!$B$17</f>
        <v>5.34</v>
      </c>
      <c r="J156" s="55">
        <f t="shared" si="85"/>
        <v>1.5250000000000001E-2</v>
      </c>
      <c r="K156" s="69">
        <f>J156+' Summary'!$B$16</f>
        <v>1.5250000000000001E-2</v>
      </c>
      <c r="L156" s="105">
        <f t="shared" si="118"/>
        <v>1.5250000000000001E-2</v>
      </c>
      <c r="M156" s="55">
        <f t="shared" si="86"/>
        <v>0.01</v>
      </c>
      <c r="N156" s="69">
        <f t="shared" si="87"/>
        <v>0.01</v>
      </c>
      <c r="O156" s="105">
        <f t="shared" si="87"/>
        <v>0.01</v>
      </c>
      <c r="P156" s="7"/>
      <c r="Q156" s="105">
        <f t="shared" si="88"/>
        <v>5.3652499999999996</v>
      </c>
      <c r="R156" s="105">
        <f t="shared" si="89"/>
        <v>5.3652499999999996</v>
      </c>
      <c r="S156" s="105">
        <f t="shared" si="90"/>
        <v>5.3652499999999996</v>
      </c>
      <c r="T156" s="7"/>
      <c r="U156" s="5">
        <f t="shared" si="91"/>
        <v>31</v>
      </c>
      <c r="V156" s="45">
        <f t="shared" si="92"/>
        <v>41876</v>
      </c>
      <c r="W156" s="5">
        <f t="shared" si="93"/>
        <v>4925</v>
      </c>
      <c r="X156" s="55">
        <f t="shared" si="94"/>
        <v>6.0169638232281414E-2</v>
      </c>
      <c r="Y156" s="47">
        <f t="shared" si="95"/>
        <v>0.44941729601111791</v>
      </c>
      <c r="Z156" s="5">
        <f t="shared" si="96"/>
        <v>0</v>
      </c>
      <c r="AA156" s="5">
        <f t="shared" si="97"/>
        <v>0</v>
      </c>
      <c r="AC156" s="39">
        <f t="shared" si="98"/>
        <v>0</v>
      </c>
      <c r="AD156" s="39">
        <f t="shared" si="99"/>
        <v>0</v>
      </c>
      <c r="AE156" s="39">
        <f t="shared" si="100"/>
        <v>0</v>
      </c>
      <c r="AF156" s="39">
        <f t="shared" si="101"/>
        <v>0</v>
      </c>
      <c r="AG156" s="39">
        <f t="shared" si="102"/>
        <v>0</v>
      </c>
      <c r="AH156" s="39">
        <f t="shared" si="103"/>
        <v>0</v>
      </c>
      <c r="AI156" s="39">
        <f t="shared" si="104"/>
        <v>0</v>
      </c>
      <c r="AJ156" s="39">
        <f t="shared" si="105"/>
        <v>0</v>
      </c>
      <c r="AK156" s="39">
        <f t="shared" si="106"/>
        <v>0</v>
      </c>
      <c r="AL156" s="43"/>
      <c r="AM156" s="39">
        <f t="shared" si="107"/>
        <v>0</v>
      </c>
      <c r="AN156" s="39">
        <f t="shared" si="108"/>
        <v>0</v>
      </c>
      <c r="AO156" s="39">
        <f t="shared" si="109"/>
        <v>0</v>
      </c>
      <c r="AP156" s="40">
        <f t="shared" si="110"/>
        <v>0</v>
      </c>
      <c r="AR156" s="39">
        <f t="shared" si="111"/>
        <v>0</v>
      </c>
      <c r="AS156" s="39">
        <f t="shared" si="112"/>
        <v>0</v>
      </c>
      <c r="AT156" s="39">
        <f t="shared" si="113"/>
        <v>0</v>
      </c>
      <c r="AU156" s="40">
        <f t="shared" si="114"/>
        <v>0</v>
      </c>
      <c r="AV156" s="40"/>
      <c r="AW156" s="52">
        <f t="shared" si="115"/>
        <v>0</v>
      </c>
      <c r="AY156" s="52">
        <f t="shared" si="116"/>
        <v>0</v>
      </c>
      <c r="AZ156" s="70"/>
    </row>
    <row r="157" spans="1:52">
      <c r="A157" s="44">
        <f t="shared" si="117"/>
        <v>41852</v>
      </c>
      <c r="B157" s="66">
        <f t="shared" si="119"/>
        <v>15000</v>
      </c>
      <c r="C157" s="67"/>
      <c r="D157" s="68">
        <f t="shared" si="81"/>
        <v>15000</v>
      </c>
      <c r="E157" s="35">
        <f t="shared" si="82"/>
        <v>0</v>
      </c>
      <c r="F157" s="35">
        <f t="shared" si="83"/>
        <v>0</v>
      </c>
      <c r="G157" s="55">
        <f t="shared" si="84"/>
        <v>5.3679999999999994</v>
      </c>
      <c r="H157" s="69">
        <f>G157+' Summary'!$B$15</f>
        <v>5.3679999999999994</v>
      </c>
      <c r="I157" s="105">
        <f>H157+' Summary'!$B$17</f>
        <v>5.3679999999999994</v>
      </c>
      <c r="J157" s="55">
        <f t="shared" si="85"/>
        <v>1.5250000000000001E-2</v>
      </c>
      <c r="K157" s="69">
        <f>J157+' Summary'!$B$16</f>
        <v>1.5250000000000001E-2</v>
      </c>
      <c r="L157" s="105">
        <f t="shared" si="118"/>
        <v>1.5250000000000001E-2</v>
      </c>
      <c r="M157" s="55">
        <f t="shared" si="86"/>
        <v>0.01</v>
      </c>
      <c r="N157" s="69">
        <f t="shared" si="87"/>
        <v>0.01</v>
      </c>
      <c r="O157" s="105">
        <f t="shared" si="87"/>
        <v>0.01</v>
      </c>
      <c r="P157" s="7"/>
      <c r="Q157" s="105">
        <f t="shared" si="88"/>
        <v>5.3932499999999992</v>
      </c>
      <c r="R157" s="105">
        <f t="shared" si="89"/>
        <v>5.3932499999999992</v>
      </c>
      <c r="S157" s="105">
        <f t="shared" si="90"/>
        <v>5.3932499999999992</v>
      </c>
      <c r="T157" s="7"/>
      <c r="U157" s="5">
        <f t="shared" si="91"/>
        <v>31</v>
      </c>
      <c r="V157" s="45">
        <f t="shared" si="92"/>
        <v>41907</v>
      </c>
      <c r="W157" s="5">
        <f t="shared" si="93"/>
        <v>4956</v>
      </c>
      <c r="X157" s="55">
        <f t="shared" si="94"/>
        <v>6.0203709951222317E-2</v>
      </c>
      <c r="Y157" s="47">
        <f t="shared" si="95"/>
        <v>0.44695984203125638</v>
      </c>
      <c r="Z157" s="5">
        <f t="shared" si="96"/>
        <v>0</v>
      </c>
      <c r="AA157" s="5">
        <f t="shared" si="97"/>
        <v>0</v>
      </c>
      <c r="AC157" s="39">
        <f t="shared" si="98"/>
        <v>0</v>
      </c>
      <c r="AD157" s="39">
        <f t="shared" si="99"/>
        <v>0</v>
      </c>
      <c r="AE157" s="39">
        <f t="shared" si="100"/>
        <v>0</v>
      </c>
      <c r="AF157" s="39">
        <f t="shared" si="101"/>
        <v>0</v>
      </c>
      <c r="AG157" s="39">
        <f t="shared" si="102"/>
        <v>0</v>
      </c>
      <c r="AH157" s="39">
        <f t="shared" si="103"/>
        <v>0</v>
      </c>
      <c r="AI157" s="39">
        <f t="shared" si="104"/>
        <v>0</v>
      </c>
      <c r="AJ157" s="39">
        <f t="shared" si="105"/>
        <v>0</v>
      </c>
      <c r="AK157" s="39">
        <f t="shared" si="106"/>
        <v>0</v>
      </c>
      <c r="AL157" s="43"/>
      <c r="AM157" s="39">
        <f t="shared" si="107"/>
        <v>0</v>
      </c>
      <c r="AN157" s="39">
        <f t="shared" si="108"/>
        <v>0</v>
      </c>
      <c r="AO157" s="39">
        <f t="shared" si="109"/>
        <v>0</v>
      </c>
      <c r="AP157" s="40">
        <f t="shared" si="110"/>
        <v>0</v>
      </c>
      <c r="AR157" s="39">
        <f t="shared" si="111"/>
        <v>0</v>
      </c>
      <c r="AS157" s="39">
        <f t="shared" si="112"/>
        <v>0</v>
      </c>
      <c r="AT157" s="39">
        <f t="shared" si="113"/>
        <v>0</v>
      </c>
      <c r="AU157" s="40">
        <f t="shared" si="114"/>
        <v>0</v>
      </c>
      <c r="AV157" s="40"/>
      <c r="AW157" s="52">
        <f t="shared" si="115"/>
        <v>0</v>
      </c>
      <c r="AY157" s="52">
        <f t="shared" si="116"/>
        <v>0</v>
      </c>
      <c r="AZ157" s="70"/>
    </row>
    <row r="158" spans="1:52">
      <c r="A158" s="44">
        <f t="shared" si="117"/>
        <v>41883</v>
      </c>
      <c r="B158" s="66">
        <f t="shared" si="119"/>
        <v>15000</v>
      </c>
      <c r="C158" s="67"/>
      <c r="D158" s="68">
        <f t="shared" si="81"/>
        <v>15000</v>
      </c>
      <c r="E158" s="35">
        <f t="shared" si="82"/>
        <v>0</v>
      </c>
      <c r="F158" s="35">
        <f t="shared" si="83"/>
        <v>0</v>
      </c>
      <c r="G158" s="55">
        <f t="shared" si="84"/>
        <v>5.3579999999999997</v>
      </c>
      <c r="H158" s="69">
        <f>G158+' Summary'!$B$15</f>
        <v>5.3579999999999997</v>
      </c>
      <c r="I158" s="105">
        <f>H158+' Summary'!$B$17</f>
        <v>5.3579999999999997</v>
      </c>
      <c r="J158" s="55">
        <f t="shared" si="85"/>
        <v>1.5250000000000001E-2</v>
      </c>
      <c r="K158" s="69">
        <f>J158+' Summary'!$B$16</f>
        <v>1.5250000000000001E-2</v>
      </c>
      <c r="L158" s="105">
        <f t="shared" si="118"/>
        <v>1.5250000000000001E-2</v>
      </c>
      <c r="M158" s="55">
        <f t="shared" si="86"/>
        <v>0.01</v>
      </c>
      <c r="N158" s="69">
        <f t="shared" si="87"/>
        <v>0.01</v>
      </c>
      <c r="O158" s="105">
        <f t="shared" si="87"/>
        <v>0.01</v>
      </c>
      <c r="P158" s="7"/>
      <c r="Q158" s="105">
        <f t="shared" si="88"/>
        <v>5.3832499999999994</v>
      </c>
      <c r="R158" s="105">
        <f t="shared" si="89"/>
        <v>5.3832499999999994</v>
      </c>
      <c r="S158" s="105">
        <f t="shared" si="90"/>
        <v>5.3832499999999994</v>
      </c>
      <c r="T158" s="7"/>
      <c r="U158" s="5">
        <f t="shared" si="91"/>
        <v>30</v>
      </c>
      <c r="V158" s="45">
        <f t="shared" si="92"/>
        <v>41937</v>
      </c>
      <c r="W158" s="5">
        <f t="shared" si="93"/>
        <v>4986</v>
      </c>
      <c r="X158" s="55">
        <f t="shared" si="94"/>
        <v>6.0237781670549009E-2</v>
      </c>
      <c r="Y158" s="47">
        <f t="shared" si="95"/>
        <v>0.44459208234779329</v>
      </c>
      <c r="Z158" s="5">
        <f t="shared" si="96"/>
        <v>0</v>
      </c>
      <c r="AA158" s="5">
        <f t="shared" si="97"/>
        <v>0</v>
      </c>
      <c r="AC158" s="39">
        <f t="shared" si="98"/>
        <v>0</v>
      </c>
      <c r="AD158" s="39">
        <f t="shared" si="99"/>
        <v>0</v>
      </c>
      <c r="AE158" s="39">
        <f t="shared" si="100"/>
        <v>0</v>
      </c>
      <c r="AF158" s="39">
        <f t="shared" si="101"/>
        <v>0</v>
      </c>
      <c r="AG158" s="39">
        <f t="shared" si="102"/>
        <v>0</v>
      </c>
      <c r="AH158" s="39">
        <f t="shared" si="103"/>
        <v>0</v>
      </c>
      <c r="AI158" s="39">
        <f t="shared" si="104"/>
        <v>0</v>
      </c>
      <c r="AJ158" s="39">
        <f t="shared" si="105"/>
        <v>0</v>
      </c>
      <c r="AK158" s="39">
        <f t="shared" si="106"/>
        <v>0</v>
      </c>
      <c r="AL158" s="43"/>
      <c r="AM158" s="39">
        <f t="shared" si="107"/>
        <v>0</v>
      </c>
      <c r="AN158" s="39">
        <f t="shared" si="108"/>
        <v>0</v>
      </c>
      <c r="AO158" s="39">
        <f t="shared" si="109"/>
        <v>0</v>
      </c>
      <c r="AP158" s="40">
        <f t="shared" si="110"/>
        <v>0</v>
      </c>
      <c r="AR158" s="39">
        <f t="shared" si="111"/>
        <v>0</v>
      </c>
      <c r="AS158" s="39">
        <f t="shared" si="112"/>
        <v>0</v>
      </c>
      <c r="AT158" s="39">
        <f t="shared" si="113"/>
        <v>0</v>
      </c>
      <c r="AU158" s="40">
        <f t="shared" si="114"/>
        <v>0</v>
      </c>
      <c r="AV158" s="40"/>
      <c r="AW158" s="52">
        <f t="shared" si="115"/>
        <v>0</v>
      </c>
      <c r="AY158" s="52">
        <f t="shared" si="116"/>
        <v>0</v>
      </c>
      <c r="AZ158" s="70"/>
    </row>
    <row r="159" spans="1:52">
      <c r="A159" s="44">
        <f t="shared" si="117"/>
        <v>41913</v>
      </c>
      <c r="B159" s="66">
        <f t="shared" si="119"/>
        <v>15000</v>
      </c>
      <c r="C159" s="67"/>
      <c r="D159" s="68">
        <f t="shared" si="81"/>
        <v>15000</v>
      </c>
      <c r="E159" s="35">
        <f t="shared" si="82"/>
        <v>0</v>
      </c>
      <c r="F159" s="35">
        <f t="shared" si="83"/>
        <v>0</v>
      </c>
      <c r="G159" s="55">
        <f t="shared" si="84"/>
        <v>5.3779999999999992</v>
      </c>
      <c r="H159" s="69">
        <f>G159+' Summary'!$B$15</f>
        <v>5.3779999999999992</v>
      </c>
      <c r="I159" s="105">
        <f>H159+' Summary'!$B$17</f>
        <v>5.3779999999999992</v>
      </c>
      <c r="J159" s="55">
        <f t="shared" si="85"/>
        <v>2E-3</v>
      </c>
      <c r="K159" s="69">
        <f>J159+' Summary'!$B$16</f>
        <v>2E-3</v>
      </c>
      <c r="L159" s="105">
        <f t="shared" si="118"/>
        <v>2E-3</v>
      </c>
      <c r="M159" s="55">
        <f t="shared" si="86"/>
        <v>0.01</v>
      </c>
      <c r="N159" s="69">
        <f t="shared" si="87"/>
        <v>0.01</v>
      </c>
      <c r="O159" s="105">
        <f t="shared" si="87"/>
        <v>0.01</v>
      </c>
      <c r="P159" s="7"/>
      <c r="Q159" s="105">
        <f t="shared" si="88"/>
        <v>5.3899999999999988</v>
      </c>
      <c r="R159" s="105">
        <f t="shared" si="89"/>
        <v>5.3899999999999988</v>
      </c>
      <c r="S159" s="105">
        <f t="shared" si="90"/>
        <v>5.3899999999999988</v>
      </c>
      <c r="T159" s="7"/>
      <c r="U159" s="5">
        <f t="shared" si="91"/>
        <v>31</v>
      </c>
      <c r="V159" s="45">
        <f t="shared" si="92"/>
        <v>41968</v>
      </c>
      <c r="W159" s="5">
        <f t="shared" si="93"/>
        <v>5017</v>
      </c>
      <c r="X159" s="55">
        <f t="shared" si="94"/>
        <v>6.0270754302522322E-2</v>
      </c>
      <c r="Y159" s="47">
        <f t="shared" si="95"/>
        <v>0.44215613469442377</v>
      </c>
      <c r="Z159" s="5">
        <f t="shared" si="96"/>
        <v>0</v>
      </c>
      <c r="AA159" s="5">
        <f t="shared" si="97"/>
        <v>0</v>
      </c>
      <c r="AC159" s="39">
        <f t="shared" si="98"/>
        <v>0</v>
      </c>
      <c r="AD159" s="39">
        <f t="shared" si="99"/>
        <v>0</v>
      </c>
      <c r="AE159" s="39">
        <f t="shared" si="100"/>
        <v>0</v>
      </c>
      <c r="AF159" s="39">
        <f t="shared" si="101"/>
        <v>0</v>
      </c>
      <c r="AG159" s="39">
        <f t="shared" si="102"/>
        <v>0</v>
      </c>
      <c r="AH159" s="39">
        <f t="shared" si="103"/>
        <v>0</v>
      </c>
      <c r="AI159" s="39">
        <f t="shared" si="104"/>
        <v>0</v>
      </c>
      <c r="AJ159" s="39">
        <f t="shared" si="105"/>
        <v>0</v>
      </c>
      <c r="AK159" s="39">
        <f t="shared" si="106"/>
        <v>0</v>
      </c>
      <c r="AL159" s="43"/>
      <c r="AM159" s="39">
        <f t="shared" si="107"/>
        <v>0</v>
      </c>
      <c r="AN159" s="39">
        <f t="shared" si="108"/>
        <v>0</v>
      </c>
      <c r="AO159" s="39">
        <f t="shared" si="109"/>
        <v>0</v>
      </c>
      <c r="AP159" s="40">
        <f t="shared" si="110"/>
        <v>0</v>
      </c>
      <c r="AR159" s="39">
        <f t="shared" si="111"/>
        <v>0</v>
      </c>
      <c r="AS159" s="39">
        <f t="shared" si="112"/>
        <v>0</v>
      </c>
      <c r="AT159" s="39">
        <f t="shared" si="113"/>
        <v>0</v>
      </c>
      <c r="AU159" s="40">
        <f t="shared" si="114"/>
        <v>0</v>
      </c>
      <c r="AV159" s="40"/>
      <c r="AW159" s="52">
        <f t="shared" si="115"/>
        <v>0</v>
      </c>
      <c r="AY159" s="52">
        <f t="shared" si="116"/>
        <v>0</v>
      </c>
      <c r="AZ159" s="70"/>
    </row>
    <row r="160" spans="1:52">
      <c r="A160" s="44">
        <f t="shared" si="117"/>
        <v>41944</v>
      </c>
      <c r="B160" s="66">
        <f t="shared" si="119"/>
        <v>15000</v>
      </c>
      <c r="C160" s="67"/>
      <c r="D160" s="68">
        <f t="shared" si="81"/>
        <v>15000</v>
      </c>
      <c r="E160" s="35">
        <f t="shared" si="82"/>
        <v>0</v>
      </c>
      <c r="F160" s="35">
        <f t="shared" si="83"/>
        <v>0</v>
      </c>
      <c r="G160" s="55">
        <f t="shared" si="84"/>
        <v>5.5049999999999999</v>
      </c>
      <c r="H160" s="69">
        <f>G160+' Summary'!$B$15</f>
        <v>5.5049999999999999</v>
      </c>
      <c r="I160" s="105">
        <f>H160+' Summary'!$B$17</f>
        <v>5.5049999999999999</v>
      </c>
      <c r="J160" s="55">
        <f t="shared" si="85"/>
        <v>3.0000000000000001E-3</v>
      </c>
      <c r="K160" s="69">
        <f>J160+' Summary'!$B$16</f>
        <v>3.0000000000000001E-3</v>
      </c>
      <c r="L160" s="105">
        <f t="shared" si="118"/>
        <v>3.0000000000000001E-3</v>
      </c>
      <c r="M160" s="55">
        <f t="shared" si="86"/>
        <v>7.4999999999999997E-3</v>
      </c>
      <c r="N160" s="69">
        <f t="shared" si="87"/>
        <v>7.4999999999999997E-3</v>
      </c>
      <c r="O160" s="105">
        <f t="shared" si="87"/>
        <v>7.4999999999999997E-3</v>
      </c>
      <c r="P160" s="7"/>
      <c r="Q160" s="105">
        <f t="shared" si="88"/>
        <v>5.5155000000000003</v>
      </c>
      <c r="R160" s="105">
        <f t="shared" si="89"/>
        <v>5.5155000000000003</v>
      </c>
      <c r="S160" s="105">
        <f t="shared" si="90"/>
        <v>5.5155000000000003</v>
      </c>
      <c r="T160" s="7"/>
      <c r="U160" s="5">
        <f t="shared" si="91"/>
        <v>30</v>
      </c>
      <c r="V160" s="45">
        <f t="shared" si="92"/>
        <v>41998</v>
      </c>
      <c r="W160" s="5">
        <f t="shared" si="93"/>
        <v>5047</v>
      </c>
      <c r="X160" s="55">
        <f t="shared" si="94"/>
        <v>6.0304826022608005E-2</v>
      </c>
      <c r="Y160" s="47">
        <f t="shared" si="95"/>
        <v>0.43980912671052508</v>
      </c>
      <c r="Z160" s="5">
        <f t="shared" si="96"/>
        <v>0</v>
      </c>
      <c r="AA160" s="5">
        <f t="shared" si="97"/>
        <v>0</v>
      </c>
      <c r="AC160" s="39">
        <f t="shared" si="98"/>
        <v>0</v>
      </c>
      <c r="AD160" s="39">
        <f t="shared" si="99"/>
        <v>0</v>
      </c>
      <c r="AE160" s="39">
        <f t="shared" si="100"/>
        <v>0</v>
      </c>
      <c r="AF160" s="39">
        <f t="shared" si="101"/>
        <v>0</v>
      </c>
      <c r="AG160" s="39">
        <f t="shared" si="102"/>
        <v>0</v>
      </c>
      <c r="AH160" s="39">
        <f t="shared" si="103"/>
        <v>0</v>
      </c>
      <c r="AI160" s="39">
        <f t="shared" si="104"/>
        <v>0</v>
      </c>
      <c r="AJ160" s="39">
        <f t="shared" si="105"/>
        <v>0</v>
      </c>
      <c r="AK160" s="39">
        <f t="shared" si="106"/>
        <v>0</v>
      </c>
      <c r="AL160" s="43"/>
      <c r="AM160" s="39">
        <f t="shared" si="107"/>
        <v>0</v>
      </c>
      <c r="AN160" s="39">
        <f t="shared" si="108"/>
        <v>0</v>
      </c>
      <c r="AO160" s="39">
        <f t="shared" si="109"/>
        <v>0</v>
      </c>
      <c r="AP160" s="40">
        <f t="shared" si="110"/>
        <v>0</v>
      </c>
      <c r="AR160" s="39">
        <f t="shared" si="111"/>
        <v>0</v>
      </c>
      <c r="AS160" s="39">
        <f t="shared" si="112"/>
        <v>0</v>
      </c>
      <c r="AT160" s="39">
        <f t="shared" si="113"/>
        <v>0</v>
      </c>
      <c r="AU160" s="40">
        <f t="shared" si="114"/>
        <v>0</v>
      </c>
      <c r="AV160" s="40"/>
      <c r="AW160" s="52">
        <f t="shared" si="115"/>
        <v>0</v>
      </c>
      <c r="AY160" s="52">
        <f t="shared" si="116"/>
        <v>0</v>
      </c>
      <c r="AZ160" s="70"/>
    </row>
    <row r="161" spans="1:52">
      <c r="A161" s="44">
        <f t="shared" si="117"/>
        <v>41974</v>
      </c>
      <c r="B161" s="66">
        <f t="shared" si="119"/>
        <v>15000</v>
      </c>
      <c r="C161" s="67"/>
      <c r="D161" s="68">
        <f t="shared" si="81"/>
        <v>15000</v>
      </c>
      <c r="E161" s="35">
        <f t="shared" si="82"/>
        <v>0</v>
      </c>
      <c r="F161" s="35">
        <f t="shared" si="83"/>
        <v>0</v>
      </c>
      <c r="G161" s="55">
        <f t="shared" si="84"/>
        <v>5.64</v>
      </c>
      <c r="H161" s="69">
        <f>G161+' Summary'!$B$15</f>
        <v>5.64</v>
      </c>
      <c r="I161" s="105">
        <f>H161+' Summary'!$B$17</f>
        <v>5.64</v>
      </c>
      <c r="J161" s="55">
        <f t="shared" si="85"/>
        <v>3.0000000000000001E-3</v>
      </c>
      <c r="K161" s="69">
        <f>J161+' Summary'!$B$16</f>
        <v>3.0000000000000001E-3</v>
      </c>
      <c r="L161" s="105">
        <f t="shared" si="118"/>
        <v>3.0000000000000001E-3</v>
      </c>
      <c r="M161" s="55">
        <f t="shared" si="86"/>
        <v>7.4999999999999997E-3</v>
      </c>
      <c r="N161" s="69">
        <f t="shared" si="87"/>
        <v>7.4999999999999997E-3</v>
      </c>
      <c r="O161" s="105">
        <f t="shared" si="87"/>
        <v>7.4999999999999997E-3</v>
      </c>
      <c r="P161" s="7"/>
      <c r="Q161" s="105">
        <f t="shared" si="88"/>
        <v>5.6505000000000001</v>
      </c>
      <c r="R161" s="105">
        <f t="shared" si="89"/>
        <v>5.6505000000000001</v>
      </c>
      <c r="S161" s="105">
        <f t="shared" si="90"/>
        <v>5.6505000000000001</v>
      </c>
      <c r="T161" s="7"/>
      <c r="U161" s="5">
        <f t="shared" si="91"/>
        <v>31</v>
      </c>
      <c r="V161" s="45">
        <f t="shared" si="92"/>
        <v>42029</v>
      </c>
      <c r="W161" s="5">
        <f t="shared" si="93"/>
        <v>5078</v>
      </c>
      <c r="X161" s="55">
        <f t="shared" si="94"/>
        <v>6.0337798655315716E-2</v>
      </c>
      <c r="Y161" s="47">
        <f t="shared" si="95"/>
        <v>0.43739455956534534</v>
      </c>
      <c r="Z161" s="5">
        <f t="shared" si="96"/>
        <v>0</v>
      </c>
      <c r="AA161" s="5">
        <f t="shared" si="97"/>
        <v>0</v>
      </c>
      <c r="AC161" s="39">
        <f t="shared" si="98"/>
        <v>0</v>
      </c>
      <c r="AD161" s="39">
        <f t="shared" si="99"/>
        <v>0</v>
      </c>
      <c r="AE161" s="39">
        <f t="shared" si="100"/>
        <v>0</v>
      </c>
      <c r="AF161" s="39">
        <f t="shared" si="101"/>
        <v>0</v>
      </c>
      <c r="AG161" s="39">
        <f t="shared" si="102"/>
        <v>0</v>
      </c>
      <c r="AH161" s="39">
        <f t="shared" si="103"/>
        <v>0</v>
      </c>
      <c r="AI161" s="39">
        <f t="shared" si="104"/>
        <v>0</v>
      </c>
      <c r="AJ161" s="39">
        <f t="shared" si="105"/>
        <v>0</v>
      </c>
      <c r="AK161" s="39">
        <f t="shared" si="106"/>
        <v>0</v>
      </c>
      <c r="AL161" s="43"/>
      <c r="AM161" s="39">
        <f t="shared" si="107"/>
        <v>0</v>
      </c>
      <c r="AN161" s="39">
        <f t="shared" si="108"/>
        <v>0</v>
      </c>
      <c r="AO161" s="39">
        <f t="shared" si="109"/>
        <v>0</v>
      </c>
      <c r="AP161" s="40">
        <f t="shared" si="110"/>
        <v>0</v>
      </c>
      <c r="AR161" s="39">
        <f t="shared" si="111"/>
        <v>0</v>
      </c>
      <c r="AS161" s="39">
        <f t="shared" si="112"/>
        <v>0</v>
      </c>
      <c r="AT161" s="39">
        <f t="shared" si="113"/>
        <v>0</v>
      </c>
      <c r="AU161" s="40">
        <f t="shared" si="114"/>
        <v>0</v>
      </c>
      <c r="AV161" s="40"/>
      <c r="AW161" s="52">
        <f t="shared" si="115"/>
        <v>0</v>
      </c>
      <c r="AY161" s="52">
        <f t="shared" si="116"/>
        <v>0</v>
      </c>
      <c r="AZ161" s="70"/>
    </row>
    <row r="162" spans="1:52">
      <c r="A162" s="44">
        <f t="shared" si="117"/>
        <v>42005</v>
      </c>
      <c r="B162" s="66">
        <f t="shared" si="119"/>
        <v>15000</v>
      </c>
      <c r="C162" s="67"/>
      <c r="D162" s="68">
        <f t="shared" si="81"/>
        <v>15000</v>
      </c>
      <c r="E162" s="35">
        <f t="shared" si="82"/>
        <v>0</v>
      </c>
      <c r="F162" s="35">
        <f t="shared" si="83"/>
        <v>0</v>
      </c>
      <c r="G162" s="55">
        <f t="shared" si="84"/>
        <v>5.6950000000000003</v>
      </c>
      <c r="H162" s="69">
        <f>G162+' Summary'!$B$15</f>
        <v>5.6950000000000003</v>
      </c>
      <c r="I162" s="105">
        <f>H162+' Summary'!$B$17</f>
        <v>5.6950000000000003</v>
      </c>
      <c r="J162" s="55">
        <f t="shared" si="85"/>
        <v>3.0000000000000001E-3</v>
      </c>
      <c r="K162" s="69">
        <f>J162+' Summary'!$B$16</f>
        <v>3.0000000000000001E-3</v>
      </c>
      <c r="L162" s="105">
        <f t="shared" si="118"/>
        <v>3.0000000000000001E-3</v>
      </c>
      <c r="M162" s="55">
        <f t="shared" si="86"/>
        <v>7.4999999999999997E-3</v>
      </c>
      <c r="N162" s="69">
        <f t="shared" si="87"/>
        <v>7.4999999999999997E-3</v>
      </c>
      <c r="O162" s="105">
        <f t="shared" si="87"/>
        <v>7.4999999999999997E-3</v>
      </c>
      <c r="P162" s="7"/>
      <c r="Q162" s="105">
        <f t="shared" si="88"/>
        <v>5.7055000000000007</v>
      </c>
      <c r="R162" s="105">
        <f t="shared" si="89"/>
        <v>5.7055000000000007</v>
      </c>
      <c r="S162" s="105">
        <f t="shared" si="90"/>
        <v>5.7055000000000007</v>
      </c>
      <c r="T162" s="7"/>
      <c r="U162" s="5">
        <f t="shared" si="91"/>
        <v>31</v>
      </c>
      <c r="V162" s="45">
        <f t="shared" si="92"/>
        <v>42060</v>
      </c>
      <c r="W162" s="5">
        <f t="shared" si="93"/>
        <v>5109</v>
      </c>
      <c r="X162" s="55">
        <f t="shared" si="94"/>
        <v>6.0371870376159507E-2</v>
      </c>
      <c r="Y162" s="47">
        <f t="shared" si="95"/>
        <v>0.43499080969418497</v>
      </c>
      <c r="Z162" s="5">
        <f t="shared" si="96"/>
        <v>0</v>
      </c>
      <c r="AA162" s="5">
        <f t="shared" si="97"/>
        <v>0</v>
      </c>
      <c r="AC162" s="39">
        <f t="shared" si="98"/>
        <v>0</v>
      </c>
      <c r="AD162" s="39">
        <f t="shared" si="99"/>
        <v>0</v>
      </c>
      <c r="AE162" s="39">
        <f t="shared" si="100"/>
        <v>0</v>
      </c>
      <c r="AF162" s="39">
        <f t="shared" si="101"/>
        <v>0</v>
      </c>
      <c r="AG162" s="39">
        <f t="shared" si="102"/>
        <v>0</v>
      </c>
      <c r="AH162" s="39">
        <f t="shared" si="103"/>
        <v>0</v>
      </c>
      <c r="AI162" s="39">
        <f t="shared" si="104"/>
        <v>0</v>
      </c>
      <c r="AJ162" s="39">
        <f t="shared" si="105"/>
        <v>0</v>
      </c>
      <c r="AK162" s="39">
        <f t="shared" si="106"/>
        <v>0</v>
      </c>
      <c r="AL162" s="43"/>
      <c r="AM162" s="39">
        <f t="shared" si="107"/>
        <v>0</v>
      </c>
      <c r="AN162" s="39">
        <f t="shared" si="108"/>
        <v>0</v>
      </c>
      <c r="AO162" s="39">
        <f t="shared" si="109"/>
        <v>0</v>
      </c>
      <c r="AP162" s="40">
        <f t="shared" si="110"/>
        <v>0</v>
      </c>
      <c r="AR162" s="39">
        <f t="shared" si="111"/>
        <v>0</v>
      </c>
      <c r="AS162" s="39">
        <f t="shared" si="112"/>
        <v>0</v>
      </c>
      <c r="AT162" s="39">
        <f t="shared" si="113"/>
        <v>0</v>
      </c>
      <c r="AU162" s="40">
        <f t="shared" si="114"/>
        <v>0</v>
      </c>
      <c r="AV162" s="40"/>
      <c r="AW162" s="52">
        <f t="shared" si="115"/>
        <v>0</v>
      </c>
      <c r="AY162" s="52">
        <f t="shared" si="116"/>
        <v>0</v>
      </c>
      <c r="AZ162" s="70"/>
    </row>
    <row r="163" spans="1:52">
      <c r="A163" s="44">
        <f t="shared" si="117"/>
        <v>42036</v>
      </c>
      <c r="B163" s="66">
        <f t="shared" si="119"/>
        <v>15000</v>
      </c>
      <c r="C163" s="67"/>
      <c r="D163" s="68">
        <f t="shared" si="81"/>
        <v>15000</v>
      </c>
      <c r="E163" s="35">
        <f t="shared" si="82"/>
        <v>0</v>
      </c>
      <c r="F163" s="35">
        <f t="shared" si="83"/>
        <v>0</v>
      </c>
      <c r="G163" s="55">
        <f t="shared" si="84"/>
        <v>5.5750000000000002</v>
      </c>
      <c r="H163" s="69">
        <f>G163+' Summary'!$B$15</f>
        <v>5.5750000000000002</v>
      </c>
      <c r="I163" s="105">
        <f>H163+' Summary'!$B$17</f>
        <v>5.5750000000000002</v>
      </c>
      <c r="J163" s="55">
        <f t="shared" si="85"/>
        <v>3.0000000000000001E-3</v>
      </c>
      <c r="K163" s="69">
        <f>J163+' Summary'!$B$16</f>
        <v>3.0000000000000001E-3</v>
      </c>
      <c r="L163" s="105">
        <f t="shared" si="118"/>
        <v>3.0000000000000001E-3</v>
      </c>
      <c r="M163" s="55">
        <f t="shared" si="86"/>
        <v>7.4999999999999997E-3</v>
      </c>
      <c r="N163" s="69">
        <f t="shared" si="87"/>
        <v>7.4999999999999997E-3</v>
      </c>
      <c r="O163" s="105">
        <f t="shared" si="87"/>
        <v>7.4999999999999997E-3</v>
      </c>
      <c r="P163" s="7"/>
      <c r="Q163" s="105">
        <f t="shared" si="88"/>
        <v>5.5855000000000006</v>
      </c>
      <c r="R163" s="105">
        <f t="shared" si="89"/>
        <v>5.5855000000000006</v>
      </c>
      <c r="S163" s="105">
        <f t="shared" si="90"/>
        <v>5.5855000000000006</v>
      </c>
      <c r="T163" s="7"/>
      <c r="U163" s="5">
        <f t="shared" si="91"/>
        <v>28</v>
      </c>
      <c r="V163" s="45">
        <f t="shared" si="92"/>
        <v>42088</v>
      </c>
      <c r="W163" s="5">
        <f t="shared" si="93"/>
        <v>5137</v>
      </c>
      <c r="X163" s="55">
        <f t="shared" si="94"/>
        <v>6.0405942097389698E-2</v>
      </c>
      <c r="Y163" s="47">
        <f t="shared" si="95"/>
        <v>0.43282895141588495</v>
      </c>
      <c r="Z163" s="5">
        <f t="shared" si="96"/>
        <v>0</v>
      </c>
      <c r="AA163" s="5">
        <f t="shared" si="97"/>
        <v>0</v>
      </c>
      <c r="AC163" s="39">
        <f t="shared" si="98"/>
        <v>0</v>
      </c>
      <c r="AD163" s="39">
        <f t="shared" si="99"/>
        <v>0</v>
      </c>
      <c r="AE163" s="39">
        <f t="shared" si="100"/>
        <v>0</v>
      </c>
      <c r="AF163" s="39">
        <f t="shared" si="101"/>
        <v>0</v>
      </c>
      <c r="AG163" s="39">
        <f t="shared" si="102"/>
        <v>0</v>
      </c>
      <c r="AH163" s="39">
        <f t="shared" si="103"/>
        <v>0</v>
      </c>
      <c r="AI163" s="39">
        <f t="shared" si="104"/>
        <v>0</v>
      </c>
      <c r="AJ163" s="39">
        <f t="shared" si="105"/>
        <v>0</v>
      </c>
      <c r="AK163" s="39">
        <f t="shared" si="106"/>
        <v>0</v>
      </c>
      <c r="AL163" s="43"/>
      <c r="AM163" s="39">
        <f t="shared" si="107"/>
        <v>0</v>
      </c>
      <c r="AN163" s="39">
        <f t="shared" si="108"/>
        <v>0</v>
      </c>
      <c r="AO163" s="39">
        <f t="shared" si="109"/>
        <v>0</v>
      </c>
      <c r="AP163" s="40">
        <f t="shared" si="110"/>
        <v>0</v>
      </c>
      <c r="AR163" s="39">
        <f t="shared" si="111"/>
        <v>0</v>
      </c>
      <c r="AS163" s="39">
        <f t="shared" si="112"/>
        <v>0</v>
      </c>
      <c r="AT163" s="39">
        <f t="shared" si="113"/>
        <v>0</v>
      </c>
      <c r="AU163" s="40">
        <f t="shared" si="114"/>
        <v>0</v>
      </c>
      <c r="AV163" s="40"/>
      <c r="AW163" s="52">
        <f t="shared" si="115"/>
        <v>0</v>
      </c>
      <c r="AY163" s="52">
        <f t="shared" si="116"/>
        <v>0</v>
      </c>
      <c r="AZ163" s="70"/>
    </row>
    <row r="164" spans="1:52">
      <c r="A164" s="44">
        <f t="shared" si="117"/>
        <v>42064</v>
      </c>
      <c r="B164" s="66">
        <f t="shared" si="119"/>
        <v>15000</v>
      </c>
      <c r="C164" s="67"/>
      <c r="D164" s="68">
        <f t="shared" si="81"/>
        <v>15000</v>
      </c>
      <c r="E164" s="35">
        <f t="shared" si="82"/>
        <v>0</v>
      </c>
      <c r="F164" s="35">
        <f t="shared" si="83"/>
        <v>0</v>
      </c>
      <c r="G164" s="55">
        <f t="shared" si="84"/>
        <v>5.4349999999999996</v>
      </c>
      <c r="H164" s="69">
        <f>G164+' Summary'!$B$15</f>
        <v>5.4349999999999996</v>
      </c>
      <c r="I164" s="105">
        <f>H164+' Summary'!$B$17</f>
        <v>5.4349999999999996</v>
      </c>
      <c r="J164" s="55">
        <f t="shared" si="85"/>
        <v>1.6500000000000001E-2</v>
      </c>
      <c r="K164" s="69">
        <f>J164+' Summary'!$B$16</f>
        <v>1.6500000000000001E-2</v>
      </c>
      <c r="L164" s="105">
        <f t="shared" si="118"/>
        <v>1.6500000000000001E-2</v>
      </c>
      <c r="M164" s="55">
        <f t="shared" si="86"/>
        <v>7.4999999999999997E-3</v>
      </c>
      <c r="N164" s="69">
        <f t="shared" si="87"/>
        <v>7.4999999999999997E-3</v>
      </c>
      <c r="O164" s="105">
        <f t="shared" si="87"/>
        <v>7.4999999999999997E-3</v>
      </c>
      <c r="P164" s="7"/>
      <c r="Q164" s="105">
        <f t="shared" si="88"/>
        <v>5.4589999999999996</v>
      </c>
      <c r="R164" s="105">
        <f t="shared" si="89"/>
        <v>5.4589999999999996</v>
      </c>
      <c r="S164" s="105">
        <f t="shared" si="90"/>
        <v>5.4589999999999996</v>
      </c>
      <c r="T164" s="7"/>
      <c r="U164" s="5">
        <f t="shared" si="91"/>
        <v>31</v>
      </c>
      <c r="V164" s="45">
        <f t="shared" si="92"/>
        <v>42119</v>
      </c>
      <c r="W164" s="5">
        <f t="shared" si="93"/>
        <v>5168</v>
      </c>
      <c r="X164" s="55">
        <f t="shared" si="94"/>
        <v>6.0436716555606611E-2</v>
      </c>
      <c r="Y164" s="47">
        <f t="shared" si="95"/>
        <v>0.43044569944489497</v>
      </c>
      <c r="Z164" s="5">
        <f t="shared" si="96"/>
        <v>0</v>
      </c>
      <c r="AA164" s="5">
        <f t="shared" si="97"/>
        <v>0</v>
      </c>
      <c r="AC164" s="39">
        <f t="shared" si="98"/>
        <v>0</v>
      </c>
      <c r="AD164" s="39">
        <f t="shared" si="99"/>
        <v>0</v>
      </c>
      <c r="AE164" s="39">
        <f t="shared" si="100"/>
        <v>0</v>
      </c>
      <c r="AF164" s="39">
        <f t="shared" si="101"/>
        <v>0</v>
      </c>
      <c r="AG164" s="39">
        <f t="shared" si="102"/>
        <v>0</v>
      </c>
      <c r="AH164" s="39">
        <f t="shared" si="103"/>
        <v>0</v>
      </c>
      <c r="AI164" s="39">
        <f t="shared" si="104"/>
        <v>0</v>
      </c>
      <c r="AJ164" s="39">
        <f t="shared" si="105"/>
        <v>0</v>
      </c>
      <c r="AK164" s="39">
        <f t="shared" si="106"/>
        <v>0</v>
      </c>
      <c r="AL164" s="43"/>
      <c r="AM164" s="39">
        <f t="shared" si="107"/>
        <v>0</v>
      </c>
      <c r="AN164" s="39">
        <f t="shared" si="108"/>
        <v>0</v>
      </c>
      <c r="AO164" s="39">
        <f t="shared" si="109"/>
        <v>0</v>
      </c>
      <c r="AP164" s="40">
        <f t="shared" si="110"/>
        <v>0</v>
      </c>
      <c r="AR164" s="39">
        <f t="shared" si="111"/>
        <v>0</v>
      </c>
      <c r="AS164" s="39">
        <f t="shared" si="112"/>
        <v>0</v>
      </c>
      <c r="AT164" s="39">
        <f t="shared" si="113"/>
        <v>0</v>
      </c>
      <c r="AU164" s="40">
        <f t="shared" si="114"/>
        <v>0</v>
      </c>
      <c r="AV164" s="40"/>
      <c r="AW164" s="52">
        <f t="shared" si="115"/>
        <v>0</v>
      </c>
      <c r="AY164" s="52">
        <f t="shared" si="116"/>
        <v>0</v>
      </c>
      <c r="AZ164" s="70"/>
    </row>
    <row r="165" spans="1:52">
      <c r="A165" s="44">
        <f t="shared" si="117"/>
        <v>42095</v>
      </c>
      <c r="B165" s="66">
        <f t="shared" si="119"/>
        <v>15000</v>
      </c>
      <c r="C165" s="67"/>
      <c r="D165" s="68">
        <f t="shared" si="81"/>
        <v>15000</v>
      </c>
      <c r="E165" s="35">
        <f t="shared" si="82"/>
        <v>0</v>
      </c>
      <c r="F165" s="35">
        <f t="shared" si="83"/>
        <v>0</v>
      </c>
      <c r="G165" s="55">
        <f t="shared" si="84"/>
        <v>5.399</v>
      </c>
      <c r="H165" s="69">
        <f>G165+' Summary'!$B$15</f>
        <v>5.399</v>
      </c>
      <c r="I165" s="105">
        <f>H165+' Summary'!$B$17</f>
        <v>5.399</v>
      </c>
      <c r="J165" s="55">
        <f t="shared" si="85"/>
        <v>1.6500000000000001E-2</v>
      </c>
      <c r="K165" s="69">
        <f>J165+' Summary'!$B$16</f>
        <v>1.6500000000000001E-2</v>
      </c>
      <c r="L165" s="105">
        <f t="shared" si="118"/>
        <v>1.6500000000000001E-2</v>
      </c>
      <c r="M165" s="55">
        <f t="shared" si="86"/>
        <v>0.01</v>
      </c>
      <c r="N165" s="69">
        <f t="shared" si="87"/>
        <v>0.01</v>
      </c>
      <c r="O165" s="105">
        <f t="shared" si="87"/>
        <v>0.01</v>
      </c>
      <c r="P165" s="7"/>
      <c r="Q165" s="105">
        <f t="shared" si="88"/>
        <v>5.4255000000000004</v>
      </c>
      <c r="R165" s="105">
        <f t="shared" si="89"/>
        <v>5.4255000000000004</v>
      </c>
      <c r="S165" s="105">
        <f t="shared" si="90"/>
        <v>5.4255000000000004</v>
      </c>
      <c r="T165" s="7"/>
      <c r="U165" s="5">
        <f t="shared" si="91"/>
        <v>30</v>
      </c>
      <c r="V165" s="45">
        <f t="shared" si="92"/>
        <v>42149</v>
      </c>
      <c r="W165" s="5">
        <f t="shared" si="93"/>
        <v>5198</v>
      </c>
      <c r="X165" s="55">
        <f t="shared" si="94"/>
        <v>6.0470788277569909E-2</v>
      </c>
      <c r="Y165" s="47">
        <f t="shared" si="95"/>
        <v>0.42814953651923865</v>
      </c>
      <c r="Z165" s="5">
        <f t="shared" si="96"/>
        <v>0</v>
      </c>
      <c r="AA165" s="5">
        <f t="shared" si="97"/>
        <v>0</v>
      </c>
      <c r="AC165" s="39">
        <f t="shared" si="98"/>
        <v>0</v>
      </c>
      <c r="AD165" s="39">
        <f t="shared" si="99"/>
        <v>0</v>
      </c>
      <c r="AE165" s="39">
        <f t="shared" si="100"/>
        <v>0</v>
      </c>
      <c r="AF165" s="39">
        <f t="shared" si="101"/>
        <v>0</v>
      </c>
      <c r="AG165" s="39">
        <f t="shared" si="102"/>
        <v>0</v>
      </c>
      <c r="AH165" s="39">
        <f t="shared" si="103"/>
        <v>0</v>
      </c>
      <c r="AI165" s="39">
        <f t="shared" si="104"/>
        <v>0</v>
      </c>
      <c r="AJ165" s="39">
        <f t="shared" si="105"/>
        <v>0</v>
      </c>
      <c r="AK165" s="39">
        <f t="shared" si="106"/>
        <v>0</v>
      </c>
      <c r="AL165" s="43"/>
      <c r="AM165" s="39">
        <f t="shared" si="107"/>
        <v>0</v>
      </c>
      <c r="AN165" s="39">
        <f t="shared" si="108"/>
        <v>0</v>
      </c>
      <c r="AO165" s="39">
        <f t="shared" si="109"/>
        <v>0</v>
      </c>
      <c r="AP165" s="40">
        <f t="shared" si="110"/>
        <v>0</v>
      </c>
      <c r="AR165" s="39">
        <f t="shared" si="111"/>
        <v>0</v>
      </c>
      <c r="AS165" s="39">
        <f t="shared" si="112"/>
        <v>0</v>
      </c>
      <c r="AT165" s="39">
        <f t="shared" si="113"/>
        <v>0</v>
      </c>
      <c r="AU165" s="40">
        <f t="shared" si="114"/>
        <v>0</v>
      </c>
      <c r="AV165" s="40"/>
      <c r="AW165" s="52">
        <f t="shared" si="115"/>
        <v>0</v>
      </c>
      <c r="AY165" s="52">
        <f t="shared" si="116"/>
        <v>0</v>
      </c>
      <c r="AZ165" s="70"/>
    </row>
    <row r="166" spans="1:52">
      <c r="A166" s="44">
        <f t="shared" si="117"/>
        <v>42125</v>
      </c>
      <c r="B166" s="66">
        <f t="shared" si="119"/>
        <v>15000</v>
      </c>
      <c r="C166" s="67"/>
      <c r="D166" s="68">
        <f t="shared" si="81"/>
        <v>15000</v>
      </c>
      <c r="E166" s="35">
        <f t="shared" si="82"/>
        <v>0</v>
      </c>
      <c r="F166" s="35">
        <f t="shared" si="83"/>
        <v>0</v>
      </c>
      <c r="G166" s="55">
        <f t="shared" si="84"/>
        <v>5.3860000000000001</v>
      </c>
      <c r="H166" s="69">
        <f>G166+' Summary'!$B$15</f>
        <v>5.3860000000000001</v>
      </c>
      <c r="I166" s="105">
        <f>H166+' Summary'!$B$17</f>
        <v>5.3860000000000001</v>
      </c>
      <c r="J166" s="55">
        <f t="shared" si="85"/>
        <v>1.6250000000000001E-2</v>
      </c>
      <c r="K166" s="69">
        <f>J166+' Summary'!$B$16</f>
        <v>1.6250000000000001E-2</v>
      </c>
      <c r="L166" s="105">
        <f t="shared" si="118"/>
        <v>1.6250000000000001E-2</v>
      </c>
      <c r="M166" s="55">
        <f t="shared" si="86"/>
        <v>0.01</v>
      </c>
      <c r="N166" s="69">
        <f t="shared" si="87"/>
        <v>0.01</v>
      </c>
      <c r="O166" s="105">
        <f t="shared" si="87"/>
        <v>0.01</v>
      </c>
      <c r="P166" s="7"/>
      <c r="Q166" s="105">
        <f t="shared" si="88"/>
        <v>5.4122500000000002</v>
      </c>
      <c r="R166" s="105">
        <f t="shared" si="89"/>
        <v>5.4122500000000002</v>
      </c>
      <c r="S166" s="105">
        <f t="shared" si="90"/>
        <v>5.4122500000000002</v>
      </c>
      <c r="T166" s="7"/>
      <c r="U166" s="5">
        <f t="shared" si="91"/>
        <v>31</v>
      </c>
      <c r="V166" s="45">
        <f t="shared" si="92"/>
        <v>42180</v>
      </c>
      <c r="W166" s="5">
        <f t="shared" si="93"/>
        <v>5229</v>
      </c>
      <c r="X166" s="55">
        <f t="shared" si="94"/>
        <v>6.0503760912095812E-2</v>
      </c>
      <c r="Y166" s="47">
        <f t="shared" si="95"/>
        <v>0.42578735346361218</v>
      </c>
      <c r="Z166" s="5">
        <f t="shared" si="96"/>
        <v>0</v>
      </c>
      <c r="AA166" s="5">
        <f t="shared" si="97"/>
        <v>0</v>
      </c>
      <c r="AC166" s="39">
        <f t="shared" si="98"/>
        <v>0</v>
      </c>
      <c r="AD166" s="39">
        <f t="shared" si="99"/>
        <v>0</v>
      </c>
      <c r="AE166" s="39">
        <f t="shared" si="100"/>
        <v>0</v>
      </c>
      <c r="AF166" s="39">
        <f t="shared" si="101"/>
        <v>0</v>
      </c>
      <c r="AG166" s="39">
        <f t="shared" si="102"/>
        <v>0</v>
      </c>
      <c r="AH166" s="39">
        <f t="shared" si="103"/>
        <v>0</v>
      </c>
      <c r="AI166" s="39">
        <f t="shared" si="104"/>
        <v>0</v>
      </c>
      <c r="AJ166" s="39">
        <f t="shared" si="105"/>
        <v>0</v>
      </c>
      <c r="AK166" s="39">
        <f t="shared" si="106"/>
        <v>0</v>
      </c>
      <c r="AL166" s="43"/>
      <c r="AM166" s="39">
        <f t="shared" si="107"/>
        <v>0</v>
      </c>
      <c r="AN166" s="39">
        <f t="shared" si="108"/>
        <v>0</v>
      </c>
      <c r="AO166" s="39">
        <f t="shared" si="109"/>
        <v>0</v>
      </c>
      <c r="AP166" s="40">
        <f t="shared" si="110"/>
        <v>0</v>
      </c>
      <c r="AR166" s="39">
        <f t="shared" si="111"/>
        <v>0</v>
      </c>
      <c r="AS166" s="39">
        <f t="shared" si="112"/>
        <v>0</v>
      </c>
      <c r="AT166" s="39">
        <f t="shared" si="113"/>
        <v>0</v>
      </c>
      <c r="AU166" s="40">
        <f t="shared" si="114"/>
        <v>0</v>
      </c>
      <c r="AV166" s="40"/>
      <c r="AW166" s="52">
        <f t="shared" si="115"/>
        <v>0</v>
      </c>
      <c r="AY166" s="52">
        <f t="shared" si="116"/>
        <v>0</v>
      </c>
      <c r="AZ166" s="70"/>
    </row>
    <row r="167" spans="1:52">
      <c r="A167" s="44">
        <f t="shared" si="117"/>
        <v>42156</v>
      </c>
      <c r="B167" s="66">
        <f t="shared" si="119"/>
        <v>15000</v>
      </c>
      <c r="C167" s="67"/>
      <c r="D167" s="68">
        <f t="shared" si="81"/>
        <v>15000</v>
      </c>
      <c r="E167" s="35">
        <f t="shared" si="82"/>
        <v>0</v>
      </c>
      <c r="F167" s="35">
        <f t="shared" si="83"/>
        <v>0</v>
      </c>
      <c r="G167" s="55">
        <f t="shared" si="84"/>
        <v>5.4189999999999996</v>
      </c>
      <c r="H167" s="69">
        <f>G167+' Summary'!$B$15</f>
        <v>5.4189999999999996</v>
      </c>
      <c r="I167" s="105">
        <f>H167+' Summary'!$B$17</f>
        <v>5.4189999999999996</v>
      </c>
      <c r="J167" s="55">
        <f t="shared" si="85"/>
        <v>1.6250000000000001E-2</v>
      </c>
      <c r="K167" s="69">
        <f>J167+' Summary'!$B$16</f>
        <v>1.6250000000000001E-2</v>
      </c>
      <c r="L167" s="105">
        <f t="shared" si="118"/>
        <v>1.6250000000000001E-2</v>
      </c>
      <c r="M167" s="55">
        <f t="shared" si="86"/>
        <v>0.01</v>
      </c>
      <c r="N167" s="69">
        <f t="shared" si="87"/>
        <v>0.01</v>
      </c>
      <c r="O167" s="105">
        <f t="shared" si="87"/>
        <v>0.01</v>
      </c>
      <c r="P167" s="7"/>
      <c r="Q167" s="105">
        <f t="shared" si="88"/>
        <v>5.4452499999999997</v>
      </c>
      <c r="R167" s="105">
        <f t="shared" si="89"/>
        <v>5.4452499999999997</v>
      </c>
      <c r="S167" s="105">
        <f t="shared" si="90"/>
        <v>5.4452499999999997</v>
      </c>
      <c r="T167" s="7"/>
      <c r="U167" s="5">
        <f t="shared" si="91"/>
        <v>30</v>
      </c>
      <c r="V167" s="45">
        <f t="shared" si="92"/>
        <v>42210</v>
      </c>
      <c r="W167" s="5">
        <f t="shared" si="93"/>
        <v>5259</v>
      </c>
      <c r="X167" s="55">
        <f t="shared" si="94"/>
        <v>6.053783263481851E-2</v>
      </c>
      <c r="Y167" s="47">
        <f t="shared" si="95"/>
        <v>0.42351151889075433</v>
      </c>
      <c r="Z167" s="5">
        <f t="shared" si="96"/>
        <v>0</v>
      </c>
      <c r="AA167" s="5">
        <f t="shared" si="97"/>
        <v>0</v>
      </c>
      <c r="AC167" s="39">
        <f t="shared" si="98"/>
        <v>0</v>
      </c>
      <c r="AD167" s="39">
        <f t="shared" si="99"/>
        <v>0</v>
      </c>
      <c r="AE167" s="39">
        <f t="shared" si="100"/>
        <v>0</v>
      </c>
      <c r="AF167" s="39">
        <f t="shared" si="101"/>
        <v>0</v>
      </c>
      <c r="AG167" s="39">
        <f t="shared" si="102"/>
        <v>0</v>
      </c>
      <c r="AH167" s="39">
        <f t="shared" si="103"/>
        <v>0</v>
      </c>
      <c r="AI167" s="39">
        <f t="shared" si="104"/>
        <v>0</v>
      </c>
      <c r="AJ167" s="39">
        <f t="shared" si="105"/>
        <v>0</v>
      </c>
      <c r="AK167" s="39">
        <f t="shared" si="106"/>
        <v>0</v>
      </c>
      <c r="AL167" s="43"/>
      <c r="AM167" s="39">
        <f t="shared" si="107"/>
        <v>0</v>
      </c>
      <c r="AN167" s="39">
        <f t="shared" si="108"/>
        <v>0</v>
      </c>
      <c r="AO167" s="39">
        <f t="shared" si="109"/>
        <v>0</v>
      </c>
      <c r="AP167" s="40">
        <f t="shared" si="110"/>
        <v>0</v>
      </c>
      <c r="AR167" s="39">
        <f t="shared" si="111"/>
        <v>0</v>
      </c>
      <c r="AS167" s="39">
        <f t="shared" si="112"/>
        <v>0</v>
      </c>
      <c r="AT167" s="39">
        <f t="shared" si="113"/>
        <v>0</v>
      </c>
      <c r="AU167" s="40">
        <f t="shared" si="114"/>
        <v>0</v>
      </c>
      <c r="AV167" s="40"/>
      <c r="AW167" s="52">
        <f t="shared" si="115"/>
        <v>0</v>
      </c>
      <c r="AY167" s="52">
        <f t="shared" si="116"/>
        <v>0</v>
      </c>
      <c r="AZ167" s="70"/>
    </row>
    <row r="168" spans="1:52">
      <c r="A168" s="44">
        <f t="shared" si="117"/>
        <v>42186</v>
      </c>
      <c r="B168" s="66">
        <f t="shared" si="119"/>
        <v>15000</v>
      </c>
      <c r="C168" s="67"/>
      <c r="D168" s="68">
        <f t="shared" si="81"/>
        <v>15000</v>
      </c>
      <c r="E168" s="35">
        <f t="shared" si="82"/>
        <v>0</v>
      </c>
      <c r="F168" s="35">
        <f t="shared" si="83"/>
        <v>0</v>
      </c>
      <c r="G168" s="55">
        <f t="shared" si="84"/>
        <v>5.4450000000000003</v>
      </c>
      <c r="H168" s="69">
        <f>G168+' Summary'!$B$15</f>
        <v>5.4450000000000003</v>
      </c>
      <c r="I168" s="105">
        <f>H168+' Summary'!$B$17</f>
        <v>5.4450000000000003</v>
      </c>
      <c r="J168" s="55">
        <f t="shared" si="85"/>
        <v>1.6250000000000001E-2</v>
      </c>
      <c r="K168" s="69">
        <f>J168+' Summary'!$B$16</f>
        <v>1.6250000000000001E-2</v>
      </c>
      <c r="L168" s="105">
        <f t="shared" si="118"/>
        <v>1.6250000000000001E-2</v>
      </c>
      <c r="M168" s="55">
        <f t="shared" si="86"/>
        <v>0.01</v>
      </c>
      <c r="N168" s="69">
        <f t="shared" si="87"/>
        <v>0.01</v>
      </c>
      <c r="O168" s="105">
        <f t="shared" si="87"/>
        <v>0.01</v>
      </c>
      <c r="P168" s="7"/>
      <c r="Q168" s="105">
        <f t="shared" si="88"/>
        <v>5.4712500000000004</v>
      </c>
      <c r="R168" s="105">
        <f t="shared" si="89"/>
        <v>5.4712500000000004</v>
      </c>
      <c r="S168" s="105">
        <f t="shared" si="90"/>
        <v>5.4712500000000004</v>
      </c>
      <c r="T168" s="7"/>
      <c r="U168" s="5">
        <f t="shared" si="91"/>
        <v>31</v>
      </c>
      <c r="V168" s="45">
        <f t="shared" si="92"/>
        <v>42241</v>
      </c>
      <c r="W168" s="5">
        <f t="shared" si="93"/>
        <v>5290</v>
      </c>
      <c r="X168" s="55">
        <f t="shared" si="94"/>
        <v>6.0570805270078396E-2</v>
      </c>
      <c r="Y168" s="47">
        <f t="shared" si="95"/>
        <v>0.4211702788476801</v>
      </c>
      <c r="Z168" s="5">
        <f t="shared" si="96"/>
        <v>0</v>
      </c>
      <c r="AA168" s="5">
        <f t="shared" si="97"/>
        <v>0</v>
      </c>
      <c r="AC168" s="39">
        <f t="shared" si="98"/>
        <v>0</v>
      </c>
      <c r="AD168" s="39">
        <f t="shared" si="99"/>
        <v>0</v>
      </c>
      <c r="AE168" s="39">
        <f t="shared" si="100"/>
        <v>0</v>
      </c>
      <c r="AF168" s="39">
        <f t="shared" si="101"/>
        <v>0</v>
      </c>
      <c r="AG168" s="39">
        <f t="shared" si="102"/>
        <v>0</v>
      </c>
      <c r="AH168" s="39">
        <f t="shared" si="103"/>
        <v>0</v>
      </c>
      <c r="AI168" s="39">
        <f t="shared" si="104"/>
        <v>0</v>
      </c>
      <c r="AJ168" s="39">
        <f t="shared" si="105"/>
        <v>0</v>
      </c>
      <c r="AK168" s="39">
        <f t="shared" si="106"/>
        <v>0</v>
      </c>
      <c r="AL168" s="43"/>
      <c r="AM168" s="39">
        <f t="shared" si="107"/>
        <v>0</v>
      </c>
      <c r="AN168" s="39">
        <f t="shared" si="108"/>
        <v>0</v>
      </c>
      <c r="AO168" s="39">
        <f t="shared" si="109"/>
        <v>0</v>
      </c>
      <c r="AP168" s="40">
        <f t="shared" si="110"/>
        <v>0</v>
      </c>
      <c r="AR168" s="39">
        <f t="shared" si="111"/>
        <v>0</v>
      </c>
      <c r="AS168" s="39">
        <f t="shared" si="112"/>
        <v>0</v>
      </c>
      <c r="AT168" s="39">
        <f t="shared" si="113"/>
        <v>0</v>
      </c>
      <c r="AU168" s="40">
        <f t="shared" si="114"/>
        <v>0</v>
      </c>
      <c r="AV168" s="40"/>
      <c r="AW168" s="52">
        <f t="shared" si="115"/>
        <v>0</v>
      </c>
      <c r="AY168" s="52">
        <f t="shared" si="116"/>
        <v>0</v>
      </c>
      <c r="AZ168" s="70"/>
    </row>
    <row r="169" spans="1:52">
      <c r="A169" s="44">
        <f t="shared" si="117"/>
        <v>42217</v>
      </c>
      <c r="B169" s="66">
        <f t="shared" si="119"/>
        <v>15000</v>
      </c>
      <c r="C169" s="67"/>
      <c r="D169" s="68">
        <f t="shared" si="81"/>
        <v>15000</v>
      </c>
      <c r="E169" s="35">
        <f t="shared" si="82"/>
        <v>0</v>
      </c>
      <c r="F169" s="35">
        <f t="shared" si="83"/>
        <v>0</v>
      </c>
      <c r="G169" s="55">
        <f t="shared" si="84"/>
        <v>5.4730000000000008</v>
      </c>
      <c r="H169" s="69">
        <f>G169+' Summary'!$B$15</f>
        <v>5.4730000000000008</v>
      </c>
      <c r="I169" s="105">
        <f>H169+' Summary'!$B$17</f>
        <v>5.4730000000000008</v>
      </c>
      <c r="J169" s="55">
        <f t="shared" si="85"/>
        <v>1.6250000000000001E-2</v>
      </c>
      <c r="K169" s="69">
        <f>J169+' Summary'!$B$16</f>
        <v>1.6250000000000001E-2</v>
      </c>
      <c r="L169" s="105">
        <f t="shared" si="118"/>
        <v>1.6250000000000001E-2</v>
      </c>
      <c r="M169" s="55">
        <f t="shared" si="86"/>
        <v>0.01</v>
      </c>
      <c r="N169" s="69">
        <f t="shared" si="87"/>
        <v>0.01</v>
      </c>
      <c r="O169" s="105">
        <f t="shared" si="87"/>
        <v>0.01</v>
      </c>
      <c r="P169" s="7"/>
      <c r="Q169" s="105">
        <f t="shared" si="88"/>
        <v>5.4992500000000009</v>
      </c>
      <c r="R169" s="105">
        <f t="shared" si="89"/>
        <v>5.4992500000000009</v>
      </c>
      <c r="S169" s="105">
        <f t="shared" si="90"/>
        <v>5.4992500000000009</v>
      </c>
      <c r="T169" s="7"/>
      <c r="U169" s="5">
        <f t="shared" si="91"/>
        <v>31</v>
      </c>
      <c r="V169" s="45">
        <f t="shared" si="92"/>
        <v>42272</v>
      </c>
      <c r="W169" s="5">
        <f t="shared" si="93"/>
        <v>5321</v>
      </c>
      <c r="X169" s="55">
        <f t="shared" si="94"/>
        <v>6.0604876993560104E-2</v>
      </c>
      <c r="Y169" s="47">
        <f t="shared" si="95"/>
        <v>0.41883963372496291</v>
      </c>
      <c r="Z169" s="5">
        <f t="shared" si="96"/>
        <v>0</v>
      </c>
      <c r="AA169" s="5">
        <f t="shared" si="97"/>
        <v>0</v>
      </c>
      <c r="AC169" s="39">
        <f t="shared" si="98"/>
        <v>0</v>
      </c>
      <c r="AD169" s="39">
        <f t="shared" si="99"/>
        <v>0</v>
      </c>
      <c r="AE169" s="39">
        <f t="shared" si="100"/>
        <v>0</v>
      </c>
      <c r="AF169" s="39">
        <f t="shared" si="101"/>
        <v>0</v>
      </c>
      <c r="AG169" s="39">
        <f t="shared" si="102"/>
        <v>0</v>
      </c>
      <c r="AH169" s="39">
        <f t="shared" si="103"/>
        <v>0</v>
      </c>
      <c r="AI169" s="39">
        <f t="shared" si="104"/>
        <v>0</v>
      </c>
      <c r="AJ169" s="39">
        <f t="shared" si="105"/>
        <v>0</v>
      </c>
      <c r="AK169" s="39">
        <f t="shared" si="106"/>
        <v>0</v>
      </c>
      <c r="AL169" s="43"/>
      <c r="AM169" s="39">
        <f t="shared" si="107"/>
        <v>0</v>
      </c>
      <c r="AN169" s="39">
        <f t="shared" si="108"/>
        <v>0</v>
      </c>
      <c r="AO169" s="39">
        <f t="shared" si="109"/>
        <v>0</v>
      </c>
      <c r="AP169" s="40">
        <f t="shared" si="110"/>
        <v>0</v>
      </c>
      <c r="AR169" s="39">
        <f t="shared" si="111"/>
        <v>0</v>
      </c>
      <c r="AS169" s="39">
        <f t="shared" si="112"/>
        <v>0</v>
      </c>
      <c r="AT169" s="39">
        <f t="shared" si="113"/>
        <v>0</v>
      </c>
      <c r="AU169" s="40">
        <f t="shared" si="114"/>
        <v>0</v>
      </c>
      <c r="AV169" s="40"/>
      <c r="AW169" s="52">
        <f t="shared" si="115"/>
        <v>0</v>
      </c>
      <c r="AY169" s="52">
        <f t="shared" si="116"/>
        <v>0</v>
      </c>
      <c r="AZ169" s="70"/>
    </row>
    <row r="170" spans="1:52" ht="12" customHeight="1">
      <c r="A170" s="44">
        <f t="shared" si="117"/>
        <v>42248</v>
      </c>
      <c r="B170" s="66">
        <f t="shared" si="119"/>
        <v>15000</v>
      </c>
      <c r="C170" s="67"/>
      <c r="D170" s="68">
        <f t="shared" si="81"/>
        <v>15000</v>
      </c>
      <c r="E170" s="35">
        <f t="shared" si="82"/>
        <v>0</v>
      </c>
      <c r="F170" s="35">
        <f t="shared" si="83"/>
        <v>0</v>
      </c>
      <c r="G170" s="55">
        <f t="shared" si="84"/>
        <v>5.463000000000001</v>
      </c>
      <c r="H170" s="69">
        <f>G170+' Summary'!$B$15</f>
        <v>5.463000000000001</v>
      </c>
      <c r="I170" s="105">
        <f>H170+' Summary'!$B$17</f>
        <v>5.463000000000001</v>
      </c>
      <c r="J170" s="55">
        <f t="shared" si="85"/>
        <v>1.6250000000000001E-2</v>
      </c>
      <c r="K170" s="69">
        <f>J170+' Summary'!$B$16</f>
        <v>1.6250000000000001E-2</v>
      </c>
      <c r="L170" s="105">
        <f t="shared" si="118"/>
        <v>1.6250000000000001E-2</v>
      </c>
      <c r="M170" s="55">
        <f t="shared" si="86"/>
        <v>0.01</v>
      </c>
      <c r="N170" s="69">
        <f t="shared" si="87"/>
        <v>0.01</v>
      </c>
      <c r="O170" s="105">
        <f t="shared" si="87"/>
        <v>0.01</v>
      </c>
      <c r="P170" s="7"/>
      <c r="Q170" s="105">
        <f t="shared" si="88"/>
        <v>5.4892500000000011</v>
      </c>
      <c r="R170" s="105">
        <f t="shared" si="89"/>
        <v>5.4892500000000011</v>
      </c>
      <c r="S170" s="105">
        <f t="shared" si="90"/>
        <v>5.4892500000000011</v>
      </c>
      <c r="T170" s="7"/>
      <c r="U170" s="5">
        <f t="shared" si="91"/>
        <v>30</v>
      </c>
      <c r="V170" s="45">
        <f t="shared" si="92"/>
        <v>42302</v>
      </c>
      <c r="W170" s="5">
        <f t="shared" si="93"/>
        <v>5351</v>
      </c>
      <c r="X170" s="55">
        <f t="shared" si="94"/>
        <v>6.0638948717427324E-2</v>
      </c>
      <c r="Y170" s="47">
        <f t="shared" si="95"/>
        <v>0.41659422785267408</v>
      </c>
      <c r="Z170" s="5">
        <f t="shared" si="96"/>
        <v>0</v>
      </c>
      <c r="AA170" s="5">
        <f t="shared" si="97"/>
        <v>0</v>
      </c>
      <c r="AC170" s="39">
        <f t="shared" si="98"/>
        <v>0</v>
      </c>
      <c r="AD170" s="39">
        <f t="shared" si="99"/>
        <v>0</v>
      </c>
      <c r="AE170" s="39">
        <f t="shared" si="100"/>
        <v>0</v>
      </c>
      <c r="AF170" s="39">
        <f t="shared" si="101"/>
        <v>0</v>
      </c>
      <c r="AG170" s="39">
        <f t="shared" si="102"/>
        <v>0</v>
      </c>
      <c r="AH170" s="39">
        <f t="shared" si="103"/>
        <v>0</v>
      </c>
      <c r="AI170" s="39">
        <f t="shared" si="104"/>
        <v>0</v>
      </c>
      <c r="AJ170" s="39">
        <f t="shared" si="105"/>
        <v>0</v>
      </c>
      <c r="AK170" s="39">
        <f t="shared" si="106"/>
        <v>0</v>
      </c>
      <c r="AL170" s="43"/>
      <c r="AM170" s="39">
        <f t="shared" si="107"/>
        <v>0</v>
      </c>
      <c r="AN170" s="39">
        <f t="shared" si="108"/>
        <v>0</v>
      </c>
      <c r="AO170" s="39">
        <f t="shared" si="109"/>
        <v>0</v>
      </c>
      <c r="AP170" s="40">
        <f t="shared" si="110"/>
        <v>0</v>
      </c>
      <c r="AR170" s="39">
        <f t="shared" si="111"/>
        <v>0</v>
      </c>
      <c r="AS170" s="39">
        <f t="shared" si="112"/>
        <v>0</v>
      </c>
      <c r="AT170" s="39">
        <f t="shared" si="113"/>
        <v>0</v>
      </c>
      <c r="AU170" s="40">
        <f t="shared" si="114"/>
        <v>0</v>
      </c>
      <c r="AV170" s="40"/>
      <c r="AW170" s="52">
        <f t="shared" si="115"/>
        <v>0</v>
      </c>
      <c r="AY170" s="52">
        <f t="shared" si="116"/>
        <v>0</v>
      </c>
      <c r="AZ170" s="70"/>
    </row>
    <row r="171" spans="1:52" ht="12" customHeight="1">
      <c r="A171" s="44">
        <f t="shared" si="117"/>
        <v>42278</v>
      </c>
      <c r="B171" s="66">
        <f t="shared" si="119"/>
        <v>15000</v>
      </c>
      <c r="C171" s="67"/>
      <c r="D171" s="68">
        <f t="shared" si="81"/>
        <v>15000</v>
      </c>
      <c r="E171" s="35">
        <f t="shared" si="82"/>
        <v>0</v>
      </c>
      <c r="F171" s="35">
        <f t="shared" si="83"/>
        <v>0</v>
      </c>
      <c r="G171" s="55">
        <f t="shared" si="84"/>
        <v>5.4830000000000005</v>
      </c>
      <c r="H171" s="69">
        <f>G171+' Summary'!$B$15</f>
        <v>5.4830000000000005</v>
      </c>
      <c r="I171" s="105">
        <f>H171+' Summary'!$B$17</f>
        <v>5.4830000000000005</v>
      </c>
      <c r="J171" s="55">
        <f t="shared" si="85"/>
        <v>3.0000000000000001E-3</v>
      </c>
      <c r="K171" s="69">
        <f>J171+' Summary'!$B$16</f>
        <v>3.0000000000000001E-3</v>
      </c>
      <c r="L171" s="105">
        <f t="shared" si="118"/>
        <v>3.0000000000000001E-3</v>
      </c>
      <c r="M171" s="55">
        <f t="shared" si="86"/>
        <v>0.01</v>
      </c>
      <c r="N171" s="69">
        <f t="shared" si="87"/>
        <v>0.01</v>
      </c>
      <c r="O171" s="105">
        <f t="shared" si="87"/>
        <v>0.01</v>
      </c>
      <c r="P171" s="7"/>
      <c r="Q171" s="105">
        <f t="shared" si="88"/>
        <v>5.4960000000000004</v>
      </c>
      <c r="R171" s="105">
        <f t="shared" si="89"/>
        <v>5.4960000000000004</v>
      </c>
      <c r="S171" s="105">
        <f t="shared" si="90"/>
        <v>5.4960000000000004</v>
      </c>
      <c r="T171" s="7"/>
      <c r="U171" s="5">
        <f t="shared" si="91"/>
        <v>31</v>
      </c>
      <c r="V171" s="45">
        <f t="shared" si="92"/>
        <v>42333</v>
      </c>
      <c r="W171" s="5">
        <f t="shared" si="93"/>
        <v>5382</v>
      </c>
      <c r="X171" s="55">
        <f t="shared" si="94"/>
        <v>6.0671921353794719E-2</v>
      </c>
      <c r="Y171" s="47">
        <f t="shared" si="95"/>
        <v>0.41428433586131863</v>
      </c>
      <c r="Z171" s="5">
        <f t="shared" si="96"/>
        <v>0</v>
      </c>
      <c r="AA171" s="5">
        <f t="shared" si="97"/>
        <v>0</v>
      </c>
      <c r="AC171" s="39">
        <f t="shared" si="98"/>
        <v>0</v>
      </c>
      <c r="AD171" s="39">
        <f t="shared" si="99"/>
        <v>0</v>
      </c>
      <c r="AE171" s="39">
        <f t="shared" si="100"/>
        <v>0</v>
      </c>
      <c r="AF171" s="39">
        <f t="shared" si="101"/>
        <v>0</v>
      </c>
      <c r="AG171" s="39">
        <f t="shared" si="102"/>
        <v>0</v>
      </c>
      <c r="AH171" s="39">
        <f t="shared" si="103"/>
        <v>0</v>
      </c>
      <c r="AI171" s="39">
        <f t="shared" si="104"/>
        <v>0</v>
      </c>
      <c r="AJ171" s="39">
        <f t="shared" si="105"/>
        <v>0</v>
      </c>
      <c r="AK171" s="39">
        <f t="shared" si="106"/>
        <v>0</v>
      </c>
      <c r="AL171" s="43"/>
      <c r="AM171" s="39">
        <f t="shared" si="107"/>
        <v>0</v>
      </c>
      <c r="AN171" s="39">
        <f t="shared" si="108"/>
        <v>0</v>
      </c>
      <c r="AO171" s="39">
        <f t="shared" si="109"/>
        <v>0</v>
      </c>
      <c r="AP171" s="40">
        <f t="shared" si="110"/>
        <v>0</v>
      </c>
      <c r="AR171" s="39">
        <f t="shared" si="111"/>
        <v>0</v>
      </c>
      <c r="AS171" s="39">
        <f t="shared" si="112"/>
        <v>0</v>
      </c>
      <c r="AT171" s="39">
        <f t="shared" si="113"/>
        <v>0</v>
      </c>
      <c r="AU171" s="40">
        <f t="shared" si="114"/>
        <v>0</v>
      </c>
      <c r="AV171" s="40"/>
      <c r="AW171" s="52">
        <f t="shared" si="115"/>
        <v>0</v>
      </c>
      <c r="AY171" s="52">
        <f t="shared" si="116"/>
        <v>0</v>
      </c>
      <c r="AZ171" s="70"/>
    </row>
    <row r="172" spans="1:52" ht="12" customHeight="1">
      <c r="A172" s="44">
        <f t="shared" si="117"/>
        <v>42309</v>
      </c>
      <c r="B172" s="66">
        <f t="shared" si="119"/>
        <v>15000</v>
      </c>
      <c r="C172" s="67"/>
      <c r="D172" s="68">
        <f t="shared" si="81"/>
        <v>15000</v>
      </c>
      <c r="E172" s="35">
        <f t="shared" si="82"/>
        <v>0</v>
      </c>
      <c r="F172" s="35">
        <f t="shared" si="83"/>
        <v>0</v>
      </c>
      <c r="G172" s="55">
        <f t="shared" si="84"/>
        <v>5.61</v>
      </c>
      <c r="H172" s="69">
        <f>G172+' Summary'!$B$15</f>
        <v>5.61</v>
      </c>
      <c r="I172" s="105">
        <f>H172+' Summary'!$B$17</f>
        <v>5.61</v>
      </c>
      <c r="J172" s="55">
        <f t="shared" si="85"/>
        <v>4.0000000000000001E-3</v>
      </c>
      <c r="K172" s="69">
        <f>J172+' Summary'!$B$16</f>
        <v>4.0000000000000001E-3</v>
      </c>
      <c r="L172" s="105">
        <f t="shared" si="118"/>
        <v>4.0000000000000001E-3</v>
      </c>
      <c r="M172" s="55">
        <f t="shared" si="86"/>
        <v>7.4999999999999997E-3</v>
      </c>
      <c r="N172" s="69">
        <f t="shared" si="87"/>
        <v>7.4999999999999997E-3</v>
      </c>
      <c r="O172" s="105">
        <f t="shared" si="87"/>
        <v>7.4999999999999997E-3</v>
      </c>
      <c r="P172" s="7"/>
      <c r="Q172" s="105">
        <f t="shared" si="88"/>
        <v>5.6215000000000002</v>
      </c>
      <c r="R172" s="105">
        <f t="shared" si="89"/>
        <v>5.6215000000000002</v>
      </c>
      <c r="S172" s="105">
        <f t="shared" si="90"/>
        <v>5.6215000000000002</v>
      </c>
      <c r="T172" s="7"/>
      <c r="U172" s="5">
        <f t="shared" si="91"/>
        <v>30</v>
      </c>
      <c r="V172" s="45">
        <f t="shared" si="92"/>
        <v>42363</v>
      </c>
      <c r="W172" s="5">
        <f t="shared" si="93"/>
        <v>5412</v>
      </c>
      <c r="X172" s="55">
        <f t="shared" si="94"/>
        <v>6.0705993078420006E-2</v>
      </c>
      <c r="Y172" s="47">
        <f t="shared" si="95"/>
        <v>0.4120589527520479</v>
      </c>
      <c r="Z172" s="5">
        <f t="shared" si="96"/>
        <v>0</v>
      </c>
      <c r="AA172" s="5">
        <f t="shared" si="97"/>
        <v>0</v>
      </c>
      <c r="AC172" s="39">
        <f t="shared" si="98"/>
        <v>0</v>
      </c>
      <c r="AD172" s="39">
        <f t="shared" si="99"/>
        <v>0</v>
      </c>
      <c r="AE172" s="39">
        <f t="shared" si="100"/>
        <v>0</v>
      </c>
      <c r="AF172" s="39">
        <f t="shared" si="101"/>
        <v>0</v>
      </c>
      <c r="AG172" s="39">
        <f t="shared" si="102"/>
        <v>0</v>
      </c>
      <c r="AH172" s="39">
        <f t="shared" si="103"/>
        <v>0</v>
      </c>
      <c r="AI172" s="39">
        <f t="shared" si="104"/>
        <v>0</v>
      </c>
      <c r="AJ172" s="39">
        <f t="shared" si="105"/>
        <v>0</v>
      </c>
      <c r="AK172" s="39">
        <f t="shared" si="106"/>
        <v>0</v>
      </c>
      <c r="AL172" s="43"/>
      <c r="AM172" s="39">
        <f t="shared" si="107"/>
        <v>0</v>
      </c>
      <c r="AN172" s="39">
        <f t="shared" si="108"/>
        <v>0</v>
      </c>
      <c r="AO172" s="39">
        <f t="shared" si="109"/>
        <v>0</v>
      </c>
      <c r="AP172" s="40">
        <f t="shared" si="110"/>
        <v>0</v>
      </c>
      <c r="AR172" s="39">
        <f t="shared" si="111"/>
        <v>0</v>
      </c>
      <c r="AS172" s="39">
        <f t="shared" si="112"/>
        <v>0</v>
      </c>
      <c r="AT172" s="39">
        <f t="shared" si="113"/>
        <v>0</v>
      </c>
      <c r="AU172" s="40">
        <f t="shared" si="114"/>
        <v>0</v>
      </c>
      <c r="AV172" s="40"/>
      <c r="AW172" s="52">
        <f t="shared" si="115"/>
        <v>0</v>
      </c>
      <c r="AY172" s="52">
        <f t="shared" si="116"/>
        <v>0</v>
      </c>
      <c r="AZ172" s="70"/>
    </row>
    <row r="173" spans="1:52" ht="12" customHeight="1">
      <c r="A173" s="44">
        <f t="shared" si="117"/>
        <v>42339</v>
      </c>
      <c r="B173" s="66">
        <f t="shared" si="119"/>
        <v>15000</v>
      </c>
      <c r="C173" s="67"/>
      <c r="D173" s="68">
        <f t="shared" si="81"/>
        <v>15000</v>
      </c>
      <c r="E173" s="35">
        <f t="shared" si="82"/>
        <v>0</v>
      </c>
      <c r="F173" s="35">
        <f t="shared" si="83"/>
        <v>0</v>
      </c>
      <c r="G173" s="55">
        <f t="shared" si="84"/>
        <v>5.7450000000000001</v>
      </c>
      <c r="H173" s="69">
        <f>G173+' Summary'!$B$15</f>
        <v>5.7450000000000001</v>
      </c>
      <c r="I173" s="105">
        <f>H173+' Summary'!$B$17</f>
        <v>5.7450000000000001</v>
      </c>
      <c r="J173" s="55">
        <f t="shared" si="85"/>
        <v>4.0000000000000001E-3</v>
      </c>
      <c r="K173" s="69">
        <f>J173+' Summary'!$B$16</f>
        <v>4.0000000000000001E-3</v>
      </c>
      <c r="L173" s="105">
        <f t="shared" si="118"/>
        <v>4.0000000000000001E-3</v>
      </c>
      <c r="M173" s="55">
        <f t="shared" si="86"/>
        <v>7.4999999999999997E-3</v>
      </c>
      <c r="N173" s="69">
        <f t="shared" si="87"/>
        <v>7.4999999999999997E-3</v>
      </c>
      <c r="O173" s="105">
        <f t="shared" si="87"/>
        <v>7.4999999999999997E-3</v>
      </c>
      <c r="P173" s="7"/>
      <c r="Q173" s="105">
        <f t="shared" si="88"/>
        <v>5.7565</v>
      </c>
      <c r="R173" s="105">
        <f t="shared" si="89"/>
        <v>5.7565</v>
      </c>
      <c r="S173" s="105">
        <f t="shared" si="90"/>
        <v>5.7565</v>
      </c>
      <c r="T173" s="7"/>
      <c r="U173" s="5">
        <f t="shared" si="91"/>
        <v>31</v>
      </c>
      <c r="V173" s="45">
        <f t="shared" si="92"/>
        <v>42394</v>
      </c>
      <c r="W173" s="5">
        <f t="shared" si="93"/>
        <v>5443</v>
      </c>
      <c r="X173" s="55">
        <f t="shared" si="94"/>
        <v>6.0738965715522397E-2</v>
      </c>
      <c r="Y173" s="47">
        <f t="shared" si="95"/>
        <v>0.40976968801196539</v>
      </c>
      <c r="Z173" s="5">
        <f t="shared" si="96"/>
        <v>0</v>
      </c>
      <c r="AA173" s="5">
        <f t="shared" si="97"/>
        <v>0</v>
      </c>
      <c r="AC173" s="39">
        <f t="shared" si="98"/>
        <v>0</v>
      </c>
      <c r="AD173" s="39">
        <f t="shared" si="99"/>
        <v>0</v>
      </c>
      <c r="AE173" s="39">
        <f t="shared" si="100"/>
        <v>0</v>
      </c>
      <c r="AF173" s="39">
        <f t="shared" si="101"/>
        <v>0</v>
      </c>
      <c r="AG173" s="39">
        <f t="shared" si="102"/>
        <v>0</v>
      </c>
      <c r="AH173" s="39">
        <f t="shared" si="103"/>
        <v>0</v>
      </c>
      <c r="AI173" s="39">
        <f t="shared" si="104"/>
        <v>0</v>
      </c>
      <c r="AJ173" s="39">
        <f t="shared" si="105"/>
        <v>0</v>
      </c>
      <c r="AK173" s="39">
        <f t="shared" si="106"/>
        <v>0</v>
      </c>
      <c r="AL173" s="43"/>
      <c r="AM173" s="39">
        <f t="shared" si="107"/>
        <v>0</v>
      </c>
      <c r="AN173" s="39">
        <f t="shared" si="108"/>
        <v>0</v>
      </c>
      <c r="AO173" s="39">
        <f t="shared" si="109"/>
        <v>0</v>
      </c>
      <c r="AP173" s="40">
        <f t="shared" si="110"/>
        <v>0</v>
      </c>
      <c r="AR173" s="39">
        <f t="shared" si="111"/>
        <v>0</v>
      </c>
      <c r="AS173" s="39">
        <f t="shared" si="112"/>
        <v>0</v>
      </c>
      <c r="AT173" s="39">
        <f t="shared" si="113"/>
        <v>0</v>
      </c>
      <c r="AU173" s="40">
        <f t="shared" si="114"/>
        <v>0</v>
      </c>
      <c r="AV173" s="40"/>
      <c r="AW173" s="52">
        <f t="shared" si="115"/>
        <v>0</v>
      </c>
      <c r="AY173" s="52">
        <f t="shared" si="116"/>
        <v>0</v>
      </c>
      <c r="AZ173" s="70"/>
    </row>
    <row r="174" spans="1:52" ht="12" customHeight="1">
      <c r="A174" s="44">
        <f t="shared" si="117"/>
        <v>42370</v>
      </c>
      <c r="B174" s="66">
        <f t="shared" si="119"/>
        <v>15000</v>
      </c>
      <c r="C174" s="67"/>
      <c r="D174" s="68">
        <f t="shared" si="81"/>
        <v>15000</v>
      </c>
      <c r="E174" s="35">
        <f t="shared" si="82"/>
        <v>0</v>
      </c>
      <c r="F174" s="35">
        <f t="shared" si="83"/>
        <v>0</v>
      </c>
      <c r="G174" s="55">
        <f t="shared" si="84"/>
        <v>5.8</v>
      </c>
      <c r="H174" s="69">
        <f>G174+' Summary'!$B$15</f>
        <v>5.8</v>
      </c>
      <c r="I174" s="105">
        <f>H174+' Summary'!$B$17</f>
        <v>5.8</v>
      </c>
      <c r="J174" s="55">
        <f t="shared" si="85"/>
        <v>4.0000000000000001E-3</v>
      </c>
      <c r="K174" s="69">
        <f>J174+' Summary'!$B$16</f>
        <v>4.0000000000000001E-3</v>
      </c>
      <c r="L174" s="105">
        <f t="shared" si="118"/>
        <v>4.0000000000000001E-3</v>
      </c>
      <c r="M174" s="55">
        <f t="shared" si="86"/>
        <v>7.4999999999999997E-3</v>
      </c>
      <c r="N174" s="69">
        <f t="shared" si="87"/>
        <v>7.4999999999999997E-3</v>
      </c>
      <c r="O174" s="105">
        <f t="shared" si="87"/>
        <v>7.4999999999999997E-3</v>
      </c>
      <c r="P174" s="7"/>
      <c r="Q174" s="105">
        <f t="shared" si="88"/>
        <v>5.8114999999999997</v>
      </c>
      <c r="R174" s="105">
        <f t="shared" si="89"/>
        <v>5.8114999999999997</v>
      </c>
      <c r="S174" s="105">
        <f t="shared" si="90"/>
        <v>5.8114999999999997</v>
      </c>
      <c r="T174" s="7"/>
      <c r="U174" s="5">
        <f t="shared" si="91"/>
        <v>31</v>
      </c>
      <c r="V174" s="45">
        <f t="shared" si="92"/>
        <v>42425</v>
      </c>
      <c r="W174" s="5">
        <f t="shared" si="93"/>
        <v>5474</v>
      </c>
      <c r="X174" s="55">
        <f t="shared" si="94"/>
        <v>6.0773037440906612E-2</v>
      </c>
      <c r="Y174" s="47">
        <f t="shared" si="95"/>
        <v>0.40749085774087618</v>
      </c>
      <c r="Z174" s="5">
        <f t="shared" si="96"/>
        <v>0</v>
      </c>
      <c r="AA174" s="5">
        <f t="shared" si="97"/>
        <v>0</v>
      </c>
      <c r="AC174" s="39">
        <f t="shared" si="98"/>
        <v>0</v>
      </c>
      <c r="AD174" s="39">
        <f t="shared" si="99"/>
        <v>0</v>
      </c>
      <c r="AE174" s="39">
        <f t="shared" si="100"/>
        <v>0</v>
      </c>
      <c r="AF174" s="39">
        <f t="shared" si="101"/>
        <v>0</v>
      </c>
      <c r="AG174" s="39">
        <f t="shared" si="102"/>
        <v>0</v>
      </c>
      <c r="AH174" s="39">
        <f t="shared" si="103"/>
        <v>0</v>
      </c>
      <c r="AI174" s="39">
        <f t="shared" si="104"/>
        <v>0</v>
      </c>
      <c r="AJ174" s="39">
        <f t="shared" si="105"/>
        <v>0</v>
      </c>
      <c r="AK174" s="39">
        <f t="shared" si="106"/>
        <v>0</v>
      </c>
      <c r="AL174" s="43"/>
      <c r="AM174" s="39">
        <f t="shared" si="107"/>
        <v>0</v>
      </c>
      <c r="AN174" s="39">
        <f t="shared" si="108"/>
        <v>0</v>
      </c>
      <c r="AO174" s="39">
        <f t="shared" si="109"/>
        <v>0</v>
      </c>
      <c r="AP174" s="40">
        <f t="shared" si="110"/>
        <v>0</v>
      </c>
      <c r="AR174" s="39">
        <f t="shared" si="111"/>
        <v>0</v>
      </c>
      <c r="AS174" s="39">
        <f t="shared" si="112"/>
        <v>0</v>
      </c>
      <c r="AT174" s="39">
        <f t="shared" si="113"/>
        <v>0</v>
      </c>
      <c r="AU174" s="40">
        <f t="shared" si="114"/>
        <v>0</v>
      </c>
      <c r="AV174" s="40"/>
      <c r="AW174" s="52">
        <f t="shared" si="115"/>
        <v>0</v>
      </c>
      <c r="AY174" s="52">
        <f t="shared" si="116"/>
        <v>0</v>
      </c>
      <c r="AZ174" s="70"/>
    </row>
    <row r="175" spans="1:52" ht="12" customHeight="1">
      <c r="A175" s="44">
        <f t="shared" si="117"/>
        <v>42401</v>
      </c>
      <c r="B175" s="66">
        <f t="shared" si="119"/>
        <v>15000</v>
      </c>
      <c r="C175" s="67"/>
      <c r="D175" s="68">
        <f t="shared" si="81"/>
        <v>15000</v>
      </c>
      <c r="E175" s="35">
        <f t="shared" si="82"/>
        <v>0</v>
      </c>
      <c r="F175" s="35">
        <f t="shared" si="83"/>
        <v>0</v>
      </c>
      <c r="G175" s="55">
        <f t="shared" si="84"/>
        <v>5.68</v>
      </c>
      <c r="H175" s="69">
        <f>G175+' Summary'!$B$15</f>
        <v>5.68</v>
      </c>
      <c r="I175" s="105">
        <f>H175+' Summary'!$B$17</f>
        <v>5.68</v>
      </c>
      <c r="J175" s="55">
        <f t="shared" si="85"/>
        <v>4.0000000000000001E-3</v>
      </c>
      <c r="K175" s="69">
        <f>J175+' Summary'!$B$16</f>
        <v>4.0000000000000001E-3</v>
      </c>
      <c r="L175" s="105">
        <f t="shared" si="118"/>
        <v>4.0000000000000001E-3</v>
      </c>
      <c r="M175" s="55">
        <f t="shared" si="86"/>
        <v>7.4999999999999997E-3</v>
      </c>
      <c r="N175" s="69">
        <f t="shared" si="87"/>
        <v>7.4999999999999997E-3</v>
      </c>
      <c r="O175" s="105">
        <f t="shared" si="87"/>
        <v>7.4999999999999997E-3</v>
      </c>
      <c r="P175" s="7"/>
      <c r="Q175" s="105">
        <f t="shared" si="88"/>
        <v>5.6914999999999996</v>
      </c>
      <c r="R175" s="105">
        <f t="shared" si="89"/>
        <v>5.6914999999999996</v>
      </c>
      <c r="S175" s="105">
        <f t="shared" si="90"/>
        <v>5.6914999999999996</v>
      </c>
      <c r="T175" s="7"/>
      <c r="U175" s="5">
        <f t="shared" si="91"/>
        <v>29</v>
      </c>
      <c r="V175" s="45">
        <f t="shared" si="92"/>
        <v>42454</v>
      </c>
      <c r="W175" s="5">
        <f t="shared" si="93"/>
        <v>5503</v>
      </c>
      <c r="X175" s="55">
        <f t="shared" si="94"/>
        <v>6.0807109166676608E-2</v>
      </c>
      <c r="Y175" s="47">
        <f t="shared" si="95"/>
        <v>0.40536846638670471</v>
      </c>
      <c r="Z175" s="5">
        <f t="shared" si="96"/>
        <v>0</v>
      </c>
      <c r="AA175" s="5">
        <f t="shared" si="97"/>
        <v>0</v>
      </c>
      <c r="AC175" s="39">
        <f t="shared" si="98"/>
        <v>0</v>
      </c>
      <c r="AD175" s="39">
        <f t="shared" si="99"/>
        <v>0</v>
      </c>
      <c r="AE175" s="39">
        <f t="shared" si="100"/>
        <v>0</v>
      </c>
      <c r="AF175" s="39">
        <f t="shared" si="101"/>
        <v>0</v>
      </c>
      <c r="AG175" s="39">
        <f t="shared" si="102"/>
        <v>0</v>
      </c>
      <c r="AH175" s="39">
        <f t="shared" si="103"/>
        <v>0</v>
      </c>
      <c r="AI175" s="39">
        <f t="shared" si="104"/>
        <v>0</v>
      </c>
      <c r="AJ175" s="39">
        <f t="shared" si="105"/>
        <v>0</v>
      </c>
      <c r="AK175" s="39">
        <f t="shared" si="106"/>
        <v>0</v>
      </c>
      <c r="AL175" s="43"/>
      <c r="AM175" s="39">
        <f t="shared" si="107"/>
        <v>0</v>
      </c>
      <c r="AN175" s="39">
        <f t="shared" si="108"/>
        <v>0</v>
      </c>
      <c r="AO175" s="39">
        <f t="shared" si="109"/>
        <v>0</v>
      </c>
      <c r="AP175" s="40">
        <f t="shared" si="110"/>
        <v>0</v>
      </c>
      <c r="AR175" s="39">
        <f t="shared" si="111"/>
        <v>0</v>
      </c>
      <c r="AS175" s="39">
        <f t="shared" si="112"/>
        <v>0</v>
      </c>
      <c r="AT175" s="39">
        <f t="shared" si="113"/>
        <v>0</v>
      </c>
      <c r="AU175" s="40">
        <f t="shared" si="114"/>
        <v>0</v>
      </c>
      <c r="AV175" s="40"/>
      <c r="AW175" s="52">
        <f t="shared" si="115"/>
        <v>0</v>
      </c>
      <c r="AY175" s="52">
        <f t="shared" si="116"/>
        <v>0</v>
      </c>
      <c r="AZ175" s="70"/>
    </row>
    <row r="176" spans="1:52" ht="12" customHeight="1">
      <c r="A176" s="44">
        <f t="shared" si="117"/>
        <v>42430</v>
      </c>
      <c r="B176" s="66">
        <f t="shared" si="119"/>
        <v>15000</v>
      </c>
      <c r="C176" s="67"/>
      <c r="D176" s="68">
        <f t="shared" si="81"/>
        <v>15000</v>
      </c>
      <c r="E176" s="35">
        <f t="shared" si="82"/>
        <v>0</v>
      </c>
      <c r="F176" s="35">
        <f t="shared" si="83"/>
        <v>0</v>
      </c>
      <c r="G176" s="55">
        <f t="shared" si="84"/>
        <v>5.54</v>
      </c>
      <c r="H176" s="69">
        <f>G176+' Summary'!$B$15</f>
        <v>5.54</v>
      </c>
      <c r="I176" s="105">
        <f>H176+' Summary'!$B$17</f>
        <v>5.54</v>
      </c>
      <c r="J176" s="55">
        <f t="shared" si="85"/>
        <v>1.7500000000000002E-2</v>
      </c>
      <c r="K176" s="69">
        <f>J176+' Summary'!$B$16</f>
        <v>1.7500000000000002E-2</v>
      </c>
      <c r="L176" s="105">
        <f t="shared" si="118"/>
        <v>1.7500000000000002E-2</v>
      </c>
      <c r="M176" s="55">
        <f t="shared" si="86"/>
        <v>7.4999999999999997E-3</v>
      </c>
      <c r="N176" s="69">
        <f t="shared" si="87"/>
        <v>7.4999999999999997E-3</v>
      </c>
      <c r="O176" s="105">
        <f t="shared" si="87"/>
        <v>7.4999999999999997E-3</v>
      </c>
      <c r="P176" s="7"/>
      <c r="Q176" s="105">
        <f t="shared" si="88"/>
        <v>5.5650000000000004</v>
      </c>
      <c r="R176" s="105">
        <f t="shared" si="89"/>
        <v>5.5650000000000004</v>
      </c>
      <c r="S176" s="105">
        <f t="shared" si="90"/>
        <v>5.5650000000000004</v>
      </c>
      <c r="T176" s="7"/>
      <c r="U176" s="5">
        <f t="shared" si="91"/>
        <v>31</v>
      </c>
      <c r="V176" s="45">
        <f t="shared" si="92"/>
        <v>42485</v>
      </c>
      <c r="W176" s="5">
        <f t="shared" si="93"/>
        <v>5534</v>
      </c>
      <c r="X176" s="55">
        <f t="shared" si="94"/>
        <v>6.083898271693982E-2</v>
      </c>
      <c r="Y176" s="47">
        <f t="shared" si="95"/>
        <v>0.40310973954563611</v>
      </c>
      <c r="Z176" s="5">
        <f t="shared" si="96"/>
        <v>0</v>
      </c>
      <c r="AA176" s="5">
        <f t="shared" si="97"/>
        <v>0</v>
      </c>
      <c r="AC176" s="39">
        <f t="shared" si="98"/>
        <v>0</v>
      </c>
      <c r="AD176" s="39">
        <f t="shared" si="99"/>
        <v>0</v>
      </c>
      <c r="AE176" s="39">
        <f t="shared" si="100"/>
        <v>0</v>
      </c>
      <c r="AF176" s="39">
        <f t="shared" si="101"/>
        <v>0</v>
      </c>
      <c r="AG176" s="39">
        <f t="shared" si="102"/>
        <v>0</v>
      </c>
      <c r="AH176" s="39">
        <f t="shared" si="103"/>
        <v>0</v>
      </c>
      <c r="AI176" s="39">
        <f t="shared" si="104"/>
        <v>0</v>
      </c>
      <c r="AJ176" s="39">
        <f t="shared" si="105"/>
        <v>0</v>
      </c>
      <c r="AK176" s="39">
        <f t="shared" si="106"/>
        <v>0</v>
      </c>
      <c r="AL176" s="43"/>
      <c r="AM176" s="39">
        <f t="shared" si="107"/>
        <v>0</v>
      </c>
      <c r="AN176" s="39">
        <f t="shared" si="108"/>
        <v>0</v>
      </c>
      <c r="AO176" s="39">
        <f t="shared" si="109"/>
        <v>0</v>
      </c>
      <c r="AP176" s="40">
        <f t="shared" si="110"/>
        <v>0</v>
      </c>
      <c r="AR176" s="39">
        <f t="shared" si="111"/>
        <v>0</v>
      </c>
      <c r="AS176" s="39">
        <f t="shared" si="112"/>
        <v>0</v>
      </c>
      <c r="AT176" s="39">
        <f t="shared" si="113"/>
        <v>0</v>
      </c>
      <c r="AU176" s="40">
        <f t="shared" si="114"/>
        <v>0</v>
      </c>
      <c r="AV176" s="40"/>
      <c r="AW176" s="52">
        <f t="shared" si="115"/>
        <v>0</v>
      </c>
      <c r="AY176" s="52">
        <f t="shared" si="116"/>
        <v>0</v>
      </c>
      <c r="AZ176" s="70"/>
    </row>
    <row r="177" spans="1:52" ht="12" customHeight="1">
      <c r="A177" s="44">
        <f t="shared" si="117"/>
        <v>42461</v>
      </c>
      <c r="B177" s="66">
        <f t="shared" si="119"/>
        <v>15000</v>
      </c>
      <c r="C177" s="67"/>
      <c r="D177" s="68">
        <f t="shared" si="81"/>
        <v>15000</v>
      </c>
      <c r="E177" s="35">
        <f t="shared" si="82"/>
        <v>0</v>
      </c>
      <c r="F177" s="35">
        <f t="shared" si="83"/>
        <v>0</v>
      </c>
      <c r="G177" s="55">
        <f t="shared" si="84"/>
        <v>5.5039999999999996</v>
      </c>
      <c r="H177" s="69">
        <f>G177+' Summary'!$B$15</f>
        <v>5.5039999999999996</v>
      </c>
      <c r="I177" s="105">
        <f>H177+' Summary'!$B$17</f>
        <v>5.5039999999999996</v>
      </c>
      <c r="J177" s="55">
        <f t="shared" si="85"/>
        <v>1.7500000000000002E-2</v>
      </c>
      <c r="K177" s="69">
        <f>J177+' Summary'!$B$16</f>
        <v>1.7500000000000002E-2</v>
      </c>
      <c r="L177" s="105">
        <f t="shared" si="118"/>
        <v>1.7500000000000002E-2</v>
      </c>
      <c r="M177" s="55">
        <f t="shared" si="86"/>
        <v>0.01</v>
      </c>
      <c r="N177" s="69">
        <f t="shared" si="87"/>
        <v>0.01</v>
      </c>
      <c r="O177" s="105">
        <f t="shared" si="87"/>
        <v>0.01</v>
      </c>
      <c r="P177" s="7"/>
      <c r="Q177" s="105">
        <f t="shared" si="88"/>
        <v>5.5314999999999994</v>
      </c>
      <c r="R177" s="105">
        <f t="shared" si="89"/>
        <v>5.5314999999999994</v>
      </c>
      <c r="S177" s="105">
        <f t="shared" si="90"/>
        <v>5.5314999999999994</v>
      </c>
      <c r="T177" s="7"/>
      <c r="U177" s="5">
        <f t="shared" si="91"/>
        <v>30</v>
      </c>
      <c r="V177" s="45">
        <f t="shared" si="92"/>
        <v>42515</v>
      </c>
      <c r="W177" s="5">
        <f t="shared" si="93"/>
        <v>5564</v>
      </c>
      <c r="X177" s="55">
        <f t="shared" si="94"/>
        <v>6.0873054443455893E-2</v>
      </c>
      <c r="Y177" s="47">
        <f t="shared" si="95"/>
        <v>0.40093371938074934</v>
      </c>
      <c r="Z177" s="5">
        <f t="shared" si="96"/>
        <v>0</v>
      </c>
      <c r="AA177" s="5">
        <f t="shared" si="97"/>
        <v>0</v>
      </c>
      <c r="AC177" s="39">
        <f t="shared" si="98"/>
        <v>0</v>
      </c>
      <c r="AD177" s="39">
        <f t="shared" si="99"/>
        <v>0</v>
      </c>
      <c r="AE177" s="39">
        <f t="shared" si="100"/>
        <v>0</v>
      </c>
      <c r="AF177" s="39">
        <f t="shared" si="101"/>
        <v>0</v>
      </c>
      <c r="AG177" s="39">
        <f t="shared" si="102"/>
        <v>0</v>
      </c>
      <c r="AH177" s="39">
        <f t="shared" si="103"/>
        <v>0</v>
      </c>
      <c r="AI177" s="39">
        <f t="shared" si="104"/>
        <v>0</v>
      </c>
      <c r="AJ177" s="39">
        <f t="shared" si="105"/>
        <v>0</v>
      </c>
      <c r="AK177" s="39">
        <f t="shared" si="106"/>
        <v>0</v>
      </c>
      <c r="AL177" s="43"/>
      <c r="AM177" s="39">
        <f t="shared" si="107"/>
        <v>0</v>
      </c>
      <c r="AN177" s="39">
        <f t="shared" si="108"/>
        <v>0</v>
      </c>
      <c r="AO177" s="39">
        <f t="shared" si="109"/>
        <v>0</v>
      </c>
      <c r="AP177" s="40">
        <f t="shared" si="110"/>
        <v>0</v>
      </c>
      <c r="AR177" s="39">
        <f t="shared" si="111"/>
        <v>0</v>
      </c>
      <c r="AS177" s="39">
        <f t="shared" si="112"/>
        <v>0</v>
      </c>
      <c r="AT177" s="39">
        <f t="shared" si="113"/>
        <v>0</v>
      </c>
      <c r="AU177" s="40">
        <f t="shared" si="114"/>
        <v>0</v>
      </c>
      <c r="AV177" s="40"/>
      <c r="AW177" s="52">
        <f t="shared" si="115"/>
        <v>0</v>
      </c>
      <c r="AY177" s="52">
        <f t="shared" si="116"/>
        <v>0</v>
      </c>
      <c r="AZ177" s="70"/>
    </row>
    <row r="178" spans="1:52" ht="12" customHeight="1">
      <c r="A178" s="44">
        <f t="shared" si="117"/>
        <v>42491</v>
      </c>
      <c r="B178" s="66">
        <f t="shared" si="119"/>
        <v>15000</v>
      </c>
      <c r="C178" s="67"/>
      <c r="D178" s="68">
        <f t="shared" si="81"/>
        <v>15000</v>
      </c>
      <c r="E178" s="35">
        <f t="shared" si="82"/>
        <v>0</v>
      </c>
      <c r="F178" s="35">
        <f t="shared" si="83"/>
        <v>0</v>
      </c>
      <c r="G178" s="55">
        <f t="shared" si="84"/>
        <v>5.4910000000000005</v>
      </c>
      <c r="H178" s="69">
        <f>G178+' Summary'!$B$15</f>
        <v>5.4910000000000005</v>
      </c>
      <c r="I178" s="105">
        <f>H178+' Summary'!$B$17</f>
        <v>5.4910000000000005</v>
      </c>
      <c r="J178" s="55">
        <f t="shared" si="85"/>
        <v>1.7250000000000001E-2</v>
      </c>
      <c r="K178" s="69">
        <f>J178+' Summary'!$B$16</f>
        <v>1.7250000000000001E-2</v>
      </c>
      <c r="L178" s="105">
        <f t="shared" si="118"/>
        <v>1.7250000000000001E-2</v>
      </c>
      <c r="M178" s="55">
        <f t="shared" si="86"/>
        <v>0.01</v>
      </c>
      <c r="N178" s="69">
        <f t="shared" si="87"/>
        <v>0.01</v>
      </c>
      <c r="O178" s="105">
        <f t="shared" si="87"/>
        <v>0.01</v>
      </c>
      <c r="P178" s="7"/>
      <c r="Q178" s="105">
        <f t="shared" si="88"/>
        <v>5.518250000000001</v>
      </c>
      <c r="R178" s="105">
        <f t="shared" si="89"/>
        <v>5.518250000000001</v>
      </c>
      <c r="S178" s="105">
        <f t="shared" si="90"/>
        <v>5.518250000000001</v>
      </c>
      <c r="T178" s="7"/>
      <c r="U178" s="5">
        <f t="shared" si="91"/>
        <v>31</v>
      </c>
      <c r="V178" s="45">
        <f t="shared" si="92"/>
        <v>42546</v>
      </c>
      <c r="W178" s="5">
        <f t="shared" si="93"/>
        <v>5595</v>
      </c>
      <c r="X178" s="55">
        <f t="shared" si="94"/>
        <v>6.0906027082387598E-2</v>
      </c>
      <c r="Y178" s="47">
        <f t="shared" si="95"/>
        <v>0.39869530626804045</v>
      </c>
      <c r="Z178" s="5">
        <f t="shared" si="96"/>
        <v>0</v>
      </c>
      <c r="AA178" s="5">
        <f t="shared" si="97"/>
        <v>0</v>
      </c>
      <c r="AC178" s="39">
        <f t="shared" si="98"/>
        <v>0</v>
      </c>
      <c r="AD178" s="39">
        <f t="shared" si="99"/>
        <v>0</v>
      </c>
      <c r="AE178" s="39">
        <f t="shared" si="100"/>
        <v>0</v>
      </c>
      <c r="AF178" s="39">
        <f t="shared" si="101"/>
        <v>0</v>
      </c>
      <c r="AG178" s="39">
        <f t="shared" si="102"/>
        <v>0</v>
      </c>
      <c r="AH178" s="39">
        <f t="shared" si="103"/>
        <v>0</v>
      </c>
      <c r="AI178" s="39">
        <f t="shared" si="104"/>
        <v>0</v>
      </c>
      <c r="AJ178" s="39">
        <f t="shared" si="105"/>
        <v>0</v>
      </c>
      <c r="AK178" s="39">
        <f t="shared" si="106"/>
        <v>0</v>
      </c>
      <c r="AL178" s="43"/>
      <c r="AM178" s="39">
        <f t="shared" si="107"/>
        <v>0</v>
      </c>
      <c r="AN178" s="39">
        <f t="shared" si="108"/>
        <v>0</v>
      </c>
      <c r="AO178" s="39">
        <f t="shared" si="109"/>
        <v>0</v>
      </c>
      <c r="AP178" s="40">
        <f t="shared" si="110"/>
        <v>0</v>
      </c>
      <c r="AR178" s="39">
        <f t="shared" si="111"/>
        <v>0</v>
      </c>
      <c r="AS178" s="39">
        <f t="shared" si="112"/>
        <v>0</v>
      </c>
      <c r="AT178" s="39">
        <f t="shared" si="113"/>
        <v>0</v>
      </c>
      <c r="AU178" s="40">
        <f t="shared" si="114"/>
        <v>0</v>
      </c>
      <c r="AV178" s="40"/>
      <c r="AW178" s="52">
        <f t="shared" si="115"/>
        <v>0</v>
      </c>
      <c r="AY178" s="52">
        <f t="shared" si="116"/>
        <v>0</v>
      </c>
      <c r="AZ178" s="70"/>
    </row>
    <row r="179" spans="1:52" ht="12" customHeight="1">
      <c r="A179" s="44">
        <f t="shared" si="117"/>
        <v>42522</v>
      </c>
      <c r="B179" s="66">
        <f t="shared" si="119"/>
        <v>15000</v>
      </c>
      <c r="C179" s="67"/>
      <c r="D179" s="68">
        <f t="shared" si="81"/>
        <v>15000</v>
      </c>
      <c r="E179" s="35">
        <f t="shared" si="82"/>
        <v>0</v>
      </c>
      <c r="F179" s="35">
        <f t="shared" si="83"/>
        <v>0</v>
      </c>
      <c r="G179" s="55">
        <f t="shared" si="84"/>
        <v>5.524</v>
      </c>
      <c r="H179" s="69">
        <f>G179+' Summary'!$B$15</f>
        <v>5.524</v>
      </c>
      <c r="I179" s="105">
        <f>H179+' Summary'!$B$17</f>
        <v>5.524</v>
      </c>
      <c r="J179" s="55">
        <f t="shared" si="85"/>
        <v>1.7250000000000001E-2</v>
      </c>
      <c r="K179" s="69">
        <f>J179+' Summary'!$B$16</f>
        <v>1.7250000000000001E-2</v>
      </c>
      <c r="L179" s="105">
        <f t="shared" si="118"/>
        <v>1.7250000000000001E-2</v>
      </c>
      <c r="M179" s="55">
        <f t="shared" si="86"/>
        <v>0.01</v>
      </c>
      <c r="N179" s="69">
        <f t="shared" si="87"/>
        <v>0.01</v>
      </c>
      <c r="O179" s="105">
        <f t="shared" si="87"/>
        <v>0.01</v>
      </c>
      <c r="P179" s="7"/>
      <c r="Q179" s="105">
        <f t="shared" si="88"/>
        <v>5.5512500000000005</v>
      </c>
      <c r="R179" s="105">
        <f t="shared" si="89"/>
        <v>5.5512500000000005</v>
      </c>
      <c r="S179" s="105">
        <f t="shared" si="90"/>
        <v>5.5512500000000005</v>
      </c>
      <c r="T179" s="7"/>
      <c r="U179" s="5">
        <f t="shared" si="91"/>
        <v>30</v>
      </c>
      <c r="V179" s="45">
        <f t="shared" si="92"/>
        <v>42576</v>
      </c>
      <c r="W179" s="5">
        <f t="shared" si="93"/>
        <v>5625</v>
      </c>
      <c r="X179" s="55">
        <f t="shared" si="94"/>
        <v>6.094009880966221E-2</v>
      </c>
      <c r="Y179" s="47">
        <f t="shared" si="95"/>
        <v>0.39653888370287316</v>
      </c>
      <c r="Z179" s="5">
        <f t="shared" si="96"/>
        <v>0</v>
      </c>
      <c r="AA179" s="5">
        <f t="shared" si="97"/>
        <v>0</v>
      </c>
      <c r="AC179" s="39">
        <f t="shared" si="98"/>
        <v>0</v>
      </c>
      <c r="AD179" s="39">
        <f t="shared" si="99"/>
        <v>0</v>
      </c>
      <c r="AE179" s="39">
        <f t="shared" si="100"/>
        <v>0</v>
      </c>
      <c r="AF179" s="39">
        <f t="shared" si="101"/>
        <v>0</v>
      </c>
      <c r="AG179" s="39">
        <f t="shared" si="102"/>
        <v>0</v>
      </c>
      <c r="AH179" s="39">
        <f t="shared" si="103"/>
        <v>0</v>
      </c>
      <c r="AI179" s="39">
        <f t="shared" si="104"/>
        <v>0</v>
      </c>
      <c r="AJ179" s="39">
        <f t="shared" si="105"/>
        <v>0</v>
      </c>
      <c r="AK179" s="39">
        <f t="shared" si="106"/>
        <v>0</v>
      </c>
      <c r="AL179" s="43"/>
      <c r="AM179" s="39">
        <f t="shared" si="107"/>
        <v>0</v>
      </c>
      <c r="AN179" s="39">
        <f t="shared" si="108"/>
        <v>0</v>
      </c>
      <c r="AO179" s="39">
        <f t="shared" si="109"/>
        <v>0</v>
      </c>
      <c r="AP179" s="40">
        <f t="shared" si="110"/>
        <v>0</v>
      </c>
      <c r="AR179" s="39">
        <f t="shared" si="111"/>
        <v>0</v>
      </c>
      <c r="AS179" s="39">
        <f t="shared" si="112"/>
        <v>0</v>
      </c>
      <c r="AT179" s="39">
        <f t="shared" si="113"/>
        <v>0</v>
      </c>
      <c r="AU179" s="40">
        <f t="shared" si="114"/>
        <v>0</v>
      </c>
      <c r="AV179" s="40"/>
      <c r="AW179" s="52">
        <f t="shared" si="115"/>
        <v>0</v>
      </c>
      <c r="AY179" s="52">
        <f t="shared" si="116"/>
        <v>0</v>
      </c>
      <c r="AZ179" s="70"/>
    </row>
    <row r="180" spans="1:52" ht="12" customHeight="1">
      <c r="A180" s="44">
        <f t="shared" si="117"/>
        <v>42552</v>
      </c>
      <c r="B180" s="66">
        <f t="shared" si="119"/>
        <v>15000</v>
      </c>
      <c r="C180" s="67"/>
      <c r="D180" s="68">
        <f t="shared" si="81"/>
        <v>15000</v>
      </c>
      <c r="E180" s="35">
        <f t="shared" si="82"/>
        <v>0</v>
      </c>
      <c r="F180" s="35">
        <f t="shared" si="83"/>
        <v>0</v>
      </c>
      <c r="G180" s="55">
        <f t="shared" si="84"/>
        <v>5.55</v>
      </c>
      <c r="H180" s="69">
        <f>G180+' Summary'!$B$15</f>
        <v>5.55</v>
      </c>
      <c r="I180" s="105">
        <f>H180+' Summary'!$B$17</f>
        <v>5.55</v>
      </c>
      <c r="J180" s="55">
        <f t="shared" si="85"/>
        <v>1.7250000000000001E-2</v>
      </c>
      <c r="K180" s="69">
        <f>J180+' Summary'!$B$16</f>
        <v>1.7250000000000001E-2</v>
      </c>
      <c r="L180" s="105">
        <f t="shared" si="118"/>
        <v>1.7250000000000001E-2</v>
      </c>
      <c r="M180" s="55">
        <f t="shared" si="86"/>
        <v>0.01</v>
      </c>
      <c r="N180" s="69">
        <f t="shared" si="87"/>
        <v>0.01</v>
      </c>
      <c r="O180" s="105">
        <f t="shared" si="87"/>
        <v>0.01</v>
      </c>
      <c r="P180" s="7"/>
      <c r="Q180" s="105">
        <f t="shared" si="88"/>
        <v>5.5772500000000003</v>
      </c>
      <c r="R180" s="105">
        <f t="shared" si="89"/>
        <v>5.5772500000000003</v>
      </c>
      <c r="S180" s="105">
        <f t="shared" si="90"/>
        <v>5.5772500000000003</v>
      </c>
      <c r="T180" s="7"/>
      <c r="U180" s="5">
        <f t="shared" si="91"/>
        <v>31</v>
      </c>
      <c r="V180" s="45">
        <f t="shared" si="92"/>
        <v>42607</v>
      </c>
      <c r="W180" s="5">
        <f t="shared" si="93"/>
        <v>5656</v>
      </c>
      <c r="X180" s="55">
        <f t="shared" si="94"/>
        <v>6.0973071449328405E-2</v>
      </c>
      <c r="Y180" s="47">
        <f t="shared" si="95"/>
        <v>0.39432065858291843</v>
      </c>
      <c r="Z180" s="5">
        <f t="shared" si="96"/>
        <v>0</v>
      </c>
      <c r="AA180" s="5">
        <f t="shared" si="97"/>
        <v>0</v>
      </c>
      <c r="AC180" s="39">
        <f t="shared" si="98"/>
        <v>0</v>
      </c>
      <c r="AD180" s="39">
        <f t="shared" si="99"/>
        <v>0</v>
      </c>
      <c r="AE180" s="39">
        <f t="shared" si="100"/>
        <v>0</v>
      </c>
      <c r="AF180" s="39">
        <f t="shared" si="101"/>
        <v>0</v>
      </c>
      <c r="AG180" s="39">
        <f t="shared" si="102"/>
        <v>0</v>
      </c>
      <c r="AH180" s="39">
        <f t="shared" si="103"/>
        <v>0</v>
      </c>
      <c r="AI180" s="39">
        <f t="shared" si="104"/>
        <v>0</v>
      </c>
      <c r="AJ180" s="39">
        <f t="shared" si="105"/>
        <v>0</v>
      </c>
      <c r="AK180" s="39">
        <f t="shared" si="106"/>
        <v>0</v>
      </c>
      <c r="AL180" s="43"/>
      <c r="AM180" s="39">
        <f t="shared" si="107"/>
        <v>0</v>
      </c>
      <c r="AN180" s="39">
        <f t="shared" si="108"/>
        <v>0</v>
      </c>
      <c r="AO180" s="39">
        <f t="shared" si="109"/>
        <v>0</v>
      </c>
      <c r="AP180" s="40">
        <f t="shared" si="110"/>
        <v>0</v>
      </c>
      <c r="AR180" s="39">
        <f t="shared" si="111"/>
        <v>0</v>
      </c>
      <c r="AS180" s="39">
        <f t="shared" si="112"/>
        <v>0</v>
      </c>
      <c r="AT180" s="39">
        <f t="shared" si="113"/>
        <v>0</v>
      </c>
      <c r="AU180" s="40">
        <f t="shared" si="114"/>
        <v>0</v>
      </c>
      <c r="AV180" s="40"/>
      <c r="AW180" s="52">
        <f t="shared" si="115"/>
        <v>0</v>
      </c>
      <c r="AY180" s="52">
        <f t="shared" si="116"/>
        <v>0</v>
      </c>
      <c r="AZ180" s="70"/>
    </row>
    <row r="181" spans="1:52" ht="12" customHeight="1">
      <c r="A181" s="44">
        <f t="shared" si="117"/>
        <v>42583</v>
      </c>
      <c r="B181" s="66">
        <f t="shared" si="119"/>
        <v>15000</v>
      </c>
      <c r="C181" s="67"/>
      <c r="D181" s="68">
        <f t="shared" si="81"/>
        <v>15000</v>
      </c>
      <c r="E181" s="35">
        <f t="shared" si="82"/>
        <v>0</v>
      </c>
      <c r="F181" s="35">
        <f t="shared" si="83"/>
        <v>0</v>
      </c>
      <c r="G181" s="55">
        <f t="shared" si="84"/>
        <v>5.5780000000000012</v>
      </c>
      <c r="H181" s="69">
        <f>G181+' Summary'!$B$15</f>
        <v>5.5780000000000012</v>
      </c>
      <c r="I181" s="105">
        <f>H181+' Summary'!$B$17</f>
        <v>5.5780000000000012</v>
      </c>
      <c r="J181" s="55">
        <f t="shared" si="85"/>
        <v>1.7250000000000001E-2</v>
      </c>
      <c r="K181" s="69">
        <f>J181+' Summary'!$B$16</f>
        <v>1.7250000000000001E-2</v>
      </c>
      <c r="L181" s="105">
        <f t="shared" si="118"/>
        <v>1.7250000000000001E-2</v>
      </c>
      <c r="M181" s="55">
        <f t="shared" si="86"/>
        <v>0.01</v>
      </c>
      <c r="N181" s="69">
        <f t="shared" si="87"/>
        <v>0.01</v>
      </c>
      <c r="O181" s="105">
        <f t="shared" si="87"/>
        <v>0.01</v>
      </c>
      <c r="P181" s="7"/>
      <c r="Q181" s="105">
        <f t="shared" si="88"/>
        <v>5.6052500000000016</v>
      </c>
      <c r="R181" s="105">
        <f t="shared" si="89"/>
        <v>5.6052500000000016</v>
      </c>
      <c r="S181" s="105">
        <f t="shared" si="90"/>
        <v>5.6052500000000016</v>
      </c>
      <c r="T181" s="7"/>
      <c r="U181" s="5">
        <f t="shared" si="91"/>
        <v>31</v>
      </c>
      <c r="V181" s="45">
        <f t="shared" si="92"/>
        <v>42638</v>
      </c>
      <c r="W181" s="5">
        <f t="shared" si="93"/>
        <v>5687</v>
      </c>
      <c r="X181" s="55">
        <f t="shared" si="94"/>
        <v>6.1007143177361618E-2</v>
      </c>
      <c r="Y181" s="47">
        <f t="shared" si="95"/>
        <v>0.39211264476938767</v>
      </c>
      <c r="Z181" s="5">
        <f t="shared" si="96"/>
        <v>0</v>
      </c>
      <c r="AA181" s="5">
        <f t="shared" si="97"/>
        <v>0</v>
      </c>
      <c r="AC181" s="39">
        <f t="shared" si="98"/>
        <v>0</v>
      </c>
      <c r="AD181" s="39">
        <f t="shared" si="99"/>
        <v>0</v>
      </c>
      <c r="AE181" s="39">
        <f t="shared" si="100"/>
        <v>0</v>
      </c>
      <c r="AF181" s="39">
        <f t="shared" si="101"/>
        <v>0</v>
      </c>
      <c r="AG181" s="39">
        <f t="shared" si="102"/>
        <v>0</v>
      </c>
      <c r="AH181" s="39">
        <f t="shared" si="103"/>
        <v>0</v>
      </c>
      <c r="AI181" s="39">
        <f t="shared" si="104"/>
        <v>0</v>
      </c>
      <c r="AJ181" s="39">
        <f t="shared" si="105"/>
        <v>0</v>
      </c>
      <c r="AK181" s="39">
        <f t="shared" si="106"/>
        <v>0</v>
      </c>
      <c r="AL181" s="43"/>
      <c r="AM181" s="39">
        <f t="shared" si="107"/>
        <v>0</v>
      </c>
      <c r="AN181" s="39">
        <f t="shared" si="108"/>
        <v>0</v>
      </c>
      <c r="AO181" s="39">
        <f t="shared" si="109"/>
        <v>0</v>
      </c>
      <c r="AP181" s="40">
        <f t="shared" si="110"/>
        <v>0</v>
      </c>
      <c r="AR181" s="39">
        <f t="shared" si="111"/>
        <v>0</v>
      </c>
      <c r="AS181" s="39">
        <f t="shared" si="112"/>
        <v>0</v>
      </c>
      <c r="AT181" s="39">
        <f t="shared" si="113"/>
        <v>0</v>
      </c>
      <c r="AU181" s="40">
        <f t="shared" si="114"/>
        <v>0</v>
      </c>
      <c r="AV181" s="40"/>
      <c r="AW181" s="52">
        <f t="shared" si="115"/>
        <v>0</v>
      </c>
      <c r="AY181" s="52">
        <f t="shared" si="116"/>
        <v>0</v>
      </c>
      <c r="AZ181" s="70"/>
    </row>
    <row r="182" spans="1:52" ht="12" customHeight="1">
      <c r="A182" s="44">
        <f t="shared" si="117"/>
        <v>42614</v>
      </c>
      <c r="B182" s="66">
        <f t="shared" si="119"/>
        <v>15000</v>
      </c>
      <c r="C182" s="67"/>
      <c r="D182" s="68">
        <f t="shared" si="81"/>
        <v>15000</v>
      </c>
      <c r="E182" s="35">
        <f t="shared" si="82"/>
        <v>0</v>
      </c>
      <c r="F182" s="35">
        <f t="shared" si="83"/>
        <v>0</v>
      </c>
      <c r="G182" s="55">
        <f t="shared" si="84"/>
        <v>5.5680000000000005</v>
      </c>
      <c r="H182" s="69">
        <f>G182+' Summary'!$B$15</f>
        <v>5.5680000000000005</v>
      </c>
      <c r="I182" s="105">
        <f>H182+' Summary'!$B$17</f>
        <v>5.5680000000000005</v>
      </c>
      <c r="J182" s="55">
        <f t="shared" si="85"/>
        <v>1.7250000000000001E-2</v>
      </c>
      <c r="K182" s="69">
        <f>J182+' Summary'!$B$16</f>
        <v>1.7250000000000001E-2</v>
      </c>
      <c r="L182" s="105">
        <f t="shared" si="118"/>
        <v>1.7250000000000001E-2</v>
      </c>
      <c r="M182" s="55">
        <f t="shared" si="86"/>
        <v>0.01</v>
      </c>
      <c r="N182" s="69">
        <f t="shared" si="87"/>
        <v>0.01</v>
      </c>
      <c r="O182" s="105">
        <f t="shared" si="87"/>
        <v>0.01</v>
      </c>
      <c r="P182" s="7"/>
      <c r="Q182" s="105">
        <f t="shared" si="88"/>
        <v>5.5952500000000009</v>
      </c>
      <c r="R182" s="105">
        <f t="shared" si="89"/>
        <v>5.5952500000000009</v>
      </c>
      <c r="S182" s="105">
        <f t="shared" si="90"/>
        <v>5.5952500000000009</v>
      </c>
      <c r="T182" s="7"/>
      <c r="U182" s="5">
        <f t="shared" si="91"/>
        <v>30</v>
      </c>
      <c r="V182" s="45">
        <f t="shared" si="92"/>
        <v>42668</v>
      </c>
      <c r="W182" s="5">
        <f t="shared" si="93"/>
        <v>5717</v>
      </c>
      <c r="X182" s="55">
        <f t="shared" si="94"/>
        <v>6.1041214905781099E-2</v>
      </c>
      <c r="Y182" s="47">
        <f t="shared" si="95"/>
        <v>0.389985549170137</v>
      </c>
      <c r="Z182" s="5">
        <f t="shared" si="96"/>
        <v>0</v>
      </c>
      <c r="AA182" s="5">
        <f t="shared" si="97"/>
        <v>0</v>
      </c>
      <c r="AC182" s="39">
        <f t="shared" si="98"/>
        <v>0</v>
      </c>
      <c r="AD182" s="39">
        <f t="shared" si="99"/>
        <v>0</v>
      </c>
      <c r="AE182" s="39">
        <f t="shared" si="100"/>
        <v>0</v>
      </c>
      <c r="AF182" s="39">
        <f t="shared" si="101"/>
        <v>0</v>
      </c>
      <c r="AG182" s="39">
        <f t="shared" si="102"/>
        <v>0</v>
      </c>
      <c r="AH182" s="39">
        <f t="shared" si="103"/>
        <v>0</v>
      </c>
      <c r="AI182" s="39">
        <f t="shared" si="104"/>
        <v>0</v>
      </c>
      <c r="AJ182" s="39">
        <f t="shared" si="105"/>
        <v>0</v>
      </c>
      <c r="AK182" s="39">
        <f t="shared" si="106"/>
        <v>0</v>
      </c>
      <c r="AL182" s="43"/>
      <c r="AM182" s="39">
        <f t="shared" si="107"/>
        <v>0</v>
      </c>
      <c r="AN182" s="39">
        <f t="shared" si="108"/>
        <v>0</v>
      </c>
      <c r="AO182" s="39">
        <f t="shared" si="109"/>
        <v>0</v>
      </c>
      <c r="AP182" s="40">
        <f t="shared" si="110"/>
        <v>0</v>
      </c>
      <c r="AR182" s="39">
        <f t="shared" si="111"/>
        <v>0</v>
      </c>
      <c r="AS182" s="39">
        <f t="shared" si="112"/>
        <v>0</v>
      </c>
      <c r="AT182" s="39">
        <f t="shared" si="113"/>
        <v>0</v>
      </c>
      <c r="AU182" s="40">
        <f t="shared" si="114"/>
        <v>0</v>
      </c>
      <c r="AV182" s="40"/>
      <c r="AW182" s="52">
        <f t="shared" si="115"/>
        <v>0</v>
      </c>
      <c r="AY182" s="52">
        <f t="shared" si="116"/>
        <v>0</v>
      </c>
      <c r="AZ182" s="70"/>
    </row>
    <row r="183" spans="1:52" ht="12" customHeight="1">
      <c r="A183" s="44">
        <f t="shared" si="117"/>
        <v>42644</v>
      </c>
      <c r="B183" s="66">
        <f t="shared" si="119"/>
        <v>15000</v>
      </c>
      <c r="C183" s="67"/>
      <c r="D183" s="68">
        <f t="shared" si="81"/>
        <v>15000</v>
      </c>
      <c r="E183" s="35">
        <f t="shared" si="82"/>
        <v>0</v>
      </c>
      <c r="F183" s="35">
        <f t="shared" si="83"/>
        <v>0</v>
      </c>
      <c r="G183" s="55">
        <f t="shared" si="84"/>
        <v>5.588000000000001</v>
      </c>
      <c r="H183" s="69">
        <f>G183+' Summary'!$B$15</f>
        <v>5.588000000000001</v>
      </c>
      <c r="I183" s="105">
        <f>H183+' Summary'!$B$17</f>
        <v>5.588000000000001</v>
      </c>
      <c r="J183" s="55">
        <f t="shared" si="85"/>
        <v>4.0000000000000001E-3</v>
      </c>
      <c r="K183" s="69">
        <f>J183+' Summary'!$B$16</f>
        <v>4.0000000000000001E-3</v>
      </c>
      <c r="L183" s="105">
        <f t="shared" si="118"/>
        <v>4.0000000000000001E-3</v>
      </c>
      <c r="M183" s="55">
        <f t="shared" si="86"/>
        <v>0.01</v>
      </c>
      <c r="N183" s="69">
        <f t="shared" si="87"/>
        <v>0.01</v>
      </c>
      <c r="O183" s="105">
        <f t="shared" si="87"/>
        <v>0.01</v>
      </c>
      <c r="P183" s="7"/>
      <c r="Q183" s="105">
        <f t="shared" si="88"/>
        <v>5.6020000000000012</v>
      </c>
      <c r="R183" s="105">
        <f t="shared" si="89"/>
        <v>5.6020000000000012</v>
      </c>
      <c r="S183" s="105">
        <f t="shared" si="90"/>
        <v>5.6020000000000012</v>
      </c>
      <c r="T183" s="7"/>
      <c r="U183" s="5">
        <f t="shared" si="91"/>
        <v>31</v>
      </c>
      <c r="V183" s="45">
        <f t="shared" si="92"/>
        <v>42699</v>
      </c>
      <c r="W183" s="5">
        <f t="shared" si="93"/>
        <v>5748</v>
      </c>
      <c r="X183" s="55">
        <f t="shared" si="94"/>
        <v>6.107418754655352E-2</v>
      </c>
      <c r="Y183" s="47">
        <f t="shared" si="95"/>
        <v>0.38779753384143079</v>
      </c>
      <c r="Z183" s="5">
        <f t="shared" si="96"/>
        <v>0</v>
      </c>
      <c r="AA183" s="5">
        <f t="shared" si="97"/>
        <v>0</v>
      </c>
      <c r="AC183" s="39">
        <f t="shared" si="98"/>
        <v>0</v>
      </c>
      <c r="AD183" s="39">
        <f t="shared" si="99"/>
        <v>0</v>
      </c>
      <c r="AE183" s="39">
        <f t="shared" si="100"/>
        <v>0</v>
      </c>
      <c r="AF183" s="39">
        <f t="shared" si="101"/>
        <v>0</v>
      </c>
      <c r="AG183" s="39">
        <f t="shared" si="102"/>
        <v>0</v>
      </c>
      <c r="AH183" s="39">
        <f t="shared" si="103"/>
        <v>0</v>
      </c>
      <c r="AI183" s="39">
        <f t="shared" si="104"/>
        <v>0</v>
      </c>
      <c r="AJ183" s="39">
        <f t="shared" si="105"/>
        <v>0</v>
      </c>
      <c r="AK183" s="39">
        <f t="shared" si="106"/>
        <v>0</v>
      </c>
      <c r="AL183" s="43"/>
      <c r="AM183" s="39">
        <f t="shared" si="107"/>
        <v>0</v>
      </c>
      <c r="AN183" s="39">
        <f t="shared" si="108"/>
        <v>0</v>
      </c>
      <c r="AO183" s="39">
        <f t="shared" si="109"/>
        <v>0</v>
      </c>
      <c r="AP183" s="40">
        <f t="shared" si="110"/>
        <v>0</v>
      </c>
      <c r="AR183" s="39">
        <f t="shared" si="111"/>
        <v>0</v>
      </c>
      <c r="AS183" s="39">
        <f t="shared" si="112"/>
        <v>0</v>
      </c>
      <c r="AT183" s="39">
        <f t="shared" si="113"/>
        <v>0</v>
      </c>
      <c r="AU183" s="40">
        <f t="shared" si="114"/>
        <v>0</v>
      </c>
      <c r="AV183" s="40"/>
      <c r="AW183" s="52">
        <f t="shared" si="115"/>
        <v>0</v>
      </c>
      <c r="AY183" s="52">
        <f t="shared" si="116"/>
        <v>0</v>
      </c>
      <c r="AZ183" s="70"/>
    </row>
    <row r="184" spans="1:52" ht="12" customHeight="1">
      <c r="A184" s="44">
        <f t="shared" si="117"/>
        <v>42675</v>
      </c>
      <c r="B184" s="66">
        <f t="shared" si="119"/>
        <v>15000</v>
      </c>
      <c r="C184" s="67"/>
      <c r="D184" s="68">
        <f t="shared" si="81"/>
        <v>15000</v>
      </c>
      <c r="E184" s="35">
        <f t="shared" si="82"/>
        <v>0</v>
      </c>
      <c r="F184" s="35">
        <f t="shared" si="83"/>
        <v>0</v>
      </c>
      <c r="G184" s="55">
        <f t="shared" si="84"/>
        <v>5.7149999999999999</v>
      </c>
      <c r="H184" s="69">
        <f>G184+' Summary'!$B$15</f>
        <v>5.7149999999999999</v>
      </c>
      <c r="I184" s="105">
        <f>H184+' Summary'!$B$17</f>
        <v>5.7149999999999999</v>
      </c>
      <c r="J184" s="55">
        <f t="shared" si="85"/>
        <v>5.0000000000000001E-3</v>
      </c>
      <c r="K184" s="69">
        <f>J184+' Summary'!$B$16</f>
        <v>5.0000000000000001E-3</v>
      </c>
      <c r="L184" s="105">
        <f t="shared" si="118"/>
        <v>5.0000000000000001E-3</v>
      </c>
      <c r="M184" s="55">
        <f t="shared" si="86"/>
        <v>7.4999999999999997E-3</v>
      </c>
      <c r="N184" s="69">
        <f t="shared" si="87"/>
        <v>7.4999999999999997E-3</v>
      </c>
      <c r="O184" s="105">
        <f t="shared" si="87"/>
        <v>7.4999999999999997E-3</v>
      </c>
      <c r="P184" s="7"/>
      <c r="Q184" s="105">
        <f t="shared" si="88"/>
        <v>5.7275</v>
      </c>
      <c r="R184" s="105">
        <f t="shared" si="89"/>
        <v>5.7275</v>
      </c>
      <c r="S184" s="105">
        <f t="shared" si="90"/>
        <v>5.7275</v>
      </c>
      <c r="T184" s="7"/>
      <c r="U184" s="5">
        <f t="shared" si="91"/>
        <v>30</v>
      </c>
      <c r="V184" s="45">
        <f t="shared" si="92"/>
        <v>42729</v>
      </c>
      <c r="W184" s="5">
        <f t="shared" si="93"/>
        <v>5778</v>
      </c>
      <c r="X184" s="55">
        <f t="shared" si="94"/>
        <v>6.1108259275731519E-2</v>
      </c>
      <c r="Y184" s="47">
        <f t="shared" si="95"/>
        <v>0.38568973085256125</v>
      </c>
      <c r="Z184" s="5">
        <f t="shared" si="96"/>
        <v>0</v>
      </c>
      <c r="AA184" s="5">
        <f t="shared" si="97"/>
        <v>0</v>
      </c>
      <c r="AC184" s="39">
        <f t="shared" si="98"/>
        <v>0</v>
      </c>
      <c r="AD184" s="39">
        <f t="shared" si="99"/>
        <v>0</v>
      </c>
      <c r="AE184" s="39">
        <f t="shared" si="100"/>
        <v>0</v>
      </c>
      <c r="AF184" s="39">
        <f t="shared" si="101"/>
        <v>0</v>
      </c>
      <c r="AG184" s="39">
        <f t="shared" si="102"/>
        <v>0</v>
      </c>
      <c r="AH184" s="39">
        <f t="shared" si="103"/>
        <v>0</v>
      </c>
      <c r="AI184" s="39">
        <f t="shared" si="104"/>
        <v>0</v>
      </c>
      <c r="AJ184" s="39">
        <f t="shared" si="105"/>
        <v>0</v>
      </c>
      <c r="AK184" s="39">
        <f t="shared" si="106"/>
        <v>0</v>
      </c>
      <c r="AL184" s="43"/>
      <c r="AM184" s="39">
        <f t="shared" si="107"/>
        <v>0</v>
      </c>
      <c r="AN184" s="39">
        <f t="shared" si="108"/>
        <v>0</v>
      </c>
      <c r="AO184" s="39">
        <f t="shared" si="109"/>
        <v>0</v>
      </c>
      <c r="AP184" s="40">
        <f t="shared" si="110"/>
        <v>0</v>
      </c>
      <c r="AR184" s="39">
        <f t="shared" si="111"/>
        <v>0</v>
      </c>
      <c r="AS184" s="39">
        <f t="shared" si="112"/>
        <v>0</v>
      </c>
      <c r="AT184" s="39">
        <f t="shared" si="113"/>
        <v>0</v>
      </c>
      <c r="AU184" s="40">
        <f t="shared" si="114"/>
        <v>0</v>
      </c>
      <c r="AV184" s="40"/>
      <c r="AW184" s="52">
        <f t="shared" si="115"/>
        <v>0</v>
      </c>
      <c r="AY184" s="52">
        <f t="shared" si="116"/>
        <v>0</v>
      </c>
      <c r="AZ184" s="70"/>
    </row>
    <row r="185" spans="1:52" ht="12" customHeight="1">
      <c r="A185" s="44">
        <f t="shared" si="117"/>
        <v>42705</v>
      </c>
      <c r="B185" s="66">
        <f t="shared" si="119"/>
        <v>15000</v>
      </c>
      <c r="C185" s="67"/>
      <c r="D185" s="68">
        <f t="shared" si="81"/>
        <v>15000</v>
      </c>
      <c r="E185" s="35">
        <f t="shared" si="82"/>
        <v>0</v>
      </c>
      <c r="F185" s="35">
        <f t="shared" si="83"/>
        <v>0</v>
      </c>
      <c r="G185" s="55">
        <f t="shared" si="84"/>
        <v>5.85</v>
      </c>
      <c r="H185" s="69">
        <f>G185+' Summary'!$B$15</f>
        <v>5.85</v>
      </c>
      <c r="I185" s="105">
        <f>H185+' Summary'!$B$17</f>
        <v>5.85</v>
      </c>
      <c r="J185" s="55">
        <f t="shared" si="85"/>
        <v>5.0000000000000001E-3</v>
      </c>
      <c r="K185" s="69">
        <f>J185+' Summary'!$B$16</f>
        <v>5.0000000000000001E-3</v>
      </c>
      <c r="L185" s="105">
        <f t="shared" si="118"/>
        <v>5.0000000000000001E-3</v>
      </c>
      <c r="M185" s="55">
        <f t="shared" si="86"/>
        <v>7.4999999999999997E-3</v>
      </c>
      <c r="N185" s="69">
        <f t="shared" si="87"/>
        <v>7.4999999999999997E-3</v>
      </c>
      <c r="O185" s="105">
        <f t="shared" si="87"/>
        <v>7.4999999999999997E-3</v>
      </c>
      <c r="P185" s="7"/>
      <c r="Q185" s="105">
        <f t="shared" si="88"/>
        <v>5.8624999999999998</v>
      </c>
      <c r="R185" s="105">
        <f t="shared" si="89"/>
        <v>5.8624999999999998</v>
      </c>
      <c r="S185" s="105">
        <f t="shared" si="90"/>
        <v>5.8624999999999998</v>
      </c>
      <c r="T185" s="7"/>
      <c r="U185" s="5">
        <f t="shared" si="91"/>
        <v>31</v>
      </c>
      <c r="V185" s="45">
        <f t="shared" si="92"/>
        <v>42760</v>
      </c>
      <c r="W185" s="5">
        <f t="shared" si="93"/>
        <v>5809</v>
      </c>
      <c r="X185" s="55">
        <f t="shared" si="94"/>
        <v>6.1141231917238408E-2</v>
      </c>
      <c r="Y185" s="47">
        <f t="shared" si="95"/>
        <v>0.38352158845529599</v>
      </c>
      <c r="Z185" s="5">
        <f t="shared" si="96"/>
        <v>0</v>
      </c>
      <c r="AA185" s="5">
        <f t="shared" si="97"/>
        <v>0</v>
      </c>
      <c r="AC185" s="39">
        <f t="shared" si="98"/>
        <v>0</v>
      </c>
      <c r="AD185" s="39">
        <f t="shared" si="99"/>
        <v>0</v>
      </c>
      <c r="AE185" s="39">
        <f t="shared" si="100"/>
        <v>0</v>
      </c>
      <c r="AF185" s="39">
        <f t="shared" si="101"/>
        <v>0</v>
      </c>
      <c r="AG185" s="39">
        <f t="shared" si="102"/>
        <v>0</v>
      </c>
      <c r="AH185" s="39">
        <f t="shared" si="103"/>
        <v>0</v>
      </c>
      <c r="AI185" s="39">
        <f t="shared" si="104"/>
        <v>0</v>
      </c>
      <c r="AJ185" s="39">
        <f t="shared" si="105"/>
        <v>0</v>
      </c>
      <c r="AK185" s="39">
        <f t="shared" si="106"/>
        <v>0</v>
      </c>
      <c r="AL185" s="43"/>
      <c r="AM185" s="39">
        <f t="shared" si="107"/>
        <v>0</v>
      </c>
      <c r="AN185" s="39">
        <f t="shared" si="108"/>
        <v>0</v>
      </c>
      <c r="AO185" s="39">
        <f t="shared" si="109"/>
        <v>0</v>
      </c>
      <c r="AP185" s="40">
        <f t="shared" si="110"/>
        <v>0</v>
      </c>
      <c r="AR185" s="39">
        <f t="shared" si="111"/>
        <v>0</v>
      </c>
      <c r="AS185" s="39">
        <f t="shared" si="112"/>
        <v>0</v>
      </c>
      <c r="AT185" s="39">
        <f t="shared" si="113"/>
        <v>0</v>
      </c>
      <c r="AU185" s="40">
        <f t="shared" si="114"/>
        <v>0</v>
      </c>
      <c r="AV185" s="40"/>
      <c r="AW185" s="52">
        <f t="shared" si="115"/>
        <v>0</v>
      </c>
      <c r="AY185" s="52">
        <f t="shared" si="116"/>
        <v>0</v>
      </c>
      <c r="AZ185" s="70"/>
    </row>
    <row r="186" spans="1:52" ht="12" customHeight="1">
      <c r="A186" s="44">
        <f t="shared" si="117"/>
        <v>42736</v>
      </c>
      <c r="B186" s="66">
        <f t="shared" si="119"/>
        <v>15000</v>
      </c>
      <c r="C186" s="67"/>
      <c r="D186" s="68">
        <f t="shared" si="81"/>
        <v>15000</v>
      </c>
      <c r="E186" s="35">
        <f t="shared" si="82"/>
        <v>0</v>
      </c>
      <c r="F186" s="35">
        <f t="shared" si="83"/>
        <v>0</v>
      </c>
      <c r="G186" s="55">
        <f t="shared" si="84"/>
        <v>5.9050000000000002</v>
      </c>
      <c r="H186" s="69">
        <f>G186+' Summary'!$B$15</f>
        <v>5.9050000000000002</v>
      </c>
      <c r="I186" s="105">
        <f>H186+' Summary'!$B$17</f>
        <v>5.9050000000000002</v>
      </c>
      <c r="J186" s="55">
        <f t="shared" si="85"/>
        <v>5.0000000000000001E-3</v>
      </c>
      <c r="K186" s="69">
        <f>J186+' Summary'!$B$16</f>
        <v>5.0000000000000001E-3</v>
      </c>
      <c r="L186" s="105">
        <f t="shared" si="118"/>
        <v>5.0000000000000001E-3</v>
      </c>
      <c r="M186" s="55">
        <f t="shared" si="86"/>
        <v>7.4999999999999997E-3</v>
      </c>
      <c r="N186" s="69">
        <f t="shared" si="87"/>
        <v>7.4999999999999997E-3</v>
      </c>
      <c r="O186" s="105">
        <f t="shared" si="87"/>
        <v>7.4999999999999997E-3</v>
      </c>
      <c r="P186" s="7"/>
      <c r="Q186" s="105">
        <f t="shared" si="88"/>
        <v>5.9175000000000004</v>
      </c>
      <c r="R186" s="105">
        <f t="shared" si="89"/>
        <v>5.9175000000000004</v>
      </c>
      <c r="S186" s="105">
        <f t="shared" si="90"/>
        <v>5.9175000000000004</v>
      </c>
      <c r="T186" s="7"/>
      <c r="U186" s="5">
        <f t="shared" si="91"/>
        <v>31</v>
      </c>
      <c r="V186" s="45">
        <f t="shared" si="92"/>
        <v>42791</v>
      </c>
      <c r="W186" s="5">
        <f t="shared" si="93"/>
        <v>5840</v>
      </c>
      <c r="X186" s="55">
        <f t="shared" si="94"/>
        <v>6.1175303647174904E-2</v>
      </c>
      <c r="Y186" s="47">
        <f t="shared" si="95"/>
        <v>0.38136349732935448</v>
      </c>
      <c r="Z186" s="5">
        <f t="shared" si="96"/>
        <v>0</v>
      </c>
      <c r="AA186" s="5">
        <f t="shared" si="97"/>
        <v>0</v>
      </c>
      <c r="AC186" s="39">
        <f t="shared" si="98"/>
        <v>0</v>
      </c>
      <c r="AD186" s="39">
        <f t="shared" si="99"/>
        <v>0</v>
      </c>
      <c r="AE186" s="39">
        <f t="shared" si="100"/>
        <v>0</v>
      </c>
      <c r="AF186" s="39">
        <f t="shared" si="101"/>
        <v>0</v>
      </c>
      <c r="AG186" s="39">
        <f t="shared" si="102"/>
        <v>0</v>
      </c>
      <c r="AH186" s="39">
        <f t="shared" si="103"/>
        <v>0</v>
      </c>
      <c r="AI186" s="39">
        <f t="shared" si="104"/>
        <v>0</v>
      </c>
      <c r="AJ186" s="39">
        <f t="shared" si="105"/>
        <v>0</v>
      </c>
      <c r="AK186" s="39">
        <f t="shared" si="106"/>
        <v>0</v>
      </c>
      <c r="AL186" s="43"/>
      <c r="AM186" s="39">
        <f t="shared" si="107"/>
        <v>0</v>
      </c>
      <c r="AN186" s="39">
        <f t="shared" si="108"/>
        <v>0</v>
      </c>
      <c r="AO186" s="39">
        <f t="shared" si="109"/>
        <v>0</v>
      </c>
      <c r="AP186" s="40">
        <f t="shared" si="110"/>
        <v>0</v>
      </c>
      <c r="AR186" s="39">
        <f t="shared" si="111"/>
        <v>0</v>
      </c>
      <c r="AS186" s="39">
        <f t="shared" si="112"/>
        <v>0</v>
      </c>
      <c r="AT186" s="39">
        <f t="shared" si="113"/>
        <v>0</v>
      </c>
      <c r="AU186" s="40">
        <f t="shared" si="114"/>
        <v>0</v>
      </c>
      <c r="AV186" s="40"/>
      <c r="AW186" s="52">
        <f t="shared" si="115"/>
        <v>0</v>
      </c>
      <c r="AY186" s="52">
        <f t="shared" si="116"/>
        <v>0</v>
      </c>
      <c r="AZ186" s="70"/>
    </row>
    <row r="187" spans="1:52" ht="12" customHeight="1">
      <c r="A187" s="44">
        <f t="shared" si="117"/>
        <v>42767</v>
      </c>
      <c r="B187" s="66">
        <f t="shared" si="119"/>
        <v>15000</v>
      </c>
      <c r="C187" s="67"/>
      <c r="D187" s="68">
        <f t="shared" si="81"/>
        <v>15000</v>
      </c>
      <c r="E187" s="35">
        <f t="shared" si="82"/>
        <v>0</v>
      </c>
      <c r="F187" s="35">
        <f t="shared" si="83"/>
        <v>0</v>
      </c>
      <c r="G187" s="55">
        <f t="shared" si="84"/>
        <v>5.7850000000000001</v>
      </c>
      <c r="H187" s="69">
        <f>G187+' Summary'!$B$15</f>
        <v>5.7850000000000001</v>
      </c>
      <c r="I187" s="105">
        <f>H187+' Summary'!$B$17</f>
        <v>5.7850000000000001</v>
      </c>
      <c r="J187" s="55">
        <f t="shared" si="85"/>
        <v>5.0000000000000001E-3</v>
      </c>
      <c r="K187" s="69">
        <f>J187+' Summary'!$B$16</f>
        <v>5.0000000000000001E-3</v>
      </c>
      <c r="L187" s="105">
        <f t="shared" si="118"/>
        <v>5.0000000000000001E-3</v>
      </c>
      <c r="M187" s="55">
        <f t="shared" si="86"/>
        <v>7.4999999999999997E-3</v>
      </c>
      <c r="N187" s="69">
        <f t="shared" si="87"/>
        <v>7.4999999999999997E-3</v>
      </c>
      <c r="O187" s="105">
        <f t="shared" si="87"/>
        <v>7.4999999999999997E-3</v>
      </c>
      <c r="P187" s="7"/>
      <c r="Q187" s="105">
        <f t="shared" si="88"/>
        <v>5.7975000000000003</v>
      </c>
      <c r="R187" s="105">
        <f t="shared" si="89"/>
        <v>5.7975000000000003</v>
      </c>
      <c r="S187" s="105">
        <f t="shared" si="90"/>
        <v>5.7975000000000003</v>
      </c>
      <c r="T187" s="7"/>
      <c r="U187" s="5">
        <f t="shared" si="91"/>
        <v>28</v>
      </c>
      <c r="V187" s="45">
        <f t="shared" si="92"/>
        <v>42819</v>
      </c>
      <c r="W187" s="5">
        <f t="shared" si="93"/>
        <v>5868</v>
      </c>
      <c r="X187" s="55">
        <f t="shared" si="94"/>
        <v>6.120937537749651E-2</v>
      </c>
      <c r="Y187" s="47">
        <f t="shared" si="95"/>
        <v>0.37942286607185843</v>
      </c>
      <c r="Z187" s="5">
        <f t="shared" si="96"/>
        <v>0</v>
      </c>
      <c r="AA187" s="5">
        <f t="shared" si="97"/>
        <v>0</v>
      </c>
      <c r="AC187" s="39">
        <f t="shared" si="98"/>
        <v>0</v>
      </c>
      <c r="AD187" s="39">
        <f t="shared" si="99"/>
        <v>0</v>
      </c>
      <c r="AE187" s="39">
        <f t="shared" si="100"/>
        <v>0</v>
      </c>
      <c r="AF187" s="39">
        <f t="shared" si="101"/>
        <v>0</v>
      </c>
      <c r="AG187" s="39">
        <f t="shared" si="102"/>
        <v>0</v>
      </c>
      <c r="AH187" s="39">
        <f t="shared" si="103"/>
        <v>0</v>
      </c>
      <c r="AI187" s="39">
        <f t="shared" si="104"/>
        <v>0</v>
      </c>
      <c r="AJ187" s="39">
        <f t="shared" si="105"/>
        <v>0</v>
      </c>
      <c r="AK187" s="39">
        <f t="shared" si="106"/>
        <v>0</v>
      </c>
      <c r="AL187" s="43"/>
      <c r="AM187" s="39">
        <f t="shared" si="107"/>
        <v>0</v>
      </c>
      <c r="AN187" s="39">
        <f t="shared" si="108"/>
        <v>0</v>
      </c>
      <c r="AO187" s="39">
        <f t="shared" si="109"/>
        <v>0</v>
      </c>
      <c r="AP187" s="40">
        <f t="shared" si="110"/>
        <v>0</v>
      </c>
      <c r="AR187" s="39">
        <f t="shared" si="111"/>
        <v>0</v>
      </c>
      <c r="AS187" s="39">
        <f t="shared" si="112"/>
        <v>0</v>
      </c>
      <c r="AT187" s="39">
        <f t="shared" si="113"/>
        <v>0</v>
      </c>
      <c r="AU187" s="40">
        <f t="shared" si="114"/>
        <v>0</v>
      </c>
      <c r="AV187" s="40"/>
      <c r="AW187" s="52">
        <f t="shared" si="115"/>
        <v>0</v>
      </c>
      <c r="AY187" s="52">
        <f t="shared" si="116"/>
        <v>0</v>
      </c>
      <c r="AZ187" s="70"/>
    </row>
    <row r="188" spans="1:52" ht="12" customHeight="1">
      <c r="A188" s="44">
        <f t="shared" si="117"/>
        <v>42795</v>
      </c>
      <c r="B188" s="66">
        <f t="shared" si="119"/>
        <v>15000</v>
      </c>
      <c r="C188" s="67"/>
      <c r="D188" s="68">
        <f t="shared" si="81"/>
        <v>15000</v>
      </c>
      <c r="E188" s="35">
        <f t="shared" si="82"/>
        <v>0</v>
      </c>
      <c r="F188" s="35">
        <f t="shared" si="83"/>
        <v>0</v>
      </c>
      <c r="G188" s="55">
        <f t="shared" si="84"/>
        <v>5.6449999999999996</v>
      </c>
      <c r="H188" s="69">
        <f>G188+' Summary'!$B$15</f>
        <v>5.6449999999999996</v>
      </c>
      <c r="I188" s="105">
        <f>H188+' Summary'!$B$17</f>
        <v>5.6449999999999996</v>
      </c>
      <c r="J188" s="55">
        <f t="shared" si="85"/>
        <v>1.8500000000000003E-2</v>
      </c>
      <c r="K188" s="69">
        <f>J188+' Summary'!$B$16</f>
        <v>1.8500000000000003E-2</v>
      </c>
      <c r="L188" s="105">
        <f t="shared" si="118"/>
        <v>1.8500000000000003E-2</v>
      </c>
      <c r="M188" s="55">
        <f t="shared" si="86"/>
        <v>7.4999999999999997E-3</v>
      </c>
      <c r="N188" s="69">
        <f t="shared" si="87"/>
        <v>7.4999999999999997E-3</v>
      </c>
      <c r="O188" s="105">
        <f t="shared" si="87"/>
        <v>7.4999999999999997E-3</v>
      </c>
      <c r="P188" s="7"/>
      <c r="Q188" s="105">
        <f t="shared" si="88"/>
        <v>5.6709999999999994</v>
      </c>
      <c r="R188" s="105">
        <f t="shared" si="89"/>
        <v>5.6709999999999994</v>
      </c>
      <c r="S188" s="105">
        <f t="shared" si="90"/>
        <v>5.6709999999999994</v>
      </c>
      <c r="T188" s="7"/>
      <c r="U188" s="5">
        <f t="shared" si="91"/>
        <v>31</v>
      </c>
      <c r="V188" s="45">
        <f t="shared" si="92"/>
        <v>42850</v>
      </c>
      <c r="W188" s="5">
        <f t="shared" si="93"/>
        <v>5899</v>
      </c>
      <c r="X188" s="55">
        <f t="shared" si="94"/>
        <v>6.1240149843925409E-2</v>
      </c>
      <c r="Y188" s="47">
        <f t="shared" si="95"/>
        <v>0.37728381531114336</v>
      </c>
      <c r="Z188" s="5">
        <f t="shared" si="96"/>
        <v>0</v>
      </c>
      <c r="AA188" s="5">
        <f t="shared" si="97"/>
        <v>0</v>
      </c>
      <c r="AC188" s="39">
        <f t="shared" si="98"/>
        <v>0</v>
      </c>
      <c r="AD188" s="39">
        <f t="shared" si="99"/>
        <v>0</v>
      </c>
      <c r="AE188" s="39">
        <f t="shared" si="100"/>
        <v>0</v>
      </c>
      <c r="AF188" s="39">
        <f t="shared" si="101"/>
        <v>0</v>
      </c>
      <c r="AG188" s="39">
        <f t="shared" si="102"/>
        <v>0</v>
      </c>
      <c r="AH188" s="39">
        <f t="shared" si="103"/>
        <v>0</v>
      </c>
      <c r="AI188" s="39">
        <f t="shared" si="104"/>
        <v>0</v>
      </c>
      <c r="AJ188" s="39">
        <f t="shared" si="105"/>
        <v>0</v>
      </c>
      <c r="AK188" s="39">
        <f t="shared" si="106"/>
        <v>0</v>
      </c>
      <c r="AL188" s="43"/>
      <c r="AM188" s="39">
        <f t="shared" si="107"/>
        <v>0</v>
      </c>
      <c r="AN188" s="39">
        <f t="shared" si="108"/>
        <v>0</v>
      </c>
      <c r="AO188" s="39">
        <f t="shared" si="109"/>
        <v>0</v>
      </c>
      <c r="AP188" s="40">
        <f t="shared" si="110"/>
        <v>0</v>
      </c>
      <c r="AR188" s="39">
        <f t="shared" si="111"/>
        <v>0</v>
      </c>
      <c r="AS188" s="39">
        <f t="shared" si="112"/>
        <v>0</v>
      </c>
      <c r="AT188" s="39">
        <f t="shared" si="113"/>
        <v>0</v>
      </c>
      <c r="AU188" s="40">
        <f t="shared" si="114"/>
        <v>0</v>
      </c>
      <c r="AV188" s="40"/>
      <c r="AW188" s="52">
        <f t="shared" si="115"/>
        <v>0</v>
      </c>
      <c r="AY188" s="52">
        <f t="shared" si="116"/>
        <v>0</v>
      </c>
      <c r="AZ188" s="70"/>
    </row>
    <row r="189" spans="1:52" ht="12" customHeight="1">
      <c r="A189" s="44">
        <f t="shared" si="117"/>
        <v>42826</v>
      </c>
      <c r="B189" s="66">
        <f t="shared" si="119"/>
        <v>15000</v>
      </c>
      <c r="C189" s="67"/>
      <c r="D189" s="68">
        <f t="shared" si="81"/>
        <v>15000</v>
      </c>
      <c r="E189" s="35">
        <f t="shared" si="82"/>
        <v>0</v>
      </c>
      <c r="F189" s="35">
        <f t="shared" si="83"/>
        <v>0</v>
      </c>
      <c r="G189" s="55">
        <f t="shared" si="84"/>
        <v>5.609</v>
      </c>
      <c r="H189" s="69">
        <f>G189+' Summary'!$B$15</f>
        <v>5.609</v>
      </c>
      <c r="I189" s="105">
        <f>H189+' Summary'!$B$17</f>
        <v>5.609</v>
      </c>
      <c r="J189" s="55">
        <f t="shared" si="85"/>
        <v>1.8500000000000003E-2</v>
      </c>
      <c r="K189" s="69">
        <f>J189+' Summary'!$B$16</f>
        <v>1.8500000000000003E-2</v>
      </c>
      <c r="L189" s="105">
        <f t="shared" si="118"/>
        <v>1.8500000000000003E-2</v>
      </c>
      <c r="M189" s="55">
        <f t="shared" si="86"/>
        <v>0.01</v>
      </c>
      <c r="N189" s="69">
        <f t="shared" si="87"/>
        <v>0.01</v>
      </c>
      <c r="O189" s="105">
        <f t="shared" si="87"/>
        <v>0.01</v>
      </c>
      <c r="P189" s="7"/>
      <c r="Q189" s="105">
        <f t="shared" si="88"/>
        <v>5.6375000000000002</v>
      </c>
      <c r="R189" s="105">
        <f t="shared" si="89"/>
        <v>5.6375000000000002</v>
      </c>
      <c r="S189" s="105">
        <f t="shared" si="90"/>
        <v>5.6375000000000002</v>
      </c>
      <c r="T189" s="7"/>
      <c r="U189" s="5">
        <f t="shared" si="91"/>
        <v>30</v>
      </c>
      <c r="V189" s="45">
        <f t="shared" si="92"/>
        <v>42880</v>
      </c>
      <c r="W189" s="5">
        <f t="shared" si="93"/>
        <v>5929</v>
      </c>
      <c r="X189" s="55">
        <f t="shared" si="94"/>
        <v>6.1274221574980609E-2</v>
      </c>
      <c r="Y189" s="47">
        <f t="shared" si="95"/>
        <v>0.37522324717034955</v>
      </c>
      <c r="Z189" s="5">
        <f t="shared" si="96"/>
        <v>0</v>
      </c>
      <c r="AA189" s="5">
        <f t="shared" si="97"/>
        <v>0</v>
      </c>
      <c r="AC189" s="39">
        <f t="shared" si="98"/>
        <v>0</v>
      </c>
      <c r="AD189" s="39">
        <f t="shared" si="99"/>
        <v>0</v>
      </c>
      <c r="AE189" s="39">
        <f t="shared" si="100"/>
        <v>0</v>
      </c>
      <c r="AF189" s="39">
        <f t="shared" si="101"/>
        <v>0</v>
      </c>
      <c r="AG189" s="39">
        <f t="shared" si="102"/>
        <v>0</v>
      </c>
      <c r="AH189" s="39">
        <f t="shared" si="103"/>
        <v>0</v>
      </c>
      <c r="AI189" s="39">
        <f t="shared" si="104"/>
        <v>0</v>
      </c>
      <c r="AJ189" s="39">
        <f t="shared" si="105"/>
        <v>0</v>
      </c>
      <c r="AK189" s="39">
        <f t="shared" si="106"/>
        <v>0</v>
      </c>
      <c r="AL189" s="43"/>
      <c r="AM189" s="39">
        <f t="shared" si="107"/>
        <v>0</v>
      </c>
      <c r="AN189" s="39">
        <f t="shared" si="108"/>
        <v>0</v>
      </c>
      <c r="AO189" s="39">
        <f t="shared" si="109"/>
        <v>0</v>
      </c>
      <c r="AP189" s="40">
        <f t="shared" si="110"/>
        <v>0</v>
      </c>
      <c r="AR189" s="39">
        <f t="shared" si="111"/>
        <v>0</v>
      </c>
      <c r="AS189" s="39">
        <f t="shared" si="112"/>
        <v>0</v>
      </c>
      <c r="AT189" s="39">
        <f t="shared" si="113"/>
        <v>0</v>
      </c>
      <c r="AU189" s="40">
        <f t="shared" si="114"/>
        <v>0</v>
      </c>
      <c r="AV189" s="40"/>
      <c r="AW189" s="52">
        <f t="shared" si="115"/>
        <v>0</v>
      </c>
      <c r="AY189" s="52">
        <f t="shared" si="116"/>
        <v>0</v>
      </c>
      <c r="AZ189" s="70"/>
    </row>
    <row r="190" spans="1:52" ht="12" customHeight="1">
      <c r="A190" s="44">
        <f t="shared" si="117"/>
        <v>42856</v>
      </c>
      <c r="B190" s="66">
        <f t="shared" si="119"/>
        <v>15000</v>
      </c>
      <c r="C190" s="67"/>
      <c r="D190" s="68">
        <f t="shared" si="81"/>
        <v>15000</v>
      </c>
      <c r="E190" s="35">
        <f t="shared" si="82"/>
        <v>0</v>
      </c>
      <c r="F190" s="35">
        <f t="shared" si="83"/>
        <v>0</v>
      </c>
      <c r="G190" s="55">
        <f t="shared" si="84"/>
        <v>5.5960000000000001</v>
      </c>
      <c r="H190" s="69">
        <f>G190+' Summary'!$B$15</f>
        <v>5.5960000000000001</v>
      </c>
      <c r="I190" s="105">
        <f>H190+' Summary'!$B$17</f>
        <v>5.5960000000000001</v>
      </c>
      <c r="J190" s="55">
        <f t="shared" si="85"/>
        <v>1.8249999999999999E-2</v>
      </c>
      <c r="K190" s="69">
        <f>J190+' Summary'!$B$16</f>
        <v>1.8249999999999999E-2</v>
      </c>
      <c r="L190" s="105">
        <f t="shared" si="118"/>
        <v>1.8249999999999999E-2</v>
      </c>
      <c r="M190" s="55">
        <f t="shared" si="86"/>
        <v>0.01</v>
      </c>
      <c r="N190" s="69">
        <f t="shared" si="87"/>
        <v>0.01</v>
      </c>
      <c r="O190" s="105">
        <f t="shared" si="87"/>
        <v>0.01</v>
      </c>
      <c r="P190" s="7"/>
      <c r="Q190" s="105">
        <f t="shared" si="88"/>
        <v>5.62425</v>
      </c>
      <c r="R190" s="105">
        <f t="shared" si="89"/>
        <v>5.62425</v>
      </c>
      <c r="S190" s="105">
        <f t="shared" si="90"/>
        <v>5.62425</v>
      </c>
      <c r="T190" s="7"/>
      <c r="U190" s="5">
        <f t="shared" si="91"/>
        <v>31</v>
      </c>
      <c r="V190" s="45">
        <f t="shared" si="92"/>
        <v>42911</v>
      </c>
      <c r="W190" s="5">
        <f t="shared" si="93"/>
        <v>5960</v>
      </c>
      <c r="X190" s="55">
        <f t="shared" si="94"/>
        <v>6.1307194218304828E-2</v>
      </c>
      <c r="Y190" s="47">
        <f t="shared" si="95"/>
        <v>0.37310375895503839</v>
      </c>
      <c r="Z190" s="5">
        <f t="shared" si="96"/>
        <v>0</v>
      </c>
      <c r="AA190" s="5">
        <f t="shared" si="97"/>
        <v>0</v>
      </c>
      <c r="AC190" s="39">
        <f t="shared" si="98"/>
        <v>0</v>
      </c>
      <c r="AD190" s="39">
        <f t="shared" si="99"/>
        <v>0</v>
      </c>
      <c r="AE190" s="39">
        <f t="shared" si="100"/>
        <v>0</v>
      </c>
      <c r="AF190" s="39">
        <f t="shared" si="101"/>
        <v>0</v>
      </c>
      <c r="AG190" s="39">
        <f t="shared" si="102"/>
        <v>0</v>
      </c>
      <c r="AH190" s="39">
        <f t="shared" si="103"/>
        <v>0</v>
      </c>
      <c r="AI190" s="39">
        <f t="shared" si="104"/>
        <v>0</v>
      </c>
      <c r="AJ190" s="39">
        <f t="shared" si="105"/>
        <v>0</v>
      </c>
      <c r="AK190" s="39">
        <f t="shared" si="106"/>
        <v>0</v>
      </c>
      <c r="AL190" s="43"/>
      <c r="AM190" s="39">
        <f t="shared" si="107"/>
        <v>0</v>
      </c>
      <c r="AN190" s="39">
        <f t="shared" si="108"/>
        <v>0</v>
      </c>
      <c r="AO190" s="39">
        <f t="shared" si="109"/>
        <v>0</v>
      </c>
      <c r="AP190" s="40">
        <f t="shared" si="110"/>
        <v>0</v>
      </c>
      <c r="AR190" s="39">
        <f t="shared" si="111"/>
        <v>0</v>
      </c>
      <c r="AS190" s="39">
        <f t="shared" si="112"/>
        <v>0</v>
      </c>
      <c r="AT190" s="39">
        <f t="shared" si="113"/>
        <v>0</v>
      </c>
      <c r="AU190" s="40">
        <f t="shared" si="114"/>
        <v>0</v>
      </c>
      <c r="AV190" s="40"/>
      <c r="AW190" s="52">
        <f t="shared" si="115"/>
        <v>0</v>
      </c>
      <c r="AY190" s="52">
        <f t="shared" si="116"/>
        <v>0</v>
      </c>
      <c r="AZ190" s="70"/>
    </row>
    <row r="191" spans="1:52" ht="12" customHeight="1">
      <c r="A191" s="44">
        <f t="shared" si="117"/>
        <v>42887</v>
      </c>
      <c r="B191" s="66">
        <f t="shared" si="119"/>
        <v>15000</v>
      </c>
      <c r="C191" s="67"/>
      <c r="D191" s="68">
        <f t="shared" si="81"/>
        <v>15000</v>
      </c>
      <c r="E191" s="35">
        <f t="shared" si="82"/>
        <v>0</v>
      </c>
      <c r="F191" s="35">
        <f t="shared" si="83"/>
        <v>0</v>
      </c>
      <c r="G191" s="55">
        <f t="shared" si="84"/>
        <v>5.6289999999999996</v>
      </c>
      <c r="H191" s="69">
        <f>G191+' Summary'!$B$15</f>
        <v>5.6289999999999996</v>
      </c>
      <c r="I191" s="105">
        <f>H191+' Summary'!$B$17</f>
        <v>5.6289999999999996</v>
      </c>
      <c r="J191" s="55">
        <f t="shared" si="85"/>
        <v>1.8249999999999999E-2</v>
      </c>
      <c r="K191" s="69">
        <f>J191+' Summary'!$B$16</f>
        <v>1.8249999999999999E-2</v>
      </c>
      <c r="L191" s="105">
        <f t="shared" si="118"/>
        <v>1.8249999999999999E-2</v>
      </c>
      <c r="M191" s="55">
        <f t="shared" si="86"/>
        <v>0.01</v>
      </c>
      <c r="N191" s="69">
        <f t="shared" si="87"/>
        <v>0.01</v>
      </c>
      <c r="O191" s="105">
        <f t="shared" si="87"/>
        <v>0.01</v>
      </c>
      <c r="P191" s="7"/>
      <c r="Q191" s="105">
        <f t="shared" si="88"/>
        <v>5.6572499999999994</v>
      </c>
      <c r="R191" s="105">
        <f t="shared" si="89"/>
        <v>5.6572499999999994</v>
      </c>
      <c r="S191" s="105">
        <f t="shared" si="90"/>
        <v>5.6572499999999994</v>
      </c>
      <c r="T191" s="7"/>
      <c r="U191" s="5">
        <f t="shared" si="91"/>
        <v>30</v>
      </c>
      <c r="V191" s="45">
        <f t="shared" si="92"/>
        <v>42941</v>
      </c>
      <c r="W191" s="5">
        <f t="shared" si="93"/>
        <v>5990</v>
      </c>
      <c r="X191" s="55">
        <f t="shared" si="94"/>
        <v>6.1341265950118899E-2</v>
      </c>
      <c r="Y191" s="47">
        <f t="shared" si="95"/>
        <v>0.37106206171628409</v>
      </c>
      <c r="Z191" s="5">
        <f t="shared" si="96"/>
        <v>0</v>
      </c>
      <c r="AA191" s="5">
        <f t="shared" si="97"/>
        <v>0</v>
      </c>
      <c r="AC191" s="39">
        <f t="shared" si="98"/>
        <v>0</v>
      </c>
      <c r="AD191" s="39">
        <f t="shared" si="99"/>
        <v>0</v>
      </c>
      <c r="AE191" s="39">
        <f t="shared" si="100"/>
        <v>0</v>
      </c>
      <c r="AF191" s="39">
        <f t="shared" si="101"/>
        <v>0</v>
      </c>
      <c r="AG191" s="39">
        <f t="shared" si="102"/>
        <v>0</v>
      </c>
      <c r="AH191" s="39">
        <f t="shared" si="103"/>
        <v>0</v>
      </c>
      <c r="AI191" s="39">
        <f t="shared" si="104"/>
        <v>0</v>
      </c>
      <c r="AJ191" s="39">
        <f t="shared" si="105"/>
        <v>0</v>
      </c>
      <c r="AK191" s="39">
        <f t="shared" si="106"/>
        <v>0</v>
      </c>
      <c r="AL191" s="43"/>
      <c r="AM191" s="39">
        <f t="shared" si="107"/>
        <v>0</v>
      </c>
      <c r="AN191" s="39">
        <f t="shared" si="108"/>
        <v>0</v>
      </c>
      <c r="AO191" s="39">
        <f t="shared" si="109"/>
        <v>0</v>
      </c>
      <c r="AP191" s="40">
        <f t="shared" si="110"/>
        <v>0</v>
      </c>
      <c r="AR191" s="39">
        <f t="shared" si="111"/>
        <v>0</v>
      </c>
      <c r="AS191" s="39">
        <f t="shared" si="112"/>
        <v>0</v>
      </c>
      <c r="AT191" s="39">
        <f t="shared" si="113"/>
        <v>0</v>
      </c>
      <c r="AU191" s="40">
        <f t="shared" si="114"/>
        <v>0</v>
      </c>
      <c r="AV191" s="40"/>
      <c r="AW191" s="52">
        <f t="shared" si="115"/>
        <v>0</v>
      </c>
      <c r="AY191" s="52">
        <f t="shared" si="116"/>
        <v>0</v>
      </c>
      <c r="AZ191" s="70"/>
    </row>
    <row r="192" spans="1:52" ht="12" customHeight="1">
      <c r="A192" s="44">
        <f t="shared" si="117"/>
        <v>42917</v>
      </c>
      <c r="B192" s="66">
        <f t="shared" si="119"/>
        <v>15000</v>
      </c>
      <c r="C192" s="67"/>
      <c r="D192" s="68">
        <f t="shared" si="81"/>
        <v>15000</v>
      </c>
      <c r="E192" s="35">
        <f t="shared" si="82"/>
        <v>0</v>
      </c>
      <c r="F192" s="35">
        <f t="shared" si="83"/>
        <v>0</v>
      </c>
      <c r="G192" s="55">
        <f t="shared" si="84"/>
        <v>5.6550000000000002</v>
      </c>
      <c r="H192" s="69">
        <f>G192+' Summary'!$B$15</f>
        <v>5.6550000000000002</v>
      </c>
      <c r="I192" s="105">
        <f>H192+' Summary'!$B$17</f>
        <v>5.6550000000000002</v>
      </c>
      <c r="J192" s="55">
        <f t="shared" si="85"/>
        <v>1.8249999999999999E-2</v>
      </c>
      <c r="K192" s="69">
        <f>J192+' Summary'!$B$16</f>
        <v>1.8249999999999999E-2</v>
      </c>
      <c r="L192" s="105">
        <f t="shared" si="118"/>
        <v>1.8249999999999999E-2</v>
      </c>
      <c r="M192" s="55">
        <f t="shared" si="86"/>
        <v>0.01</v>
      </c>
      <c r="N192" s="69">
        <f t="shared" si="87"/>
        <v>0.01</v>
      </c>
      <c r="O192" s="105">
        <f t="shared" si="87"/>
        <v>0.01</v>
      </c>
      <c r="P192" s="7"/>
      <c r="Q192" s="105">
        <f t="shared" si="88"/>
        <v>5.6832500000000001</v>
      </c>
      <c r="R192" s="105">
        <f t="shared" si="89"/>
        <v>5.6832500000000001</v>
      </c>
      <c r="S192" s="105">
        <f t="shared" si="90"/>
        <v>5.6832500000000001</v>
      </c>
      <c r="T192" s="7"/>
      <c r="U192" s="5">
        <f t="shared" si="91"/>
        <v>31</v>
      </c>
      <c r="V192" s="45">
        <f t="shared" si="92"/>
        <v>42972</v>
      </c>
      <c r="W192" s="5">
        <f t="shared" si="93"/>
        <v>6021</v>
      </c>
      <c r="X192" s="55">
        <f t="shared" si="94"/>
        <v>6.1374238594176705E-2</v>
      </c>
      <c r="Y192" s="47">
        <f t="shared" si="95"/>
        <v>0.36896201084986713</v>
      </c>
      <c r="Z192" s="5">
        <f t="shared" si="96"/>
        <v>0</v>
      </c>
      <c r="AA192" s="5">
        <f t="shared" si="97"/>
        <v>0</v>
      </c>
      <c r="AC192" s="39">
        <f t="shared" si="98"/>
        <v>0</v>
      </c>
      <c r="AD192" s="39">
        <f t="shared" si="99"/>
        <v>0</v>
      </c>
      <c r="AE192" s="39">
        <f t="shared" si="100"/>
        <v>0</v>
      </c>
      <c r="AF192" s="39">
        <f t="shared" si="101"/>
        <v>0</v>
      </c>
      <c r="AG192" s="39">
        <f t="shared" si="102"/>
        <v>0</v>
      </c>
      <c r="AH192" s="39">
        <f t="shared" si="103"/>
        <v>0</v>
      </c>
      <c r="AI192" s="39">
        <f t="shared" si="104"/>
        <v>0</v>
      </c>
      <c r="AJ192" s="39">
        <f t="shared" si="105"/>
        <v>0</v>
      </c>
      <c r="AK192" s="39">
        <f t="shared" si="106"/>
        <v>0</v>
      </c>
      <c r="AL192" s="43"/>
      <c r="AM192" s="39">
        <f t="shared" si="107"/>
        <v>0</v>
      </c>
      <c r="AN192" s="39">
        <f t="shared" si="108"/>
        <v>0</v>
      </c>
      <c r="AO192" s="39">
        <f t="shared" si="109"/>
        <v>0</v>
      </c>
      <c r="AP192" s="40">
        <f t="shared" si="110"/>
        <v>0</v>
      </c>
      <c r="AR192" s="39">
        <f t="shared" si="111"/>
        <v>0</v>
      </c>
      <c r="AS192" s="39">
        <f t="shared" si="112"/>
        <v>0</v>
      </c>
      <c r="AT192" s="39">
        <f t="shared" si="113"/>
        <v>0</v>
      </c>
      <c r="AU192" s="40">
        <f t="shared" si="114"/>
        <v>0</v>
      </c>
      <c r="AV192" s="40"/>
      <c r="AW192" s="52">
        <f t="shared" si="115"/>
        <v>0</v>
      </c>
      <c r="AY192" s="52">
        <f t="shared" si="116"/>
        <v>0</v>
      </c>
      <c r="AZ192" s="70"/>
    </row>
    <row r="193" spans="1:52" ht="12" customHeight="1">
      <c r="A193" s="44">
        <f t="shared" si="117"/>
        <v>42948</v>
      </c>
      <c r="B193" s="66">
        <f t="shared" si="119"/>
        <v>15000</v>
      </c>
      <c r="C193" s="67"/>
      <c r="D193" s="68">
        <f t="shared" si="81"/>
        <v>15000</v>
      </c>
      <c r="E193" s="35">
        <f t="shared" si="82"/>
        <v>0</v>
      </c>
      <c r="F193" s="35">
        <f t="shared" si="83"/>
        <v>0</v>
      </c>
      <c r="G193" s="55">
        <f t="shared" si="84"/>
        <v>5.6830000000000007</v>
      </c>
      <c r="H193" s="69">
        <f>G193+' Summary'!$B$15</f>
        <v>5.6830000000000007</v>
      </c>
      <c r="I193" s="105">
        <f>H193+' Summary'!$B$17</f>
        <v>5.6830000000000007</v>
      </c>
      <c r="J193" s="55">
        <f t="shared" si="85"/>
        <v>1.8249999999999999E-2</v>
      </c>
      <c r="K193" s="69">
        <f>J193+' Summary'!$B$16</f>
        <v>1.8249999999999999E-2</v>
      </c>
      <c r="L193" s="105">
        <f t="shared" si="118"/>
        <v>1.8249999999999999E-2</v>
      </c>
      <c r="M193" s="55">
        <f t="shared" si="86"/>
        <v>0.01</v>
      </c>
      <c r="N193" s="69">
        <f t="shared" si="87"/>
        <v>0.01</v>
      </c>
      <c r="O193" s="105">
        <f t="shared" si="87"/>
        <v>0.01</v>
      </c>
      <c r="P193" s="7"/>
      <c r="Q193" s="105">
        <f t="shared" si="88"/>
        <v>5.7112500000000006</v>
      </c>
      <c r="R193" s="105">
        <f t="shared" si="89"/>
        <v>5.7112500000000006</v>
      </c>
      <c r="S193" s="105">
        <f t="shared" si="90"/>
        <v>5.7112500000000006</v>
      </c>
      <c r="T193" s="7"/>
      <c r="U193" s="5">
        <f t="shared" si="91"/>
        <v>31</v>
      </c>
      <c r="V193" s="45">
        <f t="shared" si="92"/>
        <v>43003</v>
      </c>
      <c r="W193" s="5">
        <f t="shared" si="93"/>
        <v>6052</v>
      </c>
      <c r="X193" s="55">
        <f t="shared" si="94"/>
        <v>6.1408310326749309E-2</v>
      </c>
      <c r="Y193" s="47">
        <f t="shared" si="95"/>
        <v>0.3668717900408453</v>
      </c>
      <c r="Z193" s="5">
        <f t="shared" si="96"/>
        <v>0</v>
      </c>
      <c r="AA193" s="5">
        <f t="shared" si="97"/>
        <v>0</v>
      </c>
      <c r="AC193" s="39">
        <f t="shared" si="98"/>
        <v>0</v>
      </c>
      <c r="AD193" s="39">
        <f t="shared" si="99"/>
        <v>0</v>
      </c>
      <c r="AE193" s="39">
        <f t="shared" si="100"/>
        <v>0</v>
      </c>
      <c r="AF193" s="39">
        <f t="shared" si="101"/>
        <v>0</v>
      </c>
      <c r="AG193" s="39">
        <f t="shared" si="102"/>
        <v>0</v>
      </c>
      <c r="AH193" s="39">
        <f t="shared" si="103"/>
        <v>0</v>
      </c>
      <c r="AI193" s="39">
        <f t="shared" si="104"/>
        <v>0</v>
      </c>
      <c r="AJ193" s="39">
        <f t="shared" si="105"/>
        <v>0</v>
      </c>
      <c r="AK193" s="39">
        <f t="shared" si="106"/>
        <v>0</v>
      </c>
      <c r="AL193" s="43"/>
      <c r="AM193" s="39">
        <f t="shared" si="107"/>
        <v>0</v>
      </c>
      <c r="AN193" s="39">
        <f t="shared" si="108"/>
        <v>0</v>
      </c>
      <c r="AO193" s="39">
        <f t="shared" si="109"/>
        <v>0</v>
      </c>
      <c r="AP193" s="40">
        <f t="shared" si="110"/>
        <v>0</v>
      </c>
      <c r="AR193" s="39">
        <f t="shared" si="111"/>
        <v>0</v>
      </c>
      <c r="AS193" s="39">
        <f t="shared" si="112"/>
        <v>0</v>
      </c>
      <c r="AT193" s="39">
        <f t="shared" si="113"/>
        <v>0</v>
      </c>
      <c r="AU193" s="40">
        <f t="shared" si="114"/>
        <v>0</v>
      </c>
      <c r="AV193" s="40"/>
      <c r="AW193" s="52">
        <f t="shared" si="115"/>
        <v>0</v>
      </c>
      <c r="AY193" s="52">
        <f t="shared" si="116"/>
        <v>0</v>
      </c>
      <c r="AZ193" s="70"/>
    </row>
    <row r="194" spans="1:52" ht="12" customHeight="1">
      <c r="A194" s="44">
        <f t="shared" si="117"/>
        <v>42979</v>
      </c>
      <c r="B194" s="66">
        <f t="shared" si="119"/>
        <v>15000</v>
      </c>
      <c r="C194" s="67"/>
      <c r="D194" s="68">
        <f t="shared" si="81"/>
        <v>15000</v>
      </c>
      <c r="E194" s="35">
        <f t="shared" si="82"/>
        <v>0</v>
      </c>
      <c r="F194" s="35">
        <f t="shared" si="83"/>
        <v>0</v>
      </c>
      <c r="G194" s="55">
        <f t="shared" si="84"/>
        <v>5.6730000000000009</v>
      </c>
      <c r="H194" s="69">
        <f>G194+' Summary'!$B$15</f>
        <v>5.6730000000000009</v>
      </c>
      <c r="I194" s="105">
        <f>H194+' Summary'!$B$17</f>
        <v>5.6730000000000009</v>
      </c>
      <c r="J194" s="55">
        <f t="shared" si="85"/>
        <v>1.8249999999999999E-2</v>
      </c>
      <c r="K194" s="69">
        <f>J194+' Summary'!$B$16</f>
        <v>1.8249999999999999E-2</v>
      </c>
      <c r="L194" s="105">
        <f t="shared" si="118"/>
        <v>1.8249999999999999E-2</v>
      </c>
      <c r="M194" s="55">
        <f t="shared" si="86"/>
        <v>0.01</v>
      </c>
      <c r="N194" s="69">
        <f t="shared" si="87"/>
        <v>0.01</v>
      </c>
      <c r="O194" s="105">
        <f t="shared" si="87"/>
        <v>0.01</v>
      </c>
      <c r="P194" s="7"/>
      <c r="Q194" s="105">
        <f t="shared" si="88"/>
        <v>5.7012500000000008</v>
      </c>
      <c r="R194" s="105">
        <f t="shared" si="89"/>
        <v>5.7012500000000008</v>
      </c>
      <c r="S194" s="105">
        <f t="shared" si="90"/>
        <v>5.7012500000000008</v>
      </c>
      <c r="T194" s="7"/>
      <c r="U194" s="5">
        <f t="shared" si="91"/>
        <v>30</v>
      </c>
      <c r="V194" s="45">
        <f t="shared" si="92"/>
        <v>43033</v>
      </c>
      <c r="W194" s="5">
        <f t="shared" si="93"/>
        <v>6082</v>
      </c>
      <c r="X194" s="55">
        <f t="shared" si="94"/>
        <v>6.1442382059707902E-2</v>
      </c>
      <c r="Y194" s="47">
        <f t="shared" si="95"/>
        <v>0.36485832482479014</v>
      </c>
      <c r="Z194" s="5">
        <f t="shared" si="96"/>
        <v>0</v>
      </c>
      <c r="AA194" s="5">
        <f t="shared" si="97"/>
        <v>0</v>
      </c>
      <c r="AC194" s="39">
        <f t="shared" si="98"/>
        <v>0</v>
      </c>
      <c r="AD194" s="39">
        <f t="shared" si="99"/>
        <v>0</v>
      </c>
      <c r="AE194" s="39">
        <f t="shared" si="100"/>
        <v>0</v>
      </c>
      <c r="AF194" s="39">
        <f t="shared" si="101"/>
        <v>0</v>
      </c>
      <c r="AG194" s="39">
        <f t="shared" si="102"/>
        <v>0</v>
      </c>
      <c r="AH194" s="39">
        <f t="shared" si="103"/>
        <v>0</v>
      </c>
      <c r="AI194" s="39">
        <f t="shared" si="104"/>
        <v>0</v>
      </c>
      <c r="AJ194" s="39">
        <f t="shared" si="105"/>
        <v>0</v>
      </c>
      <c r="AK194" s="39">
        <f t="shared" si="106"/>
        <v>0</v>
      </c>
      <c r="AL194" s="43"/>
      <c r="AM194" s="39">
        <f t="shared" si="107"/>
        <v>0</v>
      </c>
      <c r="AN194" s="39">
        <f t="shared" si="108"/>
        <v>0</v>
      </c>
      <c r="AO194" s="39">
        <f t="shared" si="109"/>
        <v>0</v>
      </c>
      <c r="AP194" s="40">
        <f t="shared" si="110"/>
        <v>0</v>
      </c>
      <c r="AR194" s="39">
        <f t="shared" si="111"/>
        <v>0</v>
      </c>
      <c r="AS194" s="39">
        <f t="shared" si="112"/>
        <v>0</v>
      </c>
      <c r="AT194" s="39">
        <f t="shared" si="113"/>
        <v>0</v>
      </c>
      <c r="AU194" s="40">
        <f t="shared" si="114"/>
        <v>0</v>
      </c>
      <c r="AV194" s="40"/>
      <c r="AW194" s="52">
        <f t="shared" si="115"/>
        <v>0</v>
      </c>
      <c r="AY194" s="52">
        <f t="shared" si="116"/>
        <v>0</v>
      </c>
      <c r="AZ194" s="70"/>
    </row>
    <row r="195" spans="1:52" ht="12" customHeight="1">
      <c r="A195" s="44">
        <f t="shared" si="117"/>
        <v>43009</v>
      </c>
      <c r="B195" s="66">
        <f t="shared" si="119"/>
        <v>15000</v>
      </c>
      <c r="C195" s="67"/>
      <c r="D195" s="68">
        <f t="shared" si="81"/>
        <v>15000</v>
      </c>
      <c r="E195" s="35">
        <f t="shared" si="82"/>
        <v>0</v>
      </c>
      <c r="F195" s="35">
        <f t="shared" si="83"/>
        <v>0</v>
      </c>
      <c r="G195" s="55">
        <f t="shared" si="84"/>
        <v>5.6930000000000005</v>
      </c>
      <c r="H195" s="69">
        <f>G195+' Summary'!$B$15</f>
        <v>5.6930000000000005</v>
      </c>
      <c r="I195" s="105">
        <f>H195+' Summary'!$B$17</f>
        <v>5.6930000000000005</v>
      </c>
      <c r="J195" s="55">
        <f t="shared" si="85"/>
        <v>5.0000000000000001E-3</v>
      </c>
      <c r="K195" s="69">
        <f>J195+' Summary'!$B$16</f>
        <v>5.0000000000000001E-3</v>
      </c>
      <c r="L195" s="105">
        <f t="shared" si="118"/>
        <v>5.0000000000000001E-3</v>
      </c>
      <c r="M195" s="55">
        <f t="shared" si="86"/>
        <v>0.01</v>
      </c>
      <c r="N195" s="69">
        <f t="shared" si="87"/>
        <v>0.01</v>
      </c>
      <c r="O195" s="105">
        <f t="shared" si="87"/>
        <v>0.01</v>
      </c>
      <c r="P195" s="7"/>
      <c r="Q195" s="105">
        <f t="shared" si="88"/>
        <v>5.7080000000000002</v>
      </c>
      <c r="R195" s="105">
        <f t="shared" si="89"/>
        <v>5.7080000000000002</v>
      </c>
      <c r="S195" s="105">
        <f t="shared" si="90"/>
        <v>5.7080000000000002</v>
      </c>
      <c r="T195" s="7"/>
      <c r="U195" s="5">
        <f t="shared" si="91"/>
        <v>31</v>
      </c>
      <c r="V195" s="45">
        <f t="shared" si="92"/>
        <v>43064</v>
      </c>
      <c r="W195" s="5">
        <f t="shared" si="93"/>
        <v>6113</v>
      </c>
      <c r="X195" s="55">
        <f t="shared" si="94"/>
        <v>6.1475354704872809E-2</v>
      </c>
      <c r="Y195" s="47">
        <f t="shared" si="95"/>
        <v>0.3627873527822606</v>
      </c>
      <c r="Z195" s="5">
        <f t="shared" si="96"/>
        <v>0</v>
      </c>
      <c r="AA195" s="5">
        <f t="shared" si="97"/>
        <v>0</v>
      </c>
      <c r="AC195" s="39">
        <f t="shared" si="98"/>
        <v>0</v>
      </c>
      <c r="AD195" s="39">
        <f t="shared" si="99"/>
        <v>0</v>
      </c>
      <c r="AE195" s="39">
        <f t="shared" si="100"/>
        <v>0</v>
      </c>
      <c r="AF195" s="39">
        <f t="shared" si="101"/>
        <v>0</v>
      </c>
      <c r="AG195" s="39">
        <f t="shared" si="102"/>
        <v>0</v>
      </c>
      <c r="AH195" s="39">
        <f t="shared" si="103"/>
        <v>0</v>
      </c>
      <c r="AI195" s="39">
        <f t="shared" si="104"/>
        <v>0</v>
      </c>
      <c r="AJ195" s="39">
        <f t="shared" si="105"/>
        <v>0</v>
      </c>
      <c r="AK195" s="39">
        <f t="shared" si="106"/>
        <v>0</v>
      </c>
      <c r="AL195" s="43"/>
      <c r="AM195" s="39">
        <f t="shared" si="107"/>
        <v>0</v>
      </c>
      <c r="AN195" s="39">
        <f t="shared" si="108"/>
        <v>0</v>
      </c>
      <c r="AO195" s="39">
        <f t="shared" si="109"/>
        <v>0</v>
      </c>
      <c r="AP195" s="40">
        <f t="shared" si="110"/>
        <v>0</v>
      </c>
      <c r="AR195" s="39">
        <f t="shared" si="111"/>
        <v>0</v>
      </c>
      <c r="AS195" s="39">
        <f t="shared" si="112"/>
        <v>0</v>
      </c>
      <c r="AT195" s="39">
        <f t="shared" si="113"/>
        <v>0</v>
      </c>
      <c r="AU195" s="40">
        <f t="shared" si="114"/>
        <v>0</v>
      </c>
      <c r="AV195" s="40"/>
      <c r="AW195" s="52">
        <f t="shared" si="115"/>
        <v>0</v>
      </c>
      <c r="AY195" s="52">
        <f t="shared" si="116"/>
        <v>0</v>
      </c>
      <c r="AZ195" s="70"/>
    </row>
    <row r="196" spans="1:52" ht="12" customHeight="1">
      <c r="A196" s="44">
        <f t="shared" si="117"/>
        <v>43040</v>
      </c>
      <c r="B196" s="66">
        <f t="shared" si="119"/>
        <v>15000</v>
      </c>
      <c r="C196" s="67"/>
      <c r="D196" s="68">
        <f t="shared" si="81"/>
        <v>15000</v>
      </c>
      <c r="E196" s="35">
        <f t="shared" si="82"/>
        <v>0</v>
      </c>
      <c r="F196" s="35">
        <f t="shared" si="83"/>
        <v>0</v>
      </c>
      <c r="G196" s="55">
        <f t="shared" si="84"/>
        <v>5.82</v>
      </c>
      <c r="H196" s="69">
        <f>G196+' Summary'!$B$15</f>
        <v>5.82</v>
      </c>
      <c r="I196" s="105">
        <f>H196+' Summary'!$B$17</f>
        <v>5.82</v>
      </c>
      <c r="J196" s="55">
        <f t="shared" si="85"/>
        <v>6.0000000000000001E-3</v>
      </c>
      <c r="K196" s="69">
        <f>J196+' Summary'!$B$16</f>
        <v>6.0000000000000001E-3</v>
      </c>
      <c r="L196" s="105">
        <f t="shared" si="118"/>
        <v>6.0000000000000001E-3</v>
      </c>
      <c r="M196" s="55">
        <f t="shared" si="86"/>
        <v>7.4999999999999997E-3</v>
      </c>
      <c r="N196" s="69">
        <f t="shared" si="87"/>
        <v>7.4999999999999997E-3</v>
      </c>
      <c r="O196" s="105">
        <f t="shared" si="87"/>
        <v>7.4999999999999997E-3</v>
      </c>
      <c r="P196" s="7"/>
      <c r="Q196" s="105">
        <f t="shared" si="88"/>
        <v>5.8334999999999999</v>
      </c>
      <c r="R196" s="105">
        <f t="shared" si="89"/>
        <v>5.8334999999999999</v>
      </c>
      <c r="S196" s="105">
        <f t="shared" si="90"/>
        <v>5.8334999999999999</v>
      </c>
      <c r="T196" s="7"/>
      <c r="U196" s="5">
        <f t="shared" si="91"/>
        <v>30</v>
      </c>
      <c r="V196" s="45">
        <f t="shared" si="92"/>
        <v>43094</v>
      </c>
      <c r="W196" s="5">
        <f t="shared" si="93"/>
        <v>6143</v>
      </c>
      <c r="X196" s="55">
        <f t="shared" si="94"/>
        <v>6.1509426438589414E-2</v>
      </c>
      <c r="Y196" s="47">
        <f t="shared" si="95"/>
        <v>0.36079245496814605</v>
      </c>
      <c r="Z196" s="5">
        <f t="shared" si="96"/>
        <v>0</v>
      </c>
      <c r="AA196" s="5">
        <f t="shared" si="97"/>
        <v>0</v>
      </c>
      <c r="AC196" s="39">
        <f t="shared" si="98"/>
        <v>0</v>
      </c>
      <c r="AD196" s="39">
        <f t="shared" si="99"/>
        <v>0</v>
      </c>
      <c r="AE196" s="39">
        <f t="shared" si="100"/>
        <v>0</v>
      </c>
      <c r="AF196" s="39">
        <f t="shared" si="101"/>
        <v>0</v>
      </c>
      <c r="AG196" s="39">
        <f t="shared" si="102"/>
        <v>0</v>
      </c>
      <c r="AH196" s="39">
        <f t="shared" si="103"/>
        <v>0</v>
      </c>
      <c r="AI196" s="39">
        <f t="shared" si="104"/>
        <v>0</v>
      </c>
      <c r="AJ196" s="39">
        <f t="shared" si="105"/>
        <v>0</v>
      </c>
      <c r="AK196" s="39">
        <f t="shared" si="106"/>
        <v>0</v>
      </c>
      <c r="AL196" s="43"/>
      <c r="AM196" s="39">
        <f t="shared" si="107"/>
        <v>0</v>
      </c>
      <c r="AN196" s="39">
        <f t="shared" si="108"/>
        <v>0</v>
      </c>
      <c r="AO196" s="39">
        <f t="shared" si="109"/>
        <v>0</v>
      </c>
      <c r="AP196" s="40">
        <f t="shared" si="110"/>
        <v>0</v>
      </c>
      <c r="AR196" s="39">
        <f t="shared" si="111"/>
        <v>0</v>
      </c>
      <c r="AS196" s="39">
        <f t="shared" si="112"/>
        <v>0</v>
      </c>
      <c r="AT196" s="39">
        <f t="shared" si="113"/>
        <v>0</v>
      </c>
      <c r="AU196" s="40">
        <f t="shared" si="114"/>
        <v>0</v>
      </c>
      <c r="AV196" s="40"/>
      <c r="AW196" s="52">
        <f t="shared" si="115"/>
        <v>0</v>
      </c>
      <c r="AY196" s="52">
        <f t="shared" si="116"/>
        <v>0</v>
      </c>
      <c r="AZ196" s="70"/>
    </row>
    <row r="197" spans="1:52" ht="12" customHeight="1">
      <c r="A197" s="44">
        <f t="shared" si="117"/>
        <v>43070</v>
      </c>
      <c r="B197" s="66">
        <f t="shared" si="119"/>
        <v>15000</v>
      </c>
      <c r="C197" s="67"/>
      <c r="D197" s="68">
        <f t="shared" si="81"/>
        <v>15000</v>
      </c>
      <c r="E197" s="35">
        <f t="shared" si="82"/>
        <v>0</v>
      </c>
      <c r="F197" s="35">
        <f t="shared" si="83"/>
        <v>0</v>
      </c>
      <c r="G197" s="55">
        <f t="shared" si="84"/>
        <v>5.9550000000000001</v>
      </c>
      <c r="H197" s="69">
        <f>G197+' Summary'!$B$15</f>
        <v>5.9550000000000001</v>
      </c>
      <c r="I197" s="105">
        <f>H197+' Summary'!$B$17</f>
        <v>5.9550000000000001</v>
      </c>
      <c r="J197" s="55">
        <f t="shared" si="85"/>
        <v>6.0000000000000001E-3</v>
      </c>
      <c r="K197" s="69">
        <f>J197+' Summary'!$B$16</f>
        <v>6.0000000000000001E-3</v>
      </c>
      <c r="L197" s="105">
        <f t="shared" si="118"/>
        <v>6.0000000000000001E-3</v>
      </c>
      <c r="M197" s="55">
        <f t="shared" si="86"/>
        <v>7.4999999999999997E-3</v>
      </c>
      <c r="N197" s="69">
        <f t="shared" si="87"/>
        <v>7.4999999999999997E-3</v>
      </c>
      <c r="O197" s="105">
        <f t="shared" si="87"/>
        <v>7.4999999999999997E-3</v>
      </c>
      <c r="P197" s="7"/>
      <c r="Q197" s="105">
        <f t="shared" si="88"/>
        <v>5.9684999999999997</v>
      </c>
      <c r="R197" s="105">
        <f t="shared" si="89"/>
        <v>5.9684999999999997</v>
      </c>
      <c r="S197" s="105">
        <f t="shared" si="90"/>
        <v>5.9684999999999997</v>
      </c>
      <c r="T197" s="7"/>
      <c r="U197" s="5">
        <f t="shared" si="91"/>
        <v>31</v>
      </c>
      <c r="V197" s="45">
        <f t="shared" si="92"/>
        <v>43125</v>
      </c>
      <c r="W197" s="5">
        <f t="shared" si="93"/>
        <v>6174</v>
      </c>
      <c r="X197" s="55">
        <f t="shared" si="94"/>
        <v>6.1542399084488324E-2</v>
      </c>
      <c r="Y197" s="47">
        <f t="shared" si="95"/>
        <v>0.35874060682588804</v>
      </c>
      <c r="Z197" s="5">
        <f t="shared" si="96"/>
        <v>0</v>
      </c>
      <c r="AA197" s="5">
        <f t="shared" si="97"/>
        <v>0</v>
      </c>
      <c r="AC197" s="39">
        <f t="shared" si="98"/>
        <v>0</v>
      </c>
      <c r="AD197" s="39">
        <f t="shared" si="99"/>
        <v>0</v>
      </c>
      <c r="AE197" s="39">
        <f t="shared" si="100"/>
        <v>0</v>
      </c>
      <c r="AF197" s="39">
        <f t="shared" si="101"/>
        <v>0</v>
      </c>
      <c r="AG197" s="39">
        <f t="shared" si="102"/>
        <v>0</v>
      </c>
      <c r="AH197" s="39">
        <f t="shared" si="103"/>
        <v>0</v>
      </c>
      <c r="AI197" s="39">
        <f t="shared" si="104"/>
        <v>0</v>
      </c>
      <c r="AJ197" s="39">
        <f t="shared" si="105"/>
        <v>0</v>
      </c>
      <c r="AK197" s="39">
        <f t="shared" si="106"/>
        <v>0</v>
      </c>
      <c r="AL197" s="43"/>
      <c r="AM197" s="39">
        <f t="shared" si="107"/>
        <v>0</v>
      </c>
      <c r="AN197" s="39">
        <f t="shared" si="108"/>
        <v>0</v>
      </c>
      <c r="AO197" s="39">
        <f t="shared" si="109"/>
        <v>0</v>
      </c>
      <c r="AP197" s="40">
        <f t="shared" si="110"/>
        <v>0</v>
      </c>
      <c r="AR197" s="39">
        <f t="shared" si="111"/>
        <v>0</v>
      </c>
      <c r="AS197" s="39">
        <f t="shared" si="112"/>
        <v>0</v>
      </c>
      <c r="AT197" s="39">
        <f t="shared" si="113"/>
        <v>0</v>
      </c>
      <c r="AU197" s="40">
        <f t="shared" si="114"/>
        <v>0</v>
      </c>
      <c r="AV197" s="40"/>
      <c r="AW197" s="52">
        <f t="shared" si="115"/>
        <v>0</v>
      </c>
      <c r="AY197" s="52">
        <f t="shared" si="116"/>
        <v>0</v>
      </c>
      <c r="AZ197" s="70"/>
    </row>
    <row r="198" spans="1:52" ht="12" customHeight="1">
      <c r="A198" s="44">
        <f t="shared" si="117"/>
        <v>43101</v>
      </c>
      <c r="B198" s="66">
        <f t="shared" si="119"/>
        <v>15000</v>
      </c>
      <c r="C198" s="67"/>
      <c r="D198" s="68">
        <f t="shared" si="81"/>
        <v>15000</v>
      </c>
      <c r="E198" s="35">
        <f t="shared" si="82"/>
        <v>0</v>
      </c>
      <c r="F198" s="35">
        <f t="shared" si="83"/>
        <v>0</v>
      </c>
      <c r="G198" s="55">
        <f t="shared" si="84"/>
        <v>6.01</v>
      </c>
      <c r="H198" s="69">
        <f>G198+' Summary'!$B$15</f>
        <v>6.01</v>
      </c>
      <c r="I198" s="105">
        <f>H198+' Summary'!$B$17</f>
        <v>6.01</v>
      </c>
      <c r="J198" s="55">
        <f t="shared" si="85"/>
        <v>6.0000000000000001E-3</v>
      </c>
      <c r="K198" s="69">
        <f>J198+' Summary'!$B$16</f>
        <v>6.0000000000000001E-3</v>
      </c>
      <c r="L198" s="105">
        <f t="shared" si="118"/>
        <v>6.0000000000000001E-3</v>
      </c>
      <c r="M198" s="55">
        <f t="shared" si="86"/>
        <v>7.4999999999999997E-3</v>
      </c>
      <c r="N198" s="69">
        <f t="shared" si="87"/>
        <v>7.4999999999999997E-3</v>
      </c>
      <c r="O198" s="105">
        <f t="shared" si="87"/>
        <v>7.4999999999999997E-3</v>
      </c>
      <c r="P198" s="7"/>
      <c r="Q198" s="105">
        <f t="shared" si="88"/>
        <v>6.0234999999999994</v>
      </c>
      <c r="R198" s="105">
        <f t="shared" si="89"/>
        <v>6.0234999999999994</v>
      </c>
      <c r="S198" s="105">
        <f t="shared" si="90"/>
        <v>6.0234999999999994</v>
      </c>
      <c r="T198" s="7"/>
      <c r="U198" s="5">
        <f t="shared" si="91"/>
        <v>31</v>
      </c>
      <c r="V198" s="45">
        <f t="shared" si="92"/>
        <v>43156</v>
      </c>
      <c r="W198" s="5">
        <f t="shared" si="93"/>
        <v>6205</v>
      </c>
      <c r="X198" s="55">
        <f t="shared" si="94"/>
        <v>6.1576470818963003E-2</v>
      </c>
      <c r="Y198" s="47">
        <f t="shared" si="95"/>
        <v>0.35669842958163772</v>
      </c>
      <c r="Z198" s="5">
        <f t="shared" si="96"/>
        <v>0</v>
      </c>
      <c r="AA198" s="5">
        <f t="shared" si="97"/>
        <v>0</v>
      </c>
      <c r="AC198" s="39">
        <f t="shared" si="98"/>
        <v>0</v>
      </c>
      <c r="AD198" s="39">
        <f t="shared" si="99"/>
        <v>0</v>
      </c>
      <c r="AE198" s="39">
        <f t="shared" si="100"/>
        <v>0</v>
      </c>
      <c r="AF198" s="39">
        <f t="shared" si="101"/>
        <v>0</v>
      </c>
      <c r="AG198" s="39">
        <f t="shared" si="102"/>
        <v>0</v>
      </c>
      <c r="AH198" s="39">
        <f t="shared" si="103"/>
        <v>0</v>
      </c>
      <c r="AI198" s="39">
        <f t="shared" si="104"/>
        <v>0</v>
      </c>
      <c r="AJ198" s="39">
        <f t="shared" si="105"/>
        <v>0</v>
      </c>
      <c r="AK198" s="39">
        <f t="shared" si="106"/>
        <v>0</v>
      </c>
      <c r="AL198" s="43"/>
      <c r="AM198" s="39">
        <f t="shared" si="107"/>
        <v>0</v>
      </c>
      <c r="AN198" s="39">
        <f t="shared" si="108"/>
        <v>0</v>
      </c>
      <c r="AO198" s="39">
        <f t="shared" si="109"/>
        <v>0</v>
      </c>
      <c r="AP198" s="40">
        <f t="shared" si="110"/>
        <v>0</v>
      </c>
      <c r="AR198" s="39">
        <f t="shared" si="111"/>
        <v>0</v>
      </c>
      <c r="AS198" s="39">
        <f t="shared" si="112"/>
        <v>0</v>
      </c>
      <c r="AT198" s="39">
        <f t="shared" si="113"/>
        <v>0</v>
      </c>
      <c r="AU198" s="40">
        <f t="shared" si="114"/>
        <v>0</v>
      </c>
      <c r="AV198" s="40"/>
      <c r="AW198" s="52">
        <f t="shared" si="115"/>
        <v>0</v>
      </c>
      <c r="AY198" s="52">
        <f t="shared" si="116"/>
        <v>0</v>
      </c>
      <c r="AZ198" s="70"/>
    </row>
    <row r="199" spans="1:52" ht="12" customHeight="1">
      <c r="A199" s="44">
        <f t="shared" si="117"/>
        <v>43132</v>
      </c>
      <c r="B199" s="66">
        <f t="shared" si="119"/>
        <v>15000</v>
      </c>
      <c r="C199" s="67"/>
      <c r="D199" s="68">
        <f t="shared" si="81"/>
        <v>15000</v>
      </c>
      <c r="E199" s="35">
        <f t="shared" si="82"/>
        <v>0</v>
      </c>
      <c r="F199" s="35">
        <f t="shared" si="83"/>
        <v>0</v>
      </c>
      <c r="G199" s="55">
        <f t="shared" si="84"/>
        <v>5.89</v>
      </c>
      <c r="H199" s="69">
        <f>G199+' Summary'!$B$15</f>
        <v>5.89</v>
      </c>
      <c r="I199" s="105">
        <f>H199+' Summary'!$B$17</f>
        <v>5.89</v>
      </c>
      <c r="J199" s="55">
        <f t="shared" si="85"/>
        <v>6.0000000000000001E-3</v>
      </c>
      <c r="K199" s="69">
        <f>J199+' Summary'!$B$16</f>
        <v>6.0000000000000001E-3</v>
      </c>
      <c r="L199" s="105">
        <f t="shared" si="118"/>
        <v>6.0000000000000001E-3</v>
      </c>
      <c r="M199" s="55">
        <f t="shared" si="86"/>
        <v>7.4999999999999997E-3</v>
      </c>
      <c r="N199" s="69">
        <f t="shared" si="87"/>
        <v>7.4999999999999997E-3</v>
      </c>
      <c r="O199" s="105">
        <f t="shared" si="87"/>
        <v>7.4999999999999997E-3</v>
      </c>
      <c r="P199" s="7"/>
      <c r="Q199" s="105">
        <f t="shared" si="88"/>
        <v>5.9034999999999993</v>
      </c>
      <c r="R199" s="105">
        <f t="shared" si="89"/>
        <v>5.9034999999999993</v>
      </c>
      <c r="S199" s="105">
        <f t="shared" si="90"/>
        <v>5.9034999999999993</v>
      </c>
      <c r="T199" s="7"/>
      <c r="U199" s="5">
        <f t="shared" si="91"/>
        <v>28</v>
      </c>
      <c r="V199" s="45">
        <f t="shared" si="92"/>
        <v>43184</v>
      </c>
      <c r="W199" s="5">
        <f t="shared" si="93"/>
        <v>6233</v>
      </c>
      <c r="X199" s="55">
        <f t="shared" si="94"/>
        <v>6.1610542553823623E-2</v>
      </c>
      <c r="Y199" s="47">
        <f t="shared" si="95"/>
        <v>0.35486216796057074</v>
      </c>
      <c r="Z199" s="5">
        <f t="shared" si="96"/>
        <v>0</v>
      </c>
      <c r="AA199" s="5">
        <f t="shared" si="97"/>
        <v>0</v>
      </c>
      <c r="AC199" s="39">
        <f t="shared" si="98"/>
        <v>0</v>
      </c>
      <c r="AD199" s="39">
        <f t="shared" si="99"/>
        <v>0</v>
      </c>
      <c r="AE199" s="39">
        <f t="shared" si="100"/>
        <v>0</v>
      </c>
      <c r="AF199" s="39">
        <f t="shared" si="101"/>
        <v>0</v>
      </c>
      <c r="AG199" s="39">
        <f t="shared" si="102"/>
        <v>0</v>
      </c>
      <c r="AH199" s="39">
        <f t="shared" si="103"/>
        <v>0</v>
      </c>
      <c r="AI199" s="39">
        <f t="shared" si="104"/>
        <v>0</v>
      </c>
      <c r="AJ199" s="39">
        <f t="shared" si="105"/>
        <v>0</v>
      </c>
      <c r="AK199" s="39">
        <f t="shared" si="106"/>
        <v>0</v>
      </c>
      <c r="AL199" s="43"/>
      <c r="AM199" s="39">
        <f t="shared" si="107"/>
        <v>0</v>
      </c>
      <c r="AN199" s="39">
        <f t="shared" si="108"/>
        <v>0</v>
      </c>
      <c r="AO199" s="39">
        <f t="shared" si="109"/>
        <v>0</v>
      </c>
      <c r="AP199" s="40">
        <f t="shared" si="110"/>
        <v>0</v>
      </c>
      <c r="AR199" s="39">
        <f t="shared" si="111"/>
        <v>0</v>
      </c>
      <c r="AS199" s="39">
        <f t="shared" si="112"/>
        <v>0</v>
      </c>
      <c r="AT199" s="39">
        <f t="shared" si="113"/>
        <v>0</v>
      </c>
      <c r="AU199" s="40">
        <f t="shared" si="114"/>
        <v>0</v>
      </c>
      <c r="AV199" s="40"/>
      <c r="AW199" s="52">
        <f t="shared" si="115"/>
        <v>0</v>
      </c>
      <c r="AY199" s="52">
        <f t="shared" si="116"/>
        <v>0</v>
      </c>
      <c r="AZ199" s="70"/>
    </row>
    <row r="200" spans="1:52" ht="12" customHeight="1">
      <c r="A200" s="44">
        <f t="shared" si="117"/>
        <v>43160</v>
      </c>
      <c r="B200" s="66">
        <f t="shared" si="119"/>
        <v>15000</v>
      </c>
      <c r="C200" s="67"/>
      <c r="D200" s="68">
        <f t="shared" si="81"/>
        <v>15000</v>
      </c>
      <c r="E200" s="35">
        <f t="shared" si="82"/>
        <v>0</v>
      </c>
      <c r="F200" s="35">
        <f t="shared" si="83"/>
        <v>0</v>
      </c>
      <c r="G200" s="55">
        <f t="shared" si="84"/>
        <v>5.75</v>
      </c>
      <c r="H200" s="69">
        <f>G200+' Summary'!$B$15</f>
        <v>5.75</v>
      </c>
      <c r="I200" s="105">
        <f>H200+' Summary'!$B$17</f>
        <v>5.75</v>
      </c>
      <c r="J200" s="55">
        <f t="shared" si="85"/>
        <v>1.95E-2</v>
      </c>
      <c r="K200" s="69">
        <f>J200+' Summary'!$B$16</f>
        <v>1.95E-2</v>
      </c>
      <c r="L200" s="105">
        <f t="shared" si="118"/>
        <v>1.95E-2</v>
      </c>
      <c r="M200" s="55">
        <f t="shared" si="86"/>
        <v>7.4999999999999997E-3</v>
      </c>
      <c r="N200" s="69">
        <f t="shared" si="87"/>
        <v>7.4999999999999997E-3</v>
      </c>
      <c r="O200" s="105">
        <f t="shared" si="87"/>
        <v>7.4999999999999997E-3</v>
      </c>
      <c r="P200" s="7"/>
      <c r="Q200" s="105">
        <f t="shared" si="88"/>
        <v>5.7770000000000001</v>
      </c>
      <c r="R200" s="105">
        <f t="shared" si="89"/>
        <v>5.7770000000000001</v>
      </c>
      <c r="S200" s="105">
        <f t="shared" si="90"/>
        <v>5.7770000000000001</v>
      </c>
      <c r="T200" s="7"/>
      <c r="U200" s="5">
        <f t="shared" si="91"/>
        <v>31</v>
      </c>
      <c r="V200" s="45">
        <f t="shared" si="92"/>
        <v>43215</v>
      </c>
      <c r="W200" s="5">
        <f t="shared" si="93"/>
        <v>6264</v>
      </c>
      <c r="X200" s="55">
        <f t="shared" si="94"/>
        <v>6.1641317024351494E-2</v>
      </c>
      <c r="Y200" s="47">
        <f t="shared" si="95"/>
        <v>0.35283830770374275</v>
      </c>
      <c r="Z200" s="5">
        <f t="shared" si="96"/>
        <v>0</v>
      </c>
      <c r="AA200" s="5">
        <f t="shared" si="97"/>
        <v>0</v>
      </c>
      <c r="AC200" s="39">
        <f t="shared" si="98"/>
        <v>0</v>
      </c>
      <c r="AD200" s="39">
        <f t="shared" si="99"/>
        <v>0</v>
      </c>
      <c r="AE200" s="39">
        <f t="shared" si="100"/>
        <v>0</v>
      </c>
      <c r="AF200" s="39">
        <f t="shared" si="101"/>
        <v>0</v>
      </c>
      <c r="AG200" s="39">
        <f t="shared" si="102"/>
        <v>0</v>
      </c>
      <c r="AH200" s="39">
        <f t="shared" si="103"/>
        <v>0</v>
      </c>
      <c r="AI200" s="39">
        <f t="shared" si="104"/>
        <v>0</v>
      </c>
      <c r="AJ200" s="39">
        <f t="shared" si="105"/>
        <v>0</v>
      </c>
      <c r="AK200" s="39">
        <f t="shared" si="106"/>
        <v>0</v>
      </c>
      <c r="AL200" s="43"/>
      <c r="AM200" s="39">
        <f t="shared" si="107"/>
        <v>0</v>
      </c>
      <c r="AN200" s="39">
        <f t="shared" si="108"/>
        <v>0</v>
      </c>
      <c r="AO200" s="39">
        <f t="shared" si="109"/>
        <v>0</v>
      </c>
      <c r="AP200" s="40">
        <f t="shared" si="110"/>
        <v>0</v>
      </c>
      <c r="AR200" s="39">
        <f t="shared" si="111"/>
        <v>0</v>
      </c>
      <c r="AS200" s="39">
        <f t="shared" si="112"/>
        <v>0</v>
      </c>
      <c r="AT200" s="39">
        <f t="shared" si="113"/>
        <v>0</v>
      </c>
      <c r="AU200" s="40">
        <f t="shared" si="114"/>
        <v>0</v>
      </c>
      <c r="AV200" s="40"/>
      <c r="AW200" s="52">
        <f t="shared" si="115"/>
        <v>0</v>
      </c>
      <c r="AY200" s="52">
        <f t="shared" si="116"/>
        <v>0</v>
      </c>
      <c r="AZ200" s="70"/>
    </row>
    <row r="201" spans="1:52" ht="12" customHeight="1">
      <c r="A201" s="44">
        <f t="shared" si="117"/>
        <v>43191</v>
      </c>
      <c r="B201" s="66">
        <f t="shared" si="119"/>
        <v>15000</v>
      </c>
      <c r="C201" s="67"/>
      <c r="D201" s="68">
        <f t="shared" si="81"/>
        <v>15000</v>
      </c>
      <c r="E201" s="35">
        <f t="shared" si="82"/>
        <v>0</v>
      </c>
      <c r="F201" s="35">
        <f t="shared" si="83"/>
        <v>0</v>
      </c>
      <c r="G201" s="55">
        <f t="shared" si="84"/>
        <v>5.7139999999999995</v>
      </c>
      <c r="H201" s="69">
        <f>G201+' Summary'!$B$15</f>
        <v>5.7139999999999995</v>
      </c>
      <c r="I201" s="105">
        <f>H201+' Summary'!$B$17</f>
        <v>5.7139999999999995</v>
      </c>
      <c r="J201" s="55">
        <f t="shared" si="85"/>
        <v>1.95E-2</v>
      </c>
      <c r="K201" s="69">
        <f>J201+' Summary'!$B$16</f>
        <v>1.95E-2</v>
      </c>
      <c r="L201" s="105">
        <f t="shared" si="118"/>
        <v>1.95E-2</v>
      </c>
      <c r="M201" s="55">
        <f t="shared" si="86"/>
        <v>0.01</v>
      </c>
      <c r="N201" s="69">
        <f t="shared" si="87"/>
        <v>0.01</v>
      </c>
      <c r="O201" s="105">
        <f t="shared" si="87"/>
        <v>0.01</v>
      </c>
      <c r="P201" s="7"/>
      <c r="Q201" s="105">
        <f t="shared" si="88"/>
        <v>5.7434999999999992</v>
      </c>
      <c r="R201" s="105">
        <f t="shared" si="89"/>
        <v>5.7434999999999992</v>
      </c>
      <c r="S201" s="105">
        <f t="shared" si="90"/>
        <v>5.7434999999999992</v>
      </c>
      <c r="T201" s="7"/>
      <c r="U201" s="5">
        <f t="shared" si="91"/>
        <v>30</v>
      </c>
      <c r="V201" s="45">
        <f t="shared" si="92"/>
        <v>43245</v>
      </c>
      <c r="W201" s="5">
        <f t="shared" si="93"/>
        <v>6294</v>
      </c>
      <c r="X201" s="55">
        <f t="shared" si="94"/>
        <v>6.167538875994482E-2</v>
      </c>
      <c r="Y201" s="47">
        <f t="shared" si="95"/>
        <v>0.35088885264799652</v>
      </c>
      <c r="Z201" s="5">
        <f t="shared" si="96"/>
        <v>0</v>
      </c>
      <c r="AA201" s="5">
        <f t="shared" si="97"/>
        <v>0</v>
      </c>
      <c r="AC201" s="39">
        <f t="shared" si="98"/>
        <v>0</v>
      </c>
      <c r="AD201" s="39">
        <f t="shared" si="99"/>
        <v>0</v>
      </c>
      <c r="AE201" s="39">
        <f t="shared" si="100"/>
        <v>0</v>
      </c>
      <c r="AF201" s="39">
        <f t="shared" si="101"/>
        <v>0</v>
      </c>
      <c r="AG201" s="39">
        <f t="shared" si="102"/>
        <v>0</v>
      </c>
      <c r="AH201" s="39">
        <f t="shared" si="103"/>
        <v>0</v>
      </c>
      <c r="AI201" s="39">
        <f t="shared" si="104"/>
        <v>0</v>
      </c>
      <c r="AJ201" s="39">
        <f t="shared" si="105"/>
        <v>0</v>
      </c>
      <c r="AK201" s="39">
        <f t="shared" si="106"/>
        <v>0</v>
      </c>
      <c r="AL201" s="43"/>
      <c r="AM201" s="39">
        <f t="shared" si="107"/>
        <v>0</v>
      </c>
      <c r="AN201" s="39">
        <f t="shared" si="108"/>
        <v>0</v>
      </c>
      <c r="AO201" s="39">
        <f t="shared" si="109"/>
        <v>0</v>
      </c>
      <c r="AP201" s="40">
        <f t="shared" si="110"/>
        <v>0</v>
      </c>
      <c r="AR201" s="39">
        <f t="shared" si="111"/>
        <v>0</v>
      </c>
      <c r="AS201" s="39">
        <f t="shared" si="112"/>
        <v>0</v>
      </c>
      <c r="AT201" s="39">
        <f t="shared" si="113"/>
        <v>0</v>
      </c>
      <c r="AU201" s="40">
        <f t="shared" si="114"/>
        <v>0</v>
      </c>
      <c r="AV201" s="40"/>
      <c r="AW201" s="52">
        <f t="shared" si="115"/>
        <v>0</v>
      </c>
      <c r="AY201" s="52">
        <f t="shared" si="116"/>
        <v>0</v>
      </c>
      <c r="AZ201" s="70"/>
    </row>
    <row r="202" spans="1:52" ht="12" customHeight="1">
      <c r="A202" s="44">
        <f t="shared" si="117"/>
        <v>43221</v>
      </c>
      <c r="B202" s="66">
        <f t="shared" si="119"/>
        <v>15000</v>
      </c>
      <c r="C202" s="67"/>
      <c r="D202" s="68">
        <f t="shared" ref="D202:D265" si="120">B202+C202</f>
        <v>15000</v>
      </c>
      <c r="E202" s="35">
        <f t="shared" ref="E202:E265" si="121">IF(Z202=0,0,IF(AND(Z202=1,$H$3=1),D202*U202,IF($H$3=2,D202,"N/A")))</f>
        <v>0</v>
      </c>
      <c r="F202" s="35">
        <f t="shared" ref="F202:F265" si="122">E202*Y202</f>
        <v>0</v>
      </c>
      <c r="G202" s="55">
        <f t="shared" ref="G202:G265" si="123">VLOOKUP($A202,Table,MATCH(G$4,Curves,0))</f>
        <v>5.7010000000000005</v>
      </c>
      <c r="H202" s="69">
        <f>G202+' Summary'!$B$15</f>
        <v>5.7010000000000005</v>
      </c>
      <c r="I202" s="105">
        <f>H202+' Summary'!$B$17</f>
        <v>5.7010000000000005</v>
      </c>
      <c r="J202" s="55">
        <f t="shared" ref="J202:J265" si="124">VLOOKUP($A202,Table,MATCH(J$4,Curves,0))</f>
        <v>1.925E-2</v>
      </c>
      <c r="K202" s="69">
        <f>J202+' Summary'!$B$16</f>
        <v>1.925E-2</v>
      </c>
      <c r="L202" s="105">
        <f t="shared" si="118"/>
        <v>1.925E-2</v>
      </c>
      <c r="M202" s="55">
        <f t="shared" ref="M202:M265" si="125">VLOOKUP($A202,Table,MATCH(M$4,Curves,0))</f>
        <v>0.01</v>
      </c>
      <c r="N202" s="69">
        <f t="shared" ref="N202:O265" si="126">M202</f>
        <v>0.01</v>
      </c>
      <c r="O202" s="105">
        <f t="shared" si="126"/>
        <v>0.01</v>
      </c>
      <c r="P202" s="7"/>
      <c r="Q202" s="105">
        <f t="shared" ref="Q202:Q265" si="127">M202+J202+G202</f>
        <v>5.7302500000000007</v>
      </c>
      <c r="R202" s="105">
        <f t="shared" ref="R202:R265" si="128">N202+K202+H202</f>
        <v>5.7302500000000007</v>
      </c>
      <c r="S202" s="105">
        <f t="shared" ref="S202:S265" si="129">O202+L202+I202</f>
        <v>5.7302500000000007</v>
      </c>
      <c r="T202" s="7"/>
      <c r="U202" s="5">
        <f t="shared" ref="U202:U265" si="130">A203-A202</f>
        <v>31</v>
      </c>
      <c r="V202" s="45">
        <f t="shared" ref="V202:V265" si="131">CHOOSE(F$3,A203+24,A202)</f>
        <v>43276</v>
      </c>
      <c r="W202" s="5">
        <f t="shared" ref="W202:W265" si="132">V202-C$3</f>
        <v>6325</v>
      </c>
      <c r="X202" s="55">
        <f t="shared" ref="X202:X265" si="133">VLOOKUP($A202,Table,MATCH(X$4,Curves,0))</f>
        <v>6.1708361407661012E-2</v>
      </c>
      <c r="Y202" s="47">
        <f t="shared" ref="Y202:Y265" si="134">1/(1+CHOOSE(F$3,(X203+($K$3/10000))/2,(X202+($K$3/10000))/2))^(2*W202/365.25)</f>
        <v>0.34888380785329803</v>
      </c>
      <c r="Z202" s="5">
        <f t="shared" ref="Z202:Z265" si="135">IF(AND(mthbeg&lt;=A202,mthend&gt;=A202),1,0)</f>
        <v>0</v>
      </c>
      <c r="AA202" s="5">
        <f t="shared" ref="AA202:AA265" si="136">U202*Z202</f>
        <v>0</v>
      </c>
      <c r="AC202" s="39">
        <f t="shared" ref="AC202:AC265" si="137">F202*G202</f>
        <v>0</v>
      </c>
      <c r="AD202" s="39">
        <f t="shared" ref="AD202:AD265" si="138">$F202*H202</f>
        <v>0</v>
      </c>
      <c r="AE202" s="39">
        <f t="shared" ref="AE202:AE265" si="139">$F202*I202</f>
        <v>0</v>
      </c>
      <c r="AF202" s="39">
        <f t="shared" ref="AF202:AF265" si="140">$F202*J202</f>
        <v>0</v>
      </c>
      <c r="AG202" s="39">
        <f t="shared" ref="AG202:AG265" si="141">$F202*K202</f>
        <v>0</v>
      </c>
      <c r="AH202" s="39">
        <f t="shared" ref="AH202:AH265" si="142">$F202*L202</f>
        <v>0</v>
      </c>
      <c r="AI202" s="39">
        <f t="shared" ref="AI202:AI265" si="143">$F202*M202</f>
        <v>0</v>
      </c>
      <c r="AJ202" s="39">
        <f t="shared" ref="AJ202:AJ265" si="144">$F202*N202</f>
        <v>0</v>
      </c>
      <c r="AK202" s="39">
        <f t="shared" ref="AK202:AK265" si="145">F202*O202</f>
        <v>0</v>
      </c>
      <c r="AL202" s="43"/>
      <c r="AM202" s="39">
        <f t="shared" ref="AM202:AM265" si="146">CHOOSE($G$3,AD202-AE202,AE202-AD202)</f>
        <v>0</v>
      </c>
      <c r="AN202" s="39">
        <f t="shared" ref="AN202:AN265" si="147">CHOOSE($G$3,AG202-AH202,AH202-AG202)</f>
        <v>0</v>
      </c>
      <c r="AO202" s="39">
        <f t="shared" ref="AO202:AO265" si="148">CHOOSE($G$3,AJ202-AK202,AK202-AJ202)</f>
        <v>0</v>
      </c>
      <c r="AP202" s="40">
        <f t="shared" ref="AP202:AP265" si="149">SUM(AM202:AO202)</f>
        <v>0</v>
      </c>
      <c r="AR202" s="39">
        <f t="shared" ref="AR202:AR265" si="150">CHOOSE($G$3,AC202-AD202,AD202-AC202)</f>
        <v>0</v>
      </c>
      <c r="AS202" s="39">
        <f t="shared" ref="AS202:AS265" si="151">CHOOSE($G$3,AF202-AG202,AG202-AF202)</f>
        <v>0</v>
      </c>
      <c r="AT202" s="39">
        <f t="shared" ref="AT202:AT265" si="152">CHOOSE($G$3,AI202-AJ202,AJ202-AI202)</f>
        <v>0</v>
      </c>
      <c r="AU202" s="40">
        <f t="shared" ref="AU202:AU265" si="153">AR202+AS202+AT202</f>
        <v>0</v>
      </c>
      <c r="AV202" s="40"/>
      <c r="AW202" s="52">
        <f t="shared" ref="AW202:AW265" si="154">AU202+AP202</f>
        <v>0</v>
      </c>
      <c r="AY202" s="52">
        <f t="shared" ref="AY202:AY265" si="155">AK202+AH202+AE202</f>
        <v>0</v>
      </c>
      <c r="AZ202" s="70"/>
    </row>
    <row r="203" spans="1:52" ht="12" customHeight="1">
      <c r="A203" s="44">
        <f t="shared" ref="A203:A266" si="156">EDATE(A202,1)</f>
        <v>43252</v>
      </c>
      <c r="B203" s="66">
        <f t="shared" si="119"/>
        <v>15000</v>
      </c>
      <c r="C203" s="67"/>
      <c r="D203" s="68">
        <f t="shared" si="120"/>
        <v>15000</v>
      </c>
      <c r="E203" s="35">
        <f t="shared" si="121"/>
        <v>0</v>
      </c>
      <c r="F203" s="35">
        <f t="shared" si="122"/>
        <v>0</v>
      </c>
      <c r="G203" s="55">
        <f t="shared" si="123"/>
        <v>5.734</v>
      </c>
      <c r="H203" s="69">
        <f>G203+' Summary'!$B$15</f>
        <v>5.734</v>
      </c>
      <c r="I203" s="105">
        <f>H203+' Summary'!$B$17</f>
        <v>5.734</v>
      </c>
      <c r="J203" s="55">
        <f t="shared" si="124"/>
        <v>1.925E-2</v>
      </c>
      <c r="K203" s="69">
        <f>J203+' Summary'!$B$16</f>
        <v>1.925E-2</v>
      </c>
      <c r="L203" s="105">
        <f t="shared" ref="L203:L266" si="157">K203</f>
        <v>1.925E-2</v>
      </c>
      <c r="M203" s="55">
        <f t="shared" si="125"/>
        <v>0.01</v>
      </c>
      <c r="N203" s="69">
        <f t="shared" si="126"/>
        <v>0.01</v>
      </c>
      <c r="O203" s="105">
        <f t="shared" si="126"/>
        <v>0.01</v>
      </c>
      <c r="P203" s="7"/>
      <c r="Q203" s="105">
        <f t="shared" si="127"/>
        <v>5.7632500000000002</v>
      </c>
      <c r="R203" s="105">
        <f t="shared" si="128"/>
        <v>5.7632500000000002</v>
      </c>
      <c r="S203" s="105">
        <f t="shared" si="129"/>
        <v>5.7632500000000002</v>
      </c>
      <c r="T203" s="7"/>
      <c r="U203" s="5">
        <f t="shared" si="130"/>
        <v>30</v>
      </c>
      <c r="V203" s="45">
        <f t="shared" si="131"/>
        <v>43306</v>
      </c>
      <c r="W203" s="5">
        <f t="shared" si="132"/>
        <v>6355</v>
      </c>
      <c r="X203" s="55">
        <f t="shared" si="133"/>
        <v>6.1742433144013321E-2</v>
      </c>
      <c r="Y203" s="47">
        <f t="shared" si="134"/>
        <v>0.34695250113712217</v>
      </c>
      <c r="Z203" s="5">
        <f t="shared" si="135"/>
        <v>0</v>
      </c>
      <c r="AA203" s="5">
        <f t="shared" si="136"/>
        <v>0</v>
      </c>
      <c r="AC203" s="39">
        <f t="shared" si="137"/>
        <v>0</v>
      </c>
      <c r="AD203" s="39">
        <f t="shared" si="138"/>
        <v>0</v>
      </c>
      <c r="AE203" s="39">
        <f t="shared" si="139"/>
        <v>0</v>
      </c>
      <c r="AF203" s="39">
        <f t="shared" si="140"/>
        <v>0</v>
      </c>
      <c r="AG203" s="39">
        <f t="shared" si="141"/>
        <v>0</v>
      </c>
      <c r="AH203" s="39">
        <f t="shared" si="142"/>
        <v>0</v>
      </c>
      <c r="AI203" s="39">
        <f t="shared" si="143"/>
        <v>0</v>
      </c>
      <c r="AJ203" s="39">
        <f t="shared" si="144"/>
        <v>0</v>
      </c>
      <c r="AK203" s="39">
        <f t="shared" si="145"/>
        <v>0</v>
      </c>
      <c r="AL203" s="43"/>
      <c r="AM203" s="39">
        <f t="shared" si="146"/>
        <v>0</v>
      </c>
      <c r="AN203" s="39">
        <f t="shared" si="147"/>
        <v>0</v>
      </c>
      <c r="AO203" s="39">
        <f t="shared" si="148"/>
        <v>0</v>
      </c>
      <c r="AP203" s="40">
        <f t="shared" si="149"/>
        <v>0</v>
      </c>
      <c r="AR203" s="39">
        <f t="shared" si="150"/>
        <v>0</v>
      </c>
      <c r="AS203" s="39">
        <f t="shared" si="151"/>
        <v>0</v>
      </c>
      <c r="AT203" s="39">
        <f t="shared" si="152"/>
        <v>0</v>
      </c>
      <c r="AU203" s="40">
        <f t="shared" si="153"/>
        <v>0</v>
      </c>
      <c r="AV203" s="40"/>
      <c r="AW203" s="52">
        <f t="shared" si="154"/>
        <v>0</v>
      </c>
      <c r="AY203" s="52">
        <f t="shared" si="155"/>
        <v>0</v>
      </c>
      <c r="AZ203" s="70"/>
    </row>
    <row r="204" spans="1:52" ht="12" customHeight="1">
      <c r="A204" s="44">
        <f t="shared" si="156"/>
        <v>43282</v>
      </c>
      <c r="B204" s="66">
        <f t="shared" ref="B204:B267" si="158">B203</f>
        <v>15000</v>
      </c>
      <c r="C204" s="67"/>
      <c r="D204" s="68">
        <f t="shared" si="120"/>
        <v>15000</v>
      </c>
      <c r="E204" s="35">
        <f t="shared" si="121"/>
        <v>0</v>
      </c>
      <c r="F204" s="35">
        <f t="shared" si="122"/>
        <v>0</v>
      </c>
      <c r="G204" s="55">
        <f t="shared" si="123"/>
        <v>5.76</v>
      </c>
      <c r="H204" s="69">
        <f>G204+' Summary'!$B$15</f>
        <v>5.76</v>
      </c>
      <c r="I204" s="105">
        <f>H204+' Summary'!$B$17</f>
        <v>5.76</v>
      </c>
      <c r="J204" s="55">
        <f t="shared" si="124"/>
        <v>1.925E-2</v>
      </c>
      <c r="K204" s="69">
        <f>J204+' Summary'!$B$16</f>
        <v>1.925E-2</v>
      </c>
      <c r="L204" s="105">
        <f t="shared" si="157"/>
        <v>1.925E-2</v>
      </c>
      <c r="M204" s="55">
        <f t="shared" si="125"/>
        <v>0.01</v>
      </c>
      <c r="N204" s="69">
        <f t="shared" si="126"/>
        <v>0.01</v>
      </c>
      <c r="O204" s="105">
        <f t="shared" si="126"/>
        <v>0.01</v>
      </c>
      <c r="P204" s="7"/>
      <c r="Q204" s="105">
        <f t="shared" si="127"/>
        <v>5.78925</v>
      </c>
      <c r="R204" s="105">
        <f t="shared" si="128"/>
        <v>5.78925</v>
      </c>
      <c r="S204" s="105">
        <f t="shared" si="129"/>
        <v>5.78925</v>
      </c>
      <c r="T204" s="7"/>
      <c r="U204" s="5">
        <f t="shared" si="130"/>
        <v>31</v>
      </c>
      <c r="V204" s="45">
        <f t="shared" si="131"/>
        <v>43337</v>
      </c>
      <c r="W204" s="5">
        <f t="shared" si="132"/>
        <v>6386</v>
      </c>
      <c r="X204" s="55">
        <f t="shared" si="133"/>
        <v>6.1775405792462712E-2</v>
      </c>
      <c r="Y204" s="47">
        <f t="shared" si="134"/>
        <v>0.34496614749278998</v>
      </c>
      <c r="Z204" s="5">
        <f t="shared" si="135"/>
        <v>0</v>
      </c>
      <c r="AA204" s="5">
        <f t="shared" si="136"/>
        <v>0</v>
      </c>
      <c r="AC204" s="39">
        <f t="shared" si="137"/>
        <v>0</v>
      </c>
      <c r="AD204" s="39">
        <f t="shared" si="138"/>
        <v>0</v>
      </c>
      <c r="AE204" s="39">
        <f t="shared" si="139"/>
        <v>0</v>
      </c>
      <c r="AF204" s="39">
        <f t="shared" si="140"/>
        <v>0</v>
      </c>
      <c r="AG204" s="39">
        <f t="shared" si="141"/>
        <v>0</v>
      </c>
      <c r="AH204" s="39">
        <f t="shared" si="142"/>
        <v>0</v>
      </c>
      <c r="AI204" s="39">
        <f t="shared" si="143"/>
        <v>0</v>
      </c>
      <c r="AJ204" s="39">
        <f t="shared" si="144"/>
        <v>0</v>
      </c>
      <c r="AK204" s="39">
        <f t="shared" si="145"/>
        <v>0</v>
      </c>
      <c r="AL204" s="43"/>
      <c r="AM204" s="39">
        <f t="shared" si="146"/>
        <v>0</v>
      </c>
      <c r="AN204" s="39">
        <f t="shared" si="147"/>
        <v>0</v>
      </c>
      <c r="AO204" s="39">
        <f t="shared" si="148"/>
        <v>0</v>
      </c>
      <c r="AP204" s="40">
        <f t="shared" si="149"/>
        <v>0</v>
      </c>
      <c r="AR204" s="39">
        <f t="shared" si="150"/>
        <v>0</v>
      </c>
      <c r="AS204" s="39">
        <f t="shared" si="151"/>
        <v>0</v>
      </c>
      <c r="AT204" s="39">
        <f t="shared" si="152"/>
        <v>0</v>
      </c>
      <c r="AU204" s="40">
        <f t="shared" si="153"/>
        <v>0</v>
      </c>
      <c r="AV204" s="40"/>
      <c r="AW204" s="52">
        <f t="shared" si="154"/>
        <v>0</v>
      </c>
      <c r="AY204" s="52">
        <f t="shared" si="155"/>
        <v>0</v>
      </c>
      <c r="AZ204" s="70"/>
    </row>
    <row r="205" spans="1:52" ht="12" customHeight="1">
      <c r="A205" s="44">
        <f t="shared" si="156"/>
        <v>43313</v>
      </c>
      <c r="B205" s="66">
        <f t="shared" si="158"/>
        <v>15000</v>
      </c>
      <c r="C205" s="67"/>
      <c r="D205" s="68">
        <f t="shared" si="120"/>
        <v>15000</v>
      </c>
      <c r="E205" s="35">
        <f t="shared" si="121"/>
        <v>0</v>
      </c>
      <c r="F205" s="35">
        <f t="shared" si="122"/>
        <v>0</v>
      </c>
      <c r="G205" s="55">
        <f t="shared" si="123"/>
        <v>5.7880000000000011</v>
      </c>
      <c r="H205" s="69">
        <f>G205+' Summary'!$B$15</f>
        <v>5.7880000000000011</v>
      </c>
      <c r="I205" s="105">
        <f>H205+' Summary'!$B$17</f>
        <v>5.7880000000000011</v>
      </c>
      <c r="J205" s="55">
        <f t="shared" si="124"/>
        <v>1.925E-2</v>
      </c>
      <c r="K205" s="69">
        <f>J205+' Summary'!$B$16</f>
        <v>1.925E-2</v>
      </c>
      <c r="L205" s="105">
        <f t="shared" si="157"/>
        <v>1.925E-2</v>
      </c>
      <c r="M205" s="55">
        <f t="shared" si="125"/>
        <v>0.01</v>
      </c>
      <c r="N205" s="69">
        <f t="shared" si="126"/>
        <v>0.01</v>
      </c>
      <c r="O205" s="105">
        <f t="shared" si="126"/>
        <v>0.01</v>
      </c>
      <c r="P205" s="7"/>
      <c r="Q205" s="105">
        <f t="shared" si="127"/>
        <v>5.8172500000000014</v>
      </c>
      <c r="R205" s="105">
        <f t="shared" si="128"/>
        <v>5.8172500000000014</v>
      </c>
      <c r="S205" s="105">
        <f t="shared" si="129"/>
        <v>5.8172500000000014</v>
      </c>
      <c r="T205" s="7"/>
      <c r="U205" s="5">
        <f t="shared" si="130"/>
        <v>31</v>
      </c>
      <c r="V205" s="45">
        <f t="shared" si="131"/>
        <v>43368</v>
      </c>
      <c r="W205" s="5">
        <f t="shared" si="132"/>
        <v>6417</v>
      </c>
      <c r="X205" s="55">
        <f t="shared" si="133"/>
        <v>6.1809477529573408E-2</v>
      </c>
      <c r="Y205" s="47">
        <f t="shared" si="134"/>
        <v>0.34298924504699435</v>
      </c>
      <c r="Z205" s="5">
        <f t="shared" si="135"/>
        <v>0</v>
      </c>
      <c r="AA205" s="5">
        <f t="shared" si="136"/>
        <v>0</v>
      </c>
      <c r="AC205" s="39">
        <f t="shared" si="137"/>
        <v>0</v>
      </c>
      <c r="AD205" s="39">
        <f t="shared" si="138"/>
        <v>0</v>
      </c>
      <c r="AE205" s="39">
        <f t="shared" si="139"/>
        <v>0</v>
      </c>
      <c r="AF205" s="39">
        <f t="shared" si="140"/>
        <v>0</v>
      </c>
      <c r="AG205" s="39">
        <f t="shared" si="141"/>
        <v>0</v>
      </c>
      <c r="AH205" s="39">
        <f t="shared" si="142"/>
        <v>0</v>
      </c>
      <c r="AI205" s="39">
        <f t="shared" si="143"/>
        <v>0</v>
      </c>
      <c r="AJ205" s="39">
        <f t="shared" si="144"/>
        <v>0</v>
      </c>
      <c r="AK205" s="39">
        <f t="shared" si="145"/>
        <v>0</v>
      </c>
      <c r="AL205" s="43"/>
      <c r="AM205" s="39">
        <f t="shared" si="146"/>
        <v>0</v>
      </c>
      <c r="AN205" s="39">
        <f t="shared" si="147"/>
        <v>0</v>
      </c>
      <c r="AO205" s="39">
        <f t="shared" si="148"/>
        <v>0</v>
      </c>
      <c r="AP205" s="40">
        <f t="shared" si="149"/>
        <v>0</v>
      </c>
      <c r="AR205" s="39">
        <f t="shared" si="150"/>
        <v>0</v>
      </c>
      <c r="AS205" s="39">
        <f t="shared" si="151"/>
        <v>0</v>
      </c>
      <c r="AT205" s="39">
        <f t="shared" si="152"/>
        <v>0</v>
      </c>
      <c r="AU205" s="40">
        <f t="shared" si="153"/>
        <v>0</v>
      </c>
      <c r="AV205" s="40"/>
      <c r="AW205" s="52">
        <f t="shared" si="154"/>
        <v>0</v>
      </c>
      <c r="AY205" s="52">
        <f t="shared" si="155"/>
        <v>0</v>
      </c>
      <c r="AZ205" s="70"/>
    </row>
    <row r="206" spans="1:52" ht="12" customHeight="1">
      <c r="A206" s="44">
        <f t="shared" si="156"/>
        <v>43344</v>
      </c>
      <c r="B206" s="66">
        <f t="shared" si="158"/>
        <v>15000</v>
      </c>
      <c r="C206" s="67"/>
      <c r="D206" s="68">
        <f t="shared" si="120"/>
        <v>15000</v>
      </c>
      <c r="E206" s="35">
        <f t="shared" si="121"/>
        <v>0</v>
      </c>
      <c r="F206" s="35">
        <f t="shared" si="122"/>
        <v>0</v>
      </c>
      <c r="G206" s="55">
        <f t="shared" si="123"/>
        <v>5.7780000000000005</v>
      </c>
      <c r="H206" s="69">
        <f>G206+' Summary'!$B$15</f>
        <v>5.7780000000000005</v>
      </c>
      <c r="I206" s="105">
        <f>H206+' Summary'!$B$17</f>
        <v>5.7780000000000005</v>
      </c>
      <c r="J206" s="55">
        <f t="shared" si="124"/>
        <v>1.925E-2</v>
      </c>
      <c r="K206" s="69">
        <f>J206+' Summary'!$B$16</f>
        <v>1.925E-2</v>
      </c>
      <c r="L206" s="105">
        <f t="shared" si="157"/>
        <v>1.925E-2</v>
      </c>
      <c r="M206" s="55">
        <f t="shared" si="125"/>
        <v>0.01</v>
      </c>
      <c r="N206" s="69">
        <f t="shared" si="126"/>
        <v>0.01</v>
      </c>
      <c r="O206" s="105">
        <f t="shared" si="126"/>
        <v>0.01</v>
      </c>
      <c r="P206" s="7"/>
      <c r="Q206" s="105">
        <f t="shared" si="127"/>
        <v>5.8072500000000007</v>
      </c>
      <c r="R206" s="105">
        <f t="shared" si="128"/>
        <v>5.8072500000000007</v>
      </c>
      <c r="S206" s="105">
        <f t="shared" si="129"/>
        <v>5.8072500000000007</v>
      </c>
      <c r="T206" s="7"/>
      <c r="U206" s="5">
        <f t="shared" si="130"/>
        <v>30</v>
      </c>
      <c r="V206" s="45">
        <f t="shared" si="131"/>
        <v>43398</v>
      </c>
      <c r="W206" s="5">
        <f t="shared" si="132"/>
        <v>6447</v>
      </c>
      <c r="X206" s="55">
        <f t="shared" si="133"/>
        <v>6.1843549267069704E-2</v>
      </c>
      <c r="Y206" s="47">
        <f t="shared" si="134"/>
        <v>0.34108508227436513</v>
      </c>
      <c r="Z206" s="5">
        <f t="shared" si="135"/>
        <v>0</v>
      </c>
      <c r="AA206" s="5">
        <f t="shared" si="136"/>
        <v>0</v>
      </c>
      <c r="AC206" s="39">
        <f t="shared" si="137"/>
        <v>0</v>
      </c>
      <c r="AD206" s="39">
        <f t="shared" si="138"/>
        <v>0</v>
      </c>
      <c r="AE206" s="39">
        <f t="shared" si="139"/>
        <v>0</v>
      </c>
      <c r="AF206" s="39">
        <f t="shared" si="140"/>
        <v>0</v>
      </c>
      <c r="AG206" s="39">
        <f t="shared" si="141"/>
        <v>0</v>
      </c>
      <c r="AH206" s="39">
        <f t="shared" si="142"/>
        <v>0</v>
      </c>
      <c r="AI206" s="39">
        <f t="shared" si="143"/>
        <v>0</v>
      </c>
      <c r="AJ206" s="39">
        <f t="shared" si="144"/>
        <v>0</v>
      </c>
      <c r="AK206" s="39">
        <f t="shared" si="145"/>
        <v>0</v>
      </c>
      <c r="AL206" s="43"/>
      <c r="AM206" s="39">
        <f t="shared" si="146"/>
        <v>0</v>
      </c>
      <c r="AN206" s="39">
        <f t="shared" si="147"/>
        <v>0</v>
      </c>
      <c r="AO206" s="39">
        <f t="shared" si="148"/>
        <v>0</v>
      </c>
      <c r="AP206" s="40">
        <f t="shared" si="149"/>
        <v>0</v>
      </c>
      <c r="AR206" s="39">
        <f t="shared" si="150"/>
        <v>0</v>
      </c>
      <c r="AS206" s="39">
        <f t="shared" si="151"/>
        <v>0</v>
      </c>
      <c r="AT206" s="39">
        <f t="shared" si="152"/>
        <v>0</v>
      </c>
      <c r="AU206" s="40">
        <f t="shared" si="153"/>
        <v>0</v>
      </c>
      <c r="AV206" s="40"/>
      <c r="AW206" s="52">
        <f t="shared" si="154"/>
        <v>0</v>
      </c>
      <c r="AY206" s="52">
        <f t="shared" si="155"/>
        <v>0</v>
      </c>
      <c r="AZ206" s="70"/>
    </row>
    <row r="207" spans="1:52" ht="12" customHeight="1">
      <c r="A207" s="44">
        <f t="shared" si="156"/>
        <v>43374</v>
      </c>
      <c r="B207" s="66">
        <f t="shared" si="158"/>
        <v>15000</v>
      </c>
      <c r="C207" s="67"/>
      <c r="D207" s="68">
        <f t="shared" si="120"/>
        <v>15000</v>
      </c>
      <c r="E207" s="35">
        <f t="shared" si="121"/>
        <v>0</v>
      </c>
      <c r="F207" s="35">
        <f t="shared" si="122"/>
        <v>0</v>
      </c>
      <c r="G207" s="55">
        <f t="shared" si="123"/>
        <v>5.7980000000000009</v>
      </c>
      <c r="H207" s="69">
        <f>G207+' Summary'!$B$15</f>
        <v>5.7980000000000009</v>
      </c>
      <c r="I207" s="105">
        <f>H207+' Summary'!$B$17</f>
        <v>5.7980000000000009</v>
      </c>
      <c r="J207" s="55">
        <f t="shared" si="124"/>
        <v>6.0000000000000001E-3</v>
      </c>
      <c r="K207" s="69">
        <f>J207+' Summary'!$B$16</f>
        <v>6.0000000000000001E-3</v>
      </c>
      <c r="L207" s="105">
        <f t="shared" si="157"/>
        <v>6.0000000000000001E-3</v>
      </c>
      <c r="M207" s="55">
        <f t="shared" si="125"/>
        <v>0.01</v>
      </c>
      <c r="N207" s="69">
        <f t="shared" si="126"/>
        <v>0.01</v>
      </c>
      <c r="O207" s="105">
        <f t="shared" si="126"/>
        <v>0.01</v>
      </c>
      <c r="P207" s="7"/>
      <c r="Q207" s="105">
        <f t="shared" si="127"/>
        <v>5.8140000000000009</v>
      </c>
      <c r="R207" s="105">
        <f t="shared" si="128"/>
        <v>5.8140000000000009</v>
      </c>
      <c r="S207" s="105">
        <f t="shared" si="129"/>
        <v>5.8140000000000009</v>
      </c>
      <c r="T207" s="7"/>
      <c r="U207" s="5">
        <f t="shared" si="130"/>
        <v>31</v>
      </c>
      <c r="V207" s="45">
        <f t="shared" si="131"/>
        <v>43429</v>
      </c>
      <c r="W207" s="5">
        <f t="shared" si="132"/>
        <v>6478</v>
      </c>
      <c r="X207" s="55">
        <f t="shared" si="133"/>
        <v>6.1876521916626216E-2</v>
      </c>
      <c r="Y207" s="47">
        <f t="shared" si="134"/>
        <v>0.33912668383512679</v>
      </c>
      <c r="Z207" s="5">
        <f t="shared" si="135"/>
        <v>0</v>
      </c>
      <c r="AA207" s="5">
        <f t="shared" si="136"/>
        <v>0</v>
      </c>
      <c r="AC207" s="39">
        <f t="shared" si="137"/>
        <v>0</v>
      </c>
      <c r="AD207" s="39">
        <f t="shared" si="138"/>
        <v>0</v>
      </c>
      <c r="AE207" s="39">
        <f t="shared" si="139"/>
        <v>0</v>
      </c>
      <c r="AF207" s="39">
        <f t="shared" si="140"/>
        <v>0</v>
      </c>
      <c r="AG207" s="39">
        <f t="shared" si="141"/>
        <v>0</v>
      </c>
      <c r="AH207" s="39">
        <f t="shared" si="142"/>
        <v>0</v>
      </c>
      <c r="AI207" s="39">
        <f t="shared" si="143"/>
        <v>0</v>
      </c>
      <c r="AJ207" s="39">
        <f t="shared" si="144"/>
        <v>0</v>
      </c>
      <c r="AK207" s="39">
        <f t="shared" si="145"/>
        <v>0</v>
      </c>
      <c r="AL207" s="43"/>
      <c r="AM207" s="39">
        <f t="shared" si="146"/>
        <v>0</v>
      </c>
      <c r="AN207" s="39">
        <f t="shared" si="147"/>
        <v>0</v>
      </c>
      <c r="AO207" s="39">
        <f t="shared" si="148"/>
        <v>0</v>
      </c>
      <c r="AP207" s="40">
        <f t="shared" si="149"/>
        <v>0</v>
      </c>
      <c r="AR207" s="39">
        <f t="shared" si="150"/>
        <v>0</v>
      </c>
      <c r="AS207" s="39">
        <f t="shared" si="151"/>
        <v>0</v>
      </c>
      <c r="AT207" s="39">
        <f t="shared" si="152"/>
        <v>0</v>
      </c>
      <c r="AU207" s="40">
        <f t="shared" si="153"/>
        <v>0</v>
      </c>
      <c r="AV207" s="40"/>
      <c r="AW207" s="52">
        <f t="shared" si="154"/>
        <v>0</v>
      </c>
      <c r="AY207" s="52">
        <f t="shared" si="155"/>
        <v>0</v>
      </c>
      <c r="AZ207" s="70"/>
    </row>
    <row r="208" spans="1:52" ht="12" customHeight="1">
      <c r="A208" s="44">
        <f t="shared" si="156"/>
        <v>43405</v>
      </c>
      <c r="B208" s="66">
        <f t="shared" si="158"/>
        <v>15000</v>
      </c>
      <c r="C208" s="67"/>
      <c r="D208" s="68">
        <f t="shared" si="120"/>
        <v>15000</v>
      </c>
      <c r="E208" s="35">
        <f t="shared" si="121"/>
        <v>0</v>
      </c>
      <c r="F208" s="35">
        <f t="shared" si="122"/>
        <v>0</v>
      </c>
      <c r="G208" s="55">
        <f t="shared" si="123"/>
        <v>5.9249999999999998</v>
      </c>
      <c r="H208" s="69">
        <f>G208+' Summary'!$B$15</f>
        <v>5.9249999999999998</v>
      </c>
      <c r="I208" s="105">
        <f>H208+' Summary'!$B$17</f>
        <v>5.9249999999999998</v>
      </c>
      <c r="J208" s="55">
        <f t="shared" si="124"/>
        <v>7.000000000000001E-3</v>
      </c>
      <c r="K208" s="69">
        <f>J208+' Summary'!$B$16</f>
        <v>7.000000000000001E-3</v>
      </c>
      <c r="L208" s="105">
        <f t="shared" si="157"/>
        <v>7.000000000000001E-3</v>
      </c>
      <c r="M208" s="55">
        <f t="shared" si="125"/>
        <v>7.4999999999999997E-3</v>
      </c>
      <c r="N208" s="69">
        <f t="shared" si="126"/>
        <v>7.4999999999999997E-3</v>
      </c>
      <c r="O208" s="105">
        <f t="shared" si="126"/>
        <v>7.4999999999999997E-3</v>
      </c>
      <c r="P208" s="7"/>
      <c r="Q208" s="105">
        <f t="shared" si="127"/>
        <v>5.9394999999999998</v>
      </c>
      <c r="R208" s="105">
        <f t="shared" si="128"/>
        <v>5.9394999999999998</v>
      </c>
      <c r="S208" s="105">
        <f t="shared" si="129"/>
        <v>5.9394999999999998</v>
      </c>
      <c r="T208" s="7"/>
      <c r="U208" s="5">
        <f t="shared" si="130"/>
        <v>30</v>
      </c>
      <c r="V208" s="45">
        <f t="shared" si="131"/>
        <v>43459</v>
      </c>
      <c r="W208" s="5">
        <f t="shared" si="132"/>
        <v>6508</v>
      </c>
      <c r="X208" s="55">
        <f t="shared" si="133"/>
        <v>6.1910593654880011E-2</v>
      </c>
      <c r="Y208" s="47">
        <f t="shared" si="134"/>
        <v>0.33724036821693271</v>
      </c>
      <c r="Z208" s="5">
        <f t="shared" si="135"/>
        <v>0</v>
      </c>
      <c r="AA208" s="5">
        <f t="shared" si="136"/>
        <v>0</v>
      </c>
      <c r="AC208" s="39">
        <f t="shared" si="137"/>
        <v>0</v>
      </c>
      <c r="AD208" s="39">
        <f t="shared" si="138"/>
        <v>0</v>
      </c>
      <c r="AE208" s="39">
        <f t="shared" si="139"/>
        <v>0</v>
      </c>
      <c r="AF208" s="39">
        <f t="shared" si="140"/>
        <v>0</v>
      </c>
      <c r="AG208" s="39">
        <f t="shared" si="141"/>
        <v>0</v>
      </c>
      <c r="AH208" s="39">
        <f t="shared" si="142"/>
        <v>0</v>
      </c>
      <c r="AI208" s="39">
        <f t="shared" si="143"/>
        <v>0</v>
      </c>
      <c r="AJ208" s="39">
        <f t="shared" si="144"/>
        <v>0</v>
      </c>
      <c r="AK208" s="39">
        <f t="shared" si="145"/>
        <v>0</v>
      </c>
      <c r="AL208" s="43"/>
      <c r="AM208" s="39">
        <f t="shared" si="146"/>
        <v>0</v>
      </c>
      <c r="AN208" s="39">
        <f t="shared" si="147"/>
        <v>0</v>
      </c>
      <c r="AO208" s="39">
        <f t="shared" si="148"/>
        <v>0</v>
      </c>
      <c r="AP208" s="40">
        <f t="shared" si="149"/>
        <v>0</v>
      </c>
      <c r="AR208" s="39">
        <f t="shared" si="150"/>
        <v>0</v>
      </c>
      <c r="AS208" s="39">
        <f t="shared" si="151"/>
        <v>0</v>
      </c>
      <c r="AT208" s="39">
        <f t="shared" si="152"/>
        <v>0</v>
      </c>
      <c r="AU208" s="40">
        <f t="shared" si="153"/>
        <v>0</v>
      </c>
      <c r="AV208" s="40"/>
      <c r="AW208" s="52">
        <f t="shared" si="154"/>
        <v>0</v>
      </c>
      <c r="AY208" s="52">
        <f t="shared" si="155"/>
        <v>0</v>
      </c>
      <c r="AZ208" s="70"/>
    </row>
    <row r="209" spans="1:52" ht="12" customHeight="1">
      <c r="A209" s="44">
        <f t="shared" si="156"/>
        <v>43435</v>
      </c>
      <c r="B209" s="66">
        <f t="shared" si="158"/>
        <v>15000</v>
      </c>
      <c r="C209" s="67"/>
      <c r="D209" s="68">
        <f t="shared" si="120"/>
        <v>15000</v>
      </c>
      <c r="E209" s="35">
        <f t="shared" si="121"/>
        <v>0</v>
      </c>
      <c r="F209" s="35">
        <f t="shared" si="122"/>
        <v>0</v>
      </c>
      <c r="G209" s="55">
        <f t="shared" si="123"/>
        <v>6.06</v>
      </c>
      <c r="H209" s="69">
        <f>G209+' Summary'!$B$15</f>
        <v>6.06</v>
      </c>
      <c r="I209" s="105">
        <f>H209+' Summary'!$B$17</f>
        <v>6.06</v>
      </c>
      <c r="J209" s="55">
        <f t="shared" si="124"/>
        <v>7.000000000000001E-3</v>
      </c>
      <c r="K209" s="69">
        <f>J209+' Summary'!$B$16</f>
        <v>7.000000000000001E-3</v>
      </c>
      <c r="L209" s="105">
        <f t="shared" si="157"/>
        <v>7.000000000000001E-3</v>
      </c>
      <c r="M209" s="55">
        <f t="shared" si="125"/>
        <v>7.4999999999999997E-3</v>
      </c>
      <c r="N209" s="69">
        <f t="shared" si="126"/>
        <v>7.4999999999999997E-3</v>
      </c>
      <c r="O209" s="105">
        <f t="shared" si="126"/>
        <v>7.4999999999999997E-3</v>
      </c>
      <c r="P209" s="7"/>
      <c r="Q209" s="105">
        <f t="shared" si="127"/>
        <v>6.0744999999999996</v>
      </c>
      <c r="R209" s="105">
        <f t="shared" si="128"/>
        <v>6.0744999999999996</v>
      </c>
      <c r="S209" s="105">
        <f t="shared" si="129"/>
        <v>6.0744999999999996</v>
      </c>
      <c r="T209" s="7"/>
      <c r="U209" s="5">
        <f t="shared" si="130"/>
        <v>31</v>
      </c>
      <c r="V209" s="45">
        <f t="shared" si="131"/>
        <v>43490</v>
      </c>
      <c r="W209" s="5">
        <f t="shared" si="132"/>
        <v>6539</v>
      </c>
      <c r="X209" s="55">
        <f t="shared" si="133"/>
        <v>6.1943566305171123E-2</v>
      </c>
      <c r="Y209" s="47">
        <f t="shared" si="134"/>
        <v>0.33530034993991042</v>
      </c>
      <c r="Z209" s="5">
        <f t="shared" si="135"/>
        <v>0</v>
      </c>
      <c r="AA209" s="5">
        <f t="shared" si="136"/>
        <v>0</v>
      </c>
      <c r="AC209" s="39">
        <f t="shared" si="137"/>
        <v>0</v>
      </c>
      <c r="AD209" s="39">
        <f t="shared" si="138"/>
        <v>0</v>
      </c>
      <c r="AE209" s="39">
        <f t="shared" si="139"/>
        <v>0</v>
      </c>
      <c r="AF209" s="39">
        <f t="shared" si="140"/>
        <v>0</v>
      </c>
      <c r="AG209" s="39">
        <f t="shared" si="141"/>
        <v>0</v>
      </c>
      <c r="AH209" s="39">
        <f t="shared" si="142"/>
        <v>0</v>
      </c>
      <c r="AI209" s="39">
        <f t="shared" si="143"/>
        <v>0</v>
      </c>
      <c r="AJ209" s="39">
        <f t="shared" si="144"/>
        <v>0</v>
      </c>
      <c r="AK209" s="39">
        <f t="shared" si="145"/>
        <v>0</v>
      </c>
      <c r="AL209" s="43"/>
      <c r="AM209" s="39">
        <f t="shared" si="146"/>
        <v>0</v>
      </c>
      <c r="AN209" s="39">
        <f t="shared" si="147"/>
        <v>0</v>
      </c>
      <c r="AO209" s="39">
        <f t="shared" si="148"/>
        <v>0</v>
      </c>
      <c r="AP209" s="40">
        <f t="shared" si="149"/>
        <v>0</v>
      </c>
      <c r="AR209" s="39">
        <f t="shared" si="150"/>
        <v>0</v>
      </c>
      <c r="AS209" s="39">
        <f t="shared" si="151"/>
        <v>0</v>
      </c>
      <c r="AT209" s="39">
        <f t="shared" si="152"/>
        <v>0</v>
      </c>
      <c r="AU209" s="40">
        <f t="shared" si="153"/>
        <v>0</v>
      </c>
      <c r="AV209" s="40"/>
      <c r="AW209" s="52">
        <f t="shared" si="154"/>
        <v>0</v>
      </c>
      <c r="AY209" s="52">
        <f t="shared" si="155"/>
        <v>0</v>
      </c>
      <c r="AZ209" s="70"/>
    </row>
    <row r="210" spans="1:52" ht="12" customHeight="1">
      <c r="A210" s="44">
        <f t="shared" si="156"/>
        <v>43466</v>
      </c>
      <c r="B210" s="66">
        <f t="shared" si="158"/>
        <v>15000</v>
      </c>
      <c r="C210" s="67"/>
      <c r="D210" s="68">
        <f t="shared" si="120"/>
        <v>15000</v>
      </c>
      <c r="E210" s="35">
        <f t="shared" si="121"/>
        <v>0</v>
      </c>
      <c r="F210" s="35">
        <f t="shared" si="122"/>
        <v>0</v>
      </c>
      <c r="G210" s="55">
        <f t="shared" si="123"/>
        <v>6.1150000000000002</v>
      </c>
      <c r="H210" s="69">
        <f>G210+' Summary'!$B$15</f>
        <v>6.1150000000000002</v>
      </c>
      <c r="I210" s="105">
        <f>H210+' Summary'!$B$17</f>
        <v>6.1150000000000002</v>
      </c>
      <c r="J210" s="55">
        <f t="shared" si="124"/>
        <v>7.000000000000001E-3</v>
      </c>
      <c r="K210" s="69">
        <f>J210+' Summary'!$B$16</f>
        <v>7.000000000000001E-3</v>
      </c>
      <c r="L210" s="105">
        <f t="shared" si="157"/>
        <v>7.000000000000001E-3</v>
      </c>
      <c r="M210" s="55">
        <f t="shared" si="125"/>
        <v>7.4999999999999997E-3</v>
      </c>
      <c r="N210" s="69">
        <f t="shared" si="126"/>
        <v>7.4999999999999997E-3</v>
      </c>
      <c r="O210" s="105">
        <f t="shared" si="126"/>
        <v>7.4999999999999997E-3</v>
      </c>
      <c r="P210" s="7"/>
      <c r="Q210" s="105">
        <f t="shared" si="127"/>
        <v>6.1295000000000002</v>
      </c>
      <c r="R210" s="105">
        <f t="shared" si="128"/>
        <v>6.1295000000000002</v>
      </c>
      <c r="S210" s="105">
        <f t="shared" si="129"/>
        <v>6.1295000000000002</v>
      </c>
      <c r="T210" s="7"/>
      <c r="U210" s="5">
        <f t="shared" si="130"/>
        <v>31</v>
      </c>
      <c r="V210" s="45">
        <f t="shared" si="131"/>
        <v>43521</v>
      </c>
      <c r="W210" s="5">
        <f t="shared" si="132"/>
        <v>6570</v>
      </c>
      <c r="X210" s="55">
        <f t="shared" si="133"/>
        <v>6.1977638044183422E-2</v>
      </c>
      <c r="Y210" s="47">
        <f t="shared" si="134"/>
        <v>0.33336962500441508</v>
      </c>
      <c r="Z210" s="5">
        <f t="shared" si="135"/>
        <v>0</v>
      </c>
      <c r="AA210" s="5">
        <f t="shared" si="136"/>
        <v>0</v>
      </c>
      <c r="AC210" s="39">
        <f t="shared" si="137"/>
        <v>0</v>
      </c>
      <c r="AD210" s="39">
        <f t="shared" si="138"/>
        <v>0</v>
      </c>
      <c r="AE210" s="39">
        <f t="shared" si="139"/>
        <v>0</v>
      </c>
      <c r="AF210" s="39">
        <f t="shared" si="140"/>
        <v>0</v>
      </c>
      <c r="AG210" s="39">
        <f t="shared" si="141"/>
        <v>0</v>
      </c>
      <c r="AH210" s="39">
        <f t="shared" si="142"/>
        <v>0</v>
      </c>
      <c r="AI210" s="39">
        <f t="shared" si="143"/>
        <v>0</v>
      </c>
      <c r="AJ210" s="39">
        <f t="shared" si="144"/>
        <v>0</v>
      </c>
      <c r="AK210" s="39">
        <f t="shared" si="145"/>
        <v>0</v>
      </c>
      <c r="AL210" s="43"/>
      <c r="AM210" s="39">
        <f t="shared" si="146"/>
        <v>0</v>
      </c>
      <c r="AN210" s="39">
        <f t="shared" si="147"/>
        <v>0</v>
      </c>
      <c r="AO210" s="39">
        <f t="shared" si="148"/>
        <v>0</v>
      </c>
      <c r="AP210" s="40">
        <f t="shared" si="149"/>
        <v>0</v>
      </c>
      <c r="AR210" s="39">
        <f t="shared" si="150"/>
        <v>0</v>
      </c>
      <c r="AS210" s="39">
        <f t="shared" si="151"/>
        <v>0</v>
      </c>
      <c r="AT210" s="39">
        <f t="shared" si="152"/>
        <v>0</v>
      </c>
      <c r="AU210" s="40">
        <f t="shared" si="153"/>
        <v>0</v>
      </c>
      <c r="AV210" s="40"/>
      <c r="AW210" s="52">
        <f t="shared" si="154"/>
        <v>0</v>
      </c>
      <c r="AY210" s="52">
        <f t="shared" si="155"/>
        <v>0</v>
      </c>
      <c r="AZ210" s="70"/>
    </row>
    <row r="211" spans="1:52" ht="12" customHeight="1">
      <c r="A211" s="44">
        <f t="shared" si="156"/>
        <v>43497</v>
      </c>
      <c r="B211" s="66">
        <f t="shared" si="158"/>
        <v>15000</v>
      </c>
      <c r="C211" s="67"/>
      <c r="D211" s="68">
        <f t="shared" si="120"/>
        <v>15000</v>
      </c>
      <c r="E211" s="35">
        <f t="shared" si="121"/>
        <v>0</v>
      </c>
      <c r="F211" s="35">
        <f t="shared" si="122"/>
        <v>0</v>
      </c>
      <c r="G211" s="55">
        <f t="shared" si="123"/>
        <v>5.9950000000000001</v>
      </c>
      <c r="H211" s="69">
        <f>G211+' Summary'!$B$15</f>
        <v>5.9950000000000001</v>
      </c>
      <c r="I211" s="105">
        <f>H211+' Summary'!$B$17</f>
        <v>5.9950000000000001</v>
      </c>
      <c r="J211" s="55">
        <f t="shared" si="124"/>
        <v>7.000000000000001E-3</v>
      </c>
      <c r="K211" s="69">
        <f>J211+' Summary'!$B$16</f>
        <v>7.000000000000001E-3</v>
      </c>
      <c r="L211" s="105">
        <f t="shared" si="157"/>
        <v>7.000000000000001E-3</v>
      </c>
      <c r="M211" s="55">
        <f t="shared" si="125"/>
        <v>7.4999999999999997E-3</v>
      </c>
      <c r="N211" s="69">
        <f t="shared" si="126"/>
        <v>7.4999999999999997E-3</v>
      </c>
      <c r="O211" s="105">
        <f t="shared" si="126"/>
        <v>7.4999999999999997E-3</v>
      </c>
      <c r="P211" s="7"/>
      <c r="Q211" s="105">
        <f t="shared" si="127"/>
        <v>6.0095000000000001</v>
      </c>
      <c r="R211" s="105">
        <f t="shared" si="128"/>
        <v>6.0095000000000001</v>
      </c>
      <c r="S211" s="105">
        <f t="shared" si="129"/>
        <v>6.0095000000000001</v>
      </c>
      <c r="T211" s="7"/>
      <c r="U211" s="5">
        <f t="shared" si="130"/>
        <v>28</v>
      </c>
      <c r="V211" s="45">
        <f t="shared" si="131"/>
        <v>43549</v>
      </c>
      <c r="W211" s="5">
        <f t="shared" si="132"/>
        <v>6598</v>
      </c>
      <c r="X211" s="55">
        <f t="shared" si="133"/>
        <v>6.2011709783581309E-2</v>
      </c>
      <c r="Y211" s="47">
        <f t="shared" si="134"/>
        <v>0.33163370570358863</v>
      </c>
      <c r="Z211" s="5">
        <f t="shared" si="135"/>
        <v>0</v>
      </c>
      <c r="AA211" s="5">
        <f t="shared" si="136"/>
        <v>0</v>
      </c>
      <c r="AC211" s="39">
        <f t="shared" si="137"/>
        <v>0</v>
      </c>
      <c r="AD211" s="39">
        <f t="shared" si="138"/>
        <v>0</v>
      </c>
      <c r="AE211" s="39">
        <f t="shared" si="139"/>
        <v>0</v>
      </c>
      <c r="AF211" s="39">
        <f t="shared" si="140"/>
        <v>0</v>
      </c>
      <c r="AG211" s="39">
        <f t="shared" si="141"/>
        <v>0</v>
      </c>
      <c r="AH211" s="39">
        <f t="shared" si="142"/>
        <v>0</v>
      </c>
      <c r="AI211" s="39">
        <f t="shared" si="143"/>
        <v>0</v>
      </c>
      <c r="AJ211" s="39">
        <f t="shared" si="144"/>
        <v>0</v>
      </c>
      <c r="AK211" s="39">
        <f t="shared" si="145"/>
        <v>0</v>
      </c>
      <c r="AL211" s="43"/>
      <c r="AM211" s="39">
        <f t="shared" si="146"/>
        <v>0</v>
      </c>
      <c r="AN211" s="39">
        <f t="shared" si="147"/>
        <v>0</v>
      </c>
      <c r="AO211" s="39">
        <f t="shared" si="148"/>
        <v>0</v>
      </c>
      <c r="AP211" s="40">
        <f t="shared" si="149"/>
        <v>0</v>
      </c>
      <c r="AR211" s="39">
        <f t="shared" si="150"/>
        <v>0</v>
      </c>
      <c r="AS211" s="39">
        <f t="shared" si="151"/>
        <v>0</v>
      </c>
      <c r="AT211" s="39">
        <f t="shared" si="152"/>
        <v>0</v>
      </c>
      <c r="AU211" s="40">
        <f t="shared" si="153"/>
        <v>0</v>
      </c>
      <c r="AV211" s="40"/>
      <c r="AW211" s="52">
        <f t="shared" si="154"/>
        <v>0</v>
      </c>
      <c r="AY211" s="52">
        <f t="shared" si="155"/>
        <v>0</v>
      </c>
      <c r="AZ211" s="70"/>
    </row>
    <row r="212" spans="1:52" ht="12" customHeight="1">
      <c r="A212" s="44">
        <f t="shared" si="156"/>
        <v>43525</v>
      </c>
      <c r="B212" s="66">
        <f t="shared" si="158"/>
        <v>15000</v>
      </c>
      <c r="C212" s="67"/>
      <c r="D212" s="68">
        <f t="shared" si="120"/>
        <v>15000</v>
      </c>
      <c r="E212" s="35">
        <f t="shared" si="121"/>
        <v>0</v>
      </c>
      <c r="F212" s="35">
        <f t="shared" si="122"/>
        <v>0</v>
      </c>
      <c r="G212" s="55">
        <f t="shared" si="123"/>
        <v>5.8550000000000004</v>
      </c>
      <c r="H212" s="69">
        <f>G212+' Summary'!$B$15</f>
        <v>5.8550000000000004</v>
      </c>
      <c r="I212" s="105">
        <f>H212+' Summary'!$B$17</f>
        <v>5.8550000000000004</v>
      </c>
      <c r="J212" s="55">
        <f t="shared" si="124"/>
        <v>2.0499999999999997E-2</v>
      </c>
      <c r="K212" s="69">
        <f>J212+' Summary'!$B$16</f>
        <v>2.0499999999999997E-2</v>
      </c>
      <c r="L212" s="105">
        <f t="shared" si="157"/>
        <v>2.0499999999999997E-2</v>
      </c>
      <c r="M212" s="55">
        <f t="shared" si="125"/>
        <v>7.4999999999999997E-3</v>
      </c>
      <c r="N212" s="69">
        <f t="shared" si="126"/>
        <v>7.4999999999999997E-3</v>
      </c>
      <c r="O212" s="105">
        <f t="shared" si="126"/>
        <v>7.4999999999999997E-3</v>
      </c>
      <c r="P212" s="7"/>
      <c r="Q212" s="105">
        <f t="shared" si="127"/>
        <v>5.883</v>
      </c>
      <c r="R212" s="105">
        <f t="shared" si="128"/>
        <v>5.883</v>
      </c>
      <c r="S212" s="105">
        <f t="shared" si="129"/>
        <v>5.883</v>
      </c>
      <c r="T212" s="7"/>
      <c r="U212" s="5">
        <f t="shared" si="130"/>
        <v>31</v>
      </c>
      <c r="V212" s="45">
        <f t="shared" si="131"/>
        <v>43580</v>
      </c>
      <c r="W212" s="5">
        <f t="shared" si="132"/>
        <v>6629</v>
      </c>
      <c r="X212" s="55">
        <f t="shared" si="133"/>
        <v>6.2042484258207714E-2</v>
      </c>
      <c r="Y212" s="47">
        <f t="shared" si="134"/>
        <v>0.3297205799724387</v>
      </c>
      <c r="Z212" s="5">
        <f t="shared" si="135"/>
        <v>0</v>
      </c>
      <c r="AA212" s="5">
        <f t="shared" si="136"/>
        <v>0</v>
      </c>
      <c r="AC212" s="39">
        <f t="shared" si="137"/>
        <v>0</v>
      </c>
      <c r="AD212" s="39">
        <f t="shared" si="138"/>
        <v>0</v>
      </c>
      <c r="AE212" s="39">
        <f t="shared" si="139"/>
        <v>0</v>
      </c>
      <c r="AF212" s="39">
        <f t="shared" si="140"/>
        <v>0</v>
      </c>
      <c r="AG212" s="39">
        <f t="shared" si="141"/>
        <v>0</v>
      </c>
      <c r="AH212" s="39">
        <f t="shared" si="142"/>
        <v>0</v>
      </c>
      <c r="AI212" s="39">
        <f t="shared" si="143"/>
        <v>0</v>
      </c>
      <c r="AJ212" s="39">
        <f t="shared" si="144"/>
        <v>0</v>
      </c>
      <c r="AK212" s="39">
        <f t="shared" si="145"/>
        <v>0</v>
      </c>
      <c r="AL212" s="43"/>
      <c r="AM212" s="39">
        <f t="shared" si="146"/>
        <v>0</v>
      </c>
      <c r="AN212" s="39">
        <f t="shared" si="147"/>
        <v>0</v>
      </c>
      <c r="AO212" s="39">
        <f t="shared" si="148"/>
        <v>0</v>
      </c>
      <c r="AP212" s="40">
        <f t="shared" si="149"/>
        <v>0</v>
      </c>
      <c r="AR212" s="39">
        <f t="shared" si="150"/>
        <v>0</v>
      </c>
      <c r="AS212" s="39">
        <f t="shared" si="151"/>
        <v>0</v>
      </c>
      <c r="AT212" s="39">
        <f t="shared" si="152"/>
        <v>0</v>
      </c>
      <c r="AU212" s="40">
        <f t="shared" si="153"/>
        <v>0</v>
      </c>
      <c r="AV212" s="40"/>
      <c r="AW212" s="52">
        <f t="shared" si="154"/>
        <v>0</v>
      </c>
      <c r="AY212" s="52">
        <f t="shared" si="155"/>
        <v>0</v>
      </c>
      <c r="AZ212" s="70"/>
    </row>
    <row r="213" spans="1:52" ht="12" customHeight="1">
      <c r="A213" s="44">
        <f t="shared" si="156"/>
        <v>43556</v>
      </c>
      <c r="B213" s="66">
        <f t="shared" si="158"/>
        <v>15000</v>
      </c>
      <c r="C213" s="67"/>
      <c r="D213" s="68">
        <f t="shared" si="120"/>
        <v>15000</v>
      </c>
      <c r="E213" s="35">
        <f t="shared" si="121"/>
        <v>0</v>
      </c>
      <c r="F213" s="35">
        <f t="shared" si="122"/>
        <v>0</v>
      </c>
      <c r="G213" s="55">
        <f t="shared" si="123"/>
        <v>5.819</v>
      </c>
      <c r="H213" s="69">
        <f>G213+' Summary'!$B$15</f>
        <v>5.819</v>
      </c>
      <c r="I213" s="105">
        <f>H213+' Summary'!$B$17</f>
        <v>5.819</v>
      </c>
      <c r="J213" s="55">
        <f t="shared" si="124"/>
        <v>2.0499999999999997E-2</v>
      </c>
      <c r="K213" s="69">
        <f>J213+' Summary'!$B$16</f>
        <v>2.0499999999999997E-2</v>
      </c>
      <c r="L213" s="105">
        <f t="shared" si="157"/>
        <v>2.0499999999999997E-2</v>
      </c>
      <c r="M213" s="55">
        <f t="shared" si="125"/>
        <v>0.01</v>
      </c>
      <c r="N213" s="69">
        <f t="shared" si="126"/>
        <v>0.01</v>
      </c>
      <c r="O213" s="105">
        <f t="shared" si="126"/>
        <v>0.01</v>
      </c>
      <c r="P213" s="7"/>
      <c r="Q213" s="105">
        <f t="shared" si="127"/>
        <v>5.8494999999999999</v>
      </c>
      <c r="R213" s="105">
        <f t="shared" si="128"/>
        <v>5.8494999999999999</v>
      </c>
      <c r="S213" s="105">
        <f t="shared" si="129"/>
        <v>5.8494999999999999</v>
      </c>
      <c r="T213" s="7"/>
      <c r="U213" s="5">
        <f t="shared" si="130"/>
        <v>30</v>
      </c>
      <c r="V213" s="45">
        <f t="shared" si="131"/>
        <v>43610</v>
      </c>
      <c r="W213" s="5">
        <f t="shared" si="132"/>
        <v>6659</v>
      </c>
      <c r="X213" s="55">
        <f t="shared" si="133"/>
        <v>6.2076555998338716E-2</v>
      </c>
      <c r="Y213" s="47">
        <f t="shared" si="134"/>
        <v>0.3278779286786917</v>
      </c>
      <c r="Z213" s="5">
        <f t="shared" si="135"/>
        <v>0</v>
      </c>
      <c r="AA213" s="5">
        <f t="shared" si="136"/>
        <v>0</v>
      </c>
      <c r="AC213" s="39">
        <f t="shared" si="137"/>
        <v>0</v>
      </c>
      <c r="AD213" s="39">
        <f t="shared" si="138"/>
        <v>0</v>
      </c>
      <c r="AE213" s="39">
        <f t="shared" si="139"/>
        <v>0</v>
      </c>
      <c r="AF213" s="39">
        <f t="shared" si="140"/>
        <v>0</v>
      </c>
      <c r="AG213" s="39">
        <f t="shared" si="141"/>
        <v>0</v>
      </c>
      <c r="AH213" s="39">
        <f t="shared" si="142"/>
        <v>0</v>
      </c>
      <c r="AI213" s="39">
        <f t="shared" si="143"/>
        <v>0</v>
      </c>
      <c r="AJ213" s="39">
        <f t="shared" si="144"/>
        <v>0</v>
      </c>
      <c r="AK213" s="39">
        <f t="shared" si="145"/>
        <v>0</v>
      </c>
      <c r="AL213" s="43"/>
      <c r="AM213" s="39">
        <f t="shared" si="146"/>
        <v>0</v>
      </c>
      <c r="AN213" s="39">
        <f t="shared" si="147"/>
        <v>0</v>
      </c>
      <c r="AO213" s="39">
        <f t="shared" si="148"/>
        <v>0</v>
      </c>
      <c r="AP213" s="40">
        <f t="shared" si="149"/>
        <v>0</v>
      </c>
      <c r="AR213" s="39">
        <f t="shared" si="150"/>
        <v>0</v>
      </c>
      <c r="AS213" s="39">
        <f t="shared" si="151"/>
        <v>0</v>
      </c>
      <c r="AT213" s="39">
        <f t="shared" si="152"/>
        <v>0</v>
      </c>
      <c r="AU213" s="40">
        <f t="shared" si="153"/>
        <v>0</v>
      </c>
      <c r="AV213" s="40"/>
      <c r="AW213" s="52">
        <f t="shared" si="154"/>
        <v>0</v>
      </c>
      <c r="AY213" s="52">
        <f t="shared" si="155"/>
        <v>0</v>
      </c>
      <c r="AZ213" s="70"/>
    </row>
    <row r="214" spans="1:52" ht="12" customHeight="1">
      <c r="A214" s="44">
        <f t="shared" si="156"/>
        <v>43586</v>
      </c>
      <c r="B214" s="66">
        <f t="shared" si="158"/>
        <v>15000</v>
      </c>
      <c r="C214" s="67"/>
      <c r="D214" s="68">
        <f t="shared" si="120"/>
        <v>15000</v>
      </c>
      <c r="E214" s="35">
        <f t="shared" si="121"/>
        <v>0</v>
      </c>
      <c r="F214" s="35">
        <f t="shared" si="122"/>
        <v>0</v>
      </c>
      <c r="G214" s="55">
        <f t="shared" si="123"/>
        <v>5.806</v>
      </c>
      <c r="H214" s="69">
        <f>G214+' Summary'!$B$15</f>
        <v>5.806</v>
      </c>
      <c r="I214" s="105">
        <f>H214+' Summary'!$B$17</f>
        <v>5.806</v>
      </c>
      <c r="J214" s="55">
        <f t="shared" si="124"/>
        <v>2.0250000000000001E-2</v>
      </c>
      <c r="K214" s="69">
        <f>J214+' Summary'!$B$16</f>
        <v>2.0250000000000001E-2</v>
      </c>
      <c r="L214" s="105">
        <f t="shared" si="157"/>
        <v>2.0250000000000001E-2</v>
      </c>
      <c r="M214" s="55">
        <f t="shared" si="125"/>
        <v>0.01</v>
      </c>
      <c r="N214" s="69">
        <f t="shared" si="126"/>
        <v>0.01</v>
      </c>
      <c r="O214" s="105">
        <f t="shared" si="126"/>
        <v>0.01</v>
      </c>
      <c r="P214" s="7"/>
      <c r="Q214" s="105">
        <f t="shared" si="127"/>
        <v>5.8362499999999997</v>
      </c>
      <c r="R214" s="105">
        <f t="shared" si="128"/>
        <v>5.8362499999999997</v>
      </c>
      <c r="S214" s="105">
        <f t="shared" si="129"/>
        <v>5.8362499999999997</v>
      </c>
      <c r="T214" s="7"/>
      <c r="U214" s="5">
        <f t="shared" si="130"/>
        <v>31</v>
      </c>
      <c r="V214" s="45">
        <f t="shared" si="131"/>
        <v>43641</v>
      </c>
      <c r="W214" s="5">
        <f t="shared" si="132"/>
        <v>6690</v>
      </c>
      <c r="X214" s="55">
        <f t="shared" si="133"/>
        <v>6.2109528650445618E-2</v>
      </c>
      <c r="Y214" s="47">
        <f t="shared" si="134"/>
        <v>0.32598287742939469</v>
      </c>
      <c r="Z214" s="5">
        <f t="shared" si="135"/>
        <v>0</v>
      </c>
      <c r="AA214" s="5">
        <f t="shared" si="136"/>
        <v>0</v>
      </c>
      <c r="AC214" s="39">
        <f t="shared" si="137"/>
        <v>0</v>
      </c>
      <c r="AD214" s="39">
        <f t="shared" si="138"/>
        <v>0</v>
      </c>
      <c r="AE214" s="39">
        <f t="shared" si="139"/>
        <v>0</v>
      </c>
      <c r="AF214" s="39">
        <f t="shared" si="140"/>
        <v>0</v>
      </c>
      <c r="AG214" s="39">
        <f t="shared" si="141"/>
        <v>0</v>
      </c>
      <c r="AH214" s="39">
        <f t="shared" si="142"/>
        <v>0</v>
      </c>
      <c r="AI214" s="39">
        <f t="shared" si="143"/>
        <v>0</v>
      </c>
      <c r="AJ214" s="39">
        <f t="shared" si="144"/>
        <v>0</v>
      </c>
      <c r="AK214" s="39">
        <f t="shared" si="145"/>
        <v>0</v>
      </c>
      <c r="AL214" s="43"/>
      <c r="AM214" s="39">
        <f t="shared" si="146"/>
        <v>0</v>
      </c>
      <c r="AN214" s="39">
        <f t="shared" si="147"/>
        <v>0</v>
      </c>
      <c r="AO214" s="39">
        <f t="shared" si="148"/>
        <v>0</v>
      </c>
      <c r="AP214" s="40">
        <f t="shared" si="149"/>
        <v>0</v>
      </c>
      <c r="AR214" s="39">
        <f t="shared" si="150"/>
        <v>0</v>
      </c>
      <c r="AS214" s="39">
        <f t="shared" si="151"/>
        <v>0</v>
      </c>
      <c r="AT214" s="39">
        <f t="shared" si="152"/>
        <v>0</v>
      </c>
      <c r="AU214" s="40">
        <f t="shared" si="153"/>
        <v>0</v>
      </c>
      <c r="AV214" s="40"/>
      <c r="AW214" s="52">
        <f t="shared" si="154"/>
        <v>0</v>
      </c>
      <c r="AY214" s="52">
        <f t="shared" si="155"/>
        <v>0</v>
      </c>
      <c r="AZ214" s="70"/>
    </row>
    <row r="215" spans="1:52" ht="12" customHeight="1">
      <c r="A215" s="44">
        <f t="shared" si="156"/>
        <v>43617</v>
      </c>
      <c r="B215" s="66">
        <f t="shared" si="158"/>
        <v>15000</v>
      </c>
      <c r="C215" s="67"/>
      <c r="D215" s="68">
        <f t="shared" si="120"/>
        <v>15000</v>
      </c>
      <c r="E215" s="35">
        <f t="shared" si="121"/>
        <v>0</v>
      </c>
      <c r="F215" s="35">
        <f t="shared" si="122"/>
        <v>0</v>
      </c>
      <c r="G215" s="55">
        <f t="shared" si="123"/>
        <v>5.8389999999999995</v>
      </c>
      <c r="H215" s="69">
        <f>G215+' Summary'!$B$15</f>
        <v>5.8389999999999995</v>
      </c>
      <c r="I215" s="105">
        <f>H215+' Summary'!$B$17</f>
        <v>5.8389999999999995</v>
      </c>
      <c r="J215" s="55">
        <f t="shared" si="124"/>
        <v>2.0250000000000001E-2</v>
      </c>
      <c r="K215" s="69">
        <f>J215+' Summary'!$B$16</f>
        <v>2.0250000000000001E-2</v>
      </c>
      <c r="L215" s="105">
        <f t="shared" si="157"/>
        <v>2.0250000000000001E-2</v>
      </c>
      <c r="M215" s="55">
        <f t="shared" si="125"/>
        <v>0.01</v>
      </c>
      <c r="N215" s="69">
        <f t="shared" si="126"/>
        <v>0.01</v>
      </c>
      <c r="O215" s="105">
        <f t="shared" si="126"/>
        <v>0.01</v>
      </c>
      <c r="P215" s="7"/>
      <c r="Q215" s="105">
        <f t="shared" si="127"/>
        <v>5.8692499999999992</v>
      </c>
      <c r="R215" s="105">
        <f t="shared" si="128"/>
        <v>5.8692499999999992</v>
      </c>
      <c r="S215" s="105">
        <f t="shared" si="129"/>
        <v>5.8692499999999992</v>
      </c>
      <c r="T215" s="7"/>
      <c r="U215" s="5">
        <f t="shared" si="130"/>
        <v>30</v>
      </c>
      <c r="V215" s="45">
        <f t="shared" si="131"/>
        <v>43671</v>
      </c>
      <c r="W215" s="5">
        <f t="shared" si="132"/>
        <v>6720</v>
      </c>
      <c r="X215" s="55">
        <f t="shared" si="133"/>
        <v>6.2143600391335208E-2</v>
      </c>
      <c r="Y215" s="47">
        <f t="shared" si="134"/>
        <v>0.3241576579740551</v>
      </c>
      <c r="Z215" s="5">
        <f t="shared" si="135"/>
        <v>0</v>
      </c>
      <c r="AA215" s="5">
        <f t="shared" si="136"/>
        <v>0</v>
      </c>
      <c r="AC215" s="39">
        <f t="shared" si="137"/>
        <v>0</v>
      </c>
      <c r="AD215" s="39">
        <f t="shared" si="138"/>
        <v>0</v>
      </c>
      <c r="AE215" s="39">
        <f t="shared" si="139"/>
        <v>0</v>
      </c>
      <c r="AF215" s="39">
        <f t="shared" si="140"/>
        <v>0</v>
      </c>
      <c r="AG215" s="39">
        <f t="shared" si="141"/>
        <v>0</v>
      </c>
      <c r="AH215" s="39">
        <f t="shared" si="142"/>
        <v>0</v>
      </c>
      <c r="AI215" s="39">
        <f t="shared" si="143"/>
        <v>0</v>
      </c>
      <c r="AJ215" s="39">
        <f t="shared" si="144"/>
        <v>0</v>
      </c>
      <c r="AK215" s="39">
        <f t="shared" si="145"/>
        <v>0</v>
      </c>
      <c r="AL215" s="43"/>
      <c r="AM215" s="39">
        <f t="shared" si="146"/>
        <v>0</v>
      </c>
      <c r="AN215" s="39">
        <f t="shared" si="147"/>
        <v>0</v>
      </c>
      <c r="AO215" s="39">
        <f t="shared" si="148"/>
        <v>0</v>
      </c>
      <c r="AP215" s="40">
        <f t="shared" si="149"/>
        <v>0</v>
      </c>
      <c r="AR215" s="39">
        <f t="shared" si="150"/>
        <v>0</v>
      </c>
      <c r="AS215" s="39">
        <f t="shared" si="151"/>
        <v>0</v>
      </c>
      <c r="AT215" s="39">
        <f t="shared" si="152"/>
        <v>0</v>
      </c>
      <c r="AU215" s="40">
        <f t="shared" si="153"/>
        <v>0</v>
      </c>
      <c r="AV215" s="40"/>
      <c r="AW215" s="52">
        <f t="shared" si="154"/>
        <v>0</v>
      </c>
      <c r="AY215" s="52">
        <f t="shared" si="155"/>
        <v>0</v>
      </c>
      <c r="AZ215" s="70"/>
    </row>
    <row r="216" spans="1:52" ht="12" customHeight="1">
      <c r="A216" s="44">
        <f t="shared" si="156"/>
        <v>43647</v>
      </c>
      <c r="B216" s="66">
        <f t="shared" si="158"/>
        <v>15000</v>
      </c>
      <c r="C216" s="67"/>
      <c r="D216" s="68">
        <f t="shared" si="120"/>
        <v>15000</v>
      </c>
      <c r="E216" s="35">
        <f t="shared" si="121"/>
        <v>0</v>
      </c>
      <c r="F216" s="35">
        <f t="shared" si="122"/>
        <v>0</v>
      </c>
      <c r="G216" s="55">
        <f t="shared" si="123"/>
        <v>5.8650000000000002</v>
      </c>
      <c r="H216" s="69">
        <f>G216+' Summary'!$B$15</f>
        <v>5.8650000000000002</v>
      </c>
      <c r="I216" s="105">
        <f>H216+' Summary'!$B$17</f>
        <v>5.8650000000000002</v>
      </c>
      <c r="J216" s="55">
        <f t="shared" si="124"/>
        <v>2.0250000000000001E-2</v>
      </c>
      <c r="K216" s="69">
        <f>J216+' Summary'!$B$16</f>
        <v>2.0250000000000001E-2</v>
      </c>
      <c r="L216" s="105">
        <f t="shared" si="157"/>
        <v>2.0250000000000001E-2</v>
      </c>
      <c r="M216" s="55">
        <f t="shared" si="125"/>
        <v>0.01</v>
      </c>
      <c r="N216" s="69">
        <f t="shared" si="126"/>
        <v>0.01</v>
      </c>
      <c r="O216" s="105">
        <f t="shared" si="126"/>
        <v>0.01</v>
      </c>
      <c r="P216" s="7"/>
      <c r="Q216" s="105">
        <f t="shared" si="127"/>
        <v>5.8952499999999999</v>
      </c>
      <c r="R216" s="105">
        <f t="shared" si="128"/>
        <v>5.8952499999999999</v>
      </c>
      <c r="S216" s="105">
        <f t="shared" si="129"/>
        <v>5.8952499999999999</v>
      </c>
      <c r="T216" s="7"/>
      <c r="U216" s="5">
        <f t="shared" si="130"/>
        <v>31</v>
      </c>
      <c r="V216" s="45">
        <f t="shared" si="131"/>
        <v>43702</v>
      </c>
      <c r="W216" s="5">
        <f t="shared" si="132"/>
        <v>6751</v>
      </c>
      <c r="X216" s="55">
        <f t="shared" si="133"/>
        <v>6.2176573044175711E-2</v>
      </c>
      <c r="Y216" s="47">
        <f t="shared" si="134"/>
        <v>0.32228055809922329</v>
      </c>
      <c r="Z216" s="5">
        <f t="shared" si="135"/>
        <v>0</v>
      </c>
      <c r="AA216" s="5">
        <f t="shared" si="136"/>
        <v>0</v>
      </c>
      <c r="AC216" s="39">
        <f t="shared" si="137"/>
        <v>0</v>
      </c>
      <c r="AD216" s="39">
        <f t="shared" si="138"/>
        <v>0</v>
      </c>
      <c r="AE216" s="39">
        <f t="shared" si="139"/>
        <v>0</v>
      </c>
      <c r="AF216" s="39">
        <f t="shared" si="140"/>
        <v>0</v>
      </c>
      <c r="AG216" s="39">
        <f t="shared" si="141"/>
        <v>0</v>
      </c>
      <c r="AH216" s="39">
        <f t="shared" si="142"/>
        <v>0</v>
      </c>
      <c r="AI216" s="39">
        <f t="shared" si="143"/>
        <v>0</v>
      </c>
      <c r="AJ216" s="39">
        <f t="shared" si="144"/>
        <v>0</v>
      </c>
      <c r="AK216" s="39">
        <f t="shared" si="145"/>
        <v>0</v>
      </c>
      <c r="AL216" s="43"/>
      <c r="AM216" s="39">
        <f t="shared" si="146"/>
        <v>0</v>
      </c>
      <c r="AN216" s="39">
        <f t="shared" si="147"/>
        <v>0</v>
      </c>
      <c r="AO216" s="39">
        <f t="shared" si="148"/>
        <v>0</v>
      </c>
      <c r="AP216" s="40">
        <f t="shared" si="149"/>
        <v>0</v>
      </c>
      <c r="AR216" s="39">
        <f t="shared" si="150"/>
        <v>0</v>
      </c>
      <c r="AS216" s="39">
        <f t="shared" si="151"/>
        <v>0</v>
      </c>
      <c r="AT216" s="39">
        <f t="shared" si="152"/>
        <v>0</v>
      </c>
      <c r="AU216" s="40">
        <f t="shared" si="153"/>
        <v>0</v>
      </c>
      <c r="AV216" s="40"/>
      <c r="AW216" s="52">
        <f t="shared" si="154"/>
        <v>0</v>
      </c>
      <c r="AY216" s="52">
        <f t="shared" si="155"/>
        <v>0</v>
      </c>
      <c r="AZ216" s="70"/>
    </row>
    <row r="217" spans="1:52" ht="12" customHeight="1">
      <c r="A217" s="44">
        <f t="shared" si="156"/>
        <v>43678</v>
      </c>
      <c r="B217" s="66">
        <f t="shared" si="158"/>
        <v>15000</v>
      </c>
      <c r="C217" s="67"/>
      <c r="D217" s="68">
        <f t="shared" si="120"/>
        <v>15000</v>
      </c>
      <c r="E217" s="35">
        <f t="shared" si="121"/>
        <v>0</v>
      </c>
      <c r="F217" s="35">
        <f t="shared" si="122"/>
        <v>0</v>
      </c>
      <c r="G217" s="55">
        <f t="shared" si="123"/>
        <v>5.8930000000000007</v>
      </c>
      <c r="H217" s="69">
        <f>G217+' Summary'!$B$15</f>
        <v>5.8930000000000007</v>
      </c>
      <c r="I217" s="105">
        <f>H217+' Summary'!$B$17</f>
        <v>5.8930000000000007</v>
      </c>
      <c r="J217" s="55">
        <f t="shared" si="124"/>
        <v>2.0250000000000001E-2</v>
      </c>
      <c r="K217" s="69">
        <f>J217+' Summary'!$B$16</f>
        <v>2.0250000000000001E-2</v>
      </c>
      <c r="L217" s="105">
        <f t="shared" si="157"/>
        <v>2.0250000000000001E-2</v>
      </c>
      <c r="M217" s="55">
        <f t="shared" si="125"/>
        <v>0.01</v>
      </c>
      <c r="N217" s="69">
        <f t="shared" si="126"/>
        <v>0.01</v>
      </c>
      <c r="O217" s="105">
        <f t="shared" si="126"/>
        <v>0.01</v>
      </c>
      <c r="P217" s="7"/>
      <c r="Q217" s="105">
        <f t="shared" si="127"/>
        <v>5.9232500000000003</v>
      </c>
      <c r="R217" s="105">
        <f t="shared" si="128"/>
        <v>5.9232500000000003</v>
      </c>
      <c r="S217" s="105">
        <f t="shared" si="129"/>
        <v>5.9232500000000003</v>
      </c>
      <c r="T217" s="7"/>
      <c r="U217" s="5">
        <f t="shared" si="130"/>
        <v>31</v>
      </c>
      <c r="V217" s="45">
        <f t="shared" si="131"/>
        <v>43733</v>
      </c>
      <c r="W217" s="5">
        <f t="shared" si="132"/>
        <v>6782</v>
      </c>
      <c r="X217" s="55">
        <f t="shared" si="133"/>
        <v>6.2210644785823707E-2</v>
      </c>
      <c r="Y217" s="47">
        <f t="shared" si="134"/>
        <v>0.32041253394913599</v>
      </c>
      <c r="Z217" s="5">
        <f t="shared" si="135"/>
        <v>0</v>
      </c>
      <c r="AA217" s="5">
        <f t="shared" si="136"/>
        <v>0</v>
      </c>
      <c r="AC217" s="39">
        <f t="shared" si="137"/>
        <v>0</v>
      </c>
      <c r="AD217" s="39">
        <f t="shared" si="138"/>
        <v>0</v>
      </c>
      <c r="AE217" s="39">
        <f t="shared" si="139"/>
        <v>0</v>
      </c>
      <c r="AF217" s="39">
        <f t="shared" si="140"/>
        <v>0</v>
      </c>
      <c r="AG217" s="39">
        <f t="shared" si="141"/>
        <v>0</v>
      </c>
      <c r="AH217" s="39">
        <f t="shared" si="142"/>
        <v>0</v>
      </c>
      <c r="AI217" s="39">
        <f t="shared" si="143"/>
        <v>0</v>
      </c>
      <c r="AJ217" s="39">
        <f t="shared" si="144"/>
        <v>0</v>
      </c>
      <c r="AK217" s="39">
        <f t="shared" si="145"/>
        <v>0</v>
      </c>
      <c r="AL217" s="43"/>
      <c r="AM217" s="39">
        <f t="shared" si="146"/>
        <v>0</v>
      </c>
      <c r="AN217" s="39">
        <f t="shared" si="147"/>
        <v>0</v>
      </c>
      <c r="AO217" s="39">
        <f t="shared" si="148"/>
        <v>0</v>
      </c>
      <c r="AP217" s="40">
        <f t="shared" si="149"/>
        <v>0</v>
      </c>
      <c r="AR217" s="39">
        <f t="shared" si="150"/>
        <v>0</v>
      </c>
      <c r="AS217" s="39">
        <f t="shared" si="151"/>
        <v>0</v>
      </c>
      <c r="AT217" s="39">
        <f t="shared" si="152"/>
        <v>0</v>
      </c>
      <c r="AU217" s="40">
        <f t="shared" si="153"/>
        <v>0</v>
      </c>
      <c r="AV217" s="40"/>
      <c r="AW217" s="52">
        <f t="shared" si="154"/>
        <v>0</v>
      </c>
      <c r="AY217" s="52">
        <f t="shared" si="155"/>
        <v>0</v>
      </c>
      <c r="AZ217" s="70"/>
    </row>
    <row r="218" spans="1:52" ht="12" customHeight="1">
      <c r="A218" s="44">
        <f t="shared" si="156"/>
        <v>43709</v>
      </c>
      <c r="B218" s="66">
        <f t="shared" si="158"/>
        <v>15000</v>
      </c>
      <c r="C218" s="67"/>
      <c r="D218" s="68">
        <f t="shared" si="120"/>
        <v>15000</v>
      </c>
      <c r="E218" s="35">
        <f t="shared" si="121"/>
        <v>0</v>
      </c>
      <c r="F218" s="35">
        <f t="shared" si="122"/>
        <v>0</v>
      </c>
      <c r="G218" s="55">
        <f t="shared" si="123"/>
        <v>5.8830000000000009</v>
      </c>
      <c r="H218" s="69">
        <f>G218+' Summary'!$B$15</f>
        <v>5.8830000000000009</v>
      </c>
      <c r="I218" s="105">
        <f>H218+' Summary'!$B$17</f>
        <v>5.8830000000000009</v>
      </c>
      <c r="J218" s="55">
        <f t="shared" si="124"/>
        <v>2.0250000000000001E-2</v>
      </c>
      <c r="K218" s="69">
        <f>J218+' Summary'!$B$16</f>
        <v>2.0250000000000001E-2</v>
      </c>
      <c r="L218" s="105">
        <f t="shared" si="157"/>
        <v>2.0250000000000001E-2</v>
      </c>
      <c r="M218" s="55">
        <f t="shared" si="125"/>
        <v>0.01</v>
      </c>
      <c r="N218" s="69">
        <f t="shared" si="126"/>
        <v>0.01</v>
      </c>
      <c r="O218" s="105">
        <f t="shared" si="126"/>
        <v>0.01</v>
      </c>
      <c r="P218" s="7"/>
      <c r="Q218" s="105">
        <f t="shared" si="127"/>
        <v>5.9132500000000006</v>
      </c>
      <c r="R218" s="105">
        <f t="shared" si="128"/>
        <v>5.9132500000000006</v>
      </c>
      <c r="S218" s="105">
        <f t="shared" si="129"/>
        <v>5.9132500000000006</v>
      </c>
      <c r="T218" s="7"/>
      <c r="U218" s="5">
        <f t="shared" si="130"/>
        <v>30</v>
      </c>
      <c r="V218" s="45">
        <f t="shared" si="131"/>
        <v>43763</v>
      </c>
      <c r="W218" s="5">
        <f t="shared" si="132"/>
        <v>6812</v>
      </c>
      <c r="X218" s="55">
        <f t="shared" si="133"/>
        <v>6.224471652785641E-2</v>
      </c>
      <c r="Y218" s="47">
        <f t="shared" si="134"/>
        <v>0.31861338007959589</v>
      </c>
      <c r="Z218" s="5">
        <f t="shared" si="135"/>
        <v>0</v>
      </c>
      <c r="AA218" s="5">
        <f t="shared" si="136"/>
        <v>0</v>
      </c>
      <c r="AC218" s="39">
        <f t="shared" si="137"/>
        <v>0</v>
      </c>
      <c r="AD218" s="39">
        <f t="shared" si="138"/>
        <v>0</v>
      </c>
      <c r="AE218" s="39">
        <f t="shared" si="139"/>
        <v>0</v>
      </c>
      <c r="AF218" s="39">
        <f t="shared" si="140"/>
        <v>0</v>
      </c>
      <c r="AG218" s="39">
        <f t="shared" si="141"/>
        <v>0</v>
      </c>
      <c r="AH218" s="39">
        <f t="shared" si="142"/>
        <v>0</v>
      </c>
      <c r="AI218" s="39">
        <f t="shared" si="143"/>
        <v>0</v>
      </c>
      <c r="AJ218" s="39">
        <f t="shared" si="144"/>
        <v>0</v>
      </c>
      <c r="AK218" s="39">
        <f t="shared" si="145"/>
        <v>0</v>
      </c>
      <c r="AL218" s="43"/>
      <c r="AM218" s="39">
        <f t="shared" si="146"/>
        <v>0</v>
      </c>
      <c r="AN218" s="39">
        <f t="shared" si="147"/>
        <v>0</v>
      </c>
      <c r="AO218" s="39">
        <f t="shared" si="148"/>
        <v>0</v>
      </c>
      <c r="AP218" s="40">
        <f t="shared" si="149"/>
        <v>0</v>
      </c>
      <c r="AR218" s="39">
        <f t="shared" si="150"/>
        <v>0</v>
      </c>
      <c r="AS218" s="39">
        <f t="shared" si="151"/>
        <v>0</v>
      </c>
      <c r="AT218" s="39">
        <f t="shared" si="152"/>
        <v>0</v>
      </c>
      <c r="AU218" s="40">
        <f t="shared" si="153"/>
        <v>0</v>
      </c>
      <c r="AV218" s="40"/>
      <c r="AW218" s="52">
        <f t="shared" si="154"/>
        <v>0</v>
      </c>
      <c r="AY218" s="52">
        <f t="shared" si="155"/>
        <v>0</v>
      </c>
      <c r="AZ218" s="70"/>
    </row>
    <row r="219" spans="1:52" ht="12" customHeight="1">
      <c r="A219" s="44">
        <f t="shared" si="156"/>
        <v>43739</v>
      </c>
      <c r="B219" s="66">
        <f t="shared" si="158"/>
        <v>15000</v>
      </c>
      <c r="C219" s="67"/>
      <c r="D219" s="68">
        <f t="shared" si="120"/>
        <v>15000</v>
      </c>
      <c r="E219" s="35">
        <f t="shared" si="121"/>
        <v>0</v>
      </c>
      <c r="F219" s="35">
        <f t="shared" si="122"/>
        <v>0</v>
      </c>
      <c r="G219" s="55">
        <f t="shared" si="123"/>
        <v>5.9030000000000005</v>
      </c>
      <c r="H219" s="69">
        <f>G219+' Summary'!$B$15</f>
        <v>5.9030000000000005</v>
      </c>
      <c r="I219" s="105">
        <f>H219+' Summary'!$B$17</f>
        <v>5.9030000000000005</v>
      </c>
      <c r="J219" s="55">
        <f t="shared" si="124"/>
        <v>7.000000000000001E-3</v>
      </c>
      <c r="K219" s="69">
        <f>J219+' Summary'!$B$16</f>
        <v>7.000000000000001E-3</v>
      </c>
      <c r="L219" s="105">
        <f t="shared" si="157"/>
        <v>7.000000000000001E-3</v>
      </c>
      <c r="M219" s="55">
        <f t="shared" si="125"/>
        <v>0.01</v>
      </c>
      <c r="N219" s="69">
        <f t="shared" si="126"/>
        <v>0.01</v>
      </c>
      <c r="O219" s="105">
        <f t="shared" si="126"/>
        <v>0.01</v>
      </c>
      <c r="P219" s="7"/>
      <c r="Q219" s="105">
        <f t="shared" si="127"/>
        <v>5.9200000000000008</v>
      </c>
      <c r="R219" s="105">
        <f t="shared" si="128"/>
        <v>5.9200000000000008</v>
      </c>
      <c r="S219" s="105">
        <f t="shared" si="129"/>
        <v>5.9200000000000008</v>
      </c>
      <c r="T219" s="7"/>
      <c r="U219" s="5">
        <f t="shared" si="130"/>
        <v>31</v>
      </c>
      <c r="V219" s="45">
        <f t="shared" si="131"/>
        <v>43794</v>
      </c>
      <c r="W219" s="5">
        <f t="shared" si="132"/>
        <v>6843</v>
      </c>
      <c r="X219" s="55">
        <f t="shared" si="133"/>
        <v>6.227768918180402E-2</v>
      </c>
      <c r="Y219" s="47">
        <f t="shared" si="134"/>
        <v>0.31676312207263596</v>
      </c>
      <c r="Z219" s="5">
        <f t="shared" si="135"/>
        <v>0</v>
      </c>
      <c r="AA219" s="5">
        <f t="shared" si="136"/>
        <v>0</v>
      </c>
      <c r="AC219" s="39">
        <f t="shared" si="137"/>
        <v>0</v>
      </c>
      <c r="AD219" s="39">
        <f t="shared" si="138"/>
        <v>0</v>
      </c>
      <c r="AE219" s="39">
        <f t="shared" si="139"/>
        <v>0</v>
      </c>
      <c r="AF219" s="39">
        <f t="shared" si="140"/>
        <v>0</v>
      </c>
      <c r="AG219" s="39">
        <f t="shared" si="141"/>
        <v>0</v>
      </c>
      <c r="AH219" s="39">
        <f t="shared" si="142"/>
        <v>0</v>
      </c>
      <c r="AI219" s="39">
        <f t="shared" si="143"/>
        <v>0</v>
      </c>
      <c r="AJ219" s="39">
        <f t="shared" si="144"/>
        <v>0</v>
      </c>
      <c r="AK219" s="39">
        <f t="shared" si="145"/>
        <v>0</v>
      </c>
      <c r="AL219" s="43"/>
      <c r="AM219" s="39">
        <f t="shared" si="146"/>
        <v>0</v>
      </c>
      <c r="AN219" s="39">
        <f t="shared" si="147"/>
        <v>0</v>
      </c>
      <c r="AO219" s="39">
        <f t="shared" si="148"/>
        <v>0</v>
      </c>
      <c r="AP219" s="40">
        <f t="shared" si="149"/>
        <v>0</v>
      </c>
      <c r="AR219" s="39">
        <f t="shared" si="150"/>
        <v>0</v>
      </c>
      <c r="AS219" s="39">
        <f t="shared" si="151"/>
        <v>0</v>
      </c>
      <c r="AT219" s="39">
        <f t="shared" si="152"/>
        <v>0</v>
      </c>
      <c r="AU219" s="40">
        <f t="shared" si="153"/>
        <v>0</v>
      </c>
      <c r="AV219" s="40"/>
      <c r="AW219" s="52">
        <f t="shared" si="154"/>
        <v>0</v>
      </c>
      <c r="AY219" s="52">
        <f t="shared" si="155"/>
        <v>0</v>
      </c>
      <c r="AZ219" s="70"/>
    </row>
    <row r="220" spans="1:52" ht="12" customHeight="1">
      <c r="A220" s="44">
        <f t="shared" si="156"/>
        <v>43770</v>
      </c>
      <c r="B220" s="66">
        <f t="shared" si="158"/>
        <v>15000</v>
      </c>
      <c r="C220" s="67"/>
      <c r="D220" s="68">
        <f t="shared" si="120"/>
        <v>15000</v>
      </c>
      <c r="E220" s="35">
        <f t="shared" si="121"/>
        <v>0</v>
      </c>
      <c r="F220" s="35">
        <f t="shared" si="122"/>
        <v>0</v>
      </c>
      <c r="G220" s="55">
        <f t="shared" si="123"/>
        <v>6.03</v>
      </c>
      <c r="H220" s="69">
        <f>G220+' Summary'!$B$15</f>
        <v>6.03</v>
      </c>
      <c r="I220" s="105">
        <f>H220+' Summary'!$B$17</f>
        <v>6.03</v>
      </c>
      <c r="J220" s="55">
        <f t="shared" si="124"/>
        <v>8.0000000000000002E-3</v>
      </c>
      <c r="K220" s="69">
        <f>J220+' Summary'!$B$16</f>
        <v>8.0000000000000002E-3</v>
      </c>
      <c r="L220" s="105">
        <f t="shared" si="157"/>
        <v>8.0000000000000002E-3</v>
      </c>
      <c r="M220" s="55">
        <f t="shared" si="125"/>
        <v>7.4999999999999997E-3</v>
      </c>
      <c r="N220" s="69">
        <f t="shared" si="126"/>
        <v>7.4999999999999997E-3</v>
      </c>
      <c r="O220" s="105">
        <f t="shared" si="126"/>
        <v>7.4999999999999997E-3</v>
      </c>
      <c r="P220" s="7"/>
      <c r="Q220" s="105">
        <f t="shared" si="127"/>
        <v>6.0455000000000005</v>
      </c>
      <c r="R220" s="105">
        <f t="shared" si="128"/>
        <v>6.0455000000000005</v>
      </c>
      <c r="S220" s="105">
        <f t="shared" si="129"/>
        <v>6.0455000000000005</v>
      </c>
      <c r="T220" s="7"/>
      <c r="U220" s="5">
        <f t="shared" si="130"/>
        <v>30</v>
      </c>
      <c r="V220" s="45">
        <f t="shared" si="131"/>
        <v>43824</v>
      </c>
      <c r="W220" s="5">
        <f t="shared" si="132"/>
        <v>6873</v>
      </c>
      <c r="X220" s="55">
        <f t="shared" si="133"/>
        <v>6.2311760924595117E-2</v>
      </c>
      <c r="Y220" s="47">
        <f t="shared" si="134"/>
        <v>0.3149811019340194</v>
      </c>
      <c r="Z220" s="5">
        <f t="shared" si="135"/>
        <v>0</v>
      </c>
      <c r="AA220" s="5">
        <f t="shared" si="136"/>
        <v>0</v>
      </c>
      <c r="AC220" s="39">
        <f t="shared" si="137"/>
        <v>0</v>
      </c>
      <c r="AD220" s="39">
        <f t="shared" si="138"/>
        <v>0</v>
      </c>
      <c r="AE220" s="39">
        <f t="shared" si="139"/>
        <v>0</v>
      </c>
      <c r="AF220" s="39">
        <f t="shared" si="140"/>
        <v>0</v>
      </c>
      <c r="AG220" s="39">
        <f t="shared" si="141"/>
        <v>0</v>
      </c>
      <c r="AH220" s="39">
        <f t="shared" si="142"/>
        <v>0</v>
      </c>
      <c r="AI220" s="39">
        <f t="shared" si="143"/>
        <v>0</v>
      </c>
      <c r="AJ220" s="39">
        <f t="shared" si="144"/>
        <v>0</v>
      </c>
      <c r="AK220" s="39">
        <f t="shared" si="145"/>
        <v>0</v>
      </c>
      <c r="AL220" s="43"/>
      <c r="AM220" s="39">
        <f t="shared" si="146"/>
        <v>0</v>
      </c>
      <c r="AN220" s="39">
        <f t="shared" si="147"/>
        <v>0</v>
      </c>
      <c r="AO220" s="39">
        <f t="shared" si="148"/>
        <v>0</v>
      </c>
      <c r="AP220" s="40">
        <f t="shared" si="149"/>
        <v>0</v>
      </c>
      <c r="AR220" s="39">
        <f t="shared" si="150"/>
        <v>0</v>
      </c>
      <c r="AS220" s="39">
        <f t="shared" si="151"/>
        <v>0</v>
      </c>
      <c r="AT220" s="39">
        <f t="shared" si="152"/>
        <v>0</v>
      </c>
      <c r="AU220" s="40">
        <f t="shared" si="153"/>
        <v>0</v>
      </c>
      <c r="AV220" s="40"/>
      <c r="AW220" s="52">
        <f t="shared" si="154"/>
        <v>0</v>
      </c>
      <c r="AY220" s="52">
        <f t="shared" si="155"/>
        <v>0</v>
      </c>
      <c r="AZ220" s="70"/>
    </row>
    <row r="221" spans="1:52" ht="12" customHeight="1">
      <c r="A221" s="44">
        <f t="shared" si="156"/>
        <v>43800</v>
      </c>
      <c r="B221" s="66">
        <f t="shared" si="158"/>
        <v>15000</v>
      </c>
      <c r="C221" s="67"/>
      <c r="D221" s="68">
        <f t="shared" si="120"/>
        <v>15000</v>
      </c>
      <c r="E221" s="35">
        <f t="shared" si="121"/>
        <v>0</v>
      </c>
      <c r="F221" s="35">
        <f t="shared" si="122"/>
        <v>0</v>
      </c>
      <c r="G221" s="55">
        <f t="shared" si="123"/>
        <v>6.165</v>
      </c>
      <c r="H221" s="69">
        <f>G221+' Summary'!$B$15</f>
        <v>6.165</v>
      </c>
      <c r="I221" s="105">
        <f>H221+' Summary'!$B$17</f>
        <v>6.165</v>
      </c>
      <c r="J221" s="55">
        <f t="shared" si="124"/>
        <v>8.0000000000000002E-3</v>
      </c>
      <c r="K221" s="69">
        <f>J221+' Summary'!$B$16</f>
        <v>8.0000000000000002E-3</v>
      </c>
      <c r="L221" s="105">
        <f t="shared" si="157"/>
        <v>8.0000000000000002E-3</v>
      </c>
      <c r="M221" s="55">
        <f t="shared" si="125"/>
        <v>7.4999999999999997E-3</v>
      </c>
      <c r="N221" s="69">
        <f t="shared" si="126"/>
        <v>7.4999999999999997E-3</v>
      </c>
      <c r="O221" s="105">
        <f t="shared" si="126"/>
        <v>7.4999999999999997E-3</v>
      </c>
      <c r="P221" s="7"/>
      <c r="Q221" s="105">
        <f t="shared" si="127"/>
        <v>6.1805000000000003</v>
      </c>
      <c r="R221" s="105">
        <f t="shared" si="128"/>
        <v>6.1805000000000003</v>
      </c>
      <c r="S221" s="105">
        <f t="shared" si="129"/>
        <v>6.1805000000000003</v>
      </c>
      <c r="T221" s="7"/>
      <c r="U221" s="5">
        <f t="shared" si="130"/>
        <v>31</v>
      </c>
      <c r="V221" s="45">
        <f t="shared" si="131"/>
        <v>43855</v>
      </c>
      <c r="W221" s="5">
        <f t="shared" si="132"/>
        <v>6904</v>
      </c>
      <c r="X221" s="55">
        <f t="shared" si="133"/>
        <v>6.2344733579276397E-2</v>
      </c>
      <c r="Y221" s="47">
        <f t="shared" si="134"/>
        <v>0.31314848755653507</v>
      </c>
      <c r="Z221" s="5">
        <f t="shared" si="135"/>
        <v>0</v>
      </c>
      <c r="AA221" s="5">
        <f t="shared" si="136"/>
        <v>0</v>
      </c>
      <c r="AC221" s="39">
        <f t="shared" si="137"/>
        <v>0</v>
      </c>
      <c r="AD221" s="39">
        <f t="shared" si="138"/>
        <v>0</v>
      </c>
      <c r="AE221" s="39">
        <f t="shared" si="139"/>
        <v>0</v>
      </c>
      <c r="AF221" s="39">
        <f t="shared" si="140"/>
        <v>0</v>
      </c>
      <c r="AG221" s="39">
        <f t="shared" si="141"/>
        <v>0</v>
      </c>
      <c r="AH221" s="39">
        <f t="shared" si="142"/>
        <v>0</v>
      </c>
      <c r="AI221" s="39">
        <f t="shared" si="143"/>
        <v>0</v>
      </c>
      <c r="AJ221" s="39">
        <f t="shared" si="144"/>
        <v>0</v>
      </c>
      <c r="AK221" s="39">
        <f t="shared" si="145"/>
        <v>0</v>
      </c>
      <c r="AL221" s="43"/>
      <c r="AM221" s="39">
        <f t="shared" si="146"/>
        <v>0</v>
      </c>
      <c r="AN221" s="39">
        <f t="shared" si="147"/>
        <v>0</v>
      </c>
      <c r="AO221" s="39">
        <f t="shared" si="148"/>
        <v>0</v>
      </c>
      <c r="AP221" s="40">
        <f t="shared" si="149"/>
        <v>0</v>
      </c>
      <c r="AR221" s="39">
        <f t="shared" si="150"/>
        <v>0</v>
      </c>
      <c r="AS221" s="39">
        <f t="shared" si="151"/>
        <v>0</v>
      </c>
      <c r="AT221" s="39">
        <f t="shared" si="152"/>
        <v>0</v>
      </c>
      <c r="AU221" s="40">
        <f t="shared" si="153"/>
        <v>0</v>
      </c>
      <c r="AV221" s="40"/>
      <c r="AW221" s="52">
        <f t="shared" si="154"/>
        <v>0</v>
      </c>
      <c r="AY221" s="52">
        <f t="shared" si="155"/>
        <v>0</v>
      </c>
      <c r="AZ221" s="70"/>
    </row>
    <row r="222" spans="1:52" ht="12" customHeight="1">
      <c r="A222" s="44">
        <f t="shared" si="156"/>
        <v>43831</v>
      </c>
      <c r="B222" s="66">
        <f t="shared" si="158"/>
        <v>15000</v>
      </c>
      <c r="C222" s="67"/>
      <c r="D222" s="68">
        <f t="shared" si="120"/>
        <v>15000</v>
      </c>
      <c r="E222" s="35">
        <f t="shared" si="121"/>
        <v>0</v>
      </c>
      <c r="F222" s="35">
        <f t="shared" si="122"/>
        <v>0</v>
      </c>
      <c r="G222" s="55">
        <f t="shared" si="123"/>
        <v>6.22</v>
      </c>
      <c r="H222" s="69">
        <f>G222+' Summary'!$B$15</f>
        <v>6.22</v>
      </c>
      <c r="I222" s="105">
        <f>H222+' Summary'!$B$17</f>
        <v>6.22</v>
      </c>
      <c r="J222" s="55">
        <f t="shared" si="124"/>
        <v>8.0000000000000002E-3</v>
      </c>
      <c r="K222" s="69">
        <f>J222+' Summary'!$B$16</f>
        <v>8.0000000000000002E-3</v>
      </c>
      <c r="L222" s="105">
        <f t="shared" si="157"/>
        <v>8.0000000000000002E-3</v>
      </c>
      <c r="M222" s="55">
        <f t="shared" si="125"/>
        <v>7.4999999999999997E-3</v>
      </c>
      <c r="N222" s="69">
        <f t="shared" si="126"/>
        <v>7.4999999999999997E-3</v>
      </c>
      <c r="O222" s="105">
        <f t="shared" si="126"/>
        <v>7.4999999999999997E-3</v>
      </c>
      <c r="P222" s="7"/>
      <c r="Q222" s="105">
        <f t="shared" si="127"/>
        <v>6.2355</v>
      </c>
      <c r="R222" s="105">
        <f t="shared" si="128"/>
        <v>6.2355</v>
      </c>
      <c r="S222" s="105">
        <f t="shared" si="129"/>
        <v>6.2355</v>
      </c>
      <c r="T222" s="7"/>
      <c r="U222" s="5">
        <f t="shared" si="130"/>
        <v>31</v>
      </c>
      <c r="V222" s="45">
        <f t="shared" si="131"/>
        <v>43886</v>
      </c>
      <c r="W222" s="5">
        <f t="shared" si="132"/>
        <v>6935</v>
      </c>
      <c r="X222" s="55">
        <f t="shared" si="133"/>
        <v>6.2378805322825102E-2</v>
      </c>
      <c r="Y222" s="47">
        <f t="shared" si="134"/>
        <v>0.31132479274276254</v>
      </c>
      <c r="Z222" s="5">
        <f t="shared" si="135"/>
        <v>0</v>
      </c>
      <c r="AA222" s="5">
        <f t="shared" si="136"/>
        <v>0</v>
      </c>
      <c r="AC222" s="39">
        <f t="shared" si="137"/>
        <v>0</v>
      </c>
      <c r="AD222" s="39">
        <f t="shared" si="138"/>
        <v>0</v>
      </c>
      <c r="AE222" s="39">
        <f t="shared" si="139"/>
        <v>0</v>
      </c>
      <c r="AF222" s="39">
        <f t="shared" si="140"/>
        <v>0</v>
      </c>
      <c r="AG222" s="39">
        <f t="shared" si="141"/>
        <v>0</v>
      </c>
      <c r="AH222" s="39">
        <f t="shared" si="142"/>
        <v>0</v>
      </c>
      <c r="AI222" s="39">
        <f t="shared" si="143"/>
        <v>0</v>
      </c>
      <c r="AJ222" s="39">
        <f t="shared" si="144"/>
        <v>0</v>
      </c>
      <c r="AK222" s="39">
        <f t="shared" si="145"/>
        <v>0</v>
      </c>
      <c r="AL222" s="43"/>
      <c r="AM222" s="39">
        <f t="shared" si="146"/>
        <v>0</v>
      </c>
      <c r="AN222" s="39">
        <f t="shared" si="147"/>
        <v>0</v>
      </c>
      <c r="AO222" s="39">
        <f t="shared" si="148"/>
        <v>0</v>
      </c>
      <c r="AP222" s="40">
        <f t="shared" si="149"/>
        <v>0</v>
      </c>
      <c r="AR222" s="39">
        <f t="shared" si="150"/>
        <v>0</v>
      </c>
      <c r="AS222" s="39">
        <f t="shared" si="151"/>
        <v>0</v>
      </c>
      <c r="AT222" s="39">
        <f t="shared" si="152"/>
        <v>0</v>
      </c>
      <c r="AU222" s="40">
        <f t="shared" si="153"/>
        <v>0</v>
      </c>
      <c r="AV222" s="40"/>
      <c r="AW222" s="52">
        <f t="shared" si="154"/>
        <v>0</v>
      </c>
      <c r="AY222" s="52">
        <f t="shared" si="155"/>
        <v>0</v>
      </c>
      <c r="AZ222" s="70"/>
    </row>
    <row r="223" spans="1:52" ht="12" customHeight="1">
      <c r="A223" s="44">
        <f t="shared" si="156"/>
        <v>43862</v>
      </c>
      <c r="B223" s="66">
        <f t="shared" si="158"/>
        <v>15000</v>
      </c>
      <c r="C223" s="67"/>
      <c r="D223" s="68">
        <f t="shared" si="120"/>
        <v>15000</v>
      </c>
      <c r="E223" s="35">
        <f t="shared" si="121"/>
        <v>0</v>
      </c>
      <c r="F223" s="35">
        <f t="shared" si="122"/>
        <v>0</v>
      </c>
      <c r="G223" s="55">
        <f t="shared" si="123"/>
        <v>6.1</v>
      </c>
      <c r="H223" s="69">
        <f>G223+' Summary'!$B$15</f>
        <v>6.1</v>
      </c>
      <c r="I223" s="105">
        <f>H223+' Summary'!$B$17</f>
        <v>6.1</v>
      </c>
      <c r="J223" s="55">
        <f t="shared" si="124"/>
        <v>8.0000000000000002E-3</v>
      </c>
      <c r="K223" s="69">
        <f>J223+' Summary'!$B$16</f>
        <v>8.0000000000000002E-3</v>
      </c>
      <c r="L223" s="105">
        <f t="shared" si="157"/>
        <v>8.0000000000000002E-3</v>
      </c>
      <c r="M223" s="55">
        <f t="shared" si="125"/>
        <v>7.4999999999999997E-3</v>
      </c>
      <c r="N223" s="69">
        <f t="shared" si="126"/>
        <v>7.4999999999999997E-3</v>
      </c>
      <c r="O223" s="105">
        <f t="shared" si="126"/>
        <v>7.4999999999999997E-3</v>
      </c>
      <c r="P223" s="7"/>
      <c r="Q223" s="105">
        <f t="shared" si="127"/>
        <v>6.1154999999999999</v>
      </c>
      <c r="R223" s="105">
        <f t="shared" si="128"/>
        <v>6.1154999999999999</v>
      </c>
      <c r="S223" s="105">
        <f t="shared" si="129"/>
        <v>6.1154999999999999</v>
      </c>
      <c r="T223" s="7"/>
      <c r="U223" s="5">
        <f t="shared" si="130"/>
        <v>29</v>
      </c>
      <c r="V223" s="45">
        <f t="shared" si="131"/>
        <v>43915</v>
      </c>
      <c r="W223" s="5">
        <f t="shared" si="132"/>
        <v>6964</v>
      </c>
      <c r="X223" s="55">
        <f t="shared" si="133"/>
        <v>6.2412877066760214E-2</v>
      </c>
      <c r="Y223" s="47">
        <f t="shared" si="134"/>
        <v>0.30962680266005022</v>
      </c>
      <c r="Z223" s="5">
        <f t="shared" si="135"/>
        <v>0</v>
      </c>
      <c r="AA223" s="5">
        <f t="shared" si="136"/>
        <v>0</v>
      </c>
      <c r="AC223" s="39">
        <f t="shared" si="137"/>
        <v>0</v>
      </c>
      <c r="AD223" s="39">
        <f t="shared" si="138"/>
        <v>0</v>
      </c>
      <c r="AE223" s="39">
        <f t="shared" si="139"/>
        <v>0</v>
      </c>
      <c r="AF223" s="39">
        <f t="shared" si="140"/>
        <v>0</v>
      </c>
      <c r="AG223" s="39">
        <f t="shared" si="141"/>
        <v>0</v>
      </c>
      <c r="AH223" s="39">
        <f t="shared" si="142"/>
        <v>0</v>
      </c>
      <c r="AI223" s="39">
        <f t="shared" si="143"/>
        <v>0</v>
      </c>
      <c r="AJ223" s="39">
        <f t="shared" si="144"/>
        <v>0</v>
      </c>
      <c r="AK223" s="39">
        <f t="shared" si="145"/>
        <v>0</v>
      </c>
      <c r="AL223" s="43"/>
      <c r="AM223" s="39">
        <f t="shared" si="146"/>
        <v>0</v>
      </c>
      <c r="AN223" s="39">
        <f t="shared" si="147"/>
        <v>0</v>
      </c>
      <c r="AO223" s="39">
        <f t="shared" si="148"/>
        <v>0</v>
      </c>
      <c r="AP223" s="40">
        <f t="shared" si="149"/>
        <v>0</v>
      </c>
      <c r="AR223" s="39">
        <f t="shared" si="150"/>
        <v>0</v>
      </c>
      <c r="AS223" s="39">
        <f t="shared" si="151"/>
        <v>0</v>
      </c>
      <c r="AT223" s="39">
        <f t="shared" si="152"/>
        <v>0</v>
      </c>
      <c r="AU223" s="40">
        <f t="shared" si="153"/>
        <v>0</v>
      </c>
      <c r="AV223" s="40"/>
      <c r="AW223" s="52">
        <f t="shared" si="154"/>
        <v>0</v>
      </c>
      <c r="AY223" s="52">
        <f t="shared" si="155"/>
        <v>0</v>
      </c>
      <c r="AZ223" s="70"/>
    </row>
    <row r="224" spans="1:52" ht="12" customHeight="1">
      <c r="A224" s="44">
        <f t="shared" si="156"/>
        <v>43891</v>
      </c>
      <c r="B224" s="66">
        <f t="shared" si="158"/>
        <v>15000</v>
      </c>
      <c r="C224" s="67"/>
      <c r="D224" s="68">
        <f t="shared" si="120"/>
        <v>15000</v>
      </c>
      <c r="E224" s="35">
        <f t="shared" si="121"/>
        <v>0</v>
      </c>
      <c r="F224" s="35">
        <f t="shared" si="122"/>
        <v>0</v>
      </c>
      <c r="G224" s="55">
        <f t="shared" si="123"/>
        <v>5.96</v>
      </c>
      <c r="H224" s="69">
        <f>G224+' Summary'!$B$15</f>
        <v>5.96</v>
      </c>
      <c r="I224" s="105">
        <f>H224+' Summary'!$B$17</f>
        <v>5.96</v>
      </c>
      <c r="J224" s="55">
        <f t="shared" si="124"/>
        <v>2.1499999999999998E-2</v>
      </c>
      <c r="K224" s="69">
        <f>J224+' Summary'!$B$16</f>
        <v>2.1499999999999998E-2</v>
      </c>
      <c r="L224" s="105">
        <f t="shared" si="157"/>
        <v>2.1499999999999998E-2</v>
      </c>
      <c r="M224" s="55">
        <f t="shared" si="125"/>
        <v>7.4999999999999997E-3</v>
      </c>
      <c r="N224" s="69">
        <f t="shared" si="126"/>
        <v>7.4999999999999997E-3</v>
      </c>
      <c r="O224" s="105">
        <f t="shared" si="126"/>
        <v>7.4999999999999997E-3</v>
      </c>
      <c r="P224" s="7"/>
      <c r="Q224" s="105">
        <f t="shared" si="127"/>
        <v>5.9889999999999999</v>
      </c>
      <c r="R224" s="105">
        <f t="shared" si="128"/>
        <v>5.9889999999999999</v>
      </c>
      <c r="S224" s="105">
        <f t="shared" si="129"/>
        <v>5.9889999999999999</v>
      </c>
      <c r="T224" s="7"/>
      <c r="U224" s="5">
        <f t="shared" si="130"/>
        <v>31</v>
      </c>
      <c r="V224" s="45">
        <f t="shared" si="131"/>
        <v>43946</v>
      </c>
      <c r="W224" s="5">
        <f t="shared" si="132"/>
        <v>6995</v>
      </c>
      <c r="X224" s="55">
        <f t="shared" si="133"/>
        <v>6.2444750634015611E-2</v>
      </c>
      <c r="Y224" s="47">
        <f t="shared" si="134"/>
        <v>0.30782028194246697</v>
      </c>
      <c r="Z224" s="5">
        <f t="shared" si="135"/>
        <v>0</v>
      </c>
      <c r="AA224" s="5">
        <f t="shared" si="136"/>
        <v>0</v>
      </c>
      <c r="AC224" s="39">
        <f t="shared" si="137"/>
        <v>0</v>
      </c>
      <c r="AD224" s="39">
        <f t="shared" si="138"/>
        <v>0</v>
      </c>
      <c r="AE224" s="39">
        <f t="shared" si="139"/>
        <v>0</v>
      </c>
      <c r="AF224" s="39">
        <f t="shared" si="140"/>
        <v>0</v>
      </c>
      <c r="AG224" s="39">
        <f t="shared" si="141"/>
        <v>0</v>
      </c>
      <c r="AH224" s="39">
        <f t="shared" si="142"/>
        <v>0</v>
      </c>
      <c r="AI224" s="39">
        <f t="shared" si="143"/>
        <v>0</v>
      </c>
      <c r="AJ224" s="39">
        <f t="shared" si="144"/>
        <v>0</v>
      </c>
      <c r="AK224" s="39">
        <f t="shared" si="145"/>
        <v>0</v>
      </c>
      <c r="AL224" s="43"/>
      <c r="AM224" s="39">
        <f t="shared" si="146"/>
        <v>0</v>
      </c>
      <c r="AN224" s="39">
        <f t="shared" si="147"/>
        <v>0</v>
      </c>
      <c r="AO224" s="39">
        <f t="shared" si="148"/>
        <v>0</v>
      </c>
      <c r="AP224" s="40">
        <f t="shared" si="149"/>
        <v>0</v>
      </c>
      <c r="AR224" s="39">
        <f t="shared" si="150"/>
        <v>0</v>
      </c>
      <c r="AS224" s="39">
        <f t="shared" si="151"/>
        <v>0</v>
      </c>
      <c r="AT224" s="39">
        <f t="shared" si="152"/>
        <v>0</v>
      </c>
      <c r="AU224" s="40">
        <f t="shared" si="153"/>
        <v>0</v>
      </c>
      <c r="AV224" s="40"/>
      <c r="AW224" s="52">
        <f t="shared" si="154"/>
        <v>0</v>
      </c>
      <c r="AY224" s="52">
        <f t="shared" si="155"/>
        <v>0</v>
      </c>
      <c r="AZ224" s="70"/>
    </row>
    <row r="225" spans="1:52" ht="12" customHeight="1">
      <c r="A225" s="44">
        <f t="shared" si="156"/>
        <v>43922</v>
      </c>
      <c r="B225" s="66">
        <f t="shared" si="158"/>
        <v>15000</v>
      </c>
      <c r="C225" s="67"/>
      <c r="D225" s="68">
        <f t="shared" si="120"/>
        <v>15000</v>
      </c>
      <c r="E225" s="35">
        <f t="shared" si="121"/>
        <v>0</v>
      </c>
      <c r="F225" s="35">
        <f t="shared" si="122"/>
        <v>0</v>
      </c>
      <c r="G225" s="55">
        <f t="shared" si="123"/>
        <v>5.9239999999999995</v>
      </c>
      <c r="H225" s="69">
        <f>G225+' Summary'!$B$15</f>
        <v>5.9239999999999995</v>
      </c>
      <c r="I225" s="105">
        <f>H225+' Summary'!$B$17</f>
        <v>5.9239999999999995</v>
      </c>
      <c r="J225" s="55">
        <f t="shared" si="124"/>
        <v>2.1499999999999998E-2</v>
      </c>
      <c r="K225" s="69">
        <f>J225+' Summary'!$B$16</f>
        <v>2.1499999999999998E-2</v>
      </c>
      <c r="L225" s="105">
        <f t="shared" si="157"/>
        <v>2.1499999999999998E-2</v>
      </c>
      <c r="M225" s="55">
        <f t="shared" si="125"/>
        <v>0.01</v>
      </c>
      <c r="N225" s="69">
        <f t="shared" si="126"/>
        <v>0.01</v>
      </c>
      <c r="O225" s="105">
        <f t="shared" si="126"/>
        <v>0.01</v>
      </c>
      <c r="P225" s="7"/>
      <c r="Q225" s="105">
        <f t="shared" si="127"/>
        <v>5.9554999999999998</v>
      </c>
      <c r="R225" s="105">
        <f t="shared" si="128"/>
        <v>5.9554999999999998</v>
      </c>
      <c r="S225" s="105">
        <f t="shared" si="129"/>
        <v>5.9554999999999998</v>
      </c>
      <c r="T225" s="7"/>
      <c r="U225" s="5">
        <f t="shared" si="130"/>
        <v>30</v>
      </c>
      <c r="V225" s="45">
        <f t="shared" si="131"/>
        <v>43976</v>
      </c>
      <c r="W225" s="5">
        <f t="shared" si="132"/>
        <v>7025</v>
      </c>
      <c r="X225" s="55">
        <f t="shared" si="133"/>
        <v>6.2478822378695405E-2</v>
      </c>
      <c r="Y225" s="47">
        <f t="shared" si="134"/>
        <v>0.30608044095377746</v>
      </c>
      <c r="Z225" s="5">
        <f t="shared" si="135"/>
        <v>0</v>
      </c>
      <c r="AA225" s="5">
        <f t="shared" si="136"/>
        <v>0</v>
      </c>
      <c r="AC225" s="39">
        <f t="shared" si="137"/>
        <v>0</v>
      </c>
      <c r="AD225" s="39">
        <f t="shared" si="138"/>
        <v>0</v>
      </c>
      <c r="AE225" s="39">
        <f t="shared" si="139"/>
        <v>0</v>
      </c>
      <c r="AF225" s="39">
        <f t="shared" si="140"/>
        <v>0</v>
      </c>
      <c r="AG225" s="39">
        <f t="shared" si="141"/>
        <v>0</v>
      </c>
      <c r="AH225" s="39">
        <f t="shared" si="142"/>
        <v>0</v>
      </c>
      <c r="AI225" s="39">
        <f t="shared" si="143"/>
        <v>0</v>
      </c>
      <c r="AJ225" s="39">
        <f t="shared" si="144"/>
        <v>0</v>
      </c>
      <c r="AK225" s="39">
        <f t="shared" si="145"/>
        <v>0</v>
      </c>
      <c r="AL225" s="43"/>
      <c r="AM225" s="39">
        <f t="shared" si="146"/>
        <v>0</v>
      </c>
      <c r="AN225" s="39">
        <f t="shared" si="147"/>
        <v>0</v>
      </c>
      <c r="AO225" s="39">
        <f t="shared" si="148"/>
        <v>0</v>
      </c>
      <c r="AP225" s="40">
        <f t="shared" si="149"/>
        <v>0</v>
      </c>
      <c r="AR225" s="39">
        <f t="shared" si="150"/>
        <v>0</v>
      </c>
      <c r="AS225" s="39">
        <f t="shared" si="151"/>
        <v>0</v>
      </c>
      <c r="AT225" s="39">
        <f t="shared" si="152"/>
        <v>0</v>
      </c>
      <c r="AU225" s="40">
        <f t="shared" si="153"/>
        <v>0</v>
      </c>
      <c r="AV225" s="40"/>
      <c r="AW225" s="52">
        <f t="shared" si="154"/>
        <v>0</v>
      </c>
      <c r="AY225" s="52">
        <f t="shared" si="155"/>
        <v>0</v>
      </c>
      <c r="AZ225" s="70"/>
    </row>
    <row r="226" spans="1:52" ht="12" customHeight="1">
      <c r="A226" s="44">
        <f t="shared" si="156"/>
        <v>43952</v>
      </c>
      <c r="B226" s="66">
        <f t="shared" si="158"/>
        <v>15000</v>
      </c>
      <c r="C226" s="67"/>
      <c r="D226" s="68">
        <f t="shared" si="120"/>
        <v>15000</v>
      </c>
      <c r="E226" s="35">
        <f t="shared" si="121"/>
        <v>0</v>
      </c>
      <c r="F226" s="35">
        <f t="shared" si="122"/>
        <v>0</v>
      </c>
      <c r="G226" s="55">
        <f t="shared" si="123"/>
        <v>5.9110000000000005</v>
      </c>
      <c r="H226" s="69">
        <f>G226+' Summary'!$B$15</f>
        <v>5.9110000000000005</v>
      </c>
      <c r="I226" s="105">
        <f>H226+' Summary'!$B$17</f>
        <v>5.9110000000000005</v>
      </c>
      <c r="J226" s="55">
        <f t="shared" si="124"/>
        <v>2.1250000000000002E-2</v>
      </c>
      <c r="K226" s="69">
        <f>J226+' Summary'!$B$16</f>
        <v>2.1250000000000002E-2</v>
      </c>
      <c r="L226" s="105">
        <f t="shared" si="157"/>
        <v>2.1250000000000002E-2</v>
      </c>
      <c r="M226" s="55">
        <f t="shared" si="125"/>
        <v>0.01</v>
      </c>
      <c r="N226" s="69">
        <f t="shared" si="126"/>
        <v>0.01</v>
      </c>
      <c r="O226" s="105">
        <f t="shared" si="126"/>
        <v>0.01</v>
      </c>
      <c r="P226" s="7"/>
      <c r="Q226" s="105">
        <f t="shared" si="127"/>
        <v>5.9422500000000005</v>
      </c>
      <c r="R226" s="105">
        <f t="shared" si="128"/>
        <v>5.9422500000000005</v>
      </c>
      <c r="S226" s="105">
        <f t="shared" si="129"/>
        <v>5.9422500000000005</v>
      </c>
      <c r="T226" s="7"/>
      <c r="U226" s="5">
        <f t="shared" si="130"/>
        <v>31</v>
      </c>
      <c r="V226" s="45">
        <f t="shared" si="131"/>
        <v>44007</v>
      </c>
      <c r="W226" s="5">
        <f t="shared" si="132"/>
        <v>7056</v>
      </c>
      <c r="X226" s="55">
        <f t="shared" si="133"/>
        <v>6.2511795035205014E-2</v>
      </c>
      <c r="Y226" s="47">
        <f t="shared" si="134"/>
        <v>0.30429125969318133</v>
      </c>
      <c r="Z226" s="5">
        <f t="shared" si="135"/>
        <v>0</v>
      </c>
      <c r="AA226" s="5">
        <f t="shared" si="136"/>
        <v>0</v>
      </c>
      <c r="AC226" s="39">
        <f t="shared" si="137"/>
        <v>0</v>
      </c>
      <c r="AD226" s="39">
        <f t="shared" si="138"/>
        <v>0</v>
      </c>
      <c r="AE226" s="39">
        <f t="shared" si="139"/>
        <v>0</v>
      </c>
      <c r="AF226" s="39">
        <f t="shared" si="140"/>
        <v>0</v>
      </c>
      <c r="AG226" s="39">
        <f t="shared" si="141"/>
        <v>0</v>
      </c>
      <c r="AH226" s="39">
        <f t="shared" si="142"/>
        <v>0</v>
      </c>
      <c r="AI226" s="39">
        <f t="shared" si="143"/>
        <v>0</v>
      </c>
      <c r="AJ226" s="39">
        <f t="shared" si="144"/>
        <v>0</v>
      </c>
      <c r="AK226" s="39">
        <f t="shared" si="145"/>
        <v>0</v>
      </c>
      <c r="AL226" s="43"/>
      <c r="AM226" s="39">
        <f t="shared" si="146"/>
        <v>0</v>
      </c>
      <c r="AN226" s="39">
        <f t="shared" si="147"/>
        <v>0</v>
      </c>
      <c r="AO226" s="39">
        <f t="shared" si="148"/>
        <v>0</v>
      </c>
      <c r="AP226" s="40">
        <f t="shared" si="149"/>
        <v>0</v>
      </c>
      <c r="AR226" s="39">
        <f t="shared" si="150"/>
        <v>0</v>
      </c>
      <c r="AS226" s="39">
        <f t="shared" si="151"/>
        <v>0</v>
      </c>
      <c r="AT226" s="39">
        <f t="shared" si="152"/>
        <v>0</v>
      </c>
      <c r="AU226" s="40">
        <f t="shared" si="153"/>
        <v>0</v>
      </c>
      <c r="AV226" s="40"/>
      <c r="AW226" s="52">
        <f t="shared" si="154"/>
        <v>0</v>
      </c>
      <c r="AY226" s="52">
        <f t="shared" si="155"/>
        <v>0</v>
      </c>
      <c r="AZ226" s="70"/>
    </row>
    <row r="227" spans="1:52" ht="12" customHeight="1">
      <c r="A227" s="44">
        <f t="shared" si="156"/>
        <v>43983</v>
      </c>
      <c r="B227" s="66">
        <f t="shared" si="158"/>
        <v>15000</v>
      </c>
      <c r="C227" s="67"/>
      <c r="D227" s="68">
        <f t="shared" si="120"/>
        <v>15000</v>
      </c>
      <c r="E227" s="35">
        <f t="shared" si="121"/>
        <v>0</v>
      </c>
      <c r="F227" s="35">
        <f t="shared" si="122"/>
        <v>0</v>
      </c>
      <c r="G227" s="55">
        <f t="shared" si="123"/>
        <v>5.944</v>
      </c>
      <c r="H227" s="69">
        <f>G227+' Summary'!$B$15</f>
        <v>5.944</v>
      </c>
      <c r="I227" s="105">
        <f>H227+' Summary'!$B$17</f>
        <v>5.944</v>
      </c>
      <c r="J227" s="55">
        <f t="shared" si="124"/>
        <v>2.1250000000000002E-2</v>
      </c>
      <c r="K227" s="69">
        <f>J227+' Summary'!$B$16</f>
        <v>2.1250000000000002E-2</v>
      </c>
      <c r="L227" s="105">
        <f t="shared" si="157"/>
        <v>2.1250000000000002E-2</v>
      </c>
      <c r="M227" s="55">
        <f t="shared" si="125"/>
        <v>0.01</v>
      </c>
      <c r="N227" s="69">
        <f t="shared" si="126"/>
        <v>0.01</v>
      </c>
      <c r="O227" s="105">
        <f t="shared" si="126"/>
        <v>0.01</v>
      </c>
      <c r="P227" s="7"/>
      <c r="Q227" s="105">
        <f t="shared" si="127"/>
        <v>5.97525</v>
      </c>
      <c r="R227" s="105">
        <f t="shared" si="128"/>
        <v>5.97525</v>
      </c>
      <c r="S227" s="105">
        <f t="shared" si="129"/>
        <v>5.97525</v>
      </c>
      <c r="T227" s="7"/>
      <c r="U227" s="5">
        <f t="shared" si="130"/>
        <v>30</v>
      </c>
      <c r="V227" s="45">
        <f t="shared" si="131"/>
        <v>44037</v>
      </c>
      <c r="W227" s="5">
        <f t="shared" si="132"/>
        <v>7086</v>
      </c>
      <c r="X227" s="55">
        <f t="shared" si="133"/>
        <v>6.2545866780642903E-2</v>
      </c>
      <c r="Y227" s="47">
        <f t="shared" si="134"/>
        <v>0.30256813994991405</v>
      </c>
      <c r="Z227" s="5">
        <f t="shared" si="135"/>
        <v>0</v>
      </c>
      <c r="AA227" s="5">
        <f t="shared" si="136"/>
        <v>0</v>
      </c>
      <c r="AC227" s="39">
        <f t="shared" si="137"/>
        <v>0</v>
      </c>
      <c r="AD227" s="39">
        <f t="shared" si="138"/>
        <v>0</v>
      </c>
      <c r="AE227" s="39">
        <f t="shared" si="139"/>
        <v>0</v>
      </c>
      <c r="AF227" s="39">
        <f t="shared" si="140"/>
        <v>0</v>
      </c>
      <c r="AG227" s="39">
        <f t="shared" si="141"/>
        <v>0</v>
      </c>
      <c r="AH227" s="39">
        <f t="shared" si="142"/>
        <v>0</v>
      </c>
      <c r="AI227" s="39">
        <f t="shared" si="143"/>
        <v>0</v>
      </c>
      <c r="AJ227" s="39">
        <f t="shared" si="144"/>
        <v>0</v>
      </c>
      <c r="AK227" s="39">
        <f t="shared" si="145"/>
        <v>0</v>
      </c>
      <c r="AL227" s="43"/>
      <c r="AM227" s="39">
        <f t="shared" si="146"/>
        <v>0</v>
      </c>
      <c r="AN227" s="39">
        <f t="shared" si="147"/>
        <v>0</v>
      </c>
      <c r="AO227" s="39">
        <f t="shared" si="148"/>
        <v>0</v>
      </c>
      <c r="AP227" s="40">
        <f t="shared" si="149"/>
        <v>0</v>
      </c>
      <c r="AR227" s="39">
        <f t="shared" si="150"/>
        <v>0</v>
      </c>
      <c r="AS227" s="39">
        <f t="shared" si="151"/>
        <v>0</v>
      </c>
      <c r="AT227" s="39">
        <f t="shared" si="152"/>
        <v>0</v>
      </c>
      <c r="AU227" s="40">
        <f t="shared" si="153"/>
        <v>0</v>
      </c>
      <c r="AV227" s="40"/>
      <c r="AW227" s="52">
        <f t="shared" si="154"/>
        <v>0</v>
      </c>
      <c r="AY227" s="52">
        <f t="shared" si="155"/>
        <v>0</v>
      </c>
      <c r="AZ227" s="70"/>
    </row>
    <row r="228" spans="1:52" ht="12" customHeight="1">
      <c r="A228" s="44">
        <f t="shared" si="156"/>
        <v>44013</v>
      </c>
      <c r="B228" s="66">
        <f t="shared" si="158"/>
        <v>15000</v>
      </c>
      <c r="C228" s="67"/>
      <c r="D228" s="68">
        <f t="shared" si="120"/>
        <v>15000</v>
      </c>
      <c r="E228" s="35">
        <f t="shared" si="121"/>
        <v>0</v>
      </c>
      <c r="F228" s="35">
        <f t="shared" si="122"/>
        <v>0</v>
      </c>
      <c r="G228" s="55">
        <f t="shared" si="123"/>
        <v>5.97</v>
      </c>
      <c r="H228" s="69">
        <f>G228+' Summary'!$B$15</f>
        <v>5.97</v>
      </c>
      <c r="I228" s="105">
        <f>H228+' Summary'!$B$17</f>
        <v>5.97</v>
      </c>
      <c r="J228" s="55">
        <f t="shared" si="124"/>
        <v>2.1250000000000002E-2</v>
      </c>
      <c r="K228" s="69">
        <f>J228+' Summary'!$B$16</f>
        <v>2.1250000000000002E-2</v>
      </c>
      <c r="L228" s="105">
        <f t="shared" si="157"/>
        <v>2.1250000000000002E-2</v>
      </c>
      <c r="M228" s="55">
        <f t="shared" si="125"/>
        <v>0.01</v>
      </c>
      <c r="N228" s="69">
        <f t="shared" si="126"/>
        <v>0.01</v>
      </c>
      <c r="O228" s="105">
        <f t="shared" si="126"/>
        <v>0.01</v>
      </c>
      <c r="P228" s="7"/>
      <c r="Q228" s="105">
        <f t="shared" si="127"/>
        <v>6.0012499999999998</v>
      </c>
      <c r="R228" s="105">
        <f t="shared" si="128"/>
        <v>6.0012499999999998</v>
      </c>
      <c r="S228" s="105">
        <f t="shared" si="129"/>
        <v>6.0012499999999998</v>
      </c>
      <c r="T228" s="7"/>
      <c r="U228" s="5">
        <f t="shared" si="130"/>
        <v>31</v>
      </c>
      <c r="V228" s="45">
        <f t="shared" si="131"/>
        <v>44068</v>
      </c>
      <c r="W228" s="5">
        <f t="shared" si="132"/>
        <v>7117</v>
      </c>
      <c r="X228" s="55">
        <f t="shared" si="133"/>
        <v>6.2578839437885711E-2</v>
      </c>
      <c r="Y228" s="47">
        <f t="shared" si="134"/>
        <v>0.30079617654165014</v>
      </c>
      <c r="Z228" s="5">
        <f t="shared" si="135"/>
        <v>0</v>
      </c>
      <c r="AA228" s="5">
        <f t="shared" si="136"/>
        <v>0</v>
      </c>
      <c r="AC228" s="39">
        <f t="shared" si="137"/>
        <v>0</v>
      </c>
      <c r="AD228" s="39">
        <f t="shared" si="138"/>
        <v>0</v>
      </c>
      <c r="AE228" s="39">
        <f t="shared" si="139"/>
        <v>0</v>
      </c>
      <c r="AF228" s="39">
        <f t="shared" si="140"/>
        <v>0</v>
      </c>
      <c r="AG228" s="39">
        <f t="shared" si="141"/>
        <v>0</v>
      </c>
      <c r="AH228" s="39">
        <f t="shared" si="142"/>
        <v>0</v>
      </c>
      <c r="AI228" s="39">
        <f t="shared" si="143"/>
        <v>0</v>
      </c>
      <c r="AJ228" s="39">
        <f t="shared" si="144"/>
        <v>0</v>
      </c>
      <c r="AK228" s="39">
        <f t="shared" si="145"/>
        <v>0</v>
      </c>
      <c r="AL228" s="43"/>
      <c r="AM228" s="39">
        <f t="shared" si="146"/>
        <v>0</v>
      </c>
      <c r="AN228" s="39">
        <f t="shared" si="147"/>
        <v>0</v>
      </c>
      <c r="AO228" s="39">
        <f t="shared" si="148"/>
        <v>0</v>
      </c>
      <c r="AP228" s="40">
        <f t="shared" si="149"/>
        <v>0</v>
      </c>
      <c r="AR228" s="39">
        <f t="shared" si="150"/>
        <v>0</v>
      </c>
      <c r="AS228" s="39">
        <f t="shared" si="151"/>
        <v>0</v>
      </c>
      <c r="AT228" s="39">
        <f t="shared" si="152"/>
        <v>0</v>
      </c>
      <c r="AU228" s="40">
        <f t="shared" si="153"/>
        <v>0</v>
      </c>
      <c r="AV228" s="40"/>
      <c r="AW228" s="52">
        <f t="shared" si="154"/>
        <v>0</v>
      </c>
      <c r="AY228" s="52">
        <f t="shared" si="155"/>
        <v>0</v>
      </c>
      <c r="AZ228" s="70"/>
    </row>
    <row r="229" spans="1:52" ht="12" customHeight="1">
      <c r="A229" s="44">
        <f t="shared" si="156"/>
        <v>44044</v>
      </c>
      <c r="B229" s="66">
        <f t="shared" si="158"/>
        <v>15000</v>
      </c>
      <c r="C229" s="67"/>
      <c r="D229" s="68">
        <f t="shared" si="120"/>
        <v>15000</v>
      </c>
      <c r="E229" s="35">
        <f t="shared" si="121"/>
        <v>0</v>
      </c>
      <c r="F229" s="35">
        <f t="shared" si="122"/>
        <v>0</v>
      </c>
      <c r="G229" s="55">
        <f t="shared" si="123"/>
        <v>5.9980000000000011</v>
      </c>
      <c r="H229" s="69">
        <f>G229+' Summary'!$B$15</f>
        <v>5.9980000000000011</v>
      </c>
      <c r="I229" s="105">
        <f>H229+' Summary'!$B$17</f>
        <v>5.9980000000000011</v>
      </c>
      <c r="J229" s="55">
        <f t="shared" si="124"/>
        <v>2.1250000000000002E-2</v>
      </c>
      <c r="K229" s="69">
        <f>J229+' Summary'!$B$16</f>
        <v>2.1250000000000002E-2</v>
      </c>
      <c r="L229" s="105">
        <f t="shared" si="157"/>
        <v>2.1250000000000002E-2</v>
      </c>
      <c r="M229" s="55">
        <f t="shared" si="125"/>
        <v>0.01</v>
      </c>
      <c r="N229" s="69">
        <f t="shared" si="126"/>
        <v>0.01</v>
      </c>
      <c r="O229" s="105">
        <f t="shared" si="126"/>
        <v>0.01</v>
      </c>
      <c r="P229" s="7"/>
      <c r="Q229" s="105">
        <f t="shared" si="127"/>
        <v>6.0292500000000011</v>
      </c>
      <c r="R229" s="105">
        <f t="shared" si="128"/>
        <v>6.0292500000000011</v>
      </c>
      <c r="S229" s="105">
        <f t="shared" si="129"/>
        <v>6.0292500000000011</v>
      </c>
      <c r="T229" s="7"/>
      <c r="U229" s="5">
        <f t="shared" si="130"/>
        <v>31</v>
      </c>
      <c r="V229" s="45">
        <f t="shared" si="131"/>
        <v>44099</v>
      </c>
      <c r="W229" s="5">
        <f t="shared" si="132"/>
        <v>7148</v>
      </c>
      <c r="X229" s="55">
        <f t="shared" si="133"/>
        <v>6.2612911184082118E-2</v>
      </c>
      <c r="Y229" s="47">
        <f t="shared" si="134"/>
        <v>0.29903291667548221</v>
      </c>
      <c r="Z229" s="5">
        <f t="shared" si="135"/>
        <v>0</v>
      </c>
      <c r="AA229" s="5">
        <f t="shared" si="136"/>
        <v>0</v>
      </c>
      <c r="AC229" s="39">
        <f t="shared" si="137"/>
        <v>0</v>
      </c>
      <c r="AD229" s="39">
        <f t="shared" si="138"/>
        <v>0</v>
      </c>
      <c r="AE229" s="39">
        <f t="shared" si="139"/>
        <v>0</v>
      </c>
      <c r="AF229" s="39">
        <f t="shared" si="140"/>
        <v>0</v>
      </c>
      <c r="AG229" s="39">
        <f t="shared" si="141"/>
        <v>0</v>
      </c>
      <c r="AH229" s="39">
        <f t="shared" si="142"/>
        <v>0</v>
      </c>
      <c r="AI229" s="39">
        <f t="shared" si="143"/>
        <v>0</v>
      </c>
      <c r="AJ229" s="39">
        <f t="shared" si="144"/>
        <v>0</v>
      </c>
      <c r="AK229" s="39">
        <f t="shared" si="145"/>
        <v>0</v>
      </c>
      <c r="AL229" s="43"/>
      <c r="AM229" s="39">
        <f t="shared" si="146"/>
        <v>0</v>
      </c>
      <c r="AN229" s="39">
        <f t="shared" si="147"/>
        <v>0</v>
      </c>
      <c r="AO229" s="39">
        <f t="shared" si="148"/>
        <v>0</v>
      </c>
      <c r="AP229" s="40">
        <f t="shared" si="149"/>
        <v>0</v>
      </c>
      <c r="AR229" s="39">
        <f t="shared" si="150"/>
        <v>0</v>
      </c>
      <c r="AS229" s="39">
        <f t="shared" si="151"/>
        <v>0</v>
      </c>
      <c r="AT229" s="39">
        <f t="shared" si="152"/>
        <v>0</v>
      </c>
      <c r="AU229" s="40">
        <f t="shared" si="153"/>
        <v>0</v>
      </c>
      <c r="AV229" s="40"/>
      <c r="AW229" s="52">
        <f t="shared" si="154"/>
        <v>0</v>
      </c>
      <c r="AY229" s="52">
        <f t="shared" si="155"/>
        <v>0</v>
      </c>
      <c r="AZ229" s="70"/>
    </row>
    <row r="230" spans="1:52" ht="12" customHeight="1">
      <c r="A230" s="44">
        <f t="shared" si="156"/>
        <v>44075</v>
      </c>
      <c r="B230" s="66">
        <f t="shared" si="158"/>
        <v>15000</v>
      </c>
      <c r="C230" s="67"/>
      <c r="D230" s="68">
        <f t="shared" si="120"/>
        <v>15000</v>
      </c>
      <c r="E230" s="35">
        <f t="shared" si="121"/>
        <v>0</v>
      </c>
      <c r="F230" s="35">
        <f t="shared" si="122"/>
        <v>0</v>
      </c>
      <c r="G230" s="55">
        <f t="shared" si="123"/>
        <v>5.9880000000000004</v>
      </c>
      <c r="H230" s="69">
        <f>G230+' Summary'!$B$15</f>
        <v>5.9880000000000004</v>
      </c>
      <c r="I230" s="105">
        <f>H230+' Summary'!$B$17</f>
        <v>5.9880000000000004</v>
      </c>
      <c r="J230" s="55">
        <f t="shared" si="124"/>
        <v>2.1250000000000002E-2</v>
      </c>
      <c r="K230" s="69">
        <f>J230+' Summary'!$B$16</f>
        <v>2.1250000000000002E-2</v>
      </c>
      <c r="L230" s="105">
        <f t="shared" si="157"/>
        <v>2.1250000000000002E-2</v>
      </c>
      <c r="M230" s="55">
        <f t="shared" si="125"/>
        <v>0.01</v>
      </c>
      <c r="N230" s="69">
        <f t="shared" si="126"/>
        <v>0.01</v>
      </c>
      <c r="O230" s="105">
        <f t="shared" si="126"/>
        <v>0.01</v>
      </c>
      <c r="P230" s="7"/>
      <c r="Q230" s="105">
        <f t="shared" si="127"/>
        <v>6.0192500000000004</v>
      </c>
      <c r="R230" s="105">
        <f t="shared" si="128"/>
        <v>6.0192500000000004</v>
      </c>
      <c r="S230" s="105">
        <f t="shared" si="129"/>
        <v>6.0192500000000004</v>
      </c>
      <c r="T230" s="7"/>
      <c r="U230" s="5">
        <f t="shared" si="130"/>
        <v>30</v>
      </c>
      <c r="V230" s="45">
        <f t="shared" si="131"/>
        <v>44129</v>
      </c>
      <c r="W230" s="5">
        <f t="shared" si="132"/>
        <v>7178</v>
      </c>
      <c r="X230" s="55">
        <f t="shared" si="133"/>
        <v>6.2646982930664008E-2</v>
      </c>
      <c r="Y230" s="47">
        <f t="shared" si="134"/>
        <v>0.29733479361199033</v>
      </c>
      <c r="Z230" s="5">
        <f t="shared" si="135"/>
        <v>0</v>
      </c>
      <c r="AA230" s="5">
        <f t="shared" si="136"/>
        <v>0</v>
      </c>
      <c r="AC230" s="39">
        <f t="shared" si="137"/>
        <v>0</v>
      </c>
      <c r="AD230" s="39">
        <f t="shared" si="138"/>
        <v>0</v>
      </c>
      <c r="AE230" s="39">
        <f t="shared" si="139"/>
        <v>0</v>
      </c>
      <c r="AF230" s="39">
        <f t="shared" si="140"/>
        <v>0</v>
      </c>
      <c r="AG230" s="39">
        <f t="shared" si="141"/>
        <v>0</v>
      </c>
      <c r="AH230" s="39">
        <f t="shared" si="142"/>
        <v>0</v>
      </c>
      <c r="AI230" s="39">
        <f t="shared" si="143"/>
        <v>0</v>
      </c>
      <c r="AJ230" s="39">
        <f t="shared" si="144"/>
        <v>0</v>
      </c>
      <c r="AK230" s="39">
        <f t="shared" si="145"/>
        <v>0</v>
      </c>
      <c r="AL230" s="43"/>
      <c r="AM230" s="39">
        <f t="shared" si="146"/>
        <v>0</v>
      </c>
      <c r="AN230" s="39">
        <f t="shared" si="147"/>
        <v>0</v>
      </c>
      <c r="AO230" s="39">
        <f t="shared" si="148"/>
        <v>0</v>
      </c>
      <c r="AP230" s="40">
        <f t="shared" si="149"/>
        <v>0</v>
      </c>
      <c r="AR230" s="39">
        <f t="shared" si="150"/>
        <v>0</v>
      </c>
      <c r="AS230" s="39">
        <f t="shared" si="151"/>
        <v>0</v>
      </c>
      <c r="AT230" s="39">
        <f t="shared" si="152"/>
        <v>0</v>
      </c>
      <c r="AU230" s="40">
        <f t="shared" si="153"/>
        <v>0</v>
      </c>
      <c r="AV230" s="40"/>
      <c r="AW230" s="52">
        <f t="shared" si="154"/>
        <v>0</v>
      </c>
      <c r="AY230" s="52">
        <f t="shared" si="155"/>
        <v>0</v>
      </c>
      <c r="AZ230" s="70"/>
    </row>
    <row r="231" spans="1:52" ht="12" customHeight="1">
      <c r="A231" s="44">
        <f t="shared" si="156"/>
        <v>44105</v>
      </c>
      <c r="B231" s="66">
        <f t="shared" si="158"/>
        <v>15000</v>
      </c>
      <c r="C231" s="67"/>
      <c r="D231" s="68">
        <f t="shared" si="120"/>
        <v>15000</v>
      </c>
      <c r="E231" s="35">
        <f t="shared" si="121"/>
        <v>0</v>
      </c>
      <c r="F231" s="35">
        <f t="shared" si="122"/>
        <v>0</v>
      </c>
      <c r="G231" s="55">
        <f t="shared" si="123"/>
        <v>6.0080000000000009</v>
      </c>
      <c r="H231" s="69">
        <f>G231+' Summary'!$B$15</f>
        <v>6.0080000000000009</v>
      </c>
      <c r="I231" s="105">
        <f>H231+' Summary'!$B$17</f>
        <v>6.0080000000000009</v>
      </c>
      <c r="J231" s="55">
        <f t="shared" si="124"/>
        <v>8.0000000000000002E-3</v>
      </c>
      <c r="K231" s="69">
        <f>J231+' Summary'!$B$16</f>
        <v>8.0000000000000002E-3</v>
      </c>
      <c r="L231" s="105">
        <f t="shared" si="157"/>
        <v>8.0000000000000002E-3</v>
      </c>
      <c r="M231" s="55">
        <f t="shared" si="125"/>
        <v>0.01</v>
      </c>
      <c r="N231" s="69">
        <f t="shared" si="126"/>
        <v>0.01</v>
      </c>
      <c r="O231" s="105">
        <f t="shared" si="126"/>
        <v>0.01</v>
      </c>
      <c r="P231" s="7"/>
      <c r="Q231" s="105">
        <f t="shared" si="127"/>
        <v>6.0260000000000007</v>
      </c>
      <c r="R231" s="105">
        <f t="shared" si="128"/>
        <v>6.0260000000000007</v>
      </c>
      <c r="S231" s="105">
        <f t="shared" si="129"/>
        <v>6.0260000000000007</v>
      </c>
      <c r="T231" s="7"/>
      <c r="U231" s="5">
        <f t="shared" si="130"/>
        <v>31</v>
      </c>
      <c r="V231" s="45">
        <f t="shared" si="131"/>
        <v>44160</v>
      </c>
      <c r="W231" s="5">
        <f t="shared" si="132"/>
        <v>7209</v>
      </c>
      <c r="X231" s="55">
        <f t="shared" si="133"/>
        <v>6.2679955589013014E-2</v>
      </c>
      <c r="Y231" s="47">
        <f t="shared" si="134"/>
        <v>0.29558856872143158</v>
      </c>
      <c r="Z231" s="5">
        <f t="shared" si="135"/>
        <v>0</v>
      </c>
      <c r="AA231" s="5">
        <f t="shared" si="136"/>
        <v>0</v>
      </c>
      <c r="AC231" s="39">
        <f t="shared" si="137"/>
        <v>0</v>
      </c>
      <c r="AD231" s="39">
        <f t="shared" si="138"/>
        <v>0</v>
      </c>
      <c r="AE231" s="39">
        <f t="shared" si="139"/>
        <v>0</v>
      </c>
      <c r="AF231" s="39">
        <f t="shared" si="140"/>
        <v>0</v>
      </c>
      <c r="AG231" s="39">
        <f t="shared" si="141"/>
        <v>0</v>
      </c>
      <c r="AH231" s="39">
        <f t="shared" si="142"/>
        <v>0</v>
      </c>
      <c r="AI231" s="39">
        <f t="shared" si="143"/>
        <v>0</v>
      </c>
      <c r="AJ231" s="39">
        <f t="shared" si="144"/>
        <v>0</v>
      </c>
      <c r="AK231" s="39">
        <f t="shared" si="145"/>
        <v>0</v>
      </c>
      <c r="AL231" s="43"/>
      <c r="AM231" s="39">
        <f t="shared" si="146"/>
        <v>0</v>
      </c>
      <c r="AN231" s="39">
        <f t="shared" si="147"/>
        <v>0</v>
      </c>
      <c r="AO231" s="39">
        <f t="shared" si="148"/>
        <v>0</v>
      </c>
      <c r="AP231" s="40">
        <f t="shared" si="149"/>
        <v>0</v>
      </c>
      <c r="AR231" s="39">
        <f t="shared" si="150"/>
        <v>0</v>
      </c>
      <c r="AS231" s="39">
        <f t="shared" si="151"/>
        <v>0</v>
      </c>
      <c r="AT231" s="39">
        <f t="shared" si="152"/>
        <v>0</v>
      </c>
      <c r="AU231" s="40">
        <f t="shared" si="153"/>
        <v>0</v>
      </c>
      <c r="AV231" s="40"/>
      <c r="AW231" s="52">
        <f t="shared" si="154"/>
        <v>0</v>
      </c>
      <c r="AY231" s="52">
        <f t="shared" si="155"/>
        <v>0</v>
      </c>
      <c r="AZ231" s="70"/>
    </row>
    <row r="232" spans="1:52" ht="12" customHeight="1">
      <c r="A232" s="44">
        <f t="shared" si="156"/>
        <v>44136</v>
      </c>
      <c r="B232" s="66">
        <f t="shared" si="158"/>
        <v>15000</v>
      </c>
      <c r="C232" s="67"/>
      <c r="D232" s="68">
        <f t="shared" si="120"/>
        <v>15000</v>
      </c>
      <c r="E232" s="35">
        <f t="shared" si="121"/>
        <v>0</v>
      </c>
      <c r="F232" s="35">
        <f t="shared" si="122"/>
        <v>0</v>
      </c>
      <c r="G232" s="55">
        <f t="shared" si="123"/>
        <v>6.1349999999999998</v>
      </c>
      <c r="H232" s="69">
        <f>G232+' Summary'!$B$15</f>
        <v>6.1349999999999998</v>
      </c>
      <c r="I232" s="105">
        <f>H232+' Summary'!$B$17</f>
        <v>6.1349999999999998</v>
      </c>
      <c r="J232" s="55">
        <f t="shared" si="124"/>
        <v>9.0000000000000011E-3</v>
      </c>
      <c r="K232" s="69">
        <f>J232+' Summary'!$B$16</f>
        <v>9.0000000000000011E-3</v>
      </c>
      <c r="L232" s="105">
        <f t="shared" si="157"/>
        <v>9.0000000000000011E-3</v>
      </c>
      <c r="M232" s="55">
        <f t="shared" si="125"/>
        <v>7.4999999999999997E-3</v>
      </c>
      <c r="N232" s="69">
        <f t="shared" si="126"/>
        <v>7.4999999999999997E-3</v>
      </c>
      <c r="O232" s="105">
        <f t="shared" si="126"/>
        <v>7.4999999999999997E-3</v>
      </c>
      <c r="P232" s="7"/>
      <c r="Q232" s="105">
        <f t="shared" si="127"/>
        <v>6.1514999999999995</v>
      </c>
      <c r="R232" s="105">
        <f t="shared" si="128"/>
        <v>6.1514999999999995</v>
      </c>
      <c r="S232" s="105">
        <f t="shared" si="129"/>
        <v>6.1514999999999995</v>
      </c>
      <c r="T232" s="7"/>
      <c r="U232" s="5">
        <f t="shared" si="130"/>
        <v>30</v>
      </c>
      <c r="V232" s="45">
        <f t="shared" si="131"/>
        <v>44190</v>
      </c>
      <c r="W232" s="5">
        <f t="shared" si="132"/>
        <v>7239</v>
      </c>
      <c r="X232" s="55">
        <f t="shared" si="133"/>
        <v>6.2714027336352909E-2</v>
      </c>
      <c r="Y232" s="47">
        <f t="shared" si="134"/>
        <v>0.29390687258509746</v>
      </c>
      <c r="Z232" s="5">
        <f t="shared" si="135"/>
        <v>0</v>
      </c>
      <c r="AA232" s="5">
        <f t="shared" si="136"/>
        <v>0</v>
      </c>
      <c r="AC232" s="39">
        <f t="shared" si="137"/>
        <v>0</v>
      </c>
      <c r="AD232" s="39">
        <f t="shared" si="138"/>
        <v>0</v>
      </c>
      <c r="AE232" s="39">
        <f t="shared" si="139"/>
        <v>0</v>
      </c>
      <c r="AF232" s="39">
        <f t="shared" si="140"/>
        <v>0</v>
      </c>
      <c r="AG232" s="39">
        <f t="shared" si="141"/>
        <v>0</v>
      </c>
      <c r="AH232" s="39">
        <f t="shared" si="142"/>
        <v>0</v>
      </c>
      <c r="AI232" s="39">
        <f t="shared" si="143"/>
        <v>0</v>
      </c>
      <c r="AJ232" s="39">
        <f t="shared" si="144"/>
        <v>0</v>
      </c>
      <c r="AK232" s="39">
        <f t="shared" si="145"/>
        <v>0</v>
      </c>
      <c r="AL232" s="43"/>
      <c r="AM232" s="39">
        <f t="shared" si="146"/>
        <v>0</v>
      </c>
      <c r="AN232" s="39">
        <f t="shared" si="147"/>
        <v>0</v>
      </c>
      <c r="AO232" s="39">
        <f t="shared" si="148"/>
        <v>0</v>
      </c>
      <c r="AP232" s="40">
        <f t="shared" si="149"/>
        <v>0</v>
      </c>
      <c r="AR232" s="39">
        <f t="shared" si="150"/>
        <v>0</v>
      </c>
      <c r="AS232" s="39">
        <f t="shared" si="151"/>
        <v>0</v>
      </c>
      <c r="AT232" s="39">
        <f t="shared" si="152"/>
        <v>0</v>
      </c>
      <c r="AU232" s="40">
        <f t="shared" si="153"/>
        <v>0</v>
      </c>
      <c r="AV232" s="40"/>
      <c r="AW232" s="52">
        <f t="shared" si="154"/>
        <v>0</v>
      </c>
      <c r="AY232" s="52">
        <f t="shared" si="155"/>
        <v>0</v>
      </c>
      <c r="AZ232" s="70"/>
    </row>
    <row r="233" spans="1:52" ht="12" customHeight="1">
      <c r="A233" s="44">
        <f t="shared" si="156"/>
        <v>44166</v>
      </c>
      <c r="B233" s="66">
        <f t="shared" si="158"/>
        <v>15000</v>
      </c>
      <c r="C233" s="67"/>
      <c r="D233" s="68">
        <f t="shared" si="120"/>
        <v>15000</v>
      </c>
      <c r="E233" s="35">
        <f t="shared" si="121"/>
        <v>0</v>
      </c>
      <c r="F233" s="35">
        <f t="shared" si="122"/>
        <v>0</v>
      </c>
      <c r="G233" s="55">
        <f t="shared" si="123"/>
        <v>6.27</v>
      </c>
      <c r="H233" s="69">
        <f>G233+' Summary'!$B$15</f>
        <v>6.27</v>
      </c>
      <c r="I233" s="105">
        <f>H233+' Summary'!$B$17</f>
        <v>6.27</v>
      </c>
      <c r="J233" s="55">
        <f t="shared" si="124"/>
        <v>9.0000000000000011E-3</v>
      </c>
      <c r="K233" s="69">
        <f>J233+' Summary'!$B$16</f>
        <v>9.0000000000000011E-3</v>
      </c>
      <c r="L233" s="105">
        <f t="shared" si="157"/>
        <v>9.0000000000000011E-3</v>
      </c>
      <c r="M233" s="55">
        <f t="shared" si="125"/>
        <v>7.4999999999999997E-3</v>
      </c>
      <c r="N233" s="69">
        <f t="shared" si="126"/>
        <v>7.4999999999999997E-3</v>
      </c>
      <c r="O233" s="105">
        <f t="shared" si="126"/>
        <v>7.4999999999999997E-3</v>
      </c>
      <c r="P233" s="7"/>
      <c r="Q233" s="105">
        <f t="shared" si="127"/>
        <v>6.2864999999999993</v>
      </c>
      <c r="R233" s="105">
        <f t="shared" si="128"/>
        <v>6.2864999999999993</v>
      </c>
      <c r="S233" s="105">
        <f t="shared" si="129"/>
        <v>6.2864999999999993</v>
      </c>
      <c r="T233" s="7"/>
      <c r="U233" s="5">
        <f t="shared" si="130"/>
        <v>31</v>
      </c>
      <c r="V233" s="45">
        <f t="shared" si="131"/>
        <v>44221</v>
      </c>
      <c r="W233" s="5">
        <f t="shared" si="132"/>
        <v>7270</v>
      </c>
      <c r="X233" s="55">
        <f t="shared" si="133"/>
        <v>6.2746999995435093E-2</v>
      </c>
      <c r="Y233" s="47">
        <f t="shared" si="134"/>
        <v>0.29217756177514076</v>
      </c>
      <c r="Z233" s="5">
        <f t="shared" si="135"/>
        <v>0</v>
      </c>
      <c r="AA233" s="5">
        <f t="shared" si="136"/>
        <v>0</v>
      </c>
      <c r="AC233" s="39">
        <f t="shared" si="137"/>
        <v>0</v>
      </c>
      <c r="AD233" s="39">
        <f t="shared" si="138"/>
        <v>0</v>
      </c>
      <c r="AE233" s="39">
        <f t="shared" si="139"/>
        <v>0</v>
      </c>
      <c r="AF233" s="39">
        <f t="shared" si="140"/>
        <v>0</v>
      </c>
      <c r="AG233" s="39">
        <f t="shared" si="141"/>
        <v>0</v>
      </c>
      <c r="AH233" s="39">
        <f t="shared" si="142"/>
        <v>0</v>
      </c>
      <c r="AI233" s="39">
        <f t="shared" si="143"/>
        <v>0</v>
      </c>
      <c r="AJ233" s="39">
        <f t="shared" si="144"/>
        <v>0</v>
      </c>
      <c r="AK233" s="39">
        <f t="shared" si="145"/>
        <v>0</v>
      </c>
      <c r="AL233" s="43"/>
      <c r="AM233" s="39">
        <f t="shared" si="146"/>
        <v>0</v>
      </c>
      <c r="AN233" s="39">
        <f t="shared" si="147"/>
        <v>0</v>
      </c>
      <c r="AO233" s="39">
        <f t="shared" si="148"/>
        <v>0</v>
      </c>
      <c r="AP233" s="40">
        <f t="shared" si="149"/>
        <v>0</v>
      </c>
      <c r="AR233" s="39">
        <f t="shared" si="150"/>
        <v>0</v>
      </c>
      <c r="AS233" s="39">
        <f t="shared" si="151"/>
        <v>0</v>
      </c>
      <c r="AT233" s="39">
        <f t="shared" si="152"/>
        <v>0</v>
      </c>
      <c r="AU233" s="40">
        <f t="shared" si="153"/>
        <v>0</v>
      </c>
      <c r="AV233" s="40"/>
      <c r="AW233" s="52">
        <f t="shared" si="154"/>
        <v>0</v>
      </c>
      <c r="AY233" s="52">
        <f t="shared" si="155"/>
        <v>0</v>
      </c>
      <c r="AZ233" s="70"/>
    </row>
    <row r="234" spans="1:52" ht="12" customHeight="1">
      <c r="A234" s="44">
        <f t="shared" si="156"/>
        <v>44197</v>
      </c>
      <c r="B234" s="66">
        <f t="shared" si="158"/>
        <v>15000</v>
      </c>
      <c r="C234" s="67"/>
      <c r="D234" s="68">
        <f t="shared" si="120"/>
        <v>15000</v>
      </c>
      <c r="E234" s="35">
        <f t="shared" si="121"/>
        <v>0</v>
      </c>
      <c r="F234" s="35">
        <f t="shared" si="122"/>
        <v>0</v>
      </c>
      <c r="G234" s="55">
        <f t="shared" si="123"/>
        <v>6.3250000000000002</v>
      </c>
      <c r="H234" s="69">
        <f>G234+' Summary'!$B$15</f>
        <v>6.3250000000000002</v>
      </c>
      <c r="I234" s="105">
        <f>H234+' Summary'!$B$17</f>
        <v>6.3250000000000002</v>
      </c>
      <c r="J234" s="55">
        <f t="shared" si="124"/>
        <v>0</v>
      </c>
      <c r="K234" s="69">
        <f>J234+' Summary'!$B$16</f>
        <v>0</v>
      </c>
      <c r="L234" s="105">
        <f t="shared" si="157"/>
        <v>0</v>
      </c>
      <c r="M234" s="55">
        <f t="shared" si="125"/>
        <v>0</v>
      </c>
      <c r="N234" s="69">
        <f t="shared" si="126"/>
        <v>0</v>
      </c>
      <c r="O234" s="105">
        <f t="shared" si="126"/>
        <v>0</v>
      </c>
      <c r="P234" s="7"/>
      <c r="Q234" s="105">
        <f t="shared" si="127"/>
        <v>6.3250000000000002</v>
      </c>
      <c r="R234" s="105">
        <f t="shared" si="128"/>
        <v>6.3250000000000002</v>
      </c>
      <c r="S234" s="105">
        <f t="shared" si="129"/>
        <v>6.3250000000000002</v>
      </c>
      <c r="T234" s="7"/>
      <c r="U234" s="5">
        <f t="shared" si="130"/>
        <v>31</v>
      </c>
      <c r="V234" s="45">
        <f t="shared" si="131"/>
        <v>44252</v>
      </c>
      <c r="W234" s="5">
        <f t="shared" si="132"/>
        <v>7301</v>
      </c>
      <c r="X234" s="55">
        <f t="shared" si="133"/>
        <v>6.2781071743532618E-2</v>
      </c>
      <c r="Y234" s="47">
        <f t="shared" si="134"/>
        <v>0.29045680040930771</v>
      </c>
      <c r="Z234" s="5">
        <f t="shared" si="135"/>
        <v>0</v>
      </c>
      <c r="AA234" s="5">
        <f t="shared" si="136"/>
        <v>0</v>
      </c>
      <c r="AC234" s="39">
        <f t="shared" si="137"/>
        <v>0</v>
      </c>
      <c r="AD234" s="39">
        <f t="shared" si="138"/>
        <v>0</v>
      </c>
      <c r="AE234" s="39">
        <f t="shared" si="139"/>
        <v>0</v>
      </c>
      <c r="AF234" s="39">
        <f t="shared" si="140"/>
        <v>0</v>
      </c>
      <c r="AG234" s="39">
        <f t="shared" si="141"/>
        <v>0</v>
      </c>
      <c r="AH234" s="39">
        <f t="shared" si="142"/>
        <v>0</v>
      </c>
      <c r="AI234" s="39">
        <f t="shared" si="143"/>
        <v>0</v>
      </c>
      <c r="AJ234" s="39">
        <f t="shared" si="144"/>
        <v>0</v>
      </c>
      <c r="AK234" s="39">
        <f t="shared" si="145"/>
        <v>0</v>
      </c>
      <c r="AL234" s="43"/>
      <c r="AM234" s="39">
        <f t="shared" si="146"/>
        <v>0</v>
      </c>
      <c r="AN234" s="39">
        <f t="shared" si="147"/>
        <v>0</v>
      </c>
      <c r="AO234" s="39">
        <f t="shared" si="148"/>
        <v>0</v>
      </c>
      <c r="AP234" s="40">
        <f t="shared" si="149"/>
        <v>0</v>
      </c>
      <c r="AR234" s="39">
        <f t="shared" si="150"/>
        <v>0</v>
      </c>
      <c r="AS234" s="39">
        <f t="shared" si="151"/>
        <v>0</v>
      </c>
      <c r="AT234" s="39">
        <f t="shared" si="152"/>
        <v>0</v>
      </c>
      <c r="AU234" s="40">
        <f t="shared" si="153"/>
        <v>0</v>
      </c>
      <c r="AV234" s="40"/>
      <c r="AW234" s="52">
        <f t="shared" si="154"/>
        <v>0</v>
      </c>
      <c r="AY234" s="52">
        <f t="shared" si="155"/>
        <v>0</v>
      </c>
      <c r="AZ234" s="70"/>
    </row>
    <row r="235" spans="1:52" ht="12" customHeight="1">
      <c r="A235" s="44">
        <f t="shared" si="156"/>
        <v>44228</v>
      </c>
      <c r="B235" s="66">
        <f t="shared" si="158"/>
        <v>15000</v>
      </c>
      <c r="C235" s="67"/>
      <c r="D235" s="68">
        <f t="shared" si="120"/>
        <v>15000</v>
      </c>
      <c r="E235" s="35">
        <f t="shared" si="121"/>
        <v>0</v>
      </c>
      <c r="F235" s="35">
        <f t="shared" si="122"/>
        <v>0</v>
      </c>
      <c r="G235" s="55">
        <f t="shared" si="123"/>
        <v>6.2050000000000001</v>
      </c>
      <c r="H235" s="69">
        <f>G235+' Summary'!$B$15</f>
        <v>6.2050000000000001</v>
      </c>
      <c r="I235" s="105">
        <f>H235+' Summary'!$B$17</f>
        <v>6.2050000000000001</v>
      </c>
      <c r="J235" s="55">
        <f t="shared" si="124"/>
        <v>0</v>
      </c>
      <c r="K235" s="69">
        <f>J235+' Summary'!$B$16</f>
        <v>0</v>
      </c>
      <c r="L235" s="105">
        <f t="shared" si="157"/>
        <v>0</v>
      </c>
      <c r="M235" s="55">
        <f t="shared" si="125"/>
        <v>0</v>
      </c>
      <c r="N235" s="69">
        <f t="shared" si="126"/>
        <v>0</v>
      </c>
      <c r="O235" s="105">
        <f t="shared" si="126"/>
        <v>0</v>
      </c>
      <c r="P235" s="7"/>
      <c r="Q235" s="105">
        <f t="shared" si="127"/>
        <v>6.2050000000000001</v>
      </c>
      <c r="R235" s="105">
        <f t="shared" si="128"/>
        <v>6.2050000000000001</v>
      </c>
      <c r="S235" s="105">
        <f t="shared" si="129"/>
        <v>6.2050000000000001</v>
      </c>
      <c r="T235" s="7"/>
      <c r="U235" s="5">
        <f t="shared" si="130"/>
        <v>28</v>
      </c>
      <c r="V235" s="45">
        <f t="shared" si="131"/>
        <v>44280</v>
      </c>
      <c r="W235" s="5">
        <f t="shared" si="132"/>
        <v>7329</v>
      </c>
      <c r="X235" s="55">
        <f t="shared" si="133"/>
        <v>6.2815143492015724E-2</v>
      </c>
      <c r="Y235" s="47">
        <f t="shared" si="134"/>
        <v>0.28890988689104957</v>
      </c>
      <c r="Z235" s="5">
        <f t="shared" si="135"/>
        <v>0</v>
      </c>
      <c r="AA235" s="5">
        <f t="shared" si="136"/>
        <v>0</v>
      </c>
      <c r="AC235" s="39">
        <f t="shared" si="137"/>
        <v>0</v>
      </c>
      <c r="AD235" s="39">
        <f t="shared" si="138"/>
        <v>0</v>
      </c>
      <c r="AE235" s="39">
        <f t="shared" si="139"/>
        <v>0</v>
      </c>
      <c r="AF235" s="39">
        <f t="shared" si="140"/>
        <v>0</v>
      </c>
      <c r="AG235" s="39">
        <f t="shared" si="141"/>
        <v>0</v>
      </c>
      <c r="AH235" s="39">
        <f t="shared" si="142"/>
        <v>0</v>
      </c>
      <c r="AI235" s="39">
        <f t="shared" si="143"/>
        <v>0</v>
      </c>
      <c r="AJ235" s="39">
        <f t="shared" si="144"/>
        <v>0</v>
      </c>
      <c r="AK235" s="39">
        <f t="shared" si="145"/>
        <v>0</v>
      </c>
      <c r="AL235" s="43"/>
      <c r="AM235" s="39">
        <f t="shared" si="146"/>
        <v>0</v>
      </c>
      <c r="AN235" s="39">
        <f t="shared" si="147"/>
        <v>0</v>
      </c>
      <c r="AO235" s="39">
        <f t="shared" si="148"/>
        <v>0</v>
      </c>
      <c r="AP235" s="40">
        <f t="shared" si="149"/>
        <v>0</v>
      </c>
      <c r="AR235" s="39">
        <f t="shared" si="150"/>
        <v>0</v>
      </c>
      <c r="AS235" s="39">
        <f t="shared" si="151"/>
        <v>0</v>
      </c>
      <c r="AT235" s="39">
        <f t="shared" si="152"/>
        <v>0</v>
      </c>
      <c r="AU235" s="40">
        <f t="shared" si="153"/>
        <v>0</v>
      </c>
      <c r="AV235" s="40"/>
      <c r="AW235" s="52">
        <f t="shared" si="154"/>
        <v>0</v>
      </c>
      <c r="AY235" s="52">
        <f t="shared" si="155"/>
        <v>0</v>
      </c>
      <c r="AZ235" s="70"/>
    </row>
    <row r="236" spans="1:52" ht="12" customHeight="1">
      <c r="A236" s="44">
        <f t="shared" si="156"/>
        <v>44256</v>
      </c>
      <c r="B236" s="66">
        <f t="shared" si="158"/>
        <v>15000</v>
      </c>
      <c r="C236" s="67"/>
      <c r="D236" s="68">
        <f t="shared" si="120"/>
        <v>15000</v>
      </c>
      <c r="E236" s="35">
        <f t="shared" si="121"/>
        <v>0</v>
      </c>
      <c r="F236" s="35">
        <f t="shared" si="122"/>
        <v>0</v>
      </c>
      <c r="G236" s="55">
        <f t="shared" si="123"/>
        <v>6.0650000000000004</v>
      </c>
      <c r="H236" s="69">
        <f>G236+' Summary'!$B$15</f>
        <v>6.0650000000000004</v>
      </c>
      <c r="I236" s="105">
        <f>H236+' Summary'!$B$17</f>
        <v>6.0650000000000004</v>
      </c>
      <c r="J236" s="55">
        <f t="shared" si="124"/>
        <v>0</v>
      </c>
      <c r="K236" s="69">
        <f>J236+' Summary'!$B$16</f>
        <v>0</v>
      </c>
      <c r="L236" s="105">
        <f t="shared" si="157"/>
        <v>0</v>
      </c>
      <c r="M236" s="55">
        <f t="shared" si="125"/>
        <v>0</v>
      </c>
      <c r="N236" s="69">
        <f t="shared" si="126"/>
        <v>0</v>
      </c>
      <c r="O236" s="105">
        <f t="shared" si="126"/>
        <v>0</v>
      </c>
      <c r="P236" s="7"/>
      <c r="Q236" s="105">
        <f t="shared" si="127"/>
        <v>6.0650000000000004</v>
      </c>
      <c r="R236" s="105">
        <f t="shared" si="128"/>
        <v>6.0650000000000004</v>
      </c>
      <c r="S236" s="105">
        <f t="shared" si="129"/>
        <v>6.0650000000000004</v>
      </c>
      <c r="T236" s="7"/>
      <c r="U236" s="5">
        <f t="shared" si="130"/>
        <v>31</v>
      </c>
      <c r="V236" s="45">
        <f t="shared" si="131"/>
        <v>44311</v>
      </c>
      <c r="W236" s="5">
        <f t="shared" si="132"/>
        <v>7360</v>
      </c>
      <c r="X236" s="55">
        <f t="shared" si="133"/>
        <v>6.2845917974847509E-2</v>
      </c>
      <c r="Y236" s="47">
        <f t="shared" si="134"/>
        <v>0.28739655110573781</v>
      </c>
      <c r="Z236" s="5">
        <f t="shared" si="135"/>
        <v>0</v>
      </c>
      <c r="AA236" s="5">
        <f t="shared" si="136"/>
        <v>0</v>
      </c>
      <c r="AC236" s="39">
        <f t="shared" si="137"/>
        <v>0</v>
      </c>
      <c r="AD236" s="39">
        <f t="shared" si="138"/>
        <v>0</v>
      </c>
      <c r="AE236" s="39">
        <f t="shared" si="139"/>
        <v>0</v>
      </c>
      <c r="AF236" s="39">
        <f t="shared" si="140"/>
        <v>0</v>
      </c>
      <c r="AG236" s="39">
        <f t="shared" si="141"/>
        <v>0</v>
      </c>
      <c r="AH236" s="39">
        <f t="shared" si="142"/>
        <v>0</v>
      </c>
      <c r="AI236" s="39">
        <f t="shared" si="143"/>
        <v>0</v>
      </c>
      <c r="AJ236" s="39">
        <f t="shared" si="144"/>
        <v>0</v>
      </c>
      <c r="AK236" s="39">
        <f t="shared" si="145"/>
        <v>0</v>
      </c>
      <c r="AL236" s="43"/>
      <c r="AM236" s="39">
        <f t="shared" si="146"/>
        <v>0</v>
      </c>
      <c r="AN236" s="39">
        <f t="shared" si="147"/>
        <v>0</v>
      </c>
      <c r="AO236" s="39">
        <f t="shared" si="148"/>
        <v>0</v>
      </c>
      <c r="AP236" s="40">
        <f t="shared" si="149"/>
        <v>0</v>
      </c>
      <c r="AR236" s="39">
        <f t="shared" si="150"/>
        <v>0</v>
      </c>
      <c r="AS236" s="39">
        <f t="shared" si="151"/>
        <v>0</v>
      </c>
      <c r="AT236" s="39">
        <f t="shared" si="152"/>
        <v>0</v>
      </c>
      <c r="AU236" s="40">
        <f t="shared" si="153"/>
        <v>0</v>
      </c>
      <c r="AV236" s="40"/>
      <c r="AW236" s="52">
        <f t="shared" si="154"/>
        <v>0</v>
      </c>
      <c r="AY236" s="52">
        <f t="shared" si="155"/>
        <v>0</v>
      </c>
      <c r="AZ236" s="70"/>
    </row>
    <row r="237" spans="1:52" ht="12" customHeight="1">
      <c r="A237" s="44">
        <f t="shared" si="156"/>
        <v>44287</v>
      </c>
      <c r="B237" s="66">
        <f t="shared" si="158"/>
        <v>15000</v>
      </c>
      <c r="C237" s="67"/>
      <c r="D237" s="68">
        <f t="shared" si="120"/>
        <v>15000</v>
      </c>
      <c r="E237" s="35">
        <f t="shared" si="121"/>
        <v>0</v>
      </c>
      <c r="F237" s="35">
        <f t="shared" si="122"/>
        <v>0</v>
      </c>
      <c r="G237" s="55">
        <f t="shared" si="123"/>
        <v>6.0650000000000004</v>
      </c>
      <c r="H237" s="69">
        <f>G237+' Summary'!$B$15</f>
        <v>6.0650000000000004</v>
      </c>
      <c r="I237" s="105">
        <f>H237+' Summary'!$B$17</f>
        <v>6.0650000000000004</v>
      </c>
      <c r="J237" s="55">
        <f t="shared" si="124"/>
        <v>0</v>
      </c>
      <c r="K237" s="69">
        <f>J237+' Summary'!$B$16</f>
        <v>0</v>
      </c>
      <c r="L237" s="105">
        <f t="shared" si="157"/>
        <v>0</v>
      </c>
      <c r="M237" s="55">
        <f t="shared" si="125"/>
        <v>0</v>
      </c>
      <c r="N237" s="69">
        <f t="shared" si="126"/>
        <v>0</v>
      </c>
      <c r="O237" s="105">
        <f t="shared" si="126"/>
        <v>0</v>
      </c>
      <c r="P237" s="7"/>
      <c r="Q237" s="105">
        <f t="shared" si="127"/>
        <v>6.0650000000000004</v>
      </c>
      <c r="R237" s="105">
        <f t="shared" si="128"/>
        <v>6.0650000000000004</v>
      </c>
      <c r="S237" s="105">
        <f t="shared" si="129"/>
        <v>6.0650000000000004</v>
      </c>
      <c r="T237" s="7"/>
      <c r="U237" s="5">
        <f t="shared" si="130"/>
        <v>30</v>
      </c>
      <c r="V237" s="45">
        <f t="shared" si="131"/>
        <v>44341</v>
      </c>
      <c r="W237" s="5">
        <f t="shared" si="132"/>
        <v>7390</v>
      </c>
      <c r="X237" s="55">
        <f t="shared" si="133"/>
        <v>6.2845917974847509E-2</v>
      </c>
      <c r="Y237" s="47">
        <f t="shared" si="134"/>
        <v>0.28593958057788738</v>
      </c>
      <c r="Z237" s="5">
        <f t="shared" si="135"/>
        <v>0</v>
      </c>
      <c r="AA237" s="5">
        <f t="shared" si="136"/>
        <v>0</v>
      </c>
      <c r="AC237" s="39">
        <f t="shared" si="137"/>
        <v>0</v>
      </c>
      <c r="AD237" s="39">
        <f t="shared" si="138"/>
        <v>0</v>
      </c>
      <c r="AE237" s="39">
        <f t="shared" si="139"/>
        <v>0</v>
      </c>
      <c r="AF237" s="39">
        <f t="shared" si="140"/>
        <v>0</v>
      </c>
      <c r="AG237" s="39">
        <f t="shared" si="141"/>
        <v>0</v>
      </c>
      <c r="AH237" s="39">
        <f t="shared" si="142"/>
        <v>0</v>
      </c>
      <c r="AI237" s="39">
        <f t="shared" si="143"/>
        <v>0</v>
      </c>
      <c r="AJ237" s="39">
        <f t="shared" si="144"/>
        <v>0</v>
      </c>
      <c r="AK237" s="39">
        <f t="shared" si="145"/>
        <v>0</v>
      </c>
      <c r="AL237" s="43"/>
      <c r="AM237" s="39">
        <f t="shared" si="146"/>
        <v>0</v>
      </c>
      <c r="AN237" s="39">
        <f t="shared" si="147"/>
        <v>0</v>
      </c>
      <c r="AO237" s="39">
        <f t="shared" si="148"/>
        <v>0</v>
      </c>
      <c r="AP237" s="40">
        <f t="shared" si="149"/>
        <v>0</v>
      </c>
      <c r="AR237" s="39">
        <f t="shared" si="150"/>
        <v>0</v>
      </c>
      <c r="AS237" s="39">
        <f t="shared" si="151"/>
        <v>0</v>
      </c>
      <c r="AT237" s="39">
        <f t="shared" si="152"/>
        <v>0</v>
      </c>
      <c r="AU237" s="40">
        <f t="shared" si="153"/>
        <v>0</v>
      </c>
      <c r="AV237" s="40"/>
      <c r="AW237" s="52">
        <f t="shared" si="154"/>
        <v>0</v>
      </c>
      <c r="AY237" s="52">
        <f t="shared" si="155"/>
        <v>0</v>
      </c>
      <c r="AZ237" s="70"/>
    </row>
    <row r="238" spans="1:52" ht="12" customHeight="1">
      <c r="A238" s="44">
        <f t="shared" si="156"/>
        <v>44317</v>
      </c>
      <c r="B238" s="66">
        <f t="shared" si="158"/>
        <v>15000</v>
      </c>
      <c r="C238" s="67"/>
      <c r="D238" s="68">
        <f t="shared" si="120"/>
        <v>15000</v>
      </c>
      <c r="E238" s="35">
        <f t="shared" si="121"/>
        <v>0</v>
      </c>
      <c r="F238" s="35">
        <f t="shared" si="122"/>
        <v>0</v>
      </c>
      <c r="G238" s="55">
        <f t="shared" si="123"/>
        <v>6.0650000000000004</v>
      </c>
      <c r="H238" s="69">
        <f>G238+' Summary'!$B$15</f>
        <v>6.0650000000000004</v>
      </c>
      <c r="I238" s="105">
        <f>H238+' Summary'!$B$17</f>
        <v>6.0650000000000004</v>
      </c>
      <c r="J238" s="55">
        <f t="shared" si="124"/>
        <v>0</v>
      </c>
      <c r="K238" s="69">
        <f>J238+' Summary'!$B$16</f>
        <v>0</v>
      </c>
      <c r="L238" s="105">
        <f t="shared" si="157"/>
        <v>0</v>
      </c>
      <c r="M238" s="55">
        <f t="shared" si="125"/>
        <v>0</v>
      </c>
      <c r="N238" s="69">
        <f t="shared" si="126"/>
        <v>0</v>
      </c>
      <c r="O238" s="105">
        <f t="shared" si="126"/>
        <v>0</v>
      </c>
      <c r="P238" s="7"/>
      <c r="Q238" s="105">
        <f t="shared" si="127"/>
        <v>6.0650000000000004</v>
      </c>
      <c r="R238" s="105">
        <f t="shared" si="128"/>
        <v>6.0650000000000004</v>
      </c>
      <c r="S238" s="105">
        <f t="shared" si="129"/>
        <v>6.0650000000000004</v>
      </c>
      <c r="T238" s="7"/>
      <c r="U238" s="5">
        <f t="shared" si="130"/>
        <v>31</v>
      </c>
      <c r="V238" s="45">
        <f t="shared" si="131"/>
        <v>44372</v>
      </c>
      <c r="W238" s="5">
        <f t="shared" si="132"/>
        <v>7421</v>
      </c>
      <c r="X238" s="55">
        <f t="shared" si="133"/>
        <v>6.2845917974847509E-2</v>
      </c>
      <c r="Y238" s="47">
        <f t="shared" si="134"/>
        <v>0.284441803522273</v>
      </c>
      <c r="Z238" s="5">
        <f t="shared" si="135"/>
        <v>0</v>
      </c>
      <c r="AA238" s="5">
        <f t="shared" si="136"/>
        <v>0</v>
      </c>
      <c r="AC238" s="39">
        <f t="shared" si="137"/>
        <v>0</v>
      </c>
      <c r="AD238" s="39">
        <f t="shared" si="138"/>
        <v>0</v>
      </c>
      <c r="AE238" s="39">
        <f t="shared" si="139"/>
        <v>0</v>
      </c>
      <c r="AF238" s="39">
        <f t="shared" si="140"/>
        <v>0</v>
      </c>
      <c r="AG238" s="39">
        <f t="shared" si="141"/>
        <v>0</v>
      </c>
      <c r="AH238" s="39">
        <f t="shared" si="142"/>
        <v>0</v>
      </c>
      <c r="AI238" s="39">
        <f t="shared" si="143"/>
        <v>0</v>
      </c>
      <c r="AJ238" s="39">
        <f t="shared" si="144"/>
        <v>0</v>
      </c>
      <c r="AK238" s="39">
        <f t="shared" si="145"/>
        <v>0</v>
      </c>
      <c r="AL238" s="43"/>
      <c r="AM238" s="39">
        <f t="shared" si="146"/>
        <v>0</v>
      </c>
      <c r="AN238" s="39">
        <f t="shared" si="147"/>
        <v>0</v>
      </c>
      <c r="AO238" s="39">
        <f t="shared" si="148"/>
        <v>0</v>
      </c>
      <c r="AP238" s="40">
        <f t="shared" si="149"/>
        <v>0</v>
      </c>
      <c r="AR238" s="39">
        <f t="shared" si="150"/>
        <v>0</v>
      </c>
      <c r="AS238" s="39">
        <f t="shared" si="151"/>
        <v>0</v>
      </c>
      <c r="AT238" s="39">
        <f t="shared" si="152"/>
        <v>0</v>
      </c>
      <c r="AU238" s="40">
        <f t="shared" si="153"/>
        <v>0</v>
      </c>
      <c r="AV238" s="40"/>
      <c r="AW238" s="52">
        <f t="shared" si="154"/>
        <v>0</v>
      </c>
      <c r="AY238" s="52">
        <f t="shared" si="155"/>
        <v>0</v>
      </c>
      <c r="AZ238" s="70"/>
    </row>
    <row r="239" spans="1:52" ht="12" customHeight="1">
      <c r="A239" s="44">
        <f t="shared" si="156"/>
        <v>44348</v>
      </c>
      <c r="B239" s="66">
        <f t="shared" si="158"/>
        <v>15000</v>
      </c>
      <c r="C239" s="67"/>
      <c r="D239" s="68">
        <f t="shared" si="120"/>
        <v>15000</v>
      </c>
      <c r="E239" s="35">
        <f t="shared" si="121"/>
        <v>0</v>
      </c>
      <c r="F239" s="35">
        <f t="shared" si="122"/>
        <v>0</v>
      </c>
      <c r="G239" s="55">
        <f t="shared" si="123"/>
        <v>6.0650000000000004</v>
      </c>
      <c r="H239" s="69">
        <f>G239+' Summary'!$B$15</f>
        <v>6.0650000000000004</v>
      </c>
      <c r="I239" s="105">
        <f>H239+' Summary'!$B$17</f>
        <v>6.0650000000000004</v>
      </c>
      <c r="J239" s="55">
        <f t="shared" si="124"/>
        <v>0</v>
      </c>
      <c r="K239" s="69">
        <f>J239+' Summary'!$B$16</f>
        <v>0</v>
      </c>
      <c r="L239" s="105">
        <f t="shared" si="157"/>
        <v>0</v>
      </c>
      <c r="M239" s="55">
        <f t="shared" si="125"/>
        <v>0</v>
      </c>
      <c r="N239" s="69">
        <f t="shared" si="126"/>
        <v>0</v>
      </c>
      <c r="O239" s="105">
        <f t="shared" si="126"/>
        <v>0</v>
      </c>
      <c r="P239" s="7"/>
      <c r="Q239" s="105">
        <f t="shared" si="127"/>
        <v>6.0650000000000004</v>
      </c>
      <c r="R239" s="105">
        <f t="shared" si="128"/>
        <v>6.0650000000000004</v>
      </c>
      <c r="S239" s="105">
        <f t="shared" si="129"/>
        <v>6.0650000000000004</v>
      </c>
      <c r="T239" s="7"/>
      <c r="U239" s="5">
        <f t="shared" si="130"/>
        <v>30</v>
      </c>
      <c r="V239" s="45">
        <f t="shared" si="131"/>
        <v>44402</v>
      </c>
      <c r="W239" s="5">
        <f t="shared" si="132"/>
        <v>7451</v>
      </c>
      <c r="X239" s="55">
        <f t="shared" si="133"/>
        <v>6.2845917974847509E-2</v>
      </c>
      <c r="Y239" s="47">
        <f t="shared" si="134"/>
        <v>0.28299981222827131</v>
      </c>
      <c r="Z239" s="5">
        <f t="shared" si="135"/>
        <v>0</v>
      </c>
      <c r="AA239" s="5">
        <f t="shared" si="136"/>
        <v>0</v>
      </c>
      <c r="AC239" s="39">
        <f t="shared" si="137"/>
        <v>0</v>
      </c>
      <c r="AD239" s="39">
        <f t="shared" si="138"/>
        <v>0</v>
      </c>
      <c r="AE239" s="39">
        <f t="shared" si="139"/>
        <v>0</v>
      </c>
      <c r="AF239" s="39">
        <f t="shared" si="140"/>
        <v>0</v>
      </c>
      <c r="AG239" s="39">
        <f t="shared" si="141"/>
        <v>0</v>
      </c>
      <c r="AH239" s="39">
        <f t="shared" si="142"/>
        <v>0</v>
      </c>
      <c r="AI239" s="39">
        <f t="shared" si="143"/>
        <v>0</v>
      </c>
      <c r="AJ239" s="39">
        <f t="shared" si="144"/>
        <v>0</v>
      </c>
      <c r="AK239" s="39">
        <f t="shared" si="145"/>
        <v>0</v>
      </c>
      <c r="AL239" s="43"/>
      <c r="AM239" s="39">
        <f t="shared" si="146"/>
        <v>0</v>
      </c>
      <c r="AN239" s="39">
        <f t="shared" si="147"/>
        <v>0</v>
      </c>
      <c r="AO239" s="39">
        <f t="shared" si="148"/>
        <v>0</v>
      </c>
      <c r="AP239" s="40">
        <f t="shared" si="149"/>
        <v>0</v>
      </c>
      <c r="AR239" s="39">
        <f t="shared" si="150"/>
        <v>0</v>
      </c>
      <c r="AS239" s="39">
        <f t="shared" si="151"/>
        <v>0</v>
      </c>
      <c r="AT239" s="39">
        <f t="shared" si="152"/>
        <v>0</v>
      </c>
      <c r="AU239" s="40">
        <f t="shared" si="153"/>
        <v>0</v>
      </c>
      <c r="AV239" s="40"/>
      <c r="AW239" s="52">
        <f t="shared" si="154"/>
        <v>0</v>
      </c>
      <c r="AY239" s="52">
        <f t="shared" si="155"/>
        <v>0</v>
      </c>
      <c r="AZ239" s="70"/>
    </row>
    <row r="240" spans="1:52" ht="12" customHeight="1">
      <c r="A240" s="44">
        <f t="shared" si="156"/>
        <v>44378</v>
      </c>
      <c r="B240" s="66">
        <f t="shared" si="158"/>
        <v>15000</v>
      </c>
      <c r="C240" s="67"/>
      <c r="D240" s="68">
        <f t="shared" si="120"/>
        <v>15000</v>
      </c>
      <c r="E240" s="35">
        <f t="shared" si="121"/>
        <v>0</v>
      </c>
      <c r="F240" s="35">
        <f t="shared" si="122"/>
        <v>0</v>
      </c>
      <c r="G240" s="55">
        <f t="shared" si="123"/>
        <v>6.0650000000000004</v>
      </c>
      <c r="H240" s="69">
        <f>G240+' Summary'!$B$15</f>
        <v>6.0650000000000004</v>
      </c>
      <c r="I240" s="105">
        <f>H240+' Summary'!$B$17</f>
        <v>6.0650000000000004</v>
      </c>
      <c r="J240" s="55">
        <f t="shared" si="124"/>
        <v>0</v>
      </c>
      <c r="K240" s="69">
        <f>J240+' Summary'!$B$16</f>
        <v>0</v>
      </c>
      <c r="L240" s="105">
        <f t="shared" si="157"/>
        <v>0</v>
      </c>
      <c r="M240" s="55">
        <f t="shared" si="125"/>
        <v>0</v>
      </c>
      <c r="N240" s="69">
        <f t="shared" si="126"/>
        <v>0</v>
      </c>
      <c r="O240" s="105">
        <f t="shared" si="126"/>
        <v>0</v>
      </c>
      <c r="P240" s="7"/>
      <c r="Q240" s="105">
        <f t="shared" si="127"/>
        <v>6.0650000000000004</v>
      </c>
      <c r="R240" s="105">
        <f t="shared" si="128"/>
        <v>6.0650000000000004</v>
      </c>
      <c r="S240" s="105">
        <f t="shared" si="129"/>
        <v>6.0650000000000004</v>
      </c>
      <c r="T240" s="7"/>
      <c r="U240" s="5">
        <f t="shared" si="130"/>
        <v>31</v>
      </c>
      <c r="V240" s="45">
        <f t="shared" si="131"/>
        <v>44433</v>
      </c>
      <c r="W240" s="5">
        <f t="shared" si="132"/>
        <v>7482</v>
      </c>
      <c r="X240" s="55">
        <f t="shared" si="133"/>
        <v>6.2845917974847509E-2</v>
      </c>
      <c r="Y240" s="47">
        <f t="shared" si="134"/>
        <v>0.28151743394177448</v>
      </c>
      <c r="Z240" s="5">
        <f t="shared" si="135"/>
        <v>0</v>
      </c>
      <c r="AA240" s="5">
        <f t="shared" si="136"/>
        <v>0</v>
      </c>
      <c r="AC240" s="39">
        <f t="shared" si="137"/>
        <v>0</v>
      </c>
      <c r="AD240" s="39">
        <f t="shared" si="138"/>
        <v>0</v>
      </c>
      <c r="AE240" s="39">
        <f t="shared" si="139"/>
        <v>0</v>
      </c>
      <c r="AF240" s="39">
        <f t="shared" si="140"/>
        <v>0</v>
      </c>
      <c r="AG240" s="39">
        <f t="shared" si="141"/>
        <v>0</v>
      </c>
      <c r="AH240" s="39">
        <f t="shared" si="142"/>
        <v>0</v>
      </c>
      <c r="AI240" s="39">
        <f t="shared" si="143"/>
        <v>0</v>
      </c>
      <c r="AJ240" s="39">
        <f t="shared" si="144"/>
        <v>0</v>
      </c>
      <c r="AK240" s="39">
        <f t="shared" si="145"/>
        <v>0</v>
      </c>
      <c r="AL240" s="43"/>
      <c r="AM240" s="39">
        <f t="shared" si="146"/>
        <v>0</v>
      </c>
      <c r="AN240" s="39">
        <f t="shared" si="147"/>
        <v>0</v>
      </c>
      <c r="AO240" s="39">
        <f t="shared" si="148"/>
        <v>0</v>
      </c>
      <c r="AP240" s="40">
        <f t="shared" si="149"/>
        <v>0</v>
      </c>
      <c r="AR240" s="39">
        <f t="shared" si="150"/>
        <v>0</v>
      </c>
      <c r="AS240" s="39">
        <f t="shared" si="151"/>
        <v>0</v>
      </c>
      <c r="AT240" s="39">
        <f t="shared" si="152"/>
        <v>0</v>
      </c>
      <c r="AU240" s="40">
        <f t="shared" si="153"/>
        <v>0</v>
      </c>
      <c r="AV240" s="40"/>
      <c r="AW240" s="52">
        <f t="shared" si="154"/>
        <v>0</v>
      </c>
      <c r="AY240" s="52">
        <f t="shared" si="155"/>
        <v>0</v>
      </c>
      <c r="AZ240" s="70"/>
    </row>
    <row r="241" spans="1:52" ht="12" customHeight="1">
      <c r="A241" s="44">
        <f t="shared" si="156"/>
        <v>44409</v>
      </c>
      <c r="B241" s="66">
        <f t="shared" si="158"/>
        <v>15000</v>
      </c>
      <c r="C241" s="67"/>
      <c r="D241" s="68">
        <f t="shared" si="120"/>
        <v>15000</v>
      </c>
      <c r="E241" s="35">
        <f t="shared" si="121"/>
        <v>0</v>
      </c>
      <c r="F241" s="35">
        <f t="shared" si="122"/>
        <v>0</v>
      </c>
      <c r="G241" s="55">
        <f t="shared" si="123"/>
        <v>6.0650000000000004</v>
      </c>
      <c r="H241" s="69">
        <f>G241+' Summary'!$B$15</f>
        <v>6.0650000000000004</v>
      </c>
      <c r="I241" s="105">
        <f>H241+' Summary'!$B$17</f>
        <v>6.0650000000000004</v>
      </c>
      <c r="J241" s="55">
        <f t="shared" si="124"/>
        <v>0</v>
      </c>
      <c r="K241" s="69">
        <f>J241+' Summary'!$B$16</f>
        <v>0</v>
      </c>
      <c r="L241" s="105">
        <f t="shared" si="157"/>
        <v>0</v>
      </c>
      <c r="M241" s="55">
        <f t="shared" si="125"/>
        <v>0</v>
      </c>
      <c r="N241" s="69">
        <f t="shared" si="126"/>
        <v>0</v>
      </c>
      <c r="O241" s="105">
        <f t="shared" si="126"/>
        <v>0</v>
      </c>
      <c r="P241" s="7"/>
      <c r="Q241" s="105">
        <f t="shared" si="127"/>
        <v>6.0650000000000004</v>
      </c>
      <c r="R241" s="105">
        <f t="shared" si="128"/>
        <v>6.0650000000000004</v>
      </c>
      <c r="S241" s="105">
        <f t="shared" si="129"/>
        <v>6.0650000000000004</v>
      </c>
      <c r="T241" s="7"/>
      <c r="U241" s="5">
        <f t="shared" si="130"/>
        <v>31</v>
      </c>
      <c r="V241" s="45">
        <f t="shared" si="131"/>
        <v>44464</v>
      </c>
      <c r="W241" s="5">
        <f t="shared" si="132"/>
        <v>7513</v>
      </c>
      <c r="X241" s="55">
        <f t="shared" si="133"/>
        <v>6.2845917974847509E-2</v>
      </c>
      <c r="Y241" s="47">
        <f t="shared" si="134"/>
        <v>0.28004282048510903</v>
      </c>
      <c r="Z241" s="5">
        <f t="shared" si="135"/>
        <v>0</v>
      </c>
      <c r="AA241" s="5">
        <f t="shared" si="136"/>
        <v>0</v>
      </c>
      <c r="AC241" s="39">
        <f t="shared" si="137"/>
        <v>0</v>
      </c>
      <c r="AD241" s="39">
        <f t="shared" si="138"/>
        <v>0</v>
      </c>
      <c r="AE241" s="39">
        <f t="shared" si="139"/>
        <v>0</v>
      </c>
      <c r="AF241" s="39">
        <f t="shared" si="140"/>
        <v>0</v>
      </c>
      <c r="AG241" s="39">
        <f t="shared" si="141"/>
        <v>0</v>
      </c>
      <c r="AH241" s="39">
        <f t="shared" si="142"/>
        <v>0</v>
      </c>
      <c r="AI241" s="39">
        <f t="shared" si="143"/>
        <v>0</v>
      </c>
      <c r="AJ241" s="39">
        <f t="shared" si="144"/>
        <v>0</v>
      </c>
      <c r="AK241" s="39">
        <f t="shared" si="145"/>
        <v>0</v>
      </c>
      <c r="AL241" s="43"/>
      <c r="AM241" s="39">
        <f t="shared" si="146"/>
        <v>0</v>
      </c>
      <c r="AN241" s="39">
        <f t="shared" si="147"/>
        <v>0</v>
      </c>
      <c r="AO241" s="39">
        <f t="shared" si="148"/>
        <v>0</v>
      </c>
      <c r="AP241" s="40">
        <f t="shared" si="149"/>
        <v>0</v>
      </c>
      <c r="AR241" s="39">
        <f t="shared" si="150"/>
        <v>0</v>
      </c>
      <c r="AS241" s="39">
        <f t="shared" si="151"/>
        <v>0</v>
      </c>
      <c r="AT241" s="39">
        <f t="shared" si="152"/>
        <v>0</v>
      </c>
      <c r="AU241" s="40">
        <f t="shared" si="153"/>
        <v>0</v>
      </c>
      <c r="AV241" s="40"/>
      <c r="AW241" s="52">
        <f t="shared" si="154"/>
        <v>0</v>
      </c>
      <c r="AY241" s="52">
        <f t="shared" si="155"/>
        <v>0</v>
      </c>
      <c r="AZ241" s="70"/>
    </row>
    <row r="242" spans="1:52" ht="12" customHeight="1">
      <c r="A242" s="44">
        <f t="shared" si="156"/>
        <v>44440</v>
      </c>
      <c r="B242" s="66">
        <f t="shared" si="158"/>
        <v>15000</v>
      </c>
      <c r="C242" s="67"/>
      <c r="D242" s="68">
        <f t="shared" si="120"/>
        <v>15000</v>
      </c>
      <c r="E242" s="35">
        <f t="shared" si="121"/>
        <v>0</v>
      </c>
      <c r="F242" s="35">
        <f t="shared" si="122"/>
        <v>0</v>
      </c>
      <c r="G242" s="55">
        <f t="shared" si="123"/>
        <v>6.0650000000000004</v>
      </c>
      <c r="H242" s="69">
        <f>G242+' Summary'!$B$15</f>
        <v>6.0650000000000004</v>
      </c>
      <c r="I242" s="105">
        <f>H242+' Summary'!$B$17</f>
        <v>6.0650000000000004</v>
      </c>
      <c r="J242" s="55">
        <f t="shared" si="124"/>
        <v>0</v>
      </c>
      <c r="K242" s="69">
        <f>J242+' Summary'!$B$16</f>
        <v>0</v>
      </c>
      <c r="L242" s="105">
        <f t="shared" si="157"/>
        <v>0</v>
      </c>
      <c r="M242" s="55">
        <f t="shared" si="125"/>
        <v>0</v>
      </c>
      <c r="N242" s="69">
        <f t="shared" si="126"/>
        <v>0</v>
      </c>
      <c r="O242" s="105">
        <f t="shared" si="126"/>
        <v>0</v>
      </c>
      <c r="P242" s="7"/>
      <c r="Q242" s="105">
        <f t="shared" si="127"/>
        <v>6.0650000000000004</v>
      </c>
      <c r="R242" s="105">
        <f t="shared" si="128"/>
        <v>6.0650000000000004</v>
      </c>
      <c r="S242" s="105">
        <f t="shared" si="129"/>
        <v>6.0650000000000004</v>
      </c>
      <c r="T242" s="7"/>
      <c r="U242" s="5">
        <f t="shared" si="130"/>
        <v>30</v>
      </c>
      <c r="V242" s="45">
        <f t="shared" si="131"/>
        <v>44494</v>
      </c>
      <c r="W242" s="5">
        <f t="shared" si="132"/>
        <v>7543</v>
      </c>
      <c r="X242" s="55">
        <f t="shared" si="133"/>
        <v>6.2845917974847509E-2</v>
      </c>
      <c r="Y242" s="47">
        <f t="shared" si="134"/>
        <v>0.27862313004549477</v>
      </c>
      <c r="Z242" s="5">
        <f t="shared" si="135"/>
        <v>0</v>
      </c>
      <c r="AA242" s="5">
        <f t="shared" si="136"/>
        <v>0</v>
      </c>
      <c r="AC242" s="39">
        <f t="shared" si="137"/>
        <v>0</v>
      </c>
      <c r="AD242" s="39">
        <f t="shared" si="138"/>
        <v>0</v>
      </c>
      <c r="AE242" s="39">
        <f t="shared" si="139"/>
        <v>0</v>
      </c>
      <c r="AF242" s="39">
        <f t="shared" si="140"/>
        <v>0</v>
      </c>
      <c r="AG242" s="39">
        <f t="shared" si="141"/>
        <v>0</v>
      </c>
      <c r="AH242" s="39">
        <f t="shared" si="142"/>
        <v>0</v>
      </c>
      <c r="AI242" s="39">
        <f t="shared" si="143"/>
        <v>0</v>
      </c>
      <c r="AJ242" s="39">
        <f t="shared" si="144"/>
        <v>0</v>
      </c>
      <c r="AK242" s="39">
        <f t="shared" si="145"/>
        <v>0</v>
      </c>
      <c r="AL242" s="43"/>
      <c r="AM242" s="39">
        <f t="shared" si="146"/>
        <v>0</v>
      </c>
      <c r="AN242" s="39">
        <f t="shared" si="147"/>
        <v>0</v>
      </c>
      <c r="AO242" s="39">
        <f t="shared" si="148"/>
        <v>0</v>
      </c>
      <c r="AP242" s="40">
        <f t="shared" si="149"/>
        <v>0</v>
      </c>
      <c r="AR242" s="39">
        <f t="shared" si="150"/>
        <v>0</v>
      </c>
      <c r="AS242" s="39">
        <f t="shared" si="151"/>
        <v>0</v>
      </c>
      <c r="AT242" s="39">
        <f t="shared" si="152"/>
        <v>0</v>
      </c>
      <c r="AU242" s="40">
        <f t="shared" si="153"/>
        <v>0</v>
      </c>
      <c r="AV242" s="40"/>
      <c r="AW242" s="52">
        <f t="shared" si="154"/>
        <v>0</v>
      </c>
      <c r="AY242" s="52">
        <f t="shared" si="155"/>
        <v>0</v>
      </c>
      <c r="AZ242" s="70"/>
    </row>
    <row r="243" spans="1:52" ht="12" customHeight="1">
      <c r="A243" s="44">
        <f t="shared" si="156"/>
        <v>44470</v>
      </c>
      <c r="B243" s="66">
        <f t="shared" si="158"/>
        <v>15000</v>
      </c>
      <c r="C243" s="67"/>
      <c r="D243" s="68">
        <f t="shared" si="120"/>
        <v>15000</v>
      </c>
      <c r="E243" s="35">
        <f t="shared" si="121"/>
        <v>0</v>
      </c>
      <c r="F243" s="35">
        <f t="shared" si="122"/>
        <v>0</v>
      </c>
      <c r="G243" s="55">
        <f t="shared" si="123"/>
        <v>6.0650000000000004</v>
      </c>
      <c r="H243" s="69">
        <f>G243+' Summary'!$B$15</f>
        <v>6.0650000000000004</v>
      </c>
      <c r="I243" s="105">
        <f>H243+' Summary'!$B$17</f>
        <v>6.0650000000000004</v>
      </c>
      <c r="J243" s="55">
        <f t="shared" si="124"/>
        <v>0</v>
      </c>
      <c r="K243" s="69">
        <f>J243+' Summary'!$B$16</f>
        <v>0</v>
      </c>
      <c r="L243" s="105">
        <f t="shared" si="157"/>
        <v>0</v>
      </c>
      <c r="M243" s="55">
        <f t="shared" si="125"/>
        <v>0</v>
      </c>
      <c r="N243" s="69">
        <f t="shared" si="126"/>
        <v>0</v>
      </c>
      <c r="O243" s="105">
        <f t="shared" si="126"/>
        <v>0</v>
      </c>
      <c r="P243" s="7"/>
      <c r="Q243" s="105">
        <f t="shared" si="127"/>
        <v>6.0650000000000004</v>
      </c>
      <c r="R243" s="105">
        <f t="shared" si="128"/>
        <v>6.0650000000000004</v>
      </c>
      <c r="S243" s="105">
        <f t="shared" si="129"/>
        <v>6.0650000000000004</v>
      </c>
      <c r="T243" s="7"/>
      <c r="U243" s="5">
        <f t="shared" si="130"/>
        <v>31</v>
      </c>
      <c r="V243" s="45">
        <f t="shared" si="131"/>
        <v>44525</v>
      </c>
      <c r="W243" s="5">
        <f t="shared" si="132"/>
        <v>7574</v>
      </c>
      <c r="X243" s="55">
        <f t="shared" si="133"/>
        <v>6.2845917974847509E-2</v>
      </c>
      <c r="Y243" s="47">
        <f t="shared" si="134"/>
        <v>0.27716367721108065</v>
      </c>
      <c r="Z243" s="5">
        <f t="shared" si="135"/>
        <v>0</v>
      </c>
      <c r="AA243" s="5">
        <f t="shared" si="136"/>
        <v>0</v>
      </c>
      <c r="AC243" s="39">
        <f t="shared" si="137"/>
        <v>0</v>
      </c>
      <c r="AD243" s="39">
        <f t="shared" si="138"/>
        <v>0</v>
      </c>
      <c r="AE243" s="39">
        <f t="shared" si="139"/>
        <v>0</v>
      </c>
      <c r="AF243" s="39">
        <f t="shared" si="140"/>
        <v>0</v>
      </c>
      <c r="AG243" s="39">
        <f t="shared" si="141"/>
        <v>0</v>
      </c>
      <c r="AH243" s="39">
        <f t="shared" si="142"/>
        <v>0</v>
      </c>
      <c r="AI243" s="39">
        <f t="shared" si="143"/>
        <v>0</v>
      </c>
      <c r="AJ243" s="39">
        <f t="shared" si="144"/>
        <v>0</v>
      </c>
      <c r="AK243" s="39">
        <f t="shared" si="145"/>
        <v>0</v>
      </c>
      <c r="AL243" s="43"/>
      <c r="AM243" s="39">
        <f t="shared" si="146"/>
        <v>0</v>
      </c>
      <c r="AN243" s="39">
        <f t="shared" si="147"/>
        <v>0</v>
      </c>
      <c r="AO243" s="39">
        <f t="shared" si="148"/>
        <v>0</v>
      </c>
      <c r="AP243" s="40">
        <f t="shared" si="149"/>
        <v>0</v>
      </c>
      <c r="AR243" s="39">
        <f t="shared" si="150"/>
        <v>0</v>
      </c>
      <c r="AS243" s="39">
        <f t="shared" si="151"/>
        <v>0</v>
      </c>
      <c r="AT243" s="39">
        <f t="shared" si="152"/>
        <v>0</v>
      </c>
      <c r="AU243" s="40">
        <f t="shared" si="153"/>
        <v>0</v>
      </c>
      <c r="AV243" s="40"/>
      <c r="AW243" s="52">
        <f t="shared" si="154"/>
        <v>0</v>
      </c>
      <c r="AY243" s="52">
        <f t="shared" si="155"/>
        <v>0</v>
      </c>
      <c r="AZ243" s="70"/>
    </row>
    <row r="244" spans="1:52" ht="12" customHeight="1">
      <c r="A244" s="44">
        <f t="shared" si="156"/>
        <v>44501</v>
      </c>
      <c r="B244" s="66">
        <f t="shared" si="158"/>
        <v>15000</v>
      </c>
      <c r="C244" s="67"/>
      <c r="D244" s="68">
        <f t="shared" si="120"/>
        <v>15000</v>
      </c>
      <c r="E244" s="35">
        <f t="shared" si="121"/>
        <v>0</v>
      </c>
      <c r="F244" s="35">
        <f t="shared" si="122"/>
        <v>0</v>
      </c>
      <c r="G244" s="55">
        <f t="shared" si="123"/>
        <v>6.0650000000000004</v>
      </c>
      <c r="H244" s="69">
        <f>G244+' Summary'!$B$15</f>
        <v>6.0650000000000004</v>
      </c>
      <c r="I244" s="105">
        <f>H244+' Summary'!$B$17</f>
        <v>6.0650000000000004</v>
      </c>
      <c r="J244" s="55">
        <f t="shared" si="124"/>
        <v>0</v>
      </c>
      <c r="K244" s="69">
        <f>J244+' Summary'!$B$16</f>
        <v>0</v>
      </c>
      <c r="L244" s="105">
        <f t="shared" si="157"/>
        <v>0</v>
      </c>
      <c r="M244" s="55">
        <f t="shared" si="125"/>
        <v>0</v>
      </c>
      <c r="N244" s="69">
        <f t="shared" si="126"/>
        <v>0</v>
      </c>
      <c r="O244" s="105">
        <f t="shared" si="126"/>
        <v>0</v>
      </c>
      <c r="P244" s="7"/>
      <c r="Q244" s="105">
        <f t="shared" si="127"/>
        <v>6.0650000000000004</v>
      </c>
      <c r="R244" s="105">
        <f t="shared" si="128"/>
        <v>6.0650000000000004</v>
      </c>
      <c r="S244" s="105">
        <f t="shared" si="129"/>
        <v>6.0650000000000004</v>
      </c>
      <c r="T244" s="7"/>
      <c r="U244" s="5">
        <f t="shared" si="130"/>
        <v>30</v>
      </c>
      <c r="V244" s="45">
        <f t="shared" si="131"/>
        <v>44555</v>
      </c>
      <c r="W244" s="5">
        <f t="shared" si="132"/>
        <v>7604</v>
      </c>
      <c r="X244" s="55">
        <f t="shared" si="133"/>
        <v>6.2845917974847509E-2</v>
      </c>
      <c r="Y244" s="47">
        <f t="shared" si="134"/>
        <v>0.27575858272566128</v>
      </c>
      <c r="Z244" s="5">
        <f t="shared" si="135"/>
        <v>0</v>
      </c>
      <c r="AA244" s="5">
        <f t="shared" si="136"/>
        <v>0</v>
      </c>
      <c r="AC244" s="39">
        <f t="shared" si="137"/>
        <v>0</v>
      </c>
      <c r="AD244" s="39">
        <f t="shared" si="138"/>
        <v>0</v>
      </c>
      <c r="AE244" s="39">
        <f t="shared" si="139"/>
        <v>0</v>
      </c>
      <c r="AF244" s="39">
        <f t="shared" si="140"/>
        <v>0</v>
      </c>
      <c r="AG244" s="39">
        <f t="shared" si="141"/>
        <v>0</v>
      </c>
      <c r="AH244" s="39">
        <f t="shared" si="142"/>
        <v>0</v>
      </c>
      <c r="AI244" s="39">
        <f t="shared" si="143"/>
        <v>0</v>
      </c>
      <c r="AJ244" s="39">
        <f t="shared" si="144"/>
        <v>0</v>
      </c>
      <c r="AK244" s="39">
        <f t="shared" si="145"/>
        <v>0</v>
      </c>
      <c r="AL244" s="43"/>
      <c r="AM244" s="39">
        <f t="shared" si="146"/>
        <v>0</v>
      </c>
      <c r="AN244" s="39">
        <f t="shared" si="147"/>
        <v>0</v>
      </c>
      <c r="AO244" s="39">
        <f t="shared" si="148"/>
        <v>0</v>
      </c>
      <c r="AP244" s="40">
        <f t="shared" si="149"/>
        <v>0</v>
      </c>
      <c r="AR244" s="39">
        <f t="shared" si="150"/>
        <v>0</v>
      </c>
      <c r="AS244" s="39">
        <f t="shared" si="151"/>
        <v>0</v>
      </c>
      <c r="AT244" s="39">
        <f t="shared" si="152"/>
        <v>0</v>
      </c>
      <c r="AU244" s="40">
        <f t="shared" si="153"/>
        <v>0</v>
      </c>
      <c r="AV244" s="40"/>
      <c r="AW244" s="52">
        <f t="shared" si="154"/>
        <v>0</v>
      </c>
      <c r="AY244" s="52">
        <f t="shared" si="155"/>
        <v>0</v>
      </c>
      <c r="AZ244" s="70"/>
    </row>
    <row r="245" spans="1:52" ht="12" customHeight="1">
      <c r="A245" s="44">
        <f t="shared" si="156"/>
        <v>44531</v>
      </c>
      <c r="B245" s="66">
        <f t="shared" si="158"/>
        <v>15000</v>
      </c>
      <c r="C245" s="67"/>
      <c r="D245" s="68">
        <f t="shared" si="120"/>
        <v>15000</v>
      </c>
      <c r="E245" s="35">
        <f t="shared" si="121"/>
        <v>0</v>
      </c>
      <c r="F245" s="35">
        <f t="shared" si="122"/>
        <v>0</v>
      </c>
      <c r="G245" s="55">
        <f t="shared" si="123"/>
        <v>6.0650000000000004</v>
      </c>
      <c r="H245" s="69">
        <f>G245+' Summary'!$B$15</f>
        <v>6.0650000000000004</v>
      </c>
      <c r="I245" s="105">
        <f>H245+' Summary'!$B$17</f>
        <v>6.0650000000000004</v>
      </c>
      <c r="J245" s="55">
        <f t="shared" si="124"/>
        <v>0</v>
      </c>
      <c r="K245" s="69">
        <f>J245+' Summary'!$B$16</f>
        <v>0</v>
      </c>
      <c r="L245" s="105">
        <f t="shared" si="157"/>
        <v>0</v>
      </c>
      <c r="M245" s="55">
        <f t="shared" si="125"/>
        <v>0</v>
      </c>
      <c r="N245" s="69">
        <f t="shared" si="126"/>
        <v>0</v>
      </c>
      <c r="O245" s="105">
        <f t="shared" si="126"/>
        <v>0</v>
      </c>
      <c r="P245" s="7"/>
      <c r="Q245" s="105">
        <f t="shared" si="127"/>
        <v>6.0650000000000004</v>
      </c>
      <c r="R245" s="105">
        <f t="shared" si="128"/>
        <v>6.0650000000000004</v>
      </c>
      <c r="S245" s="105">
        <f t="shared" si="129"/>
        <v>6.0650000000000004</v>
      </c>
      <c r="T245" s="7"/>
      <c r="U245" s="5">
        <f t="shared" si="130"/>
        <v>31</v>
      </c>
      <c r="V245" s="45">
        <f t="shared" si="131"/>
        <v>44586</v>
      </c>
      <c r="W245" s="5">
        <f t="shared" si="132"/>
        <v>7635</v>
      </c>
      <c r="X245" s="55">
        <f t="shared" si="133"/>
        <v>6.2845917974847509E-2</v>
      </c>
      <c r="Y245" s="47">
        <f t="shared" si="134"/>
        <v>0.27431413464589388</v>
      </c>
      <c r="Z245" s="5">
        <f t="shared" si="135"/>
        <v>0</v>
      </c>
      <c r="AA245" s="5">
        <f t="shared" si="136"/>
        <v>0</v>
      </c>
      <c r="AC245" s="39">
        <f t="shared" si="137"/>
        <v>0</v>
      </c>
      <c r="AD245" s="39">
        <f t="shared" si="138"/>
        <v>0</v>
      </c>
      <c r="AE245" s="39">
        <f t="shared" si="139"/>
        <v>0</v>
      </c>
      <c r="AF245" s="39">
        <f t="shared" si="140"/>
        <v>0</v>
      </c>
      <c r="AG245" s="39">
        <f t="shared" si="141"/>
        <v>0</v>
      </c>
      <c r="AH245" s="39">
        <f t="shared" si="142"/>
        <v>0</v>
      </c>
      <c r="AI245" s="39">
        <f t="shared" si="143"/>
        <v>0</v>
      </c>
      <c r="AJ245" s="39">
        <f t="shared" si="144"/>
        <v>0</v>
      </c>
      <c r="AK245" s="39">
        <f t="shared" si="145"/>
        <v>0</v>
      </c>
      <c r="AL245" s="43"/>
      <c r="AM245" s="39">
        <f t="shared" si="146"/>
        <v>0</v>
      </c>
      <c r="AN245" s="39">
        <f t="shared" si="147"/>
        <v>0</v>
      </c>
      <c r="AO245" s="39">
        <f t="shared" si="148"/>
        <v>0</v>
      </c>
      <c r="AP245" s="40">
        <f t="shared" si="149"/>
        <v>0</v>
      </c>
      <c r="AR245" s="39">
        <f t="shared" si="150"/>
        <v>0</v>
      </c>
      <c r="AS245" s="39">
        <f t="shared" si="151"/>
        <v>0</v>
      </c>
      <c r="AT245" s="39">
        <f t="shared" si="152"/>
        <v>0</v>
      </c>
      <c r="AU245" s="40">
        <f t="shared" si="153"/>
        <v>0</v>
      </c>
      <c r="AV245" s="40"/>
      <c r="AW245" s="52">
        <f t="shared" si="154"/>
        <v>0</v>
      </c>
      <c r="AY245" s="52">
        <f t="shared" si="155"/>
        <v>0</v>
      </c>
      <c r="AZ245" s="70"/>
    </row>
    <row r="246" spans="1:52" ht="12" customHeight="1">
      <c r="A246" s="44">
        <f t="shared" si="156"/>
        <v>44562</v>
      </c>
      <c r="B246" s="66">
        <f t="shared" si="158"/>
        <v>15000</v>
      </c>
      <c r="C246" s="67"/>
      <c r="D246" s="68">
        <f t="shared" si="120"/>
        <v>15000</v>
      </c>
      <c r="E246" s="35">
        <f t="shared" si="121"/>
        <v>0</v>
      </c>
      <c r="F246" s="35">
        <f t="shared" si="122"/>
        <v>0</v>
      </c>
      <c r="G246" s="55">
        <f t="shared" si="123"/>
        <v>6.0650000000000004</v>
      </c>
      <c r="H246" s="69">
        <f>G246+' Summary'!$B$15</f>
        <v>6.0650000000000004</v>
      </c>
      <c r="I246" s="105">
        <f>H246+' Summary'!$B$17</f>
        <v>6.0650000000000004</v>
      </c>
      <c r="J246" s="55">
        <f t="shared" si="124"/>
        <v>0</v>
      </c>
      <c r="K246" s="69">
        <f>J246+' Summary'!$B$16</f>
        <v>0</v>
      </c>
      <c r="L246" s="105">
        <f t="shared" si="157"/>
        <v>0</v>
      </c>
      <c r="M246" s="55">
        <f t="shared" si="125"/>
        <v>0</v>
      </c>
      <c r="N246" s="69">
        <f t="shared" si="126"/>
        <v>0</v>
      </c>
      <c r="O246" s="105">
        <f t="shared" si="126"/>
        <v>0</v>
      </c>
      <c r="P246" s="7"/>
      <c r="Q246" s="105">
        <f t="shared" si="127"/>
        <v>6.0650000000000004</v>
      </c>
      <c r="R246" s="105">
        <f t="shared" si="128"/>
        <v>6.0650000000000004</v>
      </c>
      <c r="S246" s="105">
        <f t="shared" si="129"/>
        <v>6.0650000000000004</v>
      </c>
      <c r="T246" s="7"/>
      <c r="U246" s="5">
        <f t="shared" si="130"/>
        <v>31</v>
      </c>
      <c r="V246" s="45">
        <f t="shared" si="131"/>
        <v>44617</v>
      </c>
      <c r="W246" s="5">
        <f t="shared" si="132"/>
        <v>7666</v>
      </c>
      <c r="X246" s="55">
        <f t="shared" si="133"/>
        <v>6.2845917974847509E-2</v>
      </c>
      <c r="Y246" s="47">
        <f t="shared" si="134"/>
        <v>0.27287725271414814</v>
      </c>
      <c r="Z246" s="5">
        <f t="shared" si="135"/>
        <v>0</v>
      </c>
      <c r="AA246" s="5">
        <f t="shared" si="136"/>
        <v>0</v>
      </c>
      <c r="AC246" s="39">
        <f t="shared" si="137"/>
        <v>0</v>
      </c>
      <c r="AD246" s="39">
        <f t="shared" si="138"/>
        <v>0</v>
      </c>
      <c r="AE246" s="39">
        <f t="shared" si="139"/>
        <v>0</v>
      </c>
      <c r="AF246" s="39">
        <f t="shared" si="140"/>
        <v>0</v>
      </c>
      <c r="AG246" s="39">
        <f t="shared" si="141"/>
        <v>0</v>
      </c>
      <c r="AH246" s="39">
        <f t="shared" si="142"/>
        <v>0</v>
      </c>
      <c r="AI246" s="39">
        <f t="shared" si="143"/>
        <v>0</v>
      </c>
      <c r="AJ246" s="39">
        <f t="shared" si="144"/>
        <v>0</v>
      </c>
      <c r="AK246" s="39">
        <f t="shared" si="145"/>
        <v>0</v>
      </c>
      <c r="AL246" s="43"/>
      <c r="AM246" s="39">
        <f t="shared" si="146"/>
        <v>0</v>
      </c>
      <c r="AN246" s="39">
        <f t="shared" si="147"/>
        <v>0</v>
      </c>
      <c r="AO246" s="39">
        <f t="shared" si="148"/>
        <v>0</v>
      </c>
      <c r="AP246" s="40">
        <f t="shared" si="149"/>
        <v>0</v>
      </c>
      <c r="AR246" s="39">
        <f t="shared" si="150"/>
        <v>0</v>
      </c>
      <c r="AS246" s="39">
        <f t="shared" si="151"/>
        <v>0</v>
      </c>
      <c r="AT246" s="39">
        <f t="shared" si="152"/>
        <v>0</v>
      </c>
      <c r="AU246" s="40">
        <f t="shared" si="153"/>
        <v>0</v>
      </c>
      <c r="AV246" s="40"/>
      <c r="AW246" s="52">
        <f t="shared" si="154"/>
        <v>0</v>
      </c>
      <c r="AY246" s="52">
        <f t="shared" si="155"/>
        <v>0</v>
      </c>
      <c r="AZ246" s="70"/>
    </row>
    <row r="247" spans="1:52" ht="12" customHeight="1">
      <c r="A247" s="44">
        <f t="shared" si="156"/>
        <v>44593</v>
      </c>
      <c r="B247" s="66">
        <f t="shared" si="158"/>
        <v>15000</v>
      </c>
      <c r="C247" s="67"/>
      <c r="D247" s="68">
        <f t="shared" si="120"/>
        <v>15000</v>
      </c>
      <c r="E247" s="35">
        <f t="shared" si="121"/>
        <v>0</v>
      </c>
      <c r="F247" s="35">
        <f t="shared" si="122"/>
        <v>0</v>
      </c>
      <c r="G247" s="55">
        <f t="shared" si="123"/>
        <v>6.0650000000000004</v>
      </c>
      <c r="H247" s="69">
        <f>G247+' Summary'!$B$15</f>
        <v>6.0650000000000004</v>
      </c>
      <c r="I247" s="105">
        <f>H247+' Summary'!$B$17</f>
        <v>6.0650000000000004</v>
      </c>
      <c r="J247" s="55">
        <f t="shared" si="124"/>
        <v>0</v>
      </c>
      <c r="K247" s="69">
        <f>J247+' Summary'!$B$16</f>
        <v>0</v>
      </c>
      <c r="L247" s="105">
        <f t="shared" si="157"/>
        <v>0</v>
      </c>
      <c r="M247" s="55">
        <f t="shared" si="125"/>
        <v>0</v>
      </c>
      <c r="N247" s="69">
        <f t="shared" si="126"/>
        <v>0</v>
      </c>
      <c r="O247" s="105">
        <f t="shared" si="126"/>
        <v>0</v>
      </c>
      <c r="P247" s="7"/>
      <c r="Q247" s="105">
        <f t="shared" si="127"/>
        <v>6.0650000000000004</v>
      </c>
      <c r="R247" s="105">
        <f t="shared" si="128"/>
        <v>6.0650000000000004</v>
      </c>
      <c r="S247" s="105">
        <f t="shared" si="129"/>
        <v>6.0650000000000004</v>
      </c>
      <c r="T247" s="7"/>
      <c r="U247" s="5">
        <f t="shared" si="130"/>
        <v>28</v>
      </c>
      <c r="V247" s="45">
        <f t="shared" si="131"/>
        <v>44645</v>
      </c>
      <c r="W247" s="5">
        <f t="shared" si="132"/>
        <v>7694</v>
      </c>
      <c r="X247" s="55">
        <f t="shared" si="133"/>
        <v>6.2845917974847509E-2</v>
      </c>
      <c r="Y247" s="47">
        <f t="shared" si="134"/>
        <v>0.2715858941681889</v>
      </c>
      <c r="Z247" s="5">
        <f t="shared" si="135"/>
        <v>0</v>
      </c>
      <c r="AA247" s="5">
        <f t="shared" si="136"/>
        <v>0</v>
      </c>
      <c r="AC247" s="39">
        <f t="shared" si="137"/>
        <v>0</v>
      </c>
      <c r="AD247" s="39">
        <f t="shared" si="138"/>
        <v>0</v>
      </c>
      <c r="AE247" s="39">
        <f t="shared" si="139"/>
        <v>0</v>
      </c>
      <c r="AF247" s="39">
        <f t="shared" si="140"/>
        <v>0</v>
      </c>
      <c r="AG247" s="39">
        <f t="shared" si="141"/>
        <v>0</v>
      </c>
      <c r="AH247" s="39">
        <f t="shared" si="142"/>
        <v>0</v>
      </c>
      <c r="AI247" s="39">
        <f t="shared" si="143"/>
        <v>0</v>
      </c>
      <c r="AJ247" s="39">
        <f t="shared" si="144"/>
        <v>0</v>
      </c>
      <c r="AK247" s="39">
        <f t="shared" si="145"/>
        <v>0</v>
      </c>
      <c r="AL247" s="43"/>
      <c r="AM247" s="39">
        <f t="shared" si="146"/>
        <v>0</v>
      </c>
      <c r="AN247" s="39">
        <f t="shared" si="147"/>
        <v>0</v>
      </c>
      <c r="AO247" s="39">
        <f t="shared" si="148"/>
        <v>0</v>
      </c>
      <c r="AP247" s="40">
        <f t="shared" si="149"/>
        <v>0</v>
      </c>
      <c r="AR247" s="39">
        <f t="shared" si="150"/>
        <v>0</v>
      </c>
      <c r="AS247" s="39">
        <f t="shared" si="151"/>
        <v>0</v>
      </c>
      <c r="AT247" s="39">
        <f t="shared" si="152"/>
        <v>0</v>
      </c>
      <c r="AU247" s="40">
        <f t="shared" si="153"/>
        <v>0</v>
      </c>
      <c r="AV247" s="40"/>
      <c r="AW247" s="52">
        <f t="shared" si="154"/>
        <v>0</v>
      </c>
      <c r="AY247" s="52">
        <f t="shared" si="155"/>
        <v>0</v>
      </c>
      <c r="AZ247" s="70"/>
    </row>
    <row r="248" spans="1:52" ht="12" customHeight="1">
      <c r="A248" s="44">
        <f t="shared" si="156"/>
        <v>44621</v>
      </c>
      <c r="B248" s="66">
        <f t="shared" si="158"/>
        <v>15000</v>
      </c>
      <c r="C248" s="67"/>
      <c r="D248" s="68">
        <f t="shared" si="120"/>
        <v>15000</v>
      </c>
      <c r="E248" s="35">
        <f t="shared" si="121"/>
        <v>0</v>
      </c>
      <c r="F248" s="35">
        <f t="shared" si="122"/>
        <v>0</v>
      </c>
      <c r="G248" s="55">
        <f t="shared" si="123"/>
        <v>6.0650000000000004</v>
      </c>
      <c r="H248" s="69">
        <f>G248+' Summary'!$B$15</f>
        <v>6.0650000000000004</v>
      </c>
      <c r="I248" s="105">
        <f>H248+' Summary'!$B$17</f>
        <v>6.0650000000000004</v>
      </c>
      <c r="J248" s="55">
        <f t="shared" si="124"/>
        <v>0</v>
      </c>
      <c r="K248" s="69">
        <f>J248+' Summary'!$B$16</f>
        <v>0</v>
      </c>
      <c r="L248" s="105">
        <f t="shared" si="157"/>
        <v>0</v>
      </c>
      <c r="M248" s="55">
        <f t="shared" si="125"/>
        <v>0</v>
      </c>
      <c r="N248" s="69">
        <f t="shared" si="126"/>
        <v>0</v>
      </c>
      <c r="O248" s="105">
        <f t="shared" si="126"/>
        <v>0</v>
      </c>
      <c r="P248" s="7"/>
      <c r="Q248" s="105">
        <f t="shared" si="127"/>
        <v>6.0650000000000004</v>
      </c>
      <c r="R248" s="105">
        <f t="shared" si="128"/>
        <v>6.0650000000000004</v>
      </c>
      <c r="S248" s="105">
        <f t="shared" si="129"/>
        <v>6.0650000000000004</v>
      </c>
      <c r="T248" s="7"/>
      <c r="U248" s="5">
        <f t="shared" si="130"/>
        <v>31</v>
      </c>
      <c r="V248" s="45">
        <f t="shared" si="131"/>
        <v>44676</v>
      </c>
      <c r="W248" s="5">
        <f t="shared" si="132"/>
        <v>7725</v>
      </c>
      <c r="X248" s="55">
        <f t="shared" si="133"/>
        <v>6.2845917974847509E-2</v>
      </c>
      <c r="Y248" s="47">
        <f t="shared" si="134"/>
        <v>0.27016330300367947</v>
      </c>
      <c r="Z248" s="5">
        <f t="shared" si="135"/>
        <v>0</v>
      </c>
      <c r="AA248" s="5">
        <f t="shared" si="136"/>
        <v>0</v>
      </c>
      <c r="AC248" s="39">
        <f t="shared" si="137"/>
        <v>0</v>
      </c>
      <c r="AD248" s="39">
        <f t="shared" si="138"/>
        <v>0</v>
      </c>
      <c r="AE248" s="39">
        <f t="shared" si="139"/>
        <v>0</v>
      </c>
      <c r="AF248" s="39">
        <f t="shared" si="140"/>
        <v>0</v>
      </c>
      <c r="AG248" s="39">
        <f t="shared" si="141"/>
        <v>0</v>
      </c>
      <c r="AH248" s="39">
        <f t="shared" si="142"/>
        <v>0</v>
      </c>
      <c r="AI248" s="39">
        <f t="shared" si="143"/>
        <v>0</v>
      </c>
      <c r="AJ248" s="39">
        <f t="shared" si="144"/>
        <v>0</v>
      </c>
      <c r="AK248" s="39">
        <f t="shared" si="145"/>
        <v>0</v>
      </c>
      <c r="AL248" s="43"/>
      <c r="AM248" s="39">
        <f t="shared" si="146"/>
        <v>0</v>
      </c>
      <c r="AN248" s="39">
        <f t="shared" si="147"/>
        <v>0</v>
      </c>
      <c r="AO248" s="39">
        <f t="shared" si="148"/>
        <v>0</v>
      </c>
      <c r="AP248" s="40">
        <f t="shared" si="149"/>
        <v>0</v>
      </c>
      <c r="AR248" s="39">
        <f t="shared" si="150"/>
        <v>0</v>
      </c>
      <c r="AS248" s="39">
        <f t="shared" si="151"/>
        <v>0</v>
      </c>
      <c r="AT248" s="39">
        <f t="shared" si="152"/>
        <v>0</v>
      </c>
      <c r="AU248" s="40">
        <f t="shared" si="153"/>
        <v>0</v>
      </c>
      <c r="AV248" s="40"/>
      <c r="AW248" s="52">
        <f t="shared" si="154"/>
        <v>0</v>
      </c>
      <c r="AY248" s="52">
        <f t="shared" si="155"/>
        <v>0</v>
      </c>
      <c r="AZ248" s="70"/>
    </row>
    <row r="249" spans="1:52" ht="12" customHeight="1">
      <c r="A249" s="44">
        <f t="shared" si="156"/>
        <v>44652</v>
      </c>
      <c r="B249" s="66">
        <f t="shared" si="158"/>
        <v>15000</v>
      </c>
      <c r="C249" s="67"/>
      <c r="D249" s="68">
        <f t="shared" si="120"/>
        <v>15000</v>
      </c>
      <c r="E249" s="35">
        <f t="shared" si="121"/>
        <v>0</v>
      </c>
      <c r="F249" s="35">
        <f t="shared" si="122"/>
        <v>0</v>
      </c>
      <c r="G249" s="55">
        <f t="shared" si="123"/>
        <v>6.0650000000000004</v>
      </c>
      <c r="H249" s="69">
        <f>G249+' Summary'!$B$15</f>
        <v>6.0650000000000004</v>
      </c>
      <c r="I249" s="105">
        <f>H249+' Summary'!$B$17</f>
        <v>6.0650000000000004</v>
      </c>
      <c r="J249" s="55">
        <f t="shared" si="124"/>
        <v>0</v>
      </c>
      <c r="K249" s="69">
        <f>J249+' Summary'!$B$16</f>
        <v>0</v>
      </c>
      <c r="L249" s="105">
        <f t="shared" si="157"/>
        <v>0</v>
      </c>
      <c r="M249" s="55">
        <f t="shared" si="125"/>
        <v>0</v>
      </c>
      <c r="N249" s="69">
        <f t="shared" si="126"/>
        <v>0</v>
      </c>
      <c r="O249" s="105">
        <f t="shared" si="126"/>
        <v>0</v>
      </c>
      <c r="P249" s="7"/>
      <c r="Q249" s="105">
        <f t="shared" si="127"/>
        <v>6.0650000000000004</v>
      </c>
      <c r="R249" s="105">
        <f t="shared" si="128"/>
        <v>6.0650000000000004</v>
      </c>
      <c r="S249" s="105">
        <f t="shared" si="129"/>
        <v>6.0650000000000004</v>
      </c>
      <c r="T249" s="7"/>
      <c r="U249" s="5">
        <f t="shared" si="130"/>
        <v>30</v>
      </c>
      <c r="V249" s="45">
        <f t="shared" si="131"/>
        <v>44706</v>
      </c>
      <c r="W249" s="5">
        <f t="shared" si="132"/>
        <v>7755</v>
      </c>
      <c r="X249" s="55">
        <f t="shared" si="133"/>
        <v>6.2845917974847509E-2</v>
      </c>
      <c r="Y249" s="47">
        <f t="shared" si="134"/>
        <v>0.26879369724930047</v>
      </c>
      <c r="Z249" s="5">
        <f t="shared" si="135"/>
        <v>0</v>
      </c>
      <c r="AA249" s="5">
        <f t="shared" si="136"/>
        <v>0</v>
      </c>
      <c r="AC249" s="39">
        <f t="shared" si="137"/>
        <v>0</v>
      </c>
      <c r="AD249" s="39">
        <f t="shared" si="138"/>
        <v>0</v>
      </c>
      <c r="AE249" s="39">
        <f t="shared" si="139"/>
        <v>0</v>
      </c>
      <c r="AF249" s="39">
        <f t="shared" si="140"/>
        <v>0</v>
      </c>
      <c r="AG249" s="39">
        <f t="shared" si="141"/>
        <v>0</v>
      </c>
      <c r="AH249" s="39">
        <f t="shared" si="142"/>
        <v>0</v>
      </c>
      <c r="AI249" s="39">
        <f t="shared" si="143"/>
        <v>0</v>
      </c>
      <c r="AJ249" s="39">
        <f t="shared" si="144"/>
        <v>0</v>
      </c>
      <c r="AK249" s="39">
        <f t="shared" si="145"/>
        <v>0</v>
      </c>
      <c r="AL249" s="43"/>
      <c r="AM249" s="39">
        <f t="shared" si="146"/>
        <v>0</v>
      </c>
      <c r="AN249" s="39">
        <f t="shared" si="147"/>
        <v>0</v>
      </c>
      <c r="AO249" s="39">
        <f t="shared" si="148"/>
        <v>0</v>
      </c>
      <c r="AP249" s="40">
        <f t="shared" si="149"/>
        <v>0</v>
      </c>
      <c r="AR249" s="39">
        <f t="shared" si="150"/>
        <v>0</v>
      </c>
      <c r="AS249" s="39">
        <f t="shared" si="151"/>
        <v>0</v>
      </c>
      <c r="AT249" s="39">
        <f t="shared" si="152"/>
        <v>0</v>
      </c>
      <c r="AU249" s="40">
        <f t="shared" si="153"/>
        <v>0</v>
      </c>
      <c r="AV249" s="40"/>
      <c r="AW249" s="52">
        <f t="shared" si="154"/>
        <v>0</v>
      </c>
      <c r="AY249" s="52">
        <f t="shared" si="155"/>
        <v>0</v>
      </c>
      <c r="AZ249" s="70"/>
    </row>
    <row r="250" spans="1:52" ht="12" customHeight="1">
      <c r="A250" s="44">
        <f t="shared" si="156"/>
        <v>44682</v>
      </c>
      <c r="B250" s="66">
        <f t="shared" si="158"/>
        <v>15000</v>
      </c>
      <c r="C250" s="67"/>
      <c r="D250" s="68">
        <f t="shared" si="120"/>
        <v>15000</v>
      </c>
      <c r="E250" s="35">
        <f t="shared" si="121"/>
        <v>0</v>
      </c>
      <c r="F250" s="35">
        <f t="shared" si="122"/>
        <v>0</v>
      </c>
      <c r="G250" s="55">
        <f t="shared" si="123"/>
        <v>6.0650000000000004</v>
      </c>
      <c r="H250" s="69">
        <f>G250+' Summary'!$B$15</f>
        <v>6.0650000000000004</v>
      </c>
      <c r="I250" s="105">
        <f>H250+' Summary'!$B$17</f>
        <v>6.0650000000000004</v>
      </c>
      <c r="J250" s="55">
        <f t="shared" si="124"/>
        <v>0</v>
      </c>
      <c r="K250" s="69">
        <f>J250+' Summary'!$B$16</f>
        <v>0</v>
      </c>
      <c r="L250" s="105">
        <f t="shared" si="157"/>
        <v>0</v>
      </c>
      <c r="M250" s="55">
        <f t="shared" si="125"/>
        <v>0</v>
      </c>
      <c r="N250" s="69">
        <f t="shared" si="126"/>
        <v>0</v>
      </c>
      <c r="O250" s="105">
        <f t="shared" si="126"/>
        <v>0</v>
      </c>
      <c r="P250" s="7"/>
      <c r="Q250" s="105">
        <f t="shared" si="127"/>
        <v>6.0650000000000004</v>
      </c>
      <c r="R250" s="105">
        <f t="shared" si="128"/>
        <v>6.0650000000000004</v>
      </c>
      <c r="S250" s="105">
        <f t="shared" si="129"/>
        <v>6.0650000000000004</v>
      </c>
      <c r="T250" s="7"/>
      <c r="U250" s="5">
        <f t="shared" si="130"/>
        <v>31</v>
      </c>
      <c r="V250" s="45">
        <f t="shared" si="131"/>
        <v>44737</v>
      </c>
      <c r="W250" s="5">
        <f t="shared" si="132"/>
        <v>7786</v>
      </c>
      <c r="X250" s="55">
        <f t="shared" si="133"/>
        <v>6.2845917974847509E-2</v>
      </c>
      <c r="Y250" s="47">
        <f t="shared" si="134"/>
        <v>0.26738573186157727</v>
      </c>
      <c r="Z250" s="5">
        <f t="shared" si="135"/>
        <v>0</v>
      </c>
      <c r="AA250" s="5">
        <f t="shared" si="136"/>
        <v>0</v>
      </c>
      <c r="AC250" s="39">
        <f t="shared" si="137"/>
        <v>0</v>
      </c>
      <c r="AD250" s="39">
        <f t="shared" si="138"/>
        <v>0</v>
      </c>
      <c r="AE250" s="39">
        <f t="shared" si="139"/>
        <v>0</v>
      </c>
      <c r="AF250" s="39">
        <f t="shared" si="140"/>
        <v>0</v>
      </c>
      <c r="AG250" s="39">
        <f t="shared" si="141"/>
        <v>0</v>
      </c>
      <c r="AH250" s="39">
        <f t="shared" si="142"/>
        <v>0</v>
      </c>
      <c r="AI250" s="39">
        <f t="shared" si="143"/>
        <v>0</v>
      </c>
      <c r="AJ250" s="39">
        <f t="shared" si="144"/>
        <v>0</v>
      </c>
      <c r="AK250" s="39">
        <f t="shared" si="145"/>
        <v>0</v>
      </c>
      <c r="AL250" s="43"/>
      <c r="AM250" s="39">
        <f t="shared" si="146"/>
        <v>0</v>
      </c>
      <c r="AN250" s="39">
        <f t="shared" si="147"/>
        <v>0</v>
      </c>
      <c r="AO250" s="39">
        <f t="shared" si="148"/>
        <v>0</v>
      </c>
      <c r="AP250" s="40">
        <f t="shared" si="149"/>
        <v>0</v>
      </c>
      <c r="AR250" s="39">
        <f t="shared" si="150"/>
        <v>0</v>
      </c>
      <c r="AS250" s="39">
        <f t="shared" si="151"/>
        <v>0</v>
      </c>
      <c r="AT250" s="39">
        <f t="shared" si="152"/>
        <v>0</v>
      </c>
      <c r="AU250" s="40">
        <f t="shared" si="153"/>
        <v>0</v>
      </c>
      <c r="AV250" s="40"/>
      <c r="AW250" s="52">
        <f t="shared" si="154"/>
        <v>0</v>
      </c>
      <c r="AY250" s="52">
        <f t="shared" si="155"/>
        <v>0</v>
      </c>
      <c r="AZ250" s="70"/>
    </row>
    <row r="251" spans="1:52" ht="12" customHeight="1">
      <c r="A251" s="44">
        <f t="shared" si="156"/>
        <v>44713</v>
      </c>
      <c r="B251" s="66">
        <f t="shared" si="158"/>
        <v>15000</v>
      </c>
      <c r="C251" s="67"/>
      <c r="D251" s="68">
        <f t="shared" si="120"/>
        <v>15000</v>
      </c>
      <c r="E251" s="35">
        <f t="shared" si="121"/>
        <v>0</v>
      </c>
      <c r="F251" s="35">
        <f t="shared" si="122"/>
        <v>0</v>
      </c>
      <c r="G251" s="55">
        <f t="shared" si="123"/>
        <v>6.0650000000000004</v>
      </c>
      <c r="H251" s="69">
        <f>G251+' Summary'!$B$15</f>
        <v>6.0650000000000004</v>
      </c>
      <c r="I251" s="105">
        <f>H251+' Summary'!$B$17</f>
        <v>6.0650000000000004</v>
      </c>
      <c r="J251" s="55">
        <f t="shared" si="124"/>
        <v>0</v>
      </c>
      <c r="K251" s="69">
        <f>J251+' Summary'!$B$16</f>
        <v>0</v>
      </c>
      <c r="L251" s="105">
        <f t="shared" si="157"/>
        <v>0</v>
      </c>
      <c r="M251" s="55">
        <f t="shared" si="125"/>
        <v>0</v>
      </c>
      <c r="N251" s="69">
        <f t="shared" si="126"/>
        <v>0</v>
      </c>
      <c r="O251" s="105">
        <f t="shared" si="126"/>
        <v>0</v>
      </c>
      <c r="P251" s="7"/>
      <c r="Q251" s="105">
        <f t="shared" si="127"/>
        <v>6.0650000000000004</v>
      </c>
      <c r="R251" s="105">
        <f t="shared" si="128"/>
        <v>6.0650000000000004</v>
      </c>
      <c r="S251" s="105">
        <f t="shared" si="129"/>
        <v>6.0650000000000004</v>
      </c>
      <c r="T251" s="7"/>
      <c r="U251" s="5">
        <f t="shared" si="130"/>
        <v>30</v>
      </c>
      <c r="V251" s="45">
        <f t="shared" si="131"/>
        <v>44767</v>
      </c>
      <c r="W251" s="5">
        <f t="shared" si="132"/>
        <v>7816</v>
      </c>
      <c r="X251" s="55">
        <f t="shared" si="133"/>
        <v>6.2845917974847509E-2</v>
      </c>
      <c r="Y251" s="47">
        <f t="shared" si="134"/>
        <v>0.26603020713662429</v>
      </c>
      <c r="Z251" s="5">
        <f t="shared" si="135"/>
        <v>0</v>
      </c>
      <c r="AA251" s="5">
        <f t="shared" si="136"/>
        <v>0</v>
      </c>
      <c r="AC251" s="39">
        <f t="shared" si="137"/>
        <v>0</v>
      </c>
      <c r="AD251" s="39">
        <f t="shared" si="138"/>
        <v>0</v>
      </c>
      <c r="AE251" s="39">
        <f t="shared" si="139"/>
        <v>0</v>
      </c>
      <c r="AF251" s="39">
        <f t="shared" si="140"/>
        <v>0</v>
      </c>
      <c r="AG251" s="39">
        <f t="shared" si="141"/>
        <v>0</v>
      </c>
      <c r="AH251" s="39">
        <f t="shared" si="142"/>
        <v>0</v>
      </c>
      <c r="AI251" s="39">
        <f t="shared" si="143"/>
        <v>0</v>
      </c>
      <c r="AJ251" s="39">
        <f t="shared" si="144"/>
        <v>0</v>
      </c>
      <c r="AK251" s="39">
        <f t="shared" si="145"/>
        <v>0</v>
      </c>
      <c r="AL251" s="43"/>
      <c r="AM251" s="39">
        <f t="shared" si="146"/>
        <v>0</v>
      </c>
      <c r="AN251" s="39">
        <f t="shared" si="147"/>
        <v>0</v>
      </c>
      <c r="AO251" s="39">
        <f t="shared" si="148"/>
        <v>0</v>
      </c>
      <c r="AP251" s="40">
        <f t="shared" si="149"/>
        <v>0</v>
      </c>
      <c r="AR251" s="39">
        <f t="shared" si="150"/>
        <v>0</v>
      </c>
      <c r="AS251" s="39">
        <f t="shared" si="151"/>
        <v>0</v>
      </c>
      <c r="AT251" s="39">
        <f t="shared" si="152"/>
        <v>0</v>
      </c>
      <c r="AU251" s="40">
        <f t="shared" si="153"/>
        <v>0</v>
      </c>
      <c r="AV251" s="40"/>
      <c r="AW251" s="52">
        <f t="shared" si="154"/>
        <v>0</v>
      </c>
      <c r="AY251" s="52">
        <f t="shared" si="155"/>
        <v>0</v>
      </c>
      <c r="AZ251" s="70"/>
    </row>
    <row r="252" spans="1:52" ht="12" customHeight="1">
      <c r="A252" s="44">
        <f t="shared" si="156"/>
        <v>44743</v>
      </c>
      <c r="B252" s="66">
        <f t="shared" si="158"/>
        <v>15000</v>
      </c>
      <c r="C252" s="67"/>
      <c r="D252" s="68">
        <f t="shared" si="120"/>
        <v>15000</v>
      </c>
      <c r="E252" s="35">
        <f t="shared" si="121"/>
        <v>0</v>
      </c>
      <c r="F252" s="35">
        <f t="shared" si="122"/>
        <v>0</v>
      </c>
      <c r="G252" s="55">
        <f t="shared" si="123"/>
        <v>6.0650000000000004</v>
      </c>
      <c r="H252" s="69">
        <f>G252+' Summary'!$B$15</f>
        <v>6.0650000000000004</v>
      </c>
      <c r="I252" s="105">
        <f>H252+' Summary'!$B$17</f>
        <v>6.0650000000000004</v>
      </c>
      <c r="J252" s="55">
        <f t="shared" si="124"/>
        <v>0</v>
      </c>
      <c r="K252" s="69">
        <f>J252+' Summary'!$B$16</f>
        <v>0</v>
      </c>
      <c r="L252" s="105">
        <f t="shared" si="157"/>
        <v>0</v>
      </c>
      <c r="M252" s="55">
        <f t="shared" si="125"/>
        <v>0</v>
      </c>
      <c r="N252" s="69">
        <f t="shared" si="126"/>
        <v>0</v>
      </c>
      <c r="O252" s="105">
        <f t="shared" si="126"/>
        <v>0</v>
      </c>
      <c r="P252" s="7"/>
      <c r="Q252" s="105">
        <f t="shared" si="127"/>
        <v>6.0650000000000004</v>
      </c>
      <c r="R252" s="105">
        <f t="shared" si="128"/>
        <v>6.0650000000000004</v>
      </c>
      <c r="S252" s="105">
        <f t="shared" si="129"/>
        <v>6.0650000000000004</v>
      </c>
      <c r="T252" s="7"/>
      <c r="U252" s="5">
        <f t="shared" si="130"/>
        <v>31</v>
      </c>
      <c r="V252" s="45">
        <f t="shared" si="131"/>
        <v>44798</v>
      </c>
      <c r="W252" s="5">
        <f t="shared" si="132"/>
        <v>7847</v>
      </c>
      <c r="X252" s="55">
        <f t="shared" si="133"/>
        <v>6.2845917974847509E-2</v>
      </c>
      <c r="Y252" s="47">
        <f t="shared" si="134"/>
        <v>0.26463671715687298</v>
      </c>
      <c r="Z252" s="5">
        <f t="shared" si="135"/>
        <v>0</v>
      </c>
      <c r="AA252" s="5">
        <f t="shared" si="136"/>
        <v>0</v>
      </c>
      <c r="AC252" s="39">
        <f t="shared" si="137"/>
        <v>0</v>
      </c>
      <c r="AD252" s="39">
        <f t="shared" si="138"/>
        <v>0</v>
      </c>
      <c r="AE252" s="39">
        <f t="shared" si="139"/>
        <v>0</v>
      </c>
      <c r="AF252" s="39">
        <f t="shared" si="140"/>
        <v>0</v>
      </c>
      <c r="AG252" s="39">
        <f t="shared" si="141"/>
        <v>0</v>
      </c>
      <c r="AH252" s="39">
        <f t="shared" si="142"/>
        <v>0</v>
      </c>
      <c r="AI252" s="39">
        <f t="shared" si="143"/>
        <v>0</v>
      </c>
      <c r="AJ252" s="39">
        <f t="shared" si="144"/>
        <v>0</v>
      </c>
      <c r="AK252" s="39">
        <f t="shared" si="145"/>
        <v>0</v>
      </c>
      <c r="AL252" s="43"/>
      <c r="AM252" s="39">
        <f t="shared" si="146"/>
        <v>0</v>
      </c>
      <c r="AN252" s="39">
        <f t="shared" si="147"/>
        <v>0</v>
      </c>
      <c r="AO252" s="39">
        <f t="shared" si="148"/>
        <v>0</v>
      </c>
      <c r="AP252" s="40">
        <f t="shared" si="149"/>
        <v>0</v>
      </c>
      <c r="AR252" s="39">
        <f t="shared" si="150"/>
        <v>0</v>
      </c>
      <c r="AS252" s="39">
        <f t="shared" si="151"/>
        <v>0</v>
      </c>
      <c r="AT252" s="39">
        <f t="shared" si="152"/>
        <v>0</v>
      </c>
      <c r="AU252" s="40">
        <f t="shared" si="153"/>
        <v>0</v>
      </c>
      <c r="AV252" s="40"/>
      <c r="AW252" s="52">
        <f t="shared" si="154"/>
        <v>0</v>
      </c>
      <c r="AY252" s="52">
        <f t="shared" si="155"/>
        <v>0</v>
      </c>
      <c r="AZ252" s="70"/>
    </row>
    <row r="253" spans="1:52" ht="12" customHeight="1">
      <c r="A253" s="44">
        <f t="shared" si="156"/>
        <v>44774</v>
      </c>
      <c r="B253" s="66">
        <f t="shared" si="158"/>
        <v>15000</v>
      </c>
      <c r="C253" s="67"/>
      <c r="D253" s="68">
        <f t="shared" si="120"/>
        <v>15000</v>
      </c>
      <c r="E253" s="35">
        <f t="shared" si="121"/>
        <v>0</v>
      </c>
      <c r="F253" s="35">
        <f t="shared" si="122"/>
        <v>0</v>
      </c>
      <c r="G253" s="55">
        <f t="shared" si="123"/>
        <v>6.0650000000000004</v>
      </c>
      <c r="H253" s="69">
        <f>G253+' Summary'!$B$15</f>
        <v>6.0650000000000004</v>
      </c>
      <c r="I253" s="105">
        <f>H253+' Summary'!$B$17</f>
        <v>6.0650000000000004</v>
      </c>
      <c r="J253" s="55">
        <f t="shared" si="124"/>
        <v>0</v>
      </c>
      <c r="K253" s="69">
        <f>J253+' Summary'!$B$16</f>
        <v>0</v>
      </c>
      <c r="L253" s="105">
        <f t="shared" si="157"/>
        <v>0</v>
      </c>
      <c r="M253" s="55">
        <f t="shared" si="125"/>
        <v>0</v>
      </c>
      <c r="N253" s="69">
        <f t="shared" si="126"/>
        <v>0</v>
      </c>
      <c r="O253" s="105">
        <f t="shared" si="126"/>
        <v>0</v>
      </c>
      <c r="P253" s="7"/>
      <c r="Q253" s="105">
        <f t="shared" si="127"/>
        <v>6.0650000000000004</v>
      </c>
      <c r="R253" s="105">
        <f t="shared" si="128"/>
        <v>6.0650000000000004</v>
      </c>
      <c r="S253" s="105">
        <f t="shared" si="129"/>
        <v>6.0650000000000004</v>
      </c>
      <c r="T253" s="7"/>
      <c r="U253" s="5">
        <f t="shared" si="130"/>
        <v>31</v>
      </c>
      <c r="V253" s="45">
        <f t="shared" si="131"/>
        <v>44829</v>
      </c>
      <c r="W253" s="5">
        <f t="shared" si="132"/>
        <v>7878</v>
      </c>
      <c r="X253" s="55">
        <f t="shared" si="133"/>
        <v>6.2845917974847509E-2</v>
      </c>
      <c r="Y253" s="47">
        <f t="shared" si="134"/>
        <v>0.2632505264020652</v>
      </c>
      <c r="Z253" s="5">
        <f t="shared" si="135"/>
        <v>0</v>
      </c>
      <c r="AA253" s="5">
        <f t="shared" si="136"/>
        <v>0</v>
      </c>
      <c r="AC253" s="39">
        <f t="shared" si="137"/>
        <v>0</v>
      </c>
      <c r="AD253" s="39">
        <f t="shared" si="138"/>
        <v>0</v>
      </c>
      <c r="AE253" s="39">
        <f t="shared" si="139"/>
        <v>0</v>
      </c>
      <c r="AF253" s="39">
        <f t="shared" si="140"/>
        <v>0</v>
      </c>
      <c r="AG253" s="39">
        <f t="shared" si="141"/>
        <v>0</v>
      </c>
      <c r="AH253" s="39">
        <f t="shared" si="142"/>
        <v>0</v>
      </c>
      <c r="AI253" s="39">
        <f t="shared" si="143"/>
        <v>0</v>
      </c>
      <c r="AJ253" s="39">
        <f t="shared" si="144"/>
        <v>0</v>
      </c>
      <c r="AK253" s="39">
        <f t="shared" si="145"/>
        <v>0</v>
      </c>
      <c r="AL253" s="43"/>
      <c r="AM253" s="39">
        <f t="shared" si="146"/>
        <v>0</v>
      </c>
      <c r="AN253" s="39">
        <f t="shared" si="147"/>
        <v>0</v>
      </c>
      <c r="AO253" s="39">
        <f t="shared" si="148"/>
        <v>0</v>
      </c>
      <c r="AP253" s="40">
        <f t="shared" si="149"/>
        <v>0</v>
      </c>
      <c r="AR253" s="39">
        <f t="shared" si="150"/>
        <v>0</v>
      </c>
      <c r="AS253" s="39">
        <f t="shared" si="151"/>
        <v>0</v>
      </c>
      <c r="AT253" s="39">
        <f t="shared" si="152"/>
        <v>0</v>
      </c>
      <c r="AU253" s="40">
        <f t="shared" si="153"/>
        <v>0</v>
      </c>
      <c r="AV253" s="40"/>
      <c r="AW253" s="52">
        <f t="shared" si="154"/>
        <v>0</v>
      </c>
      <c r="AY253" s="52">
        <f t="shared" si="155"/>
        <v>0</v>
      </c>
      <c r="AZ253" s="70"/>
    </row>
    <row r="254" spans="1:52" ht="12" customHeight="1">
      <c r="A254" s="44">
        <f t="shared" si="156"/>
        <v>44805</v>
      </c>
      <c r="B254" s="66">
        <f t="shared" si="158"/>
        <v>15000</v>
      </c>
      <c r="C254" s="67"/>
      <c r="D254" s="68">
        <f t="shared" si="120"/>
        <v>15000</v>
      </c>
      <c r="E254" s="35">
        <f t="shared" si="121"/>
        <v>0</v>
      </c>
      <c r="F254" s="35">
        <f t="shared" si="122"/>
        <v>0</v>
      </c>
      <c r="G254" s="55">
        <f t="shared" si="123"/>
        <v>6.0650000000000004</v>
      </c>
      <c r="H254" s="69">
        <f>G254+' Summary'!$B$15</f>
        <v>6.0650000000000004</v>
      </c>
      <c r="I254" s="105">
        <f>H254+' Summary'!$B$17</f>
        <v>6.0650000000000004</v>
      </c>
      <c r="J254" s="55">
        <f t="shared" si="124"/>
        <v>0</v>
      </c>
      <c r="K254" s="69">
        <f>J254+' Summary'!$B$16</f>
        <v>0</v>
      </c>
      <c r="L254" s="105">
        <f t="shared" si="157"/>
        <v>0</v>
      </c>
      <c r="M254" s="55">
        <f t="shared" si="125"/>
        <v>0</v>
      </c>
      <c r="N254" s="69">
        <f t="shared" si="126"/>
        <v>0</v>
      </c>
      <c r="O254" s="105">
        <f t="shared" si="126"/>
        <v>0</v>
      </c>
      <c r="P254" s="7"/>
      <c r="Q254" s="105">
        <f t="shared" si="127"/>
        <v>6.0650000000000004</v>
      </c>
      <c r="R254" s="105">
        <f t="shared" si="128"/>
        <v>6.0650000000000004</v>
      </c>
      <c r="S254" s="105">
        <f t="shared" si="129"/>
        <v>6.0650000000000004</v>
      </c>
      <c r="T254" s="7"/>
      <c r="U254" s="5">
        <f t="shared" si="130"/>
        <v>30</v>
      </c>
      <c r="V254" s="45">
        <f t="shared" si="131"/>
        <v>44859</v>
      </c>
      <c r="W254" s="5">
        <f t="shared" si="132"/>
        <v>7908</v>
      </c>
      <c r="X254" s="55">
        <f t="shared" si="133"/>
        <v>6.2845917974847509E-2</v>
      </c>
      <c r="Y254" s="47">
        <f t="shared" si="134"/>
        <v>0.26191596529848471</v>
      </c>
      <c r="Z254" s="5">
        <f t="shared" si="135"/>
        <v>0</v>
      </c>
      <c r="AA254" s="5">
        <f t="shared" si="136"/>
        <v>0</v>
      </c>
      <c r="AC254" s="39">
        <f t="shared" si="137"/>
        <v>0</v>
      </c>
      <c r="AD254" s="39">
        <f t="shared" si="138"/>
        <v>0</v>
      </c>
      <c r="AE254" s="39">
        <f t="shared" si="139"/>
        <v>0</v>
      </c>
      <c r="AF254" s="39">
        <f t="shared" si="140"/>
        <v>0</v>
      </c>
      <c r="AG254" s="39">
        <f t="shared" si="141"/>
        <v>0</v>
      </c>
      <c r="AH254" s="39">
        <f t="shared" si="142"/>
        <v>0</v>
      </c>
      <c r="AI254" s="39">
        <f t="shared" si="143"/>
        <v>0</v>
      </c>
      <c r="AJ254" s="39">
        <f t="shared" si="144"/>
        <v>0</v>
      </c>
      <c r="AK254" s="39">
        <f t="shared" si="145"/>
        <v>0</v>
      </c>
      <c r="AL254" s="43"/>
      <c r="AM254" s="39">
        <f t="shared" si="146"/>
        <v>0</v>
      </c>
      <c r="AN254" s="39">
        <f t="shared" si="147"/>
        <v>0</v>
      </c>
      <c r="AO254" s="39">
        <f t="shared" si="148"/>
        <v>0</v>
      </c>
      <c r="AP254" s="40">
        <f t="shared" si="149"/>
        <v>0</v>
      </c>
      <c r="AR254" s="39">
        <f t="shared" si="150"/>
        <v>0</v>
      </c>
      <c r="AS254" s="39">
        <f t="shared" si="151"/>
        <v>0</v>
      </c>
      <c r="AT254" s="39">
        <f t="shared" si="152"/>
        <v>0</v>
      </c>
      <c r="AU254" s="40">
        <f t="shared" si="153"/>
        <v>0</v>
      </c>
      <c r="AV254" s="40"/>
      <c r="AW254" s="52">
        <f t="shared" si="154"/>
        <v>0</v>
      </c>
      <c r="AY254" s="52">
        <f t="shared" si="155"/>
        <v>0</v>
      </c>
      <c r="AZ254" s="70"/>
    </row>
    <row r="255" spans="1:52" ht="12" customHeight="1">
      <c r="A255" s="44">
        <f t="shared" si="156"/>
        <v>44835</v>
      </c>
      <c r="B255" s="66">
        <f t="shared" si="158"/>
        <v>15000</v>
      </c>
      <c r="C255" s="67"/>
      <c r="D255" s="68">
        <f t="shared" si="120"/>
        <v>15000</v>
      </c>
      <c r="E255" s="35">
        <f t="shared" si="121"/>
        <v>0</v>
      </c>
      <c r="F255" s="35">
        <f t="shared" si="122"/>
        <v>0</v>
      </c>
      <c r="G255" s="55">
        <f t="shared" si="123"/>
        <v>6.0650000000000004</v>
      </c>
      <c r="H255" s="69">
        <f>G255+' Summary'!$B$15</f>
        <v>6.0650000000000004</v>
      </c>
      <c r="I255" s="105">
        <f>H255+' Summary'!$B$17</f>
        <v>6.0650000000000004</v>
      </c>
      <c r="J255" s="55">
        <f t="shared" si="124"/>
        <v>0</v>
      </c>
      <c r="K255" s="69">
        <f>J255+' Summary'!$B$16</f>
        <v>0</v>
      </c>
      <c r="L255" s="105">
        <f t="shared" si="157"/>
        <v>0</v>
      </c>
      <c r="M255" s="55">
        <f t="shared" si="125"/>
        <v>0</v>
      </c>
      <c r="N255" s="69">
        <f t="shared" si="126"/>
        <v>0</v>
      </c>
      <c r="O255" s="105">
        <f t="shared" si="126"/>
        <v>0</v>
      </c>
      <c r="P255" s="7"/>
      <c r="Q255" s="105">
        <f t="shared" si="127"/>
        <v>6.0650000000000004</v>
      </c>
      <c r="R255" s="105">
        <f t="shared" si="128"/>
        <v>6.0650000000000004</v>
      </c>
      <c r="S255" s="105">
        <f t="shared" si="129"/>
        <v>6.0650000000000004</v>
      </c>
      <c r="T255" s="7"/>
      <c r="U255" s="5">
        <f t="shared" si="130"/>
        <v>31</v>
      </c>
      <c r="V255" s="45">
        <f t="shared" si="131"/>
        <v>44890</v>
      </c>
      <c r="W255" s="5">
        <f t="shared" si="132"/>
        <v>7939</v>
      </c>
      <c r="X255" s="55">
        <f t="shared" si="133"/>
        <v>6.2845917974847509E-2</v>
      </c>
      <c r="Y255" s="47">
        <f t="shared" si="134"/>
        <v>0.26054402608485666</v>
      </c>
      <c r="Z255" s="5">
        <f t="shared" si="135"/>
        <v>0</v>
      </c>
      <c r="AA255" s="5">
        <f t="shared" si="136"/>
        <v>0</v>
      </c>
      <c r="AC255" s="39">
        <f t="shared" si="137"/>
        <v>0</v>
      </c>
      <c r="AD255" s="39">
        <f t="shared" si="138"/>
        <v>0</v>
      </c>
      <c r="AE255" s="39">
        <f t="shared" si="139"/>
        <v>0</v>
      </c>
      <c r="AF255" s="39">
        <f t="shared" si="140"/>
        <v>0</v>
      </c>
      <c r="AG255" s="39">
        <f t="shared" si="141"/>
        <v>0</v>
      </c>
      <c r="AH255" s="39">
        <f t="shared" si="142"/>
        <v>0</v>
      </c>
      <c r="AI255" s="39">
        <f t="shared" si="143"/>
        <v>0</v>
      </c>
      <c r="AJ255" s="39">
        <f t="shared" si="144"/>
        <v>0</v>
      </c>
      <c r="AK255" s="39">
        <f t="shared" si="145"/>
        <v>0</v>
      </c>
      <c r="AL255" s="43"/>
      <c r="AM255" s="39">
        <f t="shared" si="146"/>
        <v>0</v>
      </c>
      <c r="AN255" s="39">
        <f t="shared" si="147"/>
        <v>0</v>
      </c>
      <c r="AO255" s="39">
        <f t="shared" si="148"/>
        <v>0</v>
      </c>
      <c r="AP255" s="40">
        <f t="shared" si="149"/>
        <v>0</v>
      </c>
      <c r="AR255" s="39">
        <f t="shared" si="150"/>
        <v>0</v>
      </c>
      <c r="AS255" s="39">
        <f t="shared" si="151"/>
        <v>0</v>
      </c>
      <c r="AT255" s="39">
        <f t="shared" si="152"/>
        <v>0</v>
      </c>
      <c r="AU255" s="40">
        <f t="shared" si="153"/>
        <v>0</v>
      </c>
      <c r="AV255" s="40"/>
      <c r="AW255" s="52">
        <f t="shared" si="154"/>
        <v>0</v>
      </c>
      <c r="AY255" s="52">
        <f t="shared" si="155"/>
        <v>0</v>
      </c>
      <c r="AZ255" s="70"/>
    </row>
    <row r="256" spans="1:52" ht="12" customHeight="1">
      <c r="A256" s="44">
        <f t="shared" si="156"/>
        <v>44866</v>
      </c>
      <c r="B256" s="66">
        <f t="shared" si="158"/>
        <v>15000</v>
      </c>
      <c r="C256" s="67"/>
      <c r="D256" s="68">
        <f t="shared" si="120"/>
        <v>15000</v>
      </c>
      <c r="E256" s="35">
        <f t="shared" si="121"/>
        <v>0</v>
      </c>
      <c r="F256" s="35">
        <f t="shared" si="122"/>
        <v>0</v>
      </c>
      <c r="G256" s="55">
        <f t="shared" si="123"/>
        <v>6.0650000000000004</v>
      </c>
      <c r="H256" s="69">
        <f>G256+' Summary'!$B$15</f>
        <v>6.0650000000000004</v>
      </c>
      <c r="I256" s="105">
        <f>H256+' Summary'!$B$17</f>
        <v>6.0650000000000004</v>
      </c>
      <c r="J256" s="55">
        <f t="shared" si="124"/>
        <v>0</v>
      </c>
      <c r="K256" s="69">
        <f>J256+' Summary'!$B$16</f>
        <v>0</v>
      </c>
      <c r="L256" s="105">
        <f t="shared" si="157"/>
        <v>0</v>
      </c>
      <c r="M256" s="55">
        <f t="shared" si="125"/>
        <v>0</v>
      </c>
      <c r="N256" s="69">
        <f t="shared" si="126"/>
        <v>0</v>
      </c>
      <c r="O256" s="105">
        <f t="shared" si="126"/>
        <v>0</v>
      </c>
      <c r="P256" s="7"/>
      <c r="Q256" s="105">
        <f t="shared" si="127"/>
        <v>6.0650000000000004</v>
      </c>
      <c r="R256" s="105">
        <f t="shared" si="128"/>
        <v>6.0650000000000004</v>
      </c>
      <c r="S256" s="105">
        <f t="shared" si="129"/>
        <v>6.0650000000000004</v>
      </c>
      <c r="T256" s="7"/>
      <c r="U256" s="5">
        <f t="shared" si="130"/>
        <v>30</v>
      </c>
      <c r="V256" s="45">
        <f t="shared" si="131"/>
        <v>44920</v>
      </c>
      <c r="W256" s="5">
        <f t="shared" si="132"/>
        <v>7969</v>
      </c>
      <c r="X256" s="55">
        <f t="shared" si="133"/>
        <v>6.2845917974847509E-2</v>
      </c>
      <c r="Y256" s="47">
        <f t="shared" si="134"/>
        <v>0.2592231857137644</v>
      </c>
      <c r="Z256" s="5">
        <f t="shared" si="135"/>
        <v>0</v>
      </c>
      <c r="AA256" s="5">
        <f t="shared" si="136"/>
        <v>0</v>
      </c>
      <c r="AC256" s="39">
        <f t="shared" si="137"/>
        <v>0</v>
      </c>
      <c r="AD256" s="39">
        <f t="shared" si="138"/>
        <v>0</v>
      </c>
      <c r="AE256" s="39">
        <f t="shared" si="139"/>
        <v>0</v>
      </c>
      <c r="AF256" s="39">
        <f t="shared" si="140"/>
        <v>0</v>
      </c>
      <c r="AG256" s="39">
        <f t="shared" si="141"/>
        <v>0</v>
      </c>
      <c r="AH256" s="39">
        <f t="shared" si="142"/>
        <v>0</v>
      </c>
      <c r="AI256" s="39">
        <f t="shared" si="143"/>
        <v>0</v>
      </c>
      <c r="AJ256" s="39">
        <f t="shared" si="144"/>
        <v>0</v>
      </c>
      <c r="AK256" s="39">
        <f t="shared" si="145"/>
        <v>0</v>
      </c>
      <c r="AL256" s="43"/>
      <c r="AM256" s="39">
        <f t="shared" si="146"/>
        <v>0</v>
      </c>
      <c r="AN256" s="39">
        <f t="shared" si="147"/>
        <v>0</v>
      </c>
      <c r="AO256" s="39">
        <f t="shared" si="148"/>
        <v>0</v>
      </c>
      <c r="AP256" s="40">
        <f t="shared" si="149"/>
        <v>0</v>
      </c>
      <c r="AR256" s="39">
        <f t="shared" si="150"/>
        <v>0</v>
      </c>
      <c r="AS256" s="39">
        <f t="shared" si="151"/>
        <v>0</v>
      </c>
      <c r="AT256" s="39">
        <f t="shared" si="152"/>
        <v>0</v>
      </c>
      <c r="AU256" s="40">
        <f t="shared" si="153"/>
        <v>0</v>
      </c>
      <c r="AV256" s="40"/>
      <c r="AW256" s="52">
        <f t="shared" si="154"/>
        <v>0</v>
      </c>
      <c r="AY256" s="52">
        <f t="shared" si="155"/>
        <v>0</v>
      </c>
      <c r="AZ256" s="70"/>
    </row>
    <row r="257" spans="1:52" ht="12" customHeight="1">
      <c r="A257" s="44">
        <f t="shared" si="156"/>
        <v>44896</v>
      </c>
      <c r="B257" s="66">
        <f t="shared" si="158"/>
        <v>15000</v>
      </c>
      <c r="C257" s="67"/>
      <c r="D257" s="68">
        <f t="shared" si="120"/>
        <v>15000</v>
      </c>
      <c r="E257" s="35">
        <f t="shared" si="121"/>
        <v>0</v>
      </c>
      <c r="F257" s="35">
        <f t="shared" si="122"/>
        <v>0</v>
      </c>
      <c r="G257" s="55">
        <f t="shared" si="123"/>
        <v>6.0650000000000004</v>
      </c>
      <c r="H257" s="69">
        <f>G257+' Summary'!$B$15</f>
        <v>6.0650000000000004</v>
      </c>
      <c r="I257" s="105">
        <f>H257+' Summary'!$B$17</f>
        <v>6.0650000000000004</v>
      </c>
      <c r="J257" s="55">
        <f t="shared" si="124"/>
        <v>0</v>
      </c>
      <c r="K257" s="69">
        <f>J257+' Summary'!$B$16</f>
        <v>0</v>
      </c>
      <c r="L257" s="105">
        <f t="shared" si="157"/>
        <v>0</v>
      </c>
      <c r="M257" s="55">
        <f t="shared" si="125"/>
        <v>0</v>
      </c>
      <c r="N257" s="69">
        <f t="shared" si="126"/>
        <v>0</v>
      </c>
      <c r="O257" s="105">
        <f t="shared" si="126"/>
        <v>0</v>
      </c>
      <c r="P257" s="7"/>
      <c r="Q257" s="105">
        <f t="shared" si="127"/>
        <v>6.0650000000000004</v>
      </c>
      <c r="R257" s="105">
        <f t="shared" si="128"/>
        <v>6.0650000000000004</v>
      </c>
      <c r="S257" s="105">
        <f t="shared" si="129"/>
        <v>6.0650000000000004</v>
      </c>
      <c r="T257" s="7"/>
      <c r="U257" s="5">
        <f t="shared" si="130"/>
        <v>31</v>
      </c>
      <c r="V257" s="45">
        <f t="shared" si="131"/>
        <v>44951</v>
      </c>
      <c r="W257" s="5">
        <f t="shared" si="132"/>
        <v>8000</v>
      </c>
      <c r="X257" s="55">
        <f t="shared" si="133"/>
        <v>6.2845917974847509E-2</v>
      </c>
      <c r="Y257" s="47">
        <f t="shared" si="134"/>
        <v>0.25786535152004886</v>
      </c>
      <c r="Z257" s="5">
        <f t="shared" si="135"/>
        <v>0</v>
      </c>
      <c r="AA257" s="5">
        <f t="shared" si="136"/>
        <v>0</v>
      </c>
      <c r="AC257" s="39">
        <f t="shared" si="137"/>
        <v>0</v>
      </c>
      <c r="AD257" s="39">
        <f t="shared" si="138"/>
        <v>0</v>
      </c>
      <c r="AE257" s="39">
        <f t="shared" si="139"/>
        <v>0</v>
      </c>
      <c r="AF257" s="39">
        <f t="shared" si="140"/>
        <v>0</v>
      </c>
      <c r="AG257" s="39">
        <f t="shared" si="141"/>
        <v>0</v>
      </c>
      <c r="AH257" s="39">
        <f t="shared" si="142"/>
        <v>0</v>
      </c>
      <c r="AI257" s="39">
        <f t="shared" si="143"/>
        <v>0</v>
      </c>
      <c r="AJ257" s="39">
        <f t="shared" si="144"/>
        <v>0</v>
      </c>
      <c r="AK257" s="39">
        <f t="shared" si="145"/>
        <v>0</v>
      </c>
      <c r="AL257" s="43"/>
      <c r="AM257" s="39">
        <f t="shared" si="146"/>
        <v>0</v>
      </c>
      <c r="AN257" s="39">
        <f t="shared" si="147"/>
        <v>0</v>
      </c>
      <c r="AO257" s="39">
        <f t="shared" si="148"/>
        <v>0</v>
      </c>
      <c r="AP257" s="40">
        <f t="shared" si="149"/>
        <v>0</v>
      </c>
      <c r="AR257" s="39">
        <f t="shared" si="150"/>
        <v>0</v>
      </c>
      <c r="AS257" s="39">
        <f t="shared" si="151"/>
        <v>0</v>
      </c>
      <c r="AT257" s="39">
        <f t="shared" si="152"/>
        <v>0</v>
      </c>
      <c r="AU257" s="40">
        <f t="shared" si="153"/>
        <v>0</v>
      </c>
      <c r="AV257" s="40"/>
      <c r="AW257" s="52">
        <f t="shared" si="154"/>
        <v>0</v>
      </c>
      <c r="AY257" s="52">
        <f t="shared" si="155"/>
        <v>0</v>
      </c>
      <c r="AZ257" s="70"/>
    </row>
    <row r="258" spans="1:52" ht="12" customHeight="1">
      <c r="A258" s="44">
        <f t="shared" si="156"/>
        <v>44927</v>
      </c>
      <c r="B258" s="66">
        <f t="shared" si="158"/>
        <v>15000</v>
      </c>
      <c r="C258" s="67"/>
      <c r="D258" s="68">
        <f t="shared" si="120"/>
        <v>15000</v>
      </c>
      <c r="E258" s="35">
        <f t="shared" si="121"/>
        <v>0</v>
      </c>
      <c r="F258" s="35">
        <f t="shared" si="122"/>
        <v>0</v>
      </c>
      <c r="G258" s="55">
        <f t="shared" si="123"/>
        <v>6.0650000000000004</v>
      </c>
      <c r="H258" s="69">
        <f>G258+' Summary'!$B$15</f>
        <v>6.0650000000000004</v>
      </c>
      <c r="I258" s="105">
        <f>H258+' Summary'!$B$17</f>
        <v>6.0650000000000004</v>
      </c>
      <c r="J258" s="55">
        <f t="shared" si="124"/>
        <v>0</v>
      </c>
      <c r="K258" s="69">
        <f>J258+' Summary'!$B$16</f>
        <v>0</v>
      </c>
      <c r="L258" s="105">
        <f t="shared" si="157"/>
        <v>0</v>
      </c>
      <c r="M258" s="55">
        <f t="shared" si="125"/>
        <v>0</v>
      </c>
      <c r="N258" s="69">
        <f t="shared" si="126"/>
        <v>0</v>
      </c>
      <c r="O258" s="105">
        <f t="shared" si="126"/>
        <v>0</v>
      </c>
      <c r="P258" s="7"/>
      <c r="Q258" s="105">
        <f t="shared" si="127"/>
        <v>6.0650000000000004</v>
      </c>
      <c r="R258" s="105">
        <f t="shared" si="128"/>
        <v>6.0650000000000004</v>
      </c>
      <c r="S258" s="105">
        <f t="shared" si="129"/>
        <v>6.0650000000000004</v>
      </c>
      <c r="T258" s="7"/>
      <c r="U258" s="5">
        <f t="shared" si="130"/>
        <v>31</v>
      </c>
      <c r="V258" s="45">
        <f t="shared" si="131"/>
        <v>44982</v>
      </c>
      <c r="W258" s="5">
        <f t="shared" si="132"/>
        <v>8031</v>
      </c>
      <c r="X258" s="55">
        <f t="shared" si="133"/>
        <v>6.2845917974847509E-2</v>
      </c>
      <c r="Y258" s="47">
        <f t="shared" si="134"/>
        <v>0.25651462978308576</v>
      </c>
      <c r="Z258" s="5">
        <f t="shared" si="135"/>
        <v>0</v>
      </c>
      <c r="AA258" s="5">
        <f t="shared" si="136"/>
        <v>0</v>
      </c>
      <c r="AC258" s="39">
        <f t="shared" si="137"/>
        <v>0</v>
      </c>
      <c r="AD258" s="39">
        <f t="shared" si="138"/>
        <v>0</v>
      </c>
      <c r="AE258" s="39">
        <f t="shared" si="139"/>
        <v>0</v>
      </c>
      <c r="AF258" s="39">
        <f t="shared" si="140"/>
        <v>0</v>
      </c>
      <c r="AG258" s="39">
        <f t="shared" si="141"/>
        <v>0</v>
      </c>
      <c r="AH258" s="39">
        <f t="shared" si="142"/>
        <v>0</v>
      </c>
      <c r="AI258" s="39">
        <f t="shared" si="143"/>
        <v>0</v>
      </c>
      <c r="AJ258" s="39">
        <f t="shared" si="144"/>
        <v>0</v>
      </c>
      <c r="AK258" s="39">
        <f t="shared" si="145"/>
        <v>0</v>
      </c>
      <c r="AL258" s="43"/>
      <c r="AM258" s="39">
        <f t="shared" si="146"/>
        <v>0</v>
      </c>
      <c r="AN258" s="39">
        <f t="shared" si="147"/>
        <v>0</v>
      </c>
      <c r="AO258" s="39">
        <f t="shared" si="148"/>
        <v>0</v>
      </c>
      <c r="AP258" s="40">
        <f t="shared" si="149"/>
        <v>0</v>
      </c>
      <c r="AR258" s="39">
        <f t="shared" si="150"/>
        <v>0</v>
      </c>
      <c r="AS258" s="39">
        <f t="shared" si="151"/>
        <v>0</v>
      </c>
      <c r="AT258" s="39">
        <f t="shared" si="152"/>
        <v>0</v>
      </c>
      <c r="AU258" s="40">
        <f t="shared" si="153"/>
        <v>0</v>
      </c>
      <c r="AV258" s="40"/>
      <c r="AW258" s="52">
        <f t="shared" si="154"/>
        <v>0</v>
      </c>
      <c r="AY258" s="52">
        <f t="shared" si="155"/>
        <v>0</v>
      </c>
      <c r="AZ258" s="70"/>
    </row>
    <row r="259" spans="1:52" ht="12" customHeight="1">
      <c r="A259" s="44">
        <f t="shared" si="156"/>
        <v>44958</v>
      </c>
      <c r="B259" s="66">
        <f t="shared" si="158"/>
        <v>15000</v>
      </c>
      <c r="C259" s="67"/>
      <c r="D259" s="68">
        <f t="shared" si="120"/>
        <v>15000</v>
      </c>
      <c r="E259" s="35">
        <f t="shared" si="121"/>
        <v>0</v>
      </c>
      <c r="F259" s="35">
        <f t="shared" si="122"/>
        <v>0</v>
      </c>
      <c r="G259" s="55">
        <f t="shared" si="123"/>
        <v>6.0650000000000004</v>
      </c>
      <c r="H259" s="69">
        <f>G259+' Summary'!$B$15</f>
        <v>6.0650000000000004</v>
      </c>
      <c r="I259" s="105">
        <f>H259+' Summary'!$B$17</f>
        <v>6.0650000000000004</v>
      </c>
      <c r="J259" s="55">
        <f t="shared" si="124"/>
        <v>0</v>
      </c>
      <c r="K259" s="69">
        <f>J259+' Summary'!$B$16</f>
        <v>0</v>
      </c>
      <c r="L259" s="105">
        <f t="shared" si="157"/>
        <v>0</v>
      </c>
      <c r="M259" s="55">
        <f t="shared" si="125"/>
        <v>0</v>
      </c>
      <c r="N259" s="69">
        <f t="shared" si="126"/>
        <v>0</v>
      </c>
      <c r="O259" s="105">
        <f t="shared" si="126"/>
        <v>0</v>
      </c>
      <c r="P259" s="7"/>
      <c r="Q259" s="105">
        <f t="shared" si="127"/>
        <v>6.0650000000000004</v>
      </c>
      <c r="R259" s="105">
        <f t="shared" si="128"/>
        <v>6.0650000000000004</v>
      </c>
      <c r="S259" s="105">
        <f t="shared" si="129"/>
        <v>6.0650000000000004</v>
      </c>
      <c r="T259" s="7"/>
      <c r="U259" s="5">
        <f t="shared" si="130"/>
        <v>28</v>
      </c>
      <c r="V259" s="45">
        <f t="shared" si="131"/>
        <v>45010</v>
      </c>
      <c r="W259" s="5">
        <f t="shared" si="132"/>
        <v>8059</v>
      </c>
      <c r="X259" s="55">
        <f t="shared" si="133"/>
        <v>6.2845917974847509E-2</v>
      </c>
      <c r="Y259" s="47">
        <f t="shared" si="134"/>
        <v>0.25530070536820987</v>
      </c>
      <c r="Z259" s="5">
        <f t="shared" si="135"/>
        <v>0</v>
      </c>
      <c r="AA259" s="5">
        <f t="shared" si="136"/>
        <v>0</v>
      </c>
      <c r="AC259" s="39">
        <f t="shared" si="137"/>
        <v>0</v>
      </c>
      <c r="AD259" s="39">
        <f t="shared" si="138"/>
        <v>0</v>
      </c>
      <c r="AE259" s="39">
        <f t="shared" si="139"/>
        <v>0</v>
      </c>
      <c r="AF259" s="39">
        <f t="shared" si="140"/>
        <v>0</v>
      </c>
      <c r="AG259" s="39">
        <f t="shared" si="141"/>
        <v>0</v>
      </c>
      <c r="AH259" s="39">
        <f t="shared" si="142"/>
        <v>0</v>
      </c>
      <c r="AI259" s="39">
        <f t="shared" si="143"/>
        <v>0</v>
      </c>
      <c r="AJ259" s="39">
        <f t="shared" si="144"/>
        <v>0</v>
      </c>
      <c r="AK259" s="39">
        <f t="shared" si="145"/>
        <v>0</v>
      </c>
      <c r="AL259" s="43"/>
      <c r="AM259" s="39">
        <f t="shared" si="146"/>
        <v>0</v>
      </c>
      <c r="AN259" s="39">
        <f t="shared" si="147"/>
        <v>0</v>
      </c>
      <c r="AO259" s="39">
        <f t="shared" si="148"/>
        <v>0</v>
      </c>
      <c r="AP259" s="40">
        <f t="shared" si="149"/>
        <v>0</v>
      </c>
      <c r="AR259" s="39">
        <f t="shared" si="150"/>
        <v>0</v>
      </c>
      <c r="AS259" s="39">
        <f t="shared" si="151"/>
        <v>0</v>
      </c>
      <c r="AT259" s="39">
        <f t="shared" si="152"/>
        <v>0</v>
      </c>
      <c r="AU259" s="40">
        <f t="shared" si="153"/>
        <v>0</v>
      </c>
      <c r="AV259" s="40"/>
      <c r="AW259" s="52">
        <f t="shared" si="154"/>
        <v>0</v>
      </c>
      <c r="AY259" s="52">
        <f t="shared" si="155"/>
        <v>0</v>
      </c>
      <c r="AZ259" s="70"/>
    </row>
    <row r="260" spans="1:52" ht="12" customHeight="1">
      <c r="A260" s="44">
        <f t="shared" si="156"/>
        <v>44986</v>
      </c>
      <c r="B260" s="66">
        <f t="shared" si="158"/>
        <v>15000</v>
      </c>
      <c r="C260" s="67"/>
      <c r="D260" s="68">
        <f t="shared" si="120"/>
        <v>15000</v>
      </c>
      <c r="E260" s="35">
        <f t="shared" si="121"/>
        <v>0</v>
      </c>
      <c r="F260" s="35">
        <f t="shared" si="122"/>
        <v>0</v>
      </c>
      <c r="G260" s="55">
        <f t="shared" si="123"/>
        <v>6.0650000000000004</v>
      </c>
      <c r="H260" s="69">
        <f>G260+' Summary'!$B$15</f>
        <v>6.0650000000000004</v>
      </c>
      <c r="I260" s="105">
        <f>H260+' Summary'!$B$17</f>
        <v>6.0650000000000004</v>
      </c>
      <c r="J260" s="55">
        <f t="shared" si="124"/>
        <v>0</v>
      </c>
      <c r="K260" s="69">
        <f>J260+' Summary'!$B$16</f>
        <v>0</v>
      </c>
      <c r="L260" s="105">
        <f t="shared" si="157"/>
        <v>0</v>
      </c>
      <c r="M260" s="55">
        <f t="shared" si="125"/>
        <v>0</v>
      </c>
      <c r="N260" s="69">
        <f t="shared" si="126"/>
        <v>0</v>
      </c>
      <c r="O260" s="105">
        <f t="shared" si="126"/>
        <v>0</v>
      </c>
      <c r="P260" s="7"/>
      <c r="Q260" s="105">
        <f t="shared" si="127"/>
        <v>6.0650000000000004</v>
      </c>
      <c r="R260" s="105">
        <f t="shared" si="128"/>
        <v>6.0650000000000004</v>
      </c>
      <c r="S260" s="105">
        <f t="shared" si="129"/>
        <v>6.0650000000000004</v>
      </c>
      <c r="T260" s="7"/>
      <c r="U260" s="5">
        <f t="shared" si="130"/>
        <v>31</v>
      </c>
      <c r="V260" s="45">
        <f t="shared" si="131"/>
        <v>45041</v>
      </c>
      <c r="W260" s="5">
        <f t="shared" si="132"/>
        <v>8090</v>
      </c>
      <c r="X260" s="55">
        <f t="shared" si="133"/>
        <v>6.2845917974847509E-2</v>
      </c>
      <c r="Y260" s="47">
        <f t="shared" si="134"/>
        <v>0.25396341747679635</v>
      </c>
      <c r="Z260" s="5">
        <f t="shared" si="135"/>
        <v>0</v>
      </c>
      <c r="AA260" s="5">
        <f t="shared" si="136"/>
        <v>0</v>
      </c>
      <c r="AC260" s="39">
        <f t="shared" si="137"/>
        <v>0</v>
      </c>
      <c r="AD260" s="39">
        <f t="shared" si="138"/>
        <v>0</v>
      </c>
      <c r="AE260" s="39">
        <f t="shared" si="139"/>
        <v>0</v>
      </c>
      <c r="AF260" s="39">
        <f t="shared" si="140"/>
        <v>0</v>
      </c>
      <c r="AG260" s="39">
        <f t="shared" si="141"/>
        <v>0</v>
      </c>
      <c r="AH260" s="39">
        <f t="shared" si="142"/>
        <v>0</v>
      </c>
      <c r="AI260" s="39">
        <f t="shared" si="143"/>
        <v>0</v>
      </c>
      <c r="AJ260" s="39">
        <f t="shared" si="144"/>
        <v>0</v>
      </c>
      <c r="AK260" s="39">
        <f t="shared" si="145"/>
        <v>0</v>
      </c>
      <c r="AL260" s="43"/>
      <c r="AM260" s="39">
        <f t="shared" si="146"/>
        <v>0</v>
      </c>
      <c r="AN260" s="39">
        <f t="shared" si="147"/>
        <v>0</v>
      </c>
      <c r="AO260" s="39">
        <f t="shared" si="148"/>
        <v>0</v>
      </c>
      <c r="AP260" s="40">
        <f t="shared" si="149"/>
        <v>0</v>
      </c>
      <c r="AR260" s="39">
        <f t="shared" si="150"/>
        <v>0</v>
      </c>
      <c r="AS260" s="39">
        <f t="shared" si="151"/>
        <v>0</v>
      </c>
      <c r="AT260" s="39">
        <f t="shared" si="152"/>
        <v>0</v>
      </c>
      <c r="AU260" s="40">
        <f t="shared" si="153"/>
        <v>0</v>
      </c>
      <c r="AV260" s="40"/>
      <c r="AW260" s="52">
        <f t="shared" si="154"/>
        <v>0</v>
      </c>
      <c r="AY260" s="52">
        <f t="shared" si="155"/>
        <v>0</v>
      </c>
      <c r="AZ260" s="70"/>
    </row>
    <row r="261" spans="1:52" ht="12" customHeight="1">
      <c r="A261" s="44">
        <f t="shared" si="156"/>
        <v>45017</v>
      </c>
      <c r="B261" s="66">
        <f t="shared" si="158"/>
        <v>15000</v>
      </c>
      <c r="C261" s="67"/>
      <c r="D261" s="68">
        <f t="shared" si="120"/>
        <v>15000</v>
      </c>
      <c r="E261" s="35">
        <f t="shared" si="121"/>
        <v>0</v>
      </c>
      <c r="F261" s="35">
        <f t="shared" si="122"/>
        <v>0</v>
      </c>
      <c r="G261" s="55">
        <f t="shared" si="123"/>
        <v>6.0650000000000004</v>
      </c>
      <c r="H261" s="69">
        <f>G261+' Summary'!$B$15</f>
        <v>6.0650000000000004</v>
      </c>
      <c r="I261" s="105">
        <f>H261+' Summary'!$B$17</f>
        <v>6.0650000000000004</v>
      </c>
      <c r="J261" s="55">
        <f t="shared" si="124"/>
        <v>0</v>
      </c>
      <c r="K261" s="69">
        <f>J261+' Summary'!$B$16</f>
        <v>0</v>
      </c>
      <c r="L261" s="105">
        <f t="shared" si="157"/>
        <v>0</v>
      </c>
      <c r="M261" s="55">
        <f t="shared" si="125"/>
        <v>0</v>
      </c>
      <c r="N261" s="69">
        <f t="shared" si="126"/>
        <v>0</v>
      </c>
      <c r="O261" s="105">
        <f t="shared" si="126"/>
        <v>0</v>
      </c>
      <c r="P261" s="7"/>
      <c r="Q261" s="105">
        <f t="shared" si="127"/>
        <v>6.0650000000000004</v>
      </c>
      <c r="R261" s="105">
        <f t="shared" si="128"/>
        <v>6.0650000000000004</v>
      </c>
      <c r="S261" s="105">
        <f t="shared" si="129"/>
        <v>6.0650000000000004</v>
      </c>
      <c r="T261" s="7"/>
      <c r="U261" s="5">
        <f t="shared" si="130"/>
        <v>30</v>
      </c>
      <c r="V261" s="45">
        <f t="shared" si="131"/>
        <v>45071</v>
      </c>
      <c r="W261" s="5">
        <f t="shared" si="132"/>
        <v>8120</v>
      </c>
      <c r="X261" s="55">
        <f t="shared" si="133"/>
        <v>6.2845917974847509E-2</v>
      </c>
      <c r="Y261" s="47">
        <f t="shared" si="134"/>
        <v>0.25267593781501113</v>
      </c>
      <c r="Z261" s="5">
        <f t="shared" si="135"/>
        <v>0</v>
      </c>
      <c r="AA261" s="5">
        <f t="shared" si="136"/>
        <v>0</v>
      </c>
      <c r="AC261" s="39">
        <f t="shared" si="137"/>
        <v>0</v>
      </c>
      <c r="AD261" s="39">
        <f t="shared" si="138"/>
        <v>0</v>
      </c>
      <c r="AE261" s="39">
        <f t="shared" si="139"/>
        <v>0</v>
      </c>
      <c r="AF261" s="39">
        <f t="shared" si="140"/>
        <v>0</v>
      </c>
      <c r="AG261" s="39">
        <f t="shared" si="141"/>
        <v>0</v>
      </c>
      <c r="AH261" s="39">
        <f t="shared" si="142"/>
        <v>0</v>
      </c>
      <c r="AI261" s="39">
        <f t="shared" si="143"/>
        <v>0</v>
      </c>
      <c r="AJ261" s="39">
        <f t="shared" si="144"/>
        <v>0</v>
      </c>
      <c r="AK261" s="39">
        <f t="shared" si="145"/>
        <v>0</v>
      </c>
      <c r="AL261" s="43"/>
      <c r="AM261" s="39">
        <f t="shared" si="146"/>
        <v>0</v>
      </c>
      <c r="AN261" s="39">
        <f t="shared" si="147"/>
        <v>0</v>
      </c>
      <c r="AO261" s="39">
        <f t="shared" si="148"/>
        <v>0</v>
      </c>
      <c r="AP261" s="40">
        <f t="shared" si="149"/>
        <v>0</v>
      </c>
      <c r="AR261" s="39">
        <f t="shared" si="150"/>
        <v>0</v>
      </c>
      <c r="AS261" s="39">
        <f t="shared" si="151"/>
        <v>0</v>
      </c>
      <c r="AT261" s="39">
        <f t="shared" si="152"/>
        <v>0</v>
      </c>
      <c r="AU261" s="40">
        <f t="shared" si="153"/>
        <v>0</v>
      </c>
      <c r="AV261" s="40"/>
      <c r="AW261" s="52">
        <f t="shared" si="154"/>
        <v>0</v>
      </c>
      <c r="AY261" s="52">
        <f t="shared" si="155"/>
        <v>0</v>
      </c>
      <c r="AZ261" s="70"/>
    </row>
    <row r="262" spans="1:52" ht="12" customHeight="1">
      <c r="A262" s="44">
        <f t="shared" si="156"/>
        <v>45047</v>
      </c>
      <c r="B262" s="66">
        <f t="shared" si="158"/>
        <v>15000</v>
      </c>
      <c r="C262" s="67"/>
      <c r="D262" s="68">
        <f t="shared" si="120"/>
        <v>15000</v>
      </c>
      <c r="E262" s="35">
        <f t="shared" si="121"/>
        <v>0</v>
      </c>
      <c r="F262" s="35">
        <f t="shared" si="122"/>
        <v>0</v>
      </c>
      <c r="G262" s="55">
        <f t="shared" si="123"/>
        <v>6.0650000000000004</v>
      </c>
      <c r="H262" s="69">
        <f>G262+' Summary'!$B$15</f>
        <v>6.0650000000000004</v>
      </c>
      <c r="I262" s="105">
        <f>H262+' Summary'!$B$17</f>
        <v>6.0650000000000004</v>
      </c>
      <c r="J262" s="55">
        <f t="shared" si="124"/>
        <v>0</v>
      </c>
      <c r="K262" s="69">
        <f>J262+' Summary'!$B$16</f>
        <v>0</v>
      </c>
      <c r="L262" s="105">
        <f t="shared" si="157"/>
        <v>0</v>
      </c>
      <c r="M262" s="55">
        <f t="shared" si="125"/>
        <v>0</v>
      </c>
      <c r="N262" s="69">
        <f t="shared" si="126"/>
        <v>0</v>
      </c>
      <c r="O262" s="105">
        <f t="shared" si="126"/>
        <v>0</v>
      </c>
      <c r="P262" s="7"/>
      <c r="Q262" s="105">
        <f t="shared" si="127"/>
        <v>6.0650000000000004</v>
      </c>
      <c r="R262" s="105">
        <f t="shared" si="128"/>
        <v>6.0650000000000004</v>
      </c>
      <c r="S262" s="105">
        <f t="shared" si="129"/>
        <v>6.0650000000000004</v>
      </c>
      <c r="T262" s="7"/>
      <c r="U262" s="5">
        <f t="shared" si="130"/>
        <v>31</v>
      </c>
      <c r="V262" s="45">
        <f t="shared" si="131"/>
        <v>45102</v>
      </c>
      <c r="W262" s="5">
        <f t="shared" si="132"/>
        <v>8151</v>
      </c>
      <c r="X262" s="55">
        <f t="shared" si="133"/>
        <v>6.2845917974847509E-2</v>
      </c>
      <c r="Y262" s="47">
        <f t="shared" si="134"/>
        <v>0.25135239869041592</v>
      </c>
      <c r="Z262" s="5">
        <f t="shared" si="135"/>
        <v>0</v>
      </c>
      <c r="AA262" s="5">
        <f t="shared" si="136"/>
        <v>0</v>
      </c>
      <c r="AC262" s="39">
        <f t="shared" si="137"/>
        <v>0</v>
      </c>
      <c r="AD262" s="39">
        <f t="shared" si="138"/>
        <v>0</v>
      </c>
      <c r="AE262" s="39">
        <f t="shared" si="139"/>
        <v>0</v>
      </c>
      <c r="AF262" s="39">
        <f t="shared" si="140"/>
        <v>0</v>
      </c>
      <c r="AG262" s="39">
        <f t="shared" si="141"/>
        <v>0</v>
      </c>
      <c r="AH262" s="39">
        <f t="shared" si="142"/>
        <v>0</v>
      </c>
      <c r="AI262" s="39">
        <f t="shared" si="143"/>
        <v>0</v>
      </c>
      <c r="AJ262" s="39">
        <f t="shared" si="144"/>
        <v>0</v>
      </c>
      <c r="AK262" s="39">
        <f t="shared" si="145"/>
        <v>0</v>
      </c>
      <c r="AL262" s="43"/>
      <c r="AM262" s="39">
        <f t="shared" si="146"/>
        <v>0</v>
      </c>
      <c r="AN262" s="39">
        <f t="shared" si="147"/>
        <v>0</v>
      </c>
      <c r="AO262" s="39">
        <f t="shared" si="148"/>
        <v>0</v>
      </c>
      <c r="AP262" s="40">
        <f t="shared" si="149"/>
        <v>0</v>
      </c>
      <c r="AR262" s="39">
        <f t="shared" si="150"/>
        <v>0</v>
      </c>
      <c r="AS262" s="39">
        <f t="shared" si="151"/>
        <v>0</v>
      </c>
      <c r="AT262" s="39">
        <f t="shared" si="152"/>
        <v>0</v>
      </c>
      <c r="AU262" s="40">
        <f t="shared" si="153"/>
        <v>0</v>
      </c>
      <c r="AV262" s="40"/>
      <c r="AW262" s="52">
        <f t="shared" si="154"/>
        <v>0</v>
      </c>
      <c r="AY262" s="52">
        <f t="shared" si="155"/>
        <v>0</v>
      </c>
      <c r="AZ262" s="70"/>
    </row>
    <row r="263" spans="1:52" ht="12" customHeight="1">
      <c r="A263" s="44">
        <f t="shared" si="156"/>
        <v>45078</v>
      </c>
      <c r="B263" s="66">
        <f t="shared" si="158"/>
        <v>15000</v>
      </c>
      <c r="C263" s="67"/>
      <c r="D263" s="68">
        <f t="shared" si="120"/>
        <v>15000</v>
      </c>
      <c r="E263" s="35">
        <f t="shared" si="121"/>
        <v>0</v>
      </c>
      <c r="F263" s="35">
        <f t="shared" si="122"/>
        <v>0</v>
      </c>
      <c r="G263" s="55">
        <f t="shared" si="123"/>
        <v>6.0650000000000004</v>
      </c>
      <c r="H263" s="69">
        <f>G263+' Summary'!$B$15</f>
        <v>6.0650000000000004</v>
      </c>
      <c r="I263" s="105">
        <f>H263+' Summary'!$B$17</f>
        <v>6.0650000000000004</v>
      </c>
      <c r="J263" s="55">
        <f t="shared" si="124"/>
        <v>0</v>
      </c>
      <c r="K263" s="69">
        <f>J263+' Summary'!$B$16</f>
        <v>0</v>
      </c>
      <c r="L263" s="105">
        <f t="shared" si="157"/>
        <v>0</v>
      </c>
      <c r="M263" s="55">
        <f t="shared" si="125"/>
        <v>0</v>
      </c>
      <c r="N263" s="69">
        <f t="shared" si="126"/>
        <v>0</v>
      </c>
      <c r="O263" s="105">
        <f t="shared" si="126"/>
        <v>0</v>
      </c>
      <c r="P263" s="7"/>
      <c r="Q263" s="105">
        <f t="shared" si="127"/>
        <v>6.0650000000000004</v>
      </c>
      <c r="R263" s="105">
        <f t="shared" si="128"/>
        <v>6.0650000000000004</v>
      </c>
      <c r="S263" s="105">
        <f t="shared" si="129"/>
        <v>6.0650000000000004</v>
      </c>
      <c r="T263" s="7"/>
      <c r="U263" s="5">
        <f t="shared" si="130"/>
        <v>30</v>
      </c>
      <c r="V263" s="45">
        <f t="shared" si="131"/>
        <v>45132</v>
      </c>
      <c r="W263" s="5">
        <f t="shared" si="132"/>
        <v>8181</v>
      </c>
      <c r="X263" s="55">
        <f t="shared" si="133"/>
        <v>6.2845917974847509E-2</v>
      </c>
      <c r="Y263" s="47">
        <f t="shared" si="134"/>
        <v>0.2500781557129429</v>
      </c>
      <c r="Z263" s="5">
        <f t="shared" si="135"/>
        <v>0</v>
      </c>
      <c r="AA263" s="5">
        <f t="shared" si="136"/>
        <v>0</v>
      </c>
      <c r="AC263" s="39">
        <f t="shared" si="137"/>
        <v>0</v>
      </c>
      <c r="AD263" s="39">
        <f t="shared" si="138"/>
        <v>0</v>
      </c>
      <c r="AE263" s="39">
        <f t="shared" si="139"/>
        <v>0</v>
      </c>
      <c r="AF263" s="39">
        <f t="shared" si="140"/>
        <v>0</v>
      </c>
      <c r="AG263" s="39">
        <f t="shared" si="141"/>
        <v>0</v>
      </c>
      <c r="AH263" s="39">
        <f t="shared" si="142"/>
        <v>0</v>
      </c>
      <c r="AI263" s="39">
        <f t="shared" si="143"/>
        <v>0</v>
      </c>
      <c r="AJ263" s="39">
        <f t="shared" si="144"/>
        <v>0</v>
      </c>
      <c r="AK263" s="39">
        <f t="shared" si="145"/>
        <v>0</v>
      </c>
      <c r="AL263" s="43"/>
      <c r="AM263" s="39">
        <f t="shared" si="146"/>
        <v>0</v>
      </c>
      <c r="AN263" s="39">
        <f t="shared" si="147"/>
        <v>0</v>
      </c>
      <c r="AO263" s="39">
        <f t="shared" si="148"/>
        <v>0</v>
      </c>
      <c r="AP263" s="40">
        <f t="shared" si="149"/>
        <v>0</v>
      </c>
      <c r="AR263" s="39">
        <f t="shared" si="150"/>
        <v>0</v>
      </c>
      <c r="AS263" s="39">
        <f t="shared" si="151"/>
        <v>0</v>
      </c>
      <c r="AT263" s="39">
        <f t="shared" si="152"/>
        <v>0</v>
      </c>
      <c r="AU263" s="40">
        <f t="shared" si="153"/>
        <v>0</v>
      </c>
      <c r="AV263" s="40"/>
      <c r="AW263" s="52">
        <f t="shared" si="154"/>
        <v>0</v>
      </c>
      <c r="AY263" s="52">
        <f t="shared" si="155"/>
        <v>0</v>
      </c>
      <c r="AZ263" s="70"/>
    </row>
    <row r="264" spans="1:52" ht="12" customHeight="1">
      <c r="A264" s="44">
        <f t="shared" si="156"/>
        <v>45108</v>
      </c>
      <c r="B264" s="66">
        <f t="shared" si="158"/>
        <v>15000</v>
      </c>
      <c r="C264" s="67"/>
      <c r="D264" s="68">
        <f t="shared" si="120"/>
        <v>15000</v>
      </c>
      <c r="E264" s="35">
        <f t="shared" si="121"/>
        <v>0</v>
      </c>
      <c r="F264" s="35">
        <f t="shared" si="122"/>
        <v>0</v>
      </c>
      <c r="G264" s="55">
        <f t="shared" si="123"/>
        <v>6.0650000000000004</v>
      </c>
      <c r="H264" s="69">
        <f>G264+' Summary'!$B$15</f>
        <v>6.0650000000000004</v>
      </c>
      <c r="I264" s="105">
        <f>H264+' Summary'!$B$17</f>
        <v>6.0650000000000004</v>
      </c>
      <c r="J264" s="55">
        <f t="shared" si="124"/>
        <v>0</v>
      </c>
      <c r="K264" s="69">
        <f>J264+' Summary'!$B$16</f>
        <v>0</v>
      </c>
      <c r="L264" s="105">
        <f t="shared" si="157"/>
        <v>0</v>
      </c>
      <c r="M264" s="55">
        <f t="shared" si="125"/>
        <v>0</v>
      </c>
      <c r="N264" s="69">
        <f t="shared" si="126"/>
        <v>0</v>
      </c>
      <c r="O264" s="105">
        <f t="shared" si="126"/>
        <v>0</v>
      </c>
      <c r="P264" s="7"/>
      <c r="Q264" s="105">
        <f t="shared" si="127"/>
        <v>6.0650000000000004</v>
      </c>
      <c r="R264" s="105">
        <f t="shared" si="128"/>
        <v>6.0650000000000004</v>
      </c>
      <c r="S264" s="105">
        <f t="shared" si="129"/>
        <v>6.0650000000000004</v>
      </c>
      <c r="T264" s="7"/>
      <c r="U264" s="5">
        <f t="shared" si="130"/>
        <v>31</v>
      </c>
      <c r="V264" s="45">
        <f t="shared" si="131"/>
        <v>45163</v>
      </c>
      <c r="W264" s="5">
        <f t="shared" si="132"/>
        <v>8212</v>
      </c>
      <c r="X264" s="55">
        <f t="shared" si="133"/>
        <v>6.2845917974847509E-2</v>
      </c>
      <c r="Y264" s="47">
        <f t="shared" si="134"/>
        <v>0.24876822400296345</v>
      </c>
      <c r="Z264" s="5">
        <f t="shared" si="135"/>
        <v>0</v>
      </c>
      <c r="AA264" s="5">
        <f t="shared" si="136"/>
        <v>0</v>
      </c>
      <c r="AC264" s="39">
        <f t="shared" si="137"/>
        <v>0</v>
      </c>
      <c r="AD264" s="39">
        <f t="shared" si="138"/>
        <v>0</v>
      </c>
      <c r="AE264" s="39">
        <f t="shared" si="139"/>
        <v>0</v>
      </c>
      <c r="AF264" s="39">
        <f t="shared" si="140"/>
        <v>0</v>
      </c>
      <c r="AG264" s="39">
        <f t="shared" si="141"/>
        <v>0</v>
      </c>
      <c r="AH264" s="39">
        <f t="shared" si="142"/>
        <v>0</v>
      </c>
      <c r="AI264" s="39">
        <f t="shared" si="143"/>
        <v>0</v>
      </c>
      <c r="AJ264" s="39">
        <f t="shared" si="144"/>
        <v>0</v>
      </c>
      <c r="AK264" s="39">
        <f t="shared" si="145"/>
        <v>0</v>
      </c>
      <c r="AL264" s="43"/>
      <c r="AM264" s="39">
        <f t="shared" si="146"/>
        <v>0</v>
      </c>
      <c r="AN264" s="39">
        <f t="shared" si="147"/>
        <v>0</v>
      </c>
      <c r="AO264" s="39">
        <f t="shared" si="148"/>
        <v>0</v>
      </c>
      <c r="AP264" s="40">
        <f t="shared" si="149"/>
        <v>0</v>
      </c>
      <c r="AR264" s="39">
        <f t="shared" si="150"/>
        <v>0</v>
      </c>
      <c r="AS264" s="39">
        <f t="shared" si="151"/>
        <v>0</v>
      </c>
      <c r="AT264" s="39">
        <f t="shared" si="152"/>
        <v>0</v>
      </c>
      <c r="AU264" s="40">
        <f t="shared" si="153"/>
        <v>0</v>
      </c>
      <c r="AV264" s="40"/>
      <c r="AW264" s="52">
        <f t="shared" si="154"/>
        <v>0</v>
      </c>
      <c r="AY264" s="52">
        <f t="shared" si="155"/>
        <v>0</v>
      </c>
      <c r="AZ264" s="70"/>
    </row>
    <row r="265" spans="1:52" ht="12" customHeight="1">
      <c r="A265" s="44">
        <f t="shared" si="156"/>
        <v>45139</v>
      </c>
      <c r="B265" s="66">
        <f t="shared" si="158"/>
        <v>15000</v>
      </c>
      <c r="C265" s="67"/>
      <c r="D265" s="68">
        <f t="shared" si="120"/>
        <v>15000</v>
      </c>
      <c r="E265" s="35">
        <f t="shared" si="121"/>
        <v>0</v>
      </c>
      <c r="F265" s="35">
        <f t="shared" si="122"/>
        <v>0</v>
      </c>
      <c r="G265" s="55">
        <f t="shared" si="123"/>
        <v>6.0650000000000004</v>
      </c>
      <c r="H265" s="69">
        <f>G265+' Summary'!$B$15</f>
        <v>6.0650000000000004</v>
      </c>
      <c r="I265" s="105">
        <f>H265+' Summary'!$B$17</f>
        <v>6.0650000000000004</v>
      </c>
      <c r="J265" s="55">
        <f t="shared" si="124"/>
        <v>0</v>
      </c>
      <c r="K265" s="69">
        <f>J265+' Summary'!$B$16</f>
        <v>0</v>
      </c>
      <c r="L265" s="105">
        <f t="shared" si="157"/>
        <v>0</v>
      </c>
      <c r="M265" s="55">
        <f t="shared" si="125"/>
        <v>0</v>
      </c>
      <c r="N265" s="69">
        <f t="shared" si="126"/>
        <v>0</v>
      </c>
      <c r="O265" s="105">
        <f t="shared" si="126"/>
        <v>0</v>
      </c>
      <c r="P265" s="7"/>
      <c r="Q265" s="105">
        <f t="shared" si="127"/>
        <v>6.0650000000000004</v>
      </c>
      <c r="R265" s="105">
        <f t="shared" si="128"/>
        <v>6.0650000000000004</v>
      </c>
      <c r="S265" s="105">
        <f t="shared" si="129"/>
        <v>6.0650000000000004</v>
      </c>
      <c r="T265" s="7"/>
      <c r="U265" s="5">
        <f t="shared" si="130"/>
        <v>31</v>
      </c>
      <c r="V265" s="45">
        <f t="shared" si="131"/>
        <v>45194</v>
      </c>
      <c r="W265" s="5">
        <f t="shared" si="132"/>
        <v>8243</v>
      </c>
      <c r="X265" s="55">
        <f t="shared" si="133"/>
        <v>6.2845917974847509E-2</v>
      </c>
      <c r="Y265" s="47">
        <f t="shared" si="134"/>
        <v>0.24746515383224924</v>
      </c>
      <c r="Z265" s="5">
        <f t="shared" si="135"/>
        <v>0</v>
      </c>
      <c r="AA265" s="5">
        <f t="shared" si="136"/>
        <v>0</v>
      </c>
      <c r="AC265" s="39">
        <f t="shared" si="137"/>
        <v>0</v>
      </c>
      <c r="AD265" s="39">
        <f t="shared" si="138"/>
        <v>0</v>
      </c>
      <c r="AE265" s="39">
        <f t="shared" si="139"/>
        <v>0</v>
      </c>
      <c r="AF265" s="39">
        <f t="shared" si="140"/>
        <v>0</v>
      </c>
      <c r="AG265" s="39">
        <f t="shared" si="141"/>
        <v>0</v>
      </c>
      <c r="AH265" s="39">
        <f t="shared" si="142"/>
        <v>0</v>
      </c>
      <c r="AI265" s="39">
        <f t="shared" si="143"/>
        <v>0</v>
      </c>
      <c r="AJ265" s="39">
        <f t="shared" si="144"/>
        <v>0</v>
      </c>
      <c r="AK265" s="39">
        <f t="shared" si="145"/>
        <v>0</v>
      </c>
      <c r="AL265" s="43"/>
      <c r="AM265" s="39">
        <f t="shared" si="146"/>
        <v>0</v>
      </c>
      <c r="AN265" s="39">
        <f t="shared" si="147"/>
        <v>0</v>
      </c>
      <c r="AO265" s="39">
        <f t="shared" si="148"/>
        <v>0</v>
      </c>
      <c r="AP265" s="40">
        <f t="shared" si="149"/>
        <v>0</v>
      </c>
      <c r="AR265" s="39">
        <f t="shared" si="150"/>
        <v>0</v>
      </c>
      <c r="AS265" s="39">
        <f t="shared" si="151"/>
        <v>0</v>
      </c>
      <c r="AT265" s="39">
        <f t="shared" si="152"/>
        <v>0</v>
      </c>
      <c r="AU265" s="40">
        <f t="shared" si="153"/>
        <v>0</v>
      </c>
      <c r="AV265" s="40"/>
      <c r="AW265" s="52">
        <f t="shared" si="154"/>
        <v>0</v>
      </c>
      <c r="AY265" s="52">
        <f t="shared" si="155"/>
        <v>0</v>
      </c>
      <c r="AZ265" s="70"/>
    </row>
    <row r="266" spans="1:52" ht="12" customHeight="1">
      <c r="A266" s="44">
        <f t="shared" si="156"/>
        <v>45170</v>
      </c>
      <c r="B266" s="66">
        <f t="shared" si="158"/>
        <v>15000</v>
      </c>
      <c r="C266" s="67"/>
      <c r="D266" s="68">
        <f t="shared" ref="D266:D329" si="159">B266+C266</f>
        <v>15000</v>
      </c>
      <c r="E266" s="35">
        <f t="shared" ref="E266:E329" si="160">IF(Z266=0,0,IF(AND(Z266=1,$H$3=1),D266*U266,IF($H$3=2,D266,"N/A")))</f>
        <v>0</v>
      </c>
      <c r="F266" s="35">
        <f t="shared" ref="F266:F329" si="161">E266*Y266</f>
        <v>0</v>
      </c>
      <c r="G266" s="55">
        <f t="shared" ref="G266:G329" si="162">VLOOKUP($A266,Table,MATCH(G$4,Curves,0))</f>
        <v>6.0650000000000004</v>
      </c>
      <c r="H266" s="69">
        <f>G266+' Summary'!$B$15</f>
        <v>6.0650000000000004</v>
      </c>
      <c r="I266" s="105">
        <f>H266+' Summary'!$B$17</f>
        <v>6.0650000000000004</v>
      </c>
      <c r="J266" s="55">
        <f t="shared" ref="J266:J329" si="163">VLOOKUP($A266,Table,MATCH(J$4,Curves,0))</f>
        <v>0</v>
      </c>
      <c r="K266" s="69">
        <f>J266+' Summary'!$B$16</f>
        <v>0</v>
      </c>
      <c r="L266" s="105">
        <f t="shared" si="157"/>
        <v>0</v>
      </c>
      <c r="M266" s="55">
        <f t="shared" ref="M266:M329" si="164">VLOOKUP($A266,Table,MATCH(M$4,Curves,0))</f>
        <v>0</v>
      </c>
      <c r="N266" s="69">
        <f t="shared" ref="N266:O329" si="165">M266</f>
        <v>0</v>
      </c>
      <c r="O266" s="105">
        <f t="shared" si="165"/>
        <v>0</v>
      </c>
      <c r="P266" s="7"/>
      <c r="Q266" s="105">
        <f t="shared" ref="Q266:Q329" si="166">M266+J266+G266</f>
        <v>6.0650000000000004</v>
      </c>
      <c r="R266" s="105">
        <f t="shared" ref="R266:R329" si="167">N266+K266+H266</f>
        <v>6.0650000000000004</v>
      </c>
      <c r="S266" s="105">
        <f t="shared" ref="S266:S329" si="168">O266+L266+I266</f>
        <v>6.0650000000000004</v>
      </c>
      <c r="T266" s="7"/>
      <c r="U266" s="5">
        <f t="shared" ref="U266:U329" si="169">A267-A266</f>
        <v>30</v>
      </c>
      <c r="V266" s="45">
        <f t="shared" ref="V266:V329" si="170">CHOOSE(F$3,A267+24,A266)</f>
        <v>45224</v>
      </c>
      <c r="W266" s="5">
        <f t="shared" ref="W266:W329" si="171">V266-C$3</f>
        <v>8273</v>
      </c>
      <c r="X266" s="55">
        <f t="shared" ref="X266:X329" si="172">VLOOKUP($A266,Table,MATCH(X$4,Curves,0))</f>
        <v>6.2845917974847509E-2</v>
      </c>
      <c r="Y266" s="47">
        <f t="shared" ref="Y266:Y329" si="173">1/(1+CHOOSE(F$3,(X267+($K$3/10000))/2,(X266+($K$3/10000))/2))^(2*W266/365.25)</f>
        <v>0.24621061742804962</v>
      </c>
      <c r="Z266" s="5">
        <f t="shared" ref="Z266:Z329" si="174">IF(AND(mthbeg&lt;=A266,mthend&gt;=A266),1,0)</f>
        <v>0</v>
      </c>
      <c r="AA266" s="5">
        <f t="shared" ref="AA266:AA329" si="175">U266*Z266</f>
        <v>0</v>
      </c>
      <c r="AC266" s="39">
        <f t="shared" ref="AC266:AC329" si="176">F266*G266</f>
        <v>0</v>
      </c>
      <c r="AD266" s="39">
        <f t="shared" ref="AD266:AD329" si="177">$F266*H266</f>
        <v>0</v>
      </c>
      <c r="AE266" s="39">
        <f t="shared" ref="AE266:AE329" si="178">$F266*I266</f>
        <v>0</v>
      </c>
      <c r="AF266" s="39">
        <f t="shared" ref="AF266:AF329" si="179">$F266*J266</f>
        <v>0</v>
      </c>
      <c r="AG266" s="39">
        <f t="shared" ref="AG266:AG329" si="180">$F266*K266</f>
        <v>0</v>
      </c>
      <c r="AH266" s="39">
        <f t="shared" ref="AH266:AH329" si="181">$F266*L266</f>
        <v>0</v>
      </c>
      <c r="AI266" s="39">
        <f t="shared" ref="AI266:AI329" si="182">$F266*M266</f>
        <v>0</v>
      </c>
      <c r="AJ266" s="39">
        <f t="shared" ref="AJ266:AJ329" si="183">$F266*N266</f>
        <v>0</v>
      </c>
      <c r="AK266" s="39">
        <f t="shared" ref="AK266:AK329" si="184">F266*O266</f>
        <v>0</v>
      </c>
      <c r="AL266" s="43"/>
      <c r="AM266" s="39">
        <f t="shared" ref="AM266:AM329" si="185">CHOOSE($G$3,AD266-AE266,AE266-AD266)</f>
        <v>0</v>
      </c>
      <c r="AN266" s="39">
        <f t="shared" ref="AN266:AN329" si="186">CHOOSE($G$3,AG266-AH266,AH266-AG266)</f>
        <v>0</v>
      </c>
      <c r="AO266" s="39">
        <f t="shared" ref="AO266:AO329" si="187">CHOOSE($G$3,AJ266-AK266,AK266-AJ266)</f>
        <v>0</v>
      </c>
      <c r="AP266" s="40">
        <f t="shared" ref="AP266:AP329" si="188">SUM(AM266:AO266)</f>
        <v>0</v>
      </c>
      <c r="AR266" s="39">
        <f t="shared" ref="AR266:AR329" si="189">CHOOSE($G$3,AC266-AD266,AD266-AC266)</f>
        <v>0</v>
      </c>
      <c r="AS266" s="39">
        <f t="shared" ref="AS266:AS329" si="190">CHOOSE($G$3,AF266-AG266,AG266-AF266)</f>
        <v>0</v>
      </c>
      <c r="AT266" s="39">
        <f t="shared" ref="AT266:AT329" si="191">CHOOSE($G$3,AI266-AJ266,AJ266-AI266)</f>
        <v>0</v>
      </c>
      <c r="AU266" s="40">
        <f t="shared" ref="AU266:AU329" si="192">AR266+AS266+AT266</f>
        <v>0</v>
      </c>
      <c r="AV266" s="40"/>
      <c r="AW266" s="52">
        <f t="shared" ref="AW266:AW329" si="193">AU266+AP266</f>
        <v>0</v>
      </c>
      <c r="AY266" s="52">
        <f t="shared" ref="AY266:AY329" si="194">AK266+AH266+AE266</f>
        <v>0</v>
      </c>
      <c r="AZ266" s="70"/>
    </row>
    <row r="267" spans="1:52" ht="12" customHeight="1">
      <c r="A267" s="44">
        <f t="shared" ref="A267:A330" si="195">EDATE(A266,1)</f>
        <v>45200</v>
      </c>
      <c r="B267" s="66">
        <f t="shared" si="158"/>
        <v>15000</v>
      </c>
      <c r="C267" s="67"/>
      <c r="D267" s="68">
        <f t="shared" si="159"/>
        <v>15000</v>
      </c>
      <c r="E267" s="35">
        <f t="shared" si="160"/>
        <v>0</v>
      </c>
      <c r="F267" s="35">
        <f t="shared" si="161"/>
        <v>0</v>
      </c>
      <c r="G267" s="55">
        <f t="shared" si="162"/>
        <v>6.0650000000000004</v>
      </c>
      <c r="H267" s="69">
        <f>G267+' Summary'!$B$15</f>
        <v>6.0650000000000004</v>
      </c>
      <c r="I267" s="105">
        <f>H267+' Summary'!$B$17</f>
        <v>6.0650000000000004</v>
      </c>
      <c r="J267" s="55">
        <f t="shared" si="163"/>
        <v>0</v>
      </c>
      <c r="K267" s="69">
        <f>J267+' Summary'!$B$16</f>
        <v>0</v>
      </c>
      <c r="L267" s="105">
        <f t="shared" ref="L267:L330" si="196">K267</f>
        <v>0</v>
      </c>
      <c r="M267" s="55">
        <f t="shared" si="164"/>
        <v>0</v>
      </c>
      <c r="N267" s="69">
        <f t="shared" si="165"/>
        <v>0</v>
      </c>
      <c r="O267" s="105">
        <f t="shared" si="165"/>
        <v>0</v>
      </c>
      <c r="P267" s="7"/>
      <c r="Q267" s="105">
        <f t="shared" si="166"/>
        <v>6.0650000000000004</v>
      </c>
      <c r="R267" s="105">
        <f t="shared" si="167"/>
        <v>6.0650000000000004</v>
      </c>
      <c r="S267" s="105">
        <f t="shared" si="168"/>
        <v>6.0650000000000004</v>
      </c>
      <c r="T267" s="7"/>
      <c r="U267" s="5">
        <f t="shared" si="169"/>
        <v>31</v>
      </c>
      <c r="V267" s="45">
        <f t="shared" si="170"/>
        <v>45255</v>
      </c>
      <c r="W267" s="5">
        <f t="shared" si="171"/>
        <v>8304</v>
      </c>
      <c r="X267" s="55">
        <f t="shared" si="172"/>
        <v>6.2845917974847509E-2</v>
      </c>
      <c r="Y267" s="47">
        <f t="shared" si="173"/>
        <v>0.2449209442289525</v>
      </c>
      <c r="Z267" s="5">
        <f t="shared" si="174"/>
        <v>0</v>
      </c>
      <c r="AA267" s="5">
        <f t="shared" si="175"/>
        <v>0</v>
      </c>
      <c r="AC267" s="39">
        <f t="shared" si="176"/>
        <v>0</v>
      </c>
      <c r="AD267" s="39">
        <f t="shared" si="177"/>
        <v>0</v>
      </c>
      <c r="AE267" s="39">
        <f t="shared" si="178"/>
        <v>0</v>
      </c>
      <c r="AF267" s="39">
        <f t="shared" si="179"/>
        <v>0</v>
      </c>
      <c r="AG267" s="39">
        <f t="shared" si="180"/>
        <v>0</v>
      </c>
      <c r="AH267" s="39">
        <f t="shared" si="181"/>
        <v>0</v>
      </c>
      <c r="AI267" s="39">
        <f t="shared" si="182"/>
        <v>0</v>
      </c>
      <c r="AJ267" s="39">
        <f t="shared" si="183"/>
        <v>0</v>
      </c>
      <c r="AK267" s="39">
        <f t="shared" si="184"/>
        <v>0</v>
      </c>
      <c r="AL267" s="43"/>
      <c r="AM267" s="39">
        <f t="shared" si="185"/>
        <v>0</v>
      </c>
      <c r="AN267" s="39">
        <f t="shared" si="186"/>
        <v>0</v>
      </c>
      <c r="AO267" s="39">
        <f t="shared" si="187"/>
        <v>0</v>
      </c>
      <c r="AP267" s="40">
        <f t="shared" si="188"/>
        <v>0</v>
      </c>
      <c r="AR267" s="39">
        <f t="shared" si="189"/>
        <v>0</v>
      </c>
      <c r="AS267" s="39">
        <f t="shared" si="190"/>
        <v>0</v>
      </c>
      <c r="AT267" s="39">
        <f t="shared" si="191"/>
        <v>0</v>
      </c>
      <c r="AU267" s="40">
        <f t="shared" si="192"/>
        <v>0</v>
      </c>
      <c r="AV267" s="40"/>
      <c r="AW267" s="52">
        <f t="shared" si="193"/>
        <v>0</v>
      </c>
      <c r="AY267" s="52">
        <f t="shared" si="194"/>
        <v>0</v>
      </c>
      <c r="AZ267" s="70"/>
    </row>
    <row r="268" spans="1:52" ht="12" customHeight="1">
      <c r="A268" s="44">
        <f t="shared" si="195"/>
        <v>45231</v>
      </c>
      <c r="B268" s="66">
        <f t="shared" ref="B268:B331" si="197">B267</f>
        <v>15000</v>
      </c>
      <c r="C268" s="67"/>
      <c r="D268" s="68">
        <f t="shared" si="159"/>
        <v>15000</v>
      </c>
      <c r="E268" s="35">
        <f t="shared" si="160"/>
        <v>0</v>
      </c>
      <c r="F268" s="35">
        <f t="shared" si="161"/>
        <v>0</v>
      </c>
      <c r="G268" s="55">
        <f t="shared" si="162"/>
        <v>6.0650000000000004</v>
      </c>
      <c r="H268" s="69">
        <f>G268+' Summary'!$B$15</f>
        <v>6.0650000000000004</v>
      </c>
      <c r="I268" s="105">
        <f>H268+' Summary'!$B$17</f>
        <v>6.0650000000000004</v>
      </c>
      <c r="J268" s="55">
        <f t="shared" si="163"/>
        <v>0</v>
      </c>
      <c r="K268" s="69">
        <f>J268+' Summary'!$B$16</f>
        <v>0</v>
      </c>
      <c r="L268" s="105">
        <f t="shared" si="196"/>
        <v>0</v>
      </c>
      <c r="M268" s="55">
        <f t="shared" si="164"/>
        <v>0</v>
      </c>
      <c r="N268" s="69">
        <f t="shared" si="165"/>
        <v>0</v>
      </c>
      <c r="O268" s="105">
        <f t="shared" si="165"/>
        <v>0</v>
      </c>
      <c r="P268" s="7"/>
      <c r="Q268" s="105">
        <f t="shared" si="166"/>
        <v>6.0650000000000004</v>
      </c>
      <c r="R268" s="105">
        <f t="shared" si="167"/>
        <v>6.0650000000000004</v>
      </c>
      <c r="S268" s="105">
        <f t="shared" si="168"/>
        <v>6.0650000000000004</v>
      </c>
      <c r="T268" s="7"/>
      <c r="U268" s="5">
        <f t="shared" si="169"/>
        <v>30</v>
      </c>
      <c r="V268" s="45">
        <f t="shared" si="170"/>
        <v>45285</v>
      </c>
      <c r="W268" s="5">
        <f t="shared" si="171"/>
        <v>8334</v>
      </c>
      <c r="X268" s="55">
        <f t="shared" si="172"/>
        <v>6.2845917974847509E-2</v>
      </c>
      <c r="Y268" s="47">
        <f t="shared" si="173"/>
        <v>0.24367930581672392</v>
      </c>
      <c r="Z268" s="5">
        <f t="shared" si="174"/>
        <v>0</v>
      </c>
      <c r="AA268" s="5">
        <f t="shared" si="175"/>
        <v>0</v>
      </c>
      <c r="AC268" s="39">
        <f t="shared" si="176"/>
        <v>0</v>
      </c>
      <c r="AD268" s="39">
        <f t="shared" si="177"/>
        <v>0</v>
      </c>
      <c r="AE268" s="39">
        <f t="shared" si="178"/>
        <v>0</v>
      </c>
      <c r="AF268" s="39">
        <f t="shared" si="179"/>
        <v>0</v>
      </c>
      <c r="AG268" s="39">
        <f t="shared" si="180"/>
        <v>0</v>
      </c>
      <c r="AH268" s="39">
        <f t="shared" si="181"/>
        <v>0</v>
      </c>
      <c r="AI268" s="39">
        <f t="shared" si="182"/>
        <v>0</v>
      </c>
      <c r="AJ268" s="39">
        <f t="shared" si="183"/>
        <v>0</v>
      </c>
      <c r="AK268" s="39">
        <f t="shared" si="184"/>
        <v>0</v>
      </c>
      <c r="AL268" s="43"/>
      <c r="AM268" s="39">
        <f t="shared" si="185"/>
        <v>0</v>
      </c>
      <c r="AN268" s="39">
        <f t="shared" si="186"/>
        <v>0</v>
      </c>
      <c r="AO268" s="39">
        <f t="shared" si="187"/>
        <v>0</v>
      </c>
      <c r="AP268" s="40">
        <f t="shared" si="188"/>
        <v>0</v>
      </c>
      <c r="AR268" s="39">
        <f t="shared" si="189"/>
        <v>0</v>
      </c>
      <c r="AS268" s="39">
        <f t="shared" si="190"/>
        <v>0</v>
      </c>
      <c r="AT268" s="39">
        <f t="shared" si="191"/>
        <v>0</v>
      </c>
      <c r="AU268" s="40">
        <f t="shared" si="192"/>
        <v>0</v>
      </c>
      <c r="AV268" s="40"/>
      <c r="AW268" s="52">
        <f t="shared" si="193"/>
        <v>0</v>
      </c>
      <c r="AY268" s="52">
        <f t="shared" si="194"/>
        <v>0</v>
      </c>
      <c r="AZ268" s="70"/>
    </row>
    <row r="269" spans="1:52" ht="12" customHeight="1">
      <c r="A269" s="44">
        <f t="shared" si="195"/>
        <v>45261</v>
      </c>
      <c r="B269" s="66">
        <f t="shared" si="197"/>
        <v>15000</v>
      </c>
      <c r="C269" s="67"/>
      <c r="D269" s="68">
        <f t="shared" si="159"/>
        <v>15000</v>
      </c>
      <c r="E269" s="35">
        <f t="shared" si="160"/>
        <v>0</v>
      </c>
      <c r="F269" s="35">
        <f t="shared" si="161"/>
        <v>0</v>
      </c>
      <c r="G269" s="55">
        <f t="shared" si="162"/>
        <v>6.0650000000000004</v>
      </c>
      <c r="H269" s="69">
        <f>G269+' Summary'!$B$15</f>
        <v>6.0650000000000004</v>
      </c>
      <c r="I269" s="105">
        <f>H269+' Summary'!$B$17</f>
        <v>6.0650000000000004</v>
      </c>
      <c r="J269" s="55">
        <f t="shared" si="163"/>
        <v>0</v>
      </c>
      <c r="K269" s="69">
        <f>J269+' Summary'!$B$16</f>
        <v>0</v>
      </c>
      <c r="L269" s="105">
        <f t="shared" si="196"/>
        <v>0</v>
      </c>
      <c r="M269" s="55">
        <f t="shared" si="164"/>
        <v>0</v>
      </c>
      <c r="N269" s="69">
        <f t="shared" si="165"/>
        <v>0</v>
      </c>
      <c r="O269" s="105">
        <f t="shared" si="165"/>
        <v>0</v>
      </c>
      <c r="P269" s="7"/>
      <c r="Q269" s="105">
        <f t="shared" si="166"/>
        <v>6.0650000000000004</v>
      </c>
      <c r="R269" s="105">
        <f t="shared" si="167"/>
        <v>6.0650000000000004</v>
      </c>
      <c r="S269" s="105">
        <f t="shared" si="168"/>
        <v>6.0650000000000004</v>
      </c>
      <c r="T269" s="7"/>
      <c r="U269" s="5">
        <f t="shared" si="169"/>
        <v>31</v>
      </c>
      <c r="V269" s="45">
        <f t="shared" si="170"/>
        <v>45316</v>
      </c>
      <c r="W269" s="5">
        <f t="shared" si="171"/>
        <v>8365</v>
      </c>
      <c r="X269" s="55">
        <f t="shared" si="172"/>
        <v>6.2845917974847509E-2</v>
      </c>
      <c r="Y269" s="47">
        <f t="shared" si="173"/>
        <v>0.24240289185387656</v>
      </c>
      <c r="Z269" s="5">
        <f t="shared" si="174"/>
        <v>0</v>
      </c>
      <c r="AA269" s="5">
        <f t="shared" si="175"/>
        <v>0</v>
      </c>
      <c r="AC269" s="39">
        <f t="shared" si="176"/>
        <v>0</v>
      </c>
      <c r="AD269" s="39">
        <f t="shared" si="177"/>
        <v>0</v>
      </c>
      <c r="AE269" s="39">
        <f t="shared" si="178"/>
        <v>0</v>
      </c>
      <c r="AF269" s="39">
        <f t="shared" si="179"/>
        <v>0</v>
      </c>
      <c r="AG269" s="39">
        <f t="shared" si="180"/>
        <v>0</v>
      </c>
      <c r="AH269" s="39">
        <f t="shared" si="181"/>
        <v>0</v>
      </c>
      <c r="AI269" s="39">
        <f t="shared" si="182"/>
        <v>0</v>
      </c>
      <c r="AJ269" s="39">
        <f t="shared" si="183"/>
        <v>0</v>
      </c>
      <c r="AK269" s="39">
        <f t="shared" si="184"/>
        <v>0</v>
      </c>
      <c r="AL269" s="43"/>
      <c r="AM269" s="39">
        <f t="shared" si="185"/>
        <v>0</v>
      </c>
      <c r="AN269" s="39">
        <f t="shared" si="186"/>
        <v>0</v>
      </c>
      <c r="AO269" s="39">
        <f t="shared" si="187"/>
        <v>0</v>
      </c>
      <c r="AP269" s="40">
        <f t="shared" si="188"/>
        <v>0</v>
      </c>
      <c r="AR269" s="39">
        <f t="shared" si="189"/>
        <v>0</v>
      </c>
      <c r="AS269" s="39">
        <f t="shared" si="190"/>
        <v>0</v>
      </c>
      <c r="AT269" s="39">
        <f t="shared" si="191"/>
        <v>0</v>
      </c>
      <c r="AU269" s="40">
        <f t="shared" si="192"/>
        <v>0</v>
      </c>
      <c r="AV269" s="40"/>
      <c r="AW269" s="52">
        <f t="shared" si="193"/>
        <v>0</v>
      </c>
      <c r="AY269" s="52">
        <f t="shared" si="194"/>
        <v>0</v>
      </c>
      <c r="AZ269" s="70"/>
    </row>
    <row r="270" spans="1:52" ht="12" customHeight="1">
      <c r="A270" s="44">
        <f t="shared" si="195"/>
        <v>45292</v>
      </c>
      <c r="B270" s="66">
        <f t="shared" si="197"/>
        <v>15000</v>
      </c>
      <c r="C270" s="67"/>
      <c r="D270" s="68">
        <f t="shared" si="159"/>
        <v>15000</v>
      </c>
      <c r="E270" s="35">
        <f t="shared" si="160"/>
        <v>0</v>
      </c>
      <c r="F270" s="35">
        <f t="shared" si="161"/>
        <v>0</v>
      </c>
      <c r="G270" s="55">
        <f t="shared" si="162"/>
        <v>6.0650000000000004</v>
      </c>
      <c r="H270" s="69">
        <f>G270+' Summary'!$B$15</f>
        <v>6.0650000000000004</v>
      </c>
      <c r="I270" s="105">
        <f>H270+' Summary'!$B$17</f>
        <v>6.0650000000000004</v>
      </c>
      <c r="J270" s="55">
        <f t="shared" si="163"/>
        <v>0</v>
      </c>
      <c r="K270" s="69">
        <f>J270+' Summary'!$B$16</f>
        <v>0</v>
      </c>
      <c r="L270" s="105">
        <f t="shared" si="196"/>
        <v>0</v>
      </c>
      <c r="M270" s="55">
        <f t="shared" si="164"/>
        <v>0</v>
      </c>
      <c r="N270" s="69">
        <f t="shared" si="165"/>
        <v>0</v>
      </c>
      <c r="O270" s="105">
        <f t="shared" si="165"/>
        <v>0</v>
      </c>
      <c r="P270" s="7"/>
      <c r="Q270" s="105">
        <f t="shared" si="166"/>
        <v>6.0650000000000004</v>
      </c>
      <c r="R270" s="105">
        <f t="shared" si="167"/>
        <v>6.0650000000000004</v>
      </c>
      <c r="S270" s="105">
        <f t="shared" si="168"/>
        <v>6.0650000000000004</v>
      </c>
      <c r="T270" s="7"/>
      <c r="U270" s="5">
        <f t="shared" si="169"/>
        <v>31</v>
      </c>
      <c r="V270" s="45">
        <f t="shared" si="170"/>
        <v>45347</v>
      </c>
      <c r="W270" s="5">
        <f t="shared" si="171"/>
        <v>8396</v>
      </c>
      <c r="X270" s="55">
        <f t="shared" si="172"/>
        <v>6.2845917974847509E-2</v>
      </c>
      <c r="Y270" s="47">
        <f t="shared" si="173"/>
        <v>0.24113316386134218</v>
      </c>
      <c r="Z270" s="5">
        <f t="shared" si="174"/>
        <v>0</v>
      </c>
      <c r="AA270" s="5">
        <f t="shared" si="175"/>
        <v>0</v>
      </c>
      <c r="AC270" s="39">
        <f t="shared" si="176"/>
        <v>0</v>
      </c>
      <c r="AD270" s="39">
        <f t="shared" si="177"/>
        <v>0</v>
      </c>
      <c r="AE270" s="39">
        <f t="shared" si="178"/>
        <v>0</v>
      </c>
      <c r="AF270" s="39">
        <f t="shared" si="179"/>
        <v>0</v>
      </c>
      <c r="AG270" s="39">
        <f t="shared" si="180"/>
        <v>0</v>
      </c>
      <c r="AH270" s="39">
        <f t="shared" si="181"/>
        <v>0</v>
      </c>
      <c r="AI270" s="39">
        <f t="shared" si="182"/>
        <v>0</v>
      </c>
      <c r="AJ270" s="39">
        <f t="shared" si="183"/>
        <v>0</v>
      </c>
      <c r="AK270" s="39">
        <f t="shared" si="184"/>
        <v>0</v>
      </c>
      <c r="AL270" s="43"/>
      <c r="AM270" s="39">
        <f t="shared" si="185"/>
        <v>0</v>
      </c>
      <c r="AN270" s="39">
        <f t="shared" si="186"/>
        <v>0</v>
      </c>
      <c r="AO270" s="39">
        <f t="shared" si="187"/>
        <v>0</v>
      </c>
      <c r="AP270" s="40">
        <f t="shared" si="188"/>
        <v>0</v>
      </c>
      <c r="AR270" s="39">
        <f t="shared" si="189"/>
        <v>0</v>
      </c>
      <c r="AS270" s="39">
        <f t="shared" si="190"/>
        <v>0</v>
      </c>
      <c r="AT270" s="39">
        <f t="shared" si="191"/>
        <v>0</v>
      </c>
      <c r="AU270" s="40">
        <f t="shared" si="192"/>
        <v>0</v>
      </c>
      <c r="AV270" s="40"/>
      <c r="AW270" s="52">
        <f t="shared" si="193"/>
        <v>0</v>
      </c>
      <c r="AY270" s="52">
        <f t="shared" si="194"/>
        <v>0</v>
      </c>
      <c r="AZ270" s="70"/>
    </row>
    <row r="271" spans="1:52" ht="12" customHeight="1">
      <c r="A271" s="44">
        <f t="shared" si="195"/>
        <v>45323</v>
      </c>
      <c r="B271" s="66">
        <f t="shared" si="197"/>
        <v>15000</v>
      </c>
      <c r="C271" s="67"/>
      <c r="D271" s="68">
        <f t="shared" si="159"/>
        <v>15000</v>
      </c>
      <c r="E271" s="35">
        <f t="shared" si="160"/>
        <v>0</v>
      </c>
      <c r="F271" s="35">
        <f t="shared" si="161"/>
        <v>0</v>
      </c>
      <c r="G271" s="55">
        <f t="shared" si="162"/>
        <v>6.0650000000000004</v>
      </c>
      <c r="H271" s="69">
        <f>G271+' Summary'!$B$15</f>
        <v>6.0650000000000004</v>
      </c>
      <c r="I271" s="105">
        <f>H271+' Summary'!$B$17</f>
        <v>6.0650000000000004</v>
      </c>
      <c r="J271" s="55">
        <f t="shared" si="163"/>
        <v>0</v>
      </c>
      <c r="K271" s="69">
        <f>J271+' Summary'!$B$16</f>
        <v>0</v>
      </c>
      <c r="L271" s="105">
        <f t="shared" si="196"/>
        <v>0</v>
      </c>
      <c r="M271" s="55">
        <f t="shared" si="164"/>
        <v>0</v>
      </c>
      <c r="N271" s="69">
        <f t="shared" si="165"/>
        <v>0</v>
      </c>
      <c r="O271" s="105">
        <f t="shared" si="165"/>
        <v>0</v>
      </c>
      <c r="P271" s="7"/>
      <c r="Q271" s="105">
        <f t="shared" si="166"/>
        <v>6.0650000000000004</v>
      </c>
      <c r="R271" s="105">
        <f t="shared" si="167"/>
        <v>6.0650000000000004</v>
      </c>
      <c r="S271" s="105">
        <f t="shared" si="168"/>
        <v>6.0650000000000004</v>
      </c>
      <c r="T271" s="7"/>
      <c r="U271" s="5">
        <f t="shared" si="169"/>
        <v>29</v>
      </c>
      <c r="V271" s="45">
        <f t="shared" si="170"/>
        <v>45376</v>
      </c>
      <c r="W271" s="5">
        <f t="shared" si="171"/>
        <v>8425</v>
      </c>
      <c r="X271" s="55">
        <f t="shared" si="172"/>
        <v>6.2845917974847509E-2</v>
      </c>
      <c r="Y271" s="47">
        <f t="shared" si="173"/>
        <v>0.23995137563316282</v>
      </c>
      <c r="Z271" s="5">
        <f t="shared" si="174"/>
        <v>0</v>
      </c>
      <c r="AA271" s="5">
        <f t="shared" si="175"/>
        <v>0</v>
      </c>
      <c r="AC271" s="39">
        <f t="shared" si="176"/>
        <v>0</v>
      </c>
      <c r="AD271" s="39">
        <f t="shared" si="177"/>
        <v>0</v>
      </c>
      <c r="AE271" s="39">
        <f t="shared" si="178"/>
        <v>0</v>
      </c>
      <c r="AF271" s="39">
        <f t="shared" si="179"/>
        <v>0</v>
      </c>
      <c r="AG271" s="39">
        <f t="shared" si="180"/>
        <v>0</v>
      </c>
      <c r="AH271" s="39">
        <f t="shared" si="181"/>
        <v>0</v>
      </c>
      <c r="AI271" s="39">
        <f t="shared" si="182"/>
        <v>0</v>
      </c>
      <c r="AJ271" s="39">
        <f t="shared" si="183"/>
        <v>0</v>
      </c>
      <c r="AK271" s="39">
        <f t="shared" si="184"/>
        <v>0</v>
      </c>
      <c r="AL271" s="43"/>
      <c r="AM271" s="39">
        <f t="shared" si="185"/>
        <v>0</v>
      </c>
      <c r="AN271" s="39">
        <f t="shared" si="186"/>
        <v>0</v>
      </c>
      <c r="AO271" s="39">
        <f t="shared" si="187"/>
        <v>0</v>
      </c>
      <c r="AP271" s="40">
        <f t="shared" si="188"/>
        <v>0</v>
      </c>
      <c r="AR271" s="39">
        <f t="shared" si="189"/>
        <v>0</v>
      </c>
      <c r="AS271" s="39">
        <f t="shared" si="190"/>
        <v>0</v>
      </c>
      <c r="AT271" s="39">
        <f t="shared" si="191"/>
        <v>0</v>
      </c>
      <c r="AU271" s="40">
        <f t="shared" si="192"/>
        <v>0</v>
      </c>
      <c r="AV271" s="40"/>
      <c r="AW271" s="52">
        <f t="shared" si="193"/>
        <v>0</v>
      </c>
      <c r="AY271" s="52">
        <f t="shared" si="194"/>
        <v>0</v>
      </c>
      <c r="AZ271" s="70"/>
    </row>
    <row r="272" spans="1:52" ht="12" customHeight="1">
      <c r="A272" s="44">
        <f t="shared" si="195"/>
        <v>45352</v>
      </c>
      <c r="B272" s="66">
        <f t="shared" si="197"/>
        <v>15000</v>
      </c>
      <c r="C272" s="67"/>
      <c r="D272" s="68">
        <f t="shared" si="159"/>
        <v>15000</v>
      </c>
      <c r="E272" s="35">
        <f t="shared" si="160"/>
        <v>0</v>
      </c>
      <c r="F272" s="35">
        <f t="shared" si="161"/>
        <v>0</v>
      </c>
      <c r="G272" s="55">
        <f t="shared" si="162"/>
        <v>6.0650000000000004</v>
      </c>
      <c r="H272" s="69">
        <f>G272+' Summary'!$B$15</f>
        <v>6.0650000000000004</v>
      </c>
      <c r="I272" s="105">
        <f>H272+' Summary'!$B$17</f>
        <v>6.0650000000000004</v>
      </c>
      <c r="J272" s="55">
        <f t="shared" si="163"/>
        <v>0</v>
      </c>
      <c r="K272" s="69">
        <f>J272+' Summary'!$B$16</f>
        <v>0</v>
      </c>
      <c r="L272" s="105">
        <f t="shared" si="196"/>
        <v>0</v>
      </c>
      <c r="M272" s="55">
        <f t="shared" si="164"/>
        <v>0</v>
      </c>
      <c r="N272" s="69">
        <f t="shared" si="165"/>
        <v>0</v>
      </c>
      <c r="O272" s="105">
        <f t="shared" si="165"/>
        <v>0</v>
      </c>
      <c r="P272" s="7"/>
      <c r="Q272" s="105">
        <f t="shared" si="166"/>
        <v>6.0650000000000004</v>
      </c>
      <c r="R272" s="105">
        <f t="shared" si="167"/>
        <v>6.0650000000000004</v>
      </c>
      <c r="S272" s="105">
        <f t="shared" si="168"/>
        <v>6.0650000000000004</v>
      </c>
      <c r="T272" s="7"/>
      <c r="U272" s="5">
        <f t="shared" si="169"/>
        <v>31</v>
      </c>
      <c r="V272" s="45">
        <f t="shared" si="170"/>
        <v>45407</v>
      </c>
      <c r="W272" s="5">
        <f t="shared" si="171"/>
        <v>8456</v>
      </c>
      <c r="X272" s="55">
        <f t="shared" si="172"/>
        <v>6.2845917974847509E-2</v>
      </c>
      <c r="Y272" s="47">
        <f t="shared" si="173"/>
        <v>0.23869448890149694</v>
      </c>
      <c r="Z272" s="5">
        <f t="shared" si="174"/>
        <v>0</v>
      </c>
      <c r="AA272" s="5">
        <f t="shared" si="175"/>
        <v>0</v>
      </c>
      <c r="AC272" s="39">
        <f t="shared" si="176"/>
        <v>0</v>
      </c>
      <c r="AD272" s="39">
        <f t="shared" si="177"/>
        <v>0</v>
      </c>
      <c r="AE272" s="39">
        <f t="shared" si="178"/>
        <v>0</v>
      </c>
      <c r="AF272" s="39">
        <f t="shared" si="179"/>
        <v>0</v>
      </c>
      <c r="AG272" s="39">
        <f t="shared" si="180"/>
        <v>0</v>
      </c>
      <c r="AH272" s="39">
        <f t="shared" si="181"/>
        <v>0</v>
      </c>
      <c r="AI272" s="39">
        <f t="shared" si="182"/>
        <v>0</v>
      </c>
      <c r="AJ272" s="39">
        <f t="shared" si="183"/>
        <v>0</v>
      </c>
      <c r="AK272" s="39">
        <f t="shared" si="184"/>
        <v>0</v>
      </c>
      <c r="AL272" s="43"/>
      <c r="AM272" s="39">
        <f t="shared" si="185"/>
        <v>0</v>
      </c>
      <c r="AN272" s="39">
        <f t="shared" si="186"/>
        <v>0</v>
      </c>
      <c r="AO272" s="39">
        <f t="shared" si="187"/>
        <v>0</v>
      </c>
      <c r="AP272" s="40">
        <f t="shared" si="188"/>
        <v>0</v>
      </c>
      <c r="AR272" s="39">
        <f t="shared" si="189"/>
        <v>0</v>
      </c>
      <c r="AS272" s="39">
        <f t="shared" si="190"/>
        <v>0</v>
      </c>
      <c r="AT272" s="39">
        <f t="shared" si="191"/>
        <v>0</v>
      </c>
      <c r="AU272" s="40">
        <f t="shared" si="192"/>
        <v>0</v>
      </c>
      <c r="AV272" s="40"/>
      <c r="AW272" s="52">
        <f t="shared" si="193"/>
        <v>0</v>
      </c>
      <c r="AY272" s="52">
        <f t="shared" si="194"/>
        <v>0</v>
      </c>
      <c r="AZ272" s="70"/>
    </row>
    <row r="273" spans="1:52" ht="12" customHeight="1">
      <c r="A273" s="44">
        <f t="shared" si="195"/>
        <v>45383</v>
      </c>
      <c r="B273" s="66">
        <f t="shared" si="197"/>
        <v>15000</v>
      </c>
      <c r="C273" s="67"/>
      <c r="D273" s="68">
        <f t="shared" si="159"/>
        <v>15000</v>
      </c>
      <c r="E273" s="35">
        <f t="shared" si="160"/>
        <v>0</v>
      </c>
      <c r="F273" s="35">
        <f t="shared" si="161"/>
        <v>0</v>
      </c>
      <c r="G273" s="55">
        <f t="shared" si="162"/>
        <v>6.0650000000000004</v>
      </c>
      <c r="H273" s="69">
        <f>G273+' Summary'!$B$15</f>
        <v>6.0650000000000004</v>
      </c>
      <c r="I273" s="105">
        <f>H273+' Summary'!$B$17</f>
        <v>6.0650000000000004</v>
      </c>
      <c r="J273" s="55">
        <f t="shared" si="163"/>
        <v>0</v>
      </c>
      <c r="K273" s="69">
        <f>J273+' Summary'!$B$16</f>
        <v>0</v>
      </c>
      <c r="L273" s="105">
        <f t="shared" si="196"/>
        <v>0</v>
      </c>
      <c r="M273" s="55">
        <f t="shared" si="164"/>
        <v>0</v>
      </c>
      <c r="N273" s="69">
        <f t="shared" si="165"/>
        <v>0</v>
      </c>
      <c r="O273" s="105">
        <f t="shared" si="165"/>
        <v>0</v>
      </c>
      <c r="P273" s="7"/>
      <c r="Q273" s="105">
        <f t="shared" si="166"/>
        <v>6.0650000000000004</v>
      </c>
      <c r="R273" s="105">
        <f t="shared" si="167"/>
        <v>6.0650000000000004</v>
      </c>
      <c r="S273" s="105">
        <f t="shared" si="168"/>
        <v>6.0650000000000004</v>
      </c>
      <c r="T273" s="7"/>
      <c r="U273" s="5">
        <f t="shared" si="169"/>
        <v>30</v>
      </c>
      <c r="V273" s="45">
        <f t="shared" si="170"/>
        <v>45437</v>
      </c>
      <c r="W273" s="5">
        <f t="shared" si="171"/>
        <v>8486</v>
      </c>
      <c r="X273" s="55">
        <f t="shared" si="172"/>
        <v>6.2845917974847509E-2</v>
      </c>
      <c r="Y273" s="47">
        <f t="shared" si="173"/>
        <v>0.23748441580162233</v>
      </c>
      <c r="Z273" s="5">
        <f t="shared" si="174"/>
        <v>0</v>
      </c>
      <c r="AA273" s="5">
        <f t="shared" si="175"/>
        <v>0</v>
      </c>
      <c r="AC273" s="39">
        <f t="shared" si="176"/>
        <v>0</v>
      </c>
      <c r="AD273" s="39">
        <f t="shared" si="177"/>
        <v>0</v>
      </c>
      <c r="AE273" s="39">
        <f t="shared" si="178"/>
        <v>0</v>
      </c>
      <c r="AF273" s="39">
        <f t="shared" si="179"/>
        <v>0</v>
      </c>
      <c r="AG273" s="39">
        <f t="shared" si="180"/>
        <v>0</v>
      </c>
      <c r="AH273" s="39">
        <f t="shared" si="181"/>
        <v>0</v>
      </c>
      <c r="AI273" s="39">
        <f t="shared" si="182"/>
        <v>0</v>
      </c>
      <c r="AJ273" s="39">
        <f t="shared" si="183"/>
        <v>0</v>
      </c>
      <c r="AK273" s="39">
        <f t="shared" si="184"/>
        <v>0</v>
      </c>
      <c r="AL273" s="43"/>
      <c r="AM273" s="39">
        <f t="shared" si="185"/>
        <v>0</v>
      </c>
      <c r="AN273" s="39">
        <f t="shared" si="186"/>
        <v>0</v>
      </c>
      <c r="AO273" s="39">
        <f t="shared" si="187"/>
        <v>0</v>
      </c>
      <c r="AP273" s="40">
        <f t="shared" si="188"/>
        <v>0</v>
      </c>
      <c r="AR273" s="39">
        <f t="shared" si="189"/>
        <v>0</v>
      </c>
      <c r="AS273" s="39">
        <f t="shared" si="190"/>
        <v>0</v>
      </c>
      <c r="AT273" s="39">
        <f t="shared" si="191"/>
        <v>0</v>
      </c>
      <c r="AU273" s="40">
        <f t="shared" si="192"/>
        <v>0</v>
      </c>
      <c r="AV273" s="40"/>
      <c r="AW273" s="52">
        <f t="shared" si="193"/>
        <v>0</v>
      </c>
      <c r="AY273" s="52">
        <f t="shared" si="194"/>
        <v>0</v>
      </c>
      <c r="AZ273" s="70"/>
    </row>
    <row r="274" spans="1:52" ht="12" customHeight="1">
      <c r="A274" s="44">
        <f t="shared" si="195"/>
        <v>45413</v>
      </c>
      <c r="B274" s="66">
        <f t="shared" si="197"/>
        <v>15000</v>
      </c>
      <c r="C274" s="67"/>
      <c r="D274" s="68">
        <f t="shared" si="159"/>
        <v>15000</v>
      </c>
      <c r="E274" s="35">
        <f t="shared" si="160"/>
        <v>0</v>
      </c>
      <c r="F274" s="35">
        <f t="shared" si="161"/>
        <v>0</v>
      </c>
      <c r="G274" s="55">
        <f t="shared" si="162"/>
        <v>6.0650000000000004</v>
      </c>
      <c r="H274" s="69">
        <f>G274+' Summary'!$B$15</f>
        <v>6.0650000000000004</v>
      </c>
      <c r="I274" s="105">
        <f>H274+' Summary'!$B$17</f>
        <v>6.0650000000000004</v>
      </c>
      <c r="J274" s="55">
        <f t="shared" si="163"/>
        <v>0</v>
      </c>
      <c r="K274" s="69">
        <f>J274+' Summary'!$B$16</f>
        <v>0</v>
      </c>
      <c r="L274" s="105">
        <f t="shared" si="196"/>
        <v>0</v>
      </c>
      <c r="M274" s="55">
        <f t="shared" si="164"/>
        <v>0</v>
      </c>
      <c r="N274" s="69">
        <f t="shared" si="165"/>
        <v>0</v>
      </c>
      <c r="O274" s="105">
        <f t="shared" si="165"/>
        <v>0</v>
      </c>
      <c r="P274" s="7"/>
      <c r="Q274" s="105">
        <f t="shared" si="166"/>
        <v>6.0650000000000004</v>
      </c>
      <c r="R274" s="105">
        <f t="shared" si="167"/>
        <v>6.0650000000000004</v>
      </c>
      <c r="S274" s="105">
        <f t="shared" si="168"/>
        <v>6.0650000000000004</v>
      </c>
      <c r="T274" s="7"/>
      <c r="U274" s="5">
        <f t="shared" si="169"/>
        <v>31</v>
      </c>
      <c r="V274" s="45">
        <f t="shared" si="170"/>
        <v>45468</v>
      </c>
      <c r="W274" s="5">
        <f t="shared" si="171"/>
        <v>8517</v>
      </c>
      <c r="X274" s="55">
        <f t="shared" si="172"/>
        <v>6.2845917974847509E-2</v>
      </c>
      <c r="Y274" s="47">
        <f t="shared" si="173"/>
        <v>0.23624045122583756</v>
      </c>
      <c r="Z274" s="5">
        <f t="shared" si="174"/>
        <v>0</v>
      </c>
      <c r="AA274" s="5">
        <f t="shared" si="175"/>
        <v>0</v>
      </c>
      <c r="AC274" s="39">
        <f t="shared" si="176"/>
        <v>0</v>
      </c>
      <c r="AD274" s="39">
        <f t="shared" si="177"/>
        <v>0</v>
      </c>
      <c r="AE274" s="39">
        <f t="shared" si="178"/>
        <v>0</v>
      </c>
      <c r="AF274" s="39">
        <f t="shared" si="179"/>
        <v>0</v>
      </c>
      <c r="AG274" s="39">
        <f t="shared" si="180"/>
        <v>0</v>
      </c>
      <c r="AH274" s="39">
        <f t="shared" si="181"/>
        <v>0</v>
      </c>
      <c r="AI274" s="39">
        <f t="shared" si="182"/>
        <v>0</v>
      </c>
      <c r="AJ274" s="39">
        <f t="shared" si="183"/>
        <v>0</v>
      </c>
      <c r="AK274" s="39">
        <f t="shared" si="184"/>
        <v>0</v>
      </c>
      <c r="AL274" s="43"/>
      <c r="AM274" s="39">
        <f t="shared" si="185"/>
        <v>0</v>
      </c>
      <c r="AN274" s="39">
        <f t="shared" si="186"/>
        <v>0</v>
      </c>
      <c r="AO274" s="39">
        <f t="shared" si="187"/>
        <v>0</v>
      </c>
      <c r="AP274" s="40">
        <f t="shared" si="188"/>
        <v>0</v>
      </c>
      <c r="AR274" s="39">
        <f t="shared" si="189"/>
        <v>0</v>
      </c>
      <c r="AS274" s="39">
        <f t="shared" si="190"/>
        <v>0</v>
      </c>
      <c r="AT274" s="39">
        <f t="shared" si="191"/>
        <v>0</v>
      </c>
      <c r="AU274" s="40">
        <f t="shared" si="192"/>
        <v>0</v>
      </c>
      <c r="AV274" s="40"/>
      <c r="AW274" s="52">
        <f t="shared" si="193"/>
        <v>0</v>
      </c>
      <c r="AY274" s="52">
        <f t="shared" si="194"/>
        <v>0</v>
      </c>
      <c r="AZ274" s="70"/>
    </row>
    <row r="275" spans="1:52" ht="12" customHeight="1">
      <c r="A275" s="44">
        <f t="shared" si="195"/>
        <v>45444</v>
      </c>
      <c r="B275" s="66">
        <f t="shared" si="197"/>
        <v>15000</v>
      </c>
      <c r="C275" s="67"/>
      <c r="D275" s="68">
        <f t="shared" si="159"/>
        <v>15000</v>
      </c>
      <c r="E275" s="35">
        <f t="shared" si="160"/>
        <v>0</v>
      </c>
      <c r="F275" s="35">
        <f t="shared" si="161"/>
        <v>0</v>
      </c>
      <c r="G275" s="55">
        <f t="shared" si="162"/>
        <v>6.0650000000000004</v>
      </c>
      <c r="H275" s="69">
        <f>G275+' Summary'!$B$15</f>
        <v>6.0650000000000004</v>
      </c>
      <c r="I275" s="105">
        <f>H275+' Summary'!$B$17</f>
        <v>6.0650000000000004</v>
      </c>
      <c r="J275" s="55">
        <f t="shared" si="163"/>
        <v>0</v>
      </c>
      <c r="K275" s="69">
        <f>J275+' Summary'!$B$16</f>
        <v>0</v>
      </c>
      <c r="L275" s="105">
        <f t="shared" si="196"/>
        <v>0</v>
      </c>
      <c r="M275" s="55">
        <f t="shared" si="164"/>
        <v>0</v>
      </c>
      <c r="N275" s="69">
        <f t="shared" si="165"/>
        <v>0</v>
      </c>
      <c r="O275" s="105">
        <f t="shared" si="165"/>
        <v>0</v>
      </c>
      <c r="P275" s="7"/>
      <c r="Q275" s="105">
        <f t="shared" si="166"/>
        <v>6.0650000000000004</v>
      </c>
      <c r="R275" s="105">
        <f t="shared" si="167"/>
        <v>6.0650000000000004</v>
      </c>
      <c r="S275" s="105">
        <f t="shared" si="168"/>
        <v>6.0650000000000004</v>
      </c>
      <c r="T275" s="7"/>
      <c r="U275" s="5">
        <f t="shared" si="169"/>
        <v>30</v>
      </c>
      <c r="V275" s="45">
        <f t="shared" si="170"/>
        <v>45498</v>
      </c>
      <c r="W275" s="5">
        <f t="shared" si="171"/>
        <v>8547</v>
      </c>
      <c r="X275" s="55">
        <f t="shared" si="172"/>
        <v>6.2845917974847509E-2</v>
      </c>
      <c r="Y275" s="47">
        <f t="shared" si="173"/>
        <v>0.23504281898704457</v>
      </c>
      <c r="Z275" s="5">
        <f t="shared" si="174"/>
        <v>0</v>
      </c>
      <c r="AA275" s="5">
        <f t="shared" si="175"/>
        <v>0</v>
      </c>
      <c r="AC275" s="39">
        <f t="shared" si="176"/>
        <v>0</v>
      </c>
      <c r="AD275" s="39">
        <f t="shared" si="177"/>
        <v>0</v>
      </c>
      <c r="AE275" s="39">
        <f t="shared" si="178"/>
        <v>0</v>
      </c>
      <c r="AF275" s="39">
        <f t="shared" si="179"/>
        <v>0</v>
      </c>
      <c r="AG275" s="39">
        <f t="shared" si="180"/>
        <v>0</v>
      </c>
      <c r="AH275" s="39">
        <f t="shared" si="181"/>
        <v>0</v>
      </c>
      <c r="AI275" s="39">
        <f t="shared" si="182"/>
        <v>0</v>
      </c>
      <c r="AJ275" s="39">
        <f t="shared" si="183"/>
        <v>0</v>
      </c>
      <c r="AK275" s="39">
        <f t="shared" si="184"/>
        <v>0</v>
      </c>
      <c r="AL275" s="43"/>
      <c r="AM275" s="39">
        <f t="shared" si="185"/>
        <v>0</v>
      </c>
      <c r="AN275" s="39">
        <f t="shared" si="186"/>
        <v>0</v>
      </c>
      <c r="AO275" s="39">
        <f t="shared" si="187"/>
        <v>0</v>
      </c>
      <c r="AP275" s="40">
        <f t="shared" si="188"/>
        <v>0</v>
      </c>
      <c r="AR275" s="39">
        <f t="shared" si="189"/>
        <v>0</v>
      </c>
      <c r="AS275" s="39">
        <f t="shared" si="190"/>
        <v>0</v>
      </c>
      <c r="AT275" s="39">
        <f t="shared" si="191"/>
        <v>0</v>
      </c>
      <c r="AU275" s="40">
        <f t="shared" si="192"/>
        <v>0</v>
      </c>
      <c r="AV275" s="40"/>
      <c r="AW275" s="52">
        <f t="shared" si="193"/>
        <v>0</v>
      </c>
      <c r="AY275" s="52">
        <f t="shared" si="194"/>
        <v>0</v>
      </c>
      <c r="AZ275" s="70"/>
    </row>
    <row r="276" spans="1:52" ht="12" customHeight="1">
      <c r="A276" s="44">
        <f t="shared" si="195"/>
        <v>45474</v>
      </c>
      <c r="B276" s="66">
        <f t="shared" si="197"/>
        <v>15000</v>
      </c>
      <c r="C276" s="67"/>
      <c r="D276" s="68">
        <f t="shared" si="159"/>
        <v>15000</v>
      </c>
      <c r="E276" s="35">
        <f t="shared" si="160"/>
        <v>0</v>
      </c>
      <c r="F276" s="35">
        <f t="shared" si="161"/>
        <v>0</v>
      </c>
      <c r="G276" s="55">
        <f t="shared" si="162"/>
        <v>6.0650000000000004</v>
      </c>
      <c r="H276" s="69">
        <f>G276+' Summary'!$B$15</f>
        <v>6.0650000000000004</v>
      </c>
      <c r="I276" s="105">
        <f>H276+' Summary'!$B$17</f>
        <v>6.0650000000000004</v>
      </c>
      <c r="J276" s="55">
        <f t="shared" si="163"/>
        <v>0</v>
      </c>
      <c r="K276" s="69">
        <f>J276+' Summary'!$B$16</f>
        <v>0</v>
      </c>
      <c r="L276" s="105">
        <f t="shared" si="196"/>
        <v>0</v>
      </c>
      <c r="M276" s="55">
        <f t="shared" si="164"/>
        <v>0</v>
      </c>
      <c r="N276" s="69">
        <f t="shared" si="165"/>
        <v>0</v>
      </c>
      <c r="O276" s="105">
        <f t="shared" si="165"/>
        <v>0</v>
      </c>
      <c r="P276" s="7"/>
      <c r="Q276" s="105">
        <f t="shared" si="166"/>
        <v>6.0650000000000004</v>
      </c>
      <c r="R276" s="105">
        <f t="shared" si="167"/>
        <v>6.0650000000000004</v>
      </c>
      <c r="S276" s="105">
        <f t="shared" si="168"/>
        <v>6.0650000000000004</v>
      </c>
      <c r="T276" s="7"/>
      <c r="U276" s="5">
        <f t="shared" si="169"/>
        <v>31</v>
      </c>
      <c r="V276" s="45">
        <f t="shared" si="170"/>
        <v>45529</v>
      </c>
      <c r="W276" s="5">
        <f t="shared" si="171"/>
        <v>8578</v>
      </c>
      <c r="X276" s="55">
        <f t="shared" si="172"/>
        <v>6.2845917974847509E-2</v>
      </c>
      <c r="Y276" s="47">
        <f t="shared" si="173"/>
        <v>0.23381164371339325</v>
      </c>
      <c r="Z276" s="5">
        <f t="shared" si="174"/>
        <v>0</v>
      </c>
      <c r="AA276" s="5">
        <f t="shared" si="175"/>
        <v>0</v>
      </c>
      <c r="AC276" s="39">
        <f t="shared" si="176"/>
        <v>0</v>
      </c>
      <c r="AD276" s="39">
        <f t="shared" si="177"/>
        <v>0</v>
      </c>
      <c r="AE276" s="39">
        <f t="shared" si="178"/>
        <v>0</v>
      </c>
      <c r="AF276" s="39">
        <f t="shared" si="179"/>
        <v>0</v>
      </c>
      <c r="AG276" s="39">
        <f t="shared" si="180"/>
        <v>0</v>
      </c>
      <c r="AH276" s="39">
        <f t="shared" si="181"/>
        <v>0</v>
      </c>
      <c r="AI276" s="39">
        <f t="shared" si="182"/>
        <v>0</v>
      </c>
      <c r="AJ276" s="39">
        <f t="shared" si="183"/>
        <v>0</v>
      </c>
      <c r="AK276" s="39">
        <f t="shared" si="184"/>
        <v>0</v>
      </c>
      <c r="AL276" s="43"/>
      <c r="AM276" s="39">
        <f t="shared" si="185"/>
        <v>0</v>
      </c>
      <c r="AN276" s="39">
        <f t="shared" si="186"/>
        <v>0</v>
      </c>
      <c r="AO276" s="39">
        <f t="shared" si="187"/>
        <v>0</v>
      </c>
      <c r="AP276" s="40">
        <f t="shared" si="188"/>
        <v>0</v>
      </c>
      <c r="AR276" s="39">
        <f t="shared" si="189"/>
        <v>0</v>
      </c>
      <c r="AS276" s="39">
        <f t="shared" si="190"/>
        <v>0</v>
      </c>
      <c r="AT276" s="39">
        <f t="shared" si="191"/>
        <v>0</v>
      </c>
      <c r="AU276" s="40">
        <f t="shared" si="192"/>
        <v>0</v>
      </c>
      <c r="AV276" s="40"/>
      <c r="AW276" s="52">
        <f t="shared" si="193"/>
        <v>0</v>
      </c>
      <c r="AY276" s="52">
        <f t="shared" si="194"/>
        <v>0</v>
      </c>
      <c r="AZ276" s="70"/>
    </row>
    <row r="277" spans="1:52" ht="12" customHeight="1">
      <c r="A277" s="44">
        <f t="shared" si="195"/>
        <v>45505</v>
      </c>
      <c r="B277" s="66">
        <f t="shared" si="197"/>
        <v>15000</v>
      </c>
      <c r="C277" s="67"/>
      <c r="D277" s="68">
        <f t="shared" si="159"/>
        <v>15000</v>
      </c>
      <c r="E277" s="35">
        <f t="shared" si="160"/>
        <v>0</v>
      </c>
      <c r="F277" s="35">
        <f t="shared" si="161"/>
        <v>0</v>
      </c>
      <c r="G277" s="55">
        <f t="shared" si="162"/>
        <v>6.0650000000000004</v>
      </c>
      <c r="H277" s="69">
        <f>G277+' Summary'!$B$15</f>
        <v>6.0650000000000004</v>
      </c>
      <c r="I277" s="105">
        <f>H277+' Summary'!$B$17</f>
        <v>6.0650000000000004</v>
      </c>
      <c r="J277" s="55">
        <f t="shared" si="163"/>
        <v>0</v>
      </c>
      <c r="K277" s="69">
        <f>J277+' Summary'!$B$16</f>
        <v>0</v>
      </c>
      <c r="L277" s="105">
        <f t="shared" si="196"/>
        <v>0</v>
      </c>
      <c r="M277" s="55">
        <f t="shared" si="164"/>
        <v>0</v>
      </c>
      <c r="N277" s="69">
        <f t="shared" si="165"/>
        <v>0</v>
      </c>
      <c r="O277" s="105">
        <f t="shared" si="165"/>
        <v>0</v>
      </c>
      <c r="P277" s="7"/>
      <c r="Q277" s="105">
        <f t="shared" si="166"/>
        <v>6.0650000000000004</v>
      </c>
      <c r="R277" s="105">
        <f t="shared" si="167"/>
        <v>6.0650000000000004</v>
      </c>
      <c r="S277" s="105">
        <f t="shared" si="168"/>
        <v>6.0650000000000004</v>
      </c>
      <c r="T277" s="7"/>
      <c r="U277" s="5">
        <f t="shared" si="169"/>
        <v>31</v>
      </c>
      <c r="V277" s="45">
        <f t="shared" si="170"/>
        <v>45560</v>
      </c>
      <c r="W277" s="5">
        <f t="shared" si="171"/>
        <v>8609</v>
      </c>
      <c r="X277" s="55">
        <f t="shared" si="172"/>
        <v>6.2845917974847509E-2</v>
      </c>
      <c r="Y277" s="47">
        <f t="shared" si="173"/>
        <v>0.23258691744576138</v>
      </c>
      <c r="Z277" s="5">
        <f t="shared" si="174"/>
        <v>0</v>
      </c>
      <c r="AA277" s="5">
        <f t="shared" si="175"/>
        <v>0</v>
      </c>
      <c r="AC277" s="39">
        <f t="shared" si="176"/>
        <v>0</v>
      </c>
      <c r="AD277" s="39">
        <f t="shared" si="177"/>
        <v>0</v>
      </c>
      <c r="AE277" s="39">
        <f t="shared" si="178"/>
        <v>0</v>
      </c>
      <c r="AF277" s="39">
        <f t="shared" si="179"/>
        <v>0</v>
      </c>
      <c r="AG277" s="39">
        <f t="shared" si="180"/>
        <v>0</v>
      </c>
      <c r="AH277" s="39">
        <f t="shared" si="181"/>
        <v>0</v>
      </c>
      <c r="AI277" s="39">
        <f t="shared" si="182"/>
        <v>0</v>
      </c>
      <c r="AJ277" s="39">
        <f t="shared" si="183"/>
        <v>0</v>
      </c>
      <c r="AK277" s="39">
        <f t="shared" si="184"/>
        <v>0</v>
      </c>
      <c r="AL277" s="43"/>
      <c r="AM277" s="39">
        <f t="shared" si="185"/>
        <v>0</v>
      </c>
      <c r="AN277" s="39">
        <f t="shared" si="186"/>
        <v>0</v>
      </c>
      <c r="AO277" s="39">
        <f t="shared" si="187"/>
        <v>0</v>
      </c>
      <c r="AP277" s="40">
        <f t="shared" si="188"/>
        <v>0</v>
      </c>
      <c r="AR277" s="39">
        <f t="shared" si="189"/>
        <v>0</v>
      </c>
      <c r="AS277" s="39">
        <f t="shared" si="190"/>
        <v>0</v>
      </c>
      <c r="AT277" s="39">
        <f t="shared" si="191"/>
        <v>0</v>
      </c>
      <c r="AU277" s="40">
        <f t="shared" si="192"/>
        <v>0</v>
      </c>
      <c r="AV277" s="40"/>
      <c r="AW277" s="52">
        <f t="shared" si="193"/>
        <v>0</v>
      </c>
      <c r="AY277" s="52">
        <f t="shared" si="194"/>
        <v>0</v>
      </c>
      <c r="AZ277" s="70"/>
    </row>
    <row r="278" spans="1:52" ht="12" customHeight="1">
      <c r="A278" s="44">
        <f t="shared" si="195"/>
        <v>45536</v>
      </c>
      <c r="B278" s="66">
        <f t="shared" si="197"/>
        <v>15000</v>
      </c>
      <c r="C278" s="67"/>
      <c r="D278" s="68">
        <f t="shared" si="159"/>
        <v>15000</v>
      </c>
      <c r="E278" s="35">
        <f t="shared" si="160"/>
        <v>0</v>
      </c>
      <c r="F278" s="35">
        <f t="shared" si="161"/>
        <v>0</v>
      </c>
      <c r="G278" s="55">
        <f t="shared" si="162"/>
        <v>6.0650000000000004</v>
      </c>
      <c r="H278" s="69">
        <f>G278+' Summary'!$B$15</f>
        <v>6.0650000000000004</v>
      </c>
      <c r="I278" s="105">
        <f>H278+' Summary'!$B$17</f>
        <v>6.0650000000000004</v>
      </c>
      <c r="J278" s="55">
        <f t="shared" si="163"/>
        <v>0</v>
      </c>
      <c r="K278" s="69">
        <f>J278+' Summary'!$B$16</f>
        <v>0</v>
      </c>
      <c r="L278" s="105">
        <f t="shared" si="196"/>
        <v>0</v>
      </c>
      <c r="M278" s="55">
        <f t="shared" si="164"/>
        <v>0</v>
      </c>
      <c r="N278" s="69">
        <f t="shared" si="165"/>
        <v>0</v>
      </c>
      <c r="O278" s="105">
        <f t="shared" si="165"/>
        <v>0</v>
      </c>
      <c r="P278" s="7"/>
      <c r="Q278" s="105">
        <f t="shared" si="166"/>
        <v>6.0650000000000004</v>
      </c>
      <c r="R278" s="105">
        <f t="shared" si="167"/>
        <v>6.0650000000000004</v>
      </c>
      <c r="S278" s="105">
        <f t="shared" si="168"/>
        <v>6.0650000000000004</v>
      </c>
      <c r="T278" s="7"/>
      <c r="U278" s="5">
        <f t="shared" si="169"/>
        <v>30</v>
      </c>
      <c r="V278" s="45">
        <f t="shared" si="170"/>
        <v>45590</v>
      </c>
      <c r="W278" s="5">
        <f t="shared" si="171"/>
        <v>8639</v>
      </c>
      <c r="X278" s="55">
        <f t="shared" si="172"/>
        <v>6.2845917974847509E-2</v>
      </c>
      <c r="Y278" s="47">
        <f t="shared" si="173"/>
        <v>0.23140780697078078</v>
      </c>
      <c r="Z278" s="5">
        <f t="shared" si="174"/>
        <v>0</v>
      </c>
      <c r="AA278" s="5">
        <f t="shared" si="175"/>
        <v>0</v>
      </c>
      <c r="AC278" s="39">
        <f t="shared" si="176"/>
        <v>0</v>
      </c>
      <c r="AD278" s="39">
        <f t="shared" si="177"/>
        <v>0</v>
      </c>
      <c r="AE278" s="39">
        <f t="shared" si="178"/>
        <v>0</v>
      </c>
      <c r="AF278" s="39">
        <f t="shared" si="179"/>
        <v>0</v>
      </c>
      <c r="AG278" s="39">
        <f t="shared" si="180"/>
        <v>0</v>
      </c>
      <c r="AH278" s="39">
        <f t="shared" si="181"/>
        <v>0</v>
      </c>
      <c r="AI278" s="39">
        <f t="shared" si="182"/>
        <v>0</v>
      </c>
      <c r="AJ278" s="39">
        <f t="shared" si="183"/>
        <v>0</v>
      </c>
      <c r="AK278" s="39">
        <f t="shared" si="184"/>
        <v>0</v>
      </c>
      <c r="AL278" s="43"/>
      <c r="AM278" s="39">
        <f t="shared" si="185"/>
        <v>0</v>
      </c>
      <c r="AN278" s="39">
        <f t="shared" si="186"/>
        <v>0</v>
      </c>
      <c r="AO278" s="39">
        <f t="shared" si="187"/>
        <v>0</v>
      </c>
      <c r="AP278" s="40">
        <f t="shared" si="188"/>
        <v>0</v>
      </c>
      <c r="AR278" s="39">
        <f t="shared" si="189"/>
        <v>0</v>
      </c>
      <c r="AS278" s="39">
        <f t="shared" si="190"/>
        <v>0</v>
      </c>
      <c r="AT278" s="39">
        <f t="shared" si="191"/>
        <v>0</v>
      </c>
      <c r="AU278" s="40">
        <f t="shared" si="192"/>
        <v>0</v>
      </c>
      <c r="AV278" s="40"/>
      <c r="AW278" s="52">
        <f t="shared" si="193"/>
        <v>0</v>
      </c>
      <c r="AY278" s="52">
        <f t="shared" si="194"/>
        <v>0</v>
      </c>
      <c r="AZ278" s="70"/>
    </row>
    <row r="279" spans="1:52" ht="12" customHeight="1">
      <c r="A279" s="44">
        <f t="shared" si="195"/>
        <v>45566</v>
      </c>
      <c r="B279" s="66">
        <f t="shared" si="197"/>
        <v>15000</v>
      </c>
      <c r="C279" s="67"/>
      <c r="D279" s="68">
        <f t="shared" si="159"/>
        <v>15000</v>
      </c>
      <c r="E279" s="35">
        <f t="shared" si="160"/>
        <v>0</v>
      </c>
      <c r="F279" s="35">
        <f t="shared" si="161"/>
        <v>0</v>
      </c>
      <c r="G279" s="55">
        <f t="shared" si="162"/>
        <v>6.0650000000000004</v>
      </c>
      <c r="H279" s="69">
        <f>G279+' Summary'!$B$15</f>
        <v>6.0650000000000004</v>
      </c>
      <c r="I279" s="105">
        <f>H279+' Summary'!$B$17</f>
        <v>6.0650000000000004</v>
      </c>
      <c r="J279" s="55">
        <f t="shared" si="163"/>
        <v>0</v>
      </c>
      <c r="K279" s="69">
        <f>J279+' Summary'!$B$16</f>
        <v>0</v>
      </c>
      <c r="L279" s="105">
        <f t="shared" si="196"/>
        <v>0</v>
      </c>
      <c r="M279" s="55">
        <f t="shared" si="164"/>
        <v>0</v>
      </c>
      <c r="N279" s="69">
        <f t="shared" si="165"/>
        <v>0</v>
      </c>
      <c r="O279" s="105">
        <f t="shared" si="165"/>
        <v>0</v>
      </c>
      <c r="P279" s="7"/>
      <c r="Q279" s="105">
        <f t="shared" si="166"/>
        <v>6.0650000000000004</v>
      </c>
      <c r="R279" s="105">
        <f t="shared" si="167"/>
        <v>6.0650000000000004</v>
      </c>
      <c r="S279" s="105">
        <f t="shared" si="168"/>
        <v>6.0650000000000004</v>
      </c>
      <c r="T279" s="7"/>
      <c r="U279" s="5">
        <f t="shared" si="169"/>
        <v>31</v>
      </c>
      <c r="V279" s="45">
        <f t="shared" si="170"/>
        <v>45621</v>
      </c>
      <c r="W279" s="5">
        <f t="shared" si="171"/>
        <v>8670</v>
      </c>
      <c r="X279" s="55">
        <f t="shared" si="172"/>
        <v>6.2845917974847509E-2</v>
      </c>
      <c r="Y279" s="47">
        <f t="shared" si="173"/>
        <v>0.23019567221465365</v>
      </c>
      <c r="Z279" s="5">
        <f t="shared" si="174"/>
        <v>0</v>
      </c>
      <c r="AA279" s="5">
        <f t="shared" si="175"/>
        <v>0</v>
      </c>
      <c r="AC279" s="39">
        <f t="shared" si="176"/>
        <v>0</v>
      </c>
      <c r="AD279" s="39">
        <f t="shared" si="177"/>
        <v>0</v>
      </c>
      <c r="AE279" s="39">
        <f t="shared" si="178"/>
        <v>0</v>
      </c>
      <c r="AF279" s="39">
        <f t="shared" si="179"/>
        <v>0</v>
      </c>
      <c r="AG279" s="39">
        <f t="shared" si="180"/>
        <v>0</v>
      </c>
      <c r="AH279" s="39">
        <f t="shared" si="181"/>
        <v>0</v>
      </c>
      <c r="AI279" s="39">
        <f t="shared" si="182"/>
        <v>0</v>
      </c>
      <c r="AJ279" s="39">
        <f t="shared" si="183"/>
        <v>0</v>
      </c>
      <c r="AK279" s="39">
        <f t="shared" si="184"/>
        <v>0</v>
      </c>
      <c r="AL279" s="43"/>
      <c r="AM279" s="39">
        <f t="shared" si="185"/>
        <v>0</v>
      </c>
      <c r="AN279" s="39">
        <f t="shared" si="186"/>
        <v>0</v>
      </c>
      <c r="AO279" s="39">
        <f t="shared" si="187"/>
        <v>0</v>
      </c>
      <c r="AP279" s="40">
        <f t="shared" si="188"/>
        <v>0</v>
      </c>
      <c r="AR279" s="39">
        <f t="shared" si="189"/>
        <v>0</v>
      </c>
      <c r="AS279" s="39">
        <f t="shared" si="190"/>
        <v>0</v>
      </c>
      <c r="AT279" s="39">
        <f t="shared" si="191"/>
        <v>0</v>
      </c>
      <c r="AU279" s="40">
        <f t="shared" si="192"/>
        <v>0</v>
      </c>
      <c r="AV279" s="40"/>
      <c r="AW279" s="52">
        <f t="shared" si="193"/>
        <v>0</v>
      </c>
      <c r="AY279" s="52">
        <f t="shared" si="194"/>
        <v>0</v>
      </c>
      <c r="AZ279" s="70"/>
    </row>
    <row r="280" spans="1:52" ht="12" customHeight="1">
      <c r="A280" s="44">
        <f t="shared" si="195"/>
        <v>45597</v>
      </c>
      <c r="B280" s="66">
        <f t="shared" si="197"/>
        <v>15000</v>
      </c>
      <c r="C280" s="67"/>
      <c r="D280" s="68">
        <f t="shared" si="159"/>
        <v>15000</v>
      </c>
      <c r="E280" s="35">
        <f t="shared" si="160"/>
        <v>0</v>
      </c>
      <c r="F280" s="35">
        <f t="shared" si="161"/>
        <v>0</v>
      </c>
      <c r="G280" s="55">
        <f t="shared" si="162"/>
        <v>6.0650000000000004</v>
      </c>
      <c r="H280" s="69">
        <f>G280+' Summary'!$B$15</f>
        <v>6.0650000000000004</v>
      </c>
      <c r="I280" s="105">
        <f>H280+' Summary'!$B$17</f>
        <v>6.0650000000000004</v>
      </c>
      <c r="J280" s="55">
        <f t="shared" si="163"/>
        <v>0</v>
      </c>
      <c r="K280" s="69">
        <f>J280+' Summary'!$B$16</f>
        <v>0</v>
      </c>
      <c r="L280" s="105">
        <f t="shared" si="196"/>
        <v>0</v>
      </c>
      <c r="M280" s="55">
        <f t="shared" si="164"/>
        <v>0</v>
      </c>
      <c r="N280" s="69">
        <f t="shared" si="165"/>
        <v>0</v>
      </c>
      <c r="O280" s="105">
        <f t="shared" si="165"/>
        <v>0</v>
      </c>
      <c r="P280" s="7"/>
      <c r="Q280" s="105">
        <f t="shared" si="166"/>
        <v>6.0650000000000004</v>
      </c>
      <c r="R280" s="105">
        <f t="shared" si="167"/>
        <v>6.0650000000000004</v>
      </c>
      <c r="S280" s="105">
        <f t="shared" si="168"/>
        <v>6.0650000000000004</v>
      </c>
      <c r="T280" s="7"/>
      <c r="U280" s="5">
        <f t="shared" si="169"/>
        <v>30</v>
      </c>
      <c r="V280" s="45">
        <f t="shared" si="170"/>
        <v>45651</v>
      </c>
      <c r="W280" s="5">
        <f t="shared" si="171"/>
        <v>8700</v>
      </c>
      <c r="X280" s="55">
        <f t="shared" si="172"/>
        <v>6.2845917974847509E-2</v>
      </c>
      <c r="Y280" s="47">
        <f t="shared" si="173"/>
        <v>0.22902868427146122</v>
      </c>
      <c r="Z280" s="5">
        <f t="shared" si="174"/>
        <v>0</v>
      </c>
      <c r="AA280" s="5">
        <f t="shared" si="175"/>
        <v>0</v>
      </c>
      <c r="AC280" s="39">
        <f t="shared" si="176"/>
        <v>0</v>
      </c>
      <c r="AD280" s="39">
        <f t="shared" si="177"/>
        <v>0</v>
      </c>
      <c r="AE280" s="39">
        <f t="shared" si="178"/>
        <v>0</v>
      </c>
      <c r="AF280" s="39">
        <f t="shared" si="179"/>
        <v>0</v>
      </c>
      <c r="AG280" s="39">
        <f t="shared" si="180"/>
        <v>0</v>
      </c>
      <c r="AH280" s="39">
        <f t="shared" si="181"/>
        <v>0</v>
      </c>
      <c r="AI280" s="39">
        <f t="shared" si="182"/>
        <v>0</v>
      </c>
      <c r="AJ280" s="39">
        <f t="shared" si="183"/>
        <v>0</v>
      </c>
      <c r="AK280" s="39">
        <f t="shared" si="184"/>
        <v>0</v>
      </c>
      <c r="AL280" s="43"/>
      <c r="AM280" s="39">
        <f t="shared" si="185"/>
        <v>0</v>
      </c>
      <c r="AN280" s="39">
        <f t="shared" si="186"/>
        <v>0</v>
      </c>
      <c r="AO280" s="39">
        <f t="shared" si="187"/>
        <v>0</v>
      </c>
      <c r="AP280" s="40">
        <f t="shared" si="188"/>
        <v>0</v>
      </c>
      <c r="AR280" s="39">
        <f t="shared" si="189"/>
        <v>0</v>
      </c>
      <c r="AS280" s="39">
        <f t="shared" si="190"/>
        <v>0</v>
      </c>
      <c r="AT280" s="39">
        <f t="shared" si="191"/>
        <v>0</v>
      </c>
      <c r="AU280" s="40">
        <f t="shared" si="192"/>
        <v>0</v>
      </c>
      <c r="AV280" s="40"/>
      <c r="AW280" s="52">
        <f t="shared" si="193"/>
        <v>0</v>
      </c>
      <c r="AY280" s="52">
        <f t="shared" si="194"/>
        <v>0</v>
      </c>
      <c r="AZ280" s="70"/>
    </row>
    <row r="281" spans="1:52" ht="12" customHeight="1">
      <c r="A281" s="44">
        <f t="shared" si="195"/>
        <v>45627</v>
      </c>
      <c r="B281" s="66">
        <f t="shared" si="197"/>
        <v>15000</v>
      </c>
      <c r="C281" s="67"/>
      <c r="D281" s="68">
        <f t="shared" si="159"/>
        <v>15000</v>
      </c>
      <c r="E281" s="35">
        <f t="shared" si="160"/>
        <v>0</v>
      </c>
      <c r="F281" s="35">
        <f t="shared" si="161"/>
        <v>0</v>
      </c>
      <c r="G281" s="55">
        <f t="shared" si="162"/>
        <v>6.0650000000000004</v>
      </c>
      <c r="H281" s="69">
        <f>G281+' Summary'!$B$15</f>
        <v>6.0650000000000004</v>
      </c>
      <c r="I281" s="105">
        <f>H281+' Summary'!$B$17</f>
        <v>6.0650000000000004</v>
      </c>
      <c r="J281" s="55">
        <f t="shared" si="163"/>
        <v>0</v>
      </c>
      <c r="K281" s="69">
        <f>J281+' Summary'!$B$16</f>
        <v>0</v>
      </c>
      <c r="L281" s="105">
        <f t="shared" si="196"/>
        <v>0</v>
      </c>
      <c r="M281" s="55">
        <f t="shared" si="164"/>
        <v>0</v>
      </c>
      <c r="N281" s="69">
        <f t="shared" si="165"/>
        <v>0</v>
      </c>
      <c r="O281" s="105">
        <f t="shared" si="165"/>
        <v>0</v>
      </c>
      <c r="P281" s="7"/>
      <c r="Q281" s="105">
        <f t="shared" si="166"/>
        <v>6.0650000000000004</v>
      </c>
      <c r="R281" s="105">
        <f t="shared" si="167"/>
        <v>6.0650000000000004</v>
      </c>
      <c r="S281" s="105">
        <f t="shared" si="168"/>
        <v>6.0650000000000004</v>
      </c>
      <c r="T281" s="7"/>
      <c r="U281" s="5">
        <f t="shared" si="169"/>
        <v>31</v>
      </c>
      <c r="V281" s="45">
        <f t="shared" si="170"/>
        <v>45682</v>
      </c>
      <c r="W281" s="5">
        <f t="shared" si="171"/>
        <v>8731</v>
      </c>
      <c r="X281" s="55">
        <f t="shared" si="172"/>
        <v>6.2845917974847509E-2</v>
      </c>
      <c r="Y281" s="47">
        <f t="shared" si="173"/>
        <v>0.22782901157247337</v>
      </c>
      <c r="Z281" s="5">
        <f t="shared" si="174"/>
        <v>0</v>
      </c>
      <c r="AA281" s="5">
        <f t="shared" si="175"/>
        <v>0</v>
      </c>
      <c r="AC281" s="39">
        <f t="shared" si="176"/>
        <v>0</v>
      </c>
      <c r="AD281" s="39">
        <f t="shared" si="177"/>
        <v>0</v>
      </c>
      <c r="AE281" s="39">
        <f t="shared" si="178"/>
        <v>0</v>
      </c>
      <c r="AF281" s="39">
        <f t="shared" si="179"/>
        <v>0</v>
      </c>
      <c r="AG281" s="39">
        <f t="shared" si="180"/>
        <v>0</v>
      </c>
      <c r="AH281" s="39">
        <f t="shared" si="181"/>
        <v>0</v>
      </c>
      <c r="AI281" s="39">
        <f t="shared" si="182"/>
        <v>0</v>
      </c>
      <c r="AJ281" s="39">
        <f t="shared" si="183"/>
        <v>0</v>
      </c>
      <c r="AK281" s="39">
        <f t="shared" si="184"/>
        <v>0</v>
      </c>
      <c r="AL281" s="43"/>
      <c r="AM281" s="39">
        <f t="shared" si="185"/>
        <v>0</v>
      </c>
      <c r="AN281" s="39">
        <f t="shared" si="186"/>
        <v>0</v>
      </c>
      <c r="AO281" s="39">
        <f t="shared" si="187"/>
        <v>0</v>
      </c>
      <c r="AP281" s="40">
        <f t="shared" si="188"/>
        <v>0</v>
      </c>
      <c r="AR281" s="39">
        <f t="shared" si="189"/>
        <v>0</v>
      </c>
      <c r="AS281" s="39">
        <f t="shared" si="190"/>
        <v>0</v>
      </c>
      <c r="AT281" s="39">
        <f t="shared" si="191"/>
        <v>0</v>
      </c>
      <c r="AU281" s="40">
        <f t="shared" si="192"/>
        <v>0</v>
      </c>
      <c r="AV281" s="40"/>
      <c r="AW281" s="52">
        <f t="shared" si="193"/>
        <v>0</v>
      </c>
      <c r="AY281" s="52">
        <f t="shared" si="194"/>
        <v>0</v>
      </c>
      <c r="AZ281" s="70"/>
    </row>
    <row r="282" spans="1:52" ht="12" customHeight="1">
      <c r="A282" s="44">
        <f t="shared" si="195"/>
        <v>45658</v>
      </c>
      <c r="B282" s="66">
        <f t="shared" si="197"/>
        <v>15000</v>
      </c>
      <c r="C282" s="67"/>
      <c r="D282" s="68">
        <f t="shared" si="159"/>
        <v>15000</v>
      </c>
      <c r="E282" s="35">
        <f t="shared" si="160"/>
        <v>0</v>
      </c>
      <c r="F282" s="35">
        <f t="shared" si="161"/>
        <v>0</v>
      </c>
      <c r="G282" s="55">
        <f t="shared" si="162"/>
        <v>6.0650000000000004</v>
      </c>
      <c r="H282" s="69">
        <f>G282+' Summary'!$B$15</f>
        <v>6.0650000000000004</v>
      </c>
      <c r="I282" s="105">
        <f>H282+' Summary'!$B$17</f>
        <v>6.0650000000000004</v>
      </c>
      <c r="J282" s="55">
        <f t="shared" si="163"/>
        <v>0</v>
      </c>
      <c r="K282" s="69">
        <f>J282+' Summary'!$B$16</f>
        <v>0</v>
      </c>
      <c r="L282" s="105">
        <f t="shared" si="196"/>
        <v>0</v>
      </c>
      <c r="M282" s="55">
        <f t="shared" si="164"/>
        <v>0</v>
      </c>
      <c r="N282" s="69">
        <f t="shared" si="165"/>
        <v>0</v>
      </c>
      <c r="O282" s="105">
        <f t="shared" si="165"/>
        <v>0</v>
      </c>
      <c r="P282" s="7"/>
      <c r="Q282" s="105">
        <f t="shared" si="166"/>
        <v>6.0650000000000004</v>
      </c>
      <c r="R282" s="105">
        <f t="shared" si="167"/>
        <v>6.0650000000000004</v>
      </c>
      <c r="S282" s="105">
        <f t="shared" si="168"/>
        <v>6.0650000000000004</v>
      </c>
      <c r="T282" s="7"/>
      <c r="U282" s="5">
        <f t="shared" si="169"/>
        <v>31</v>
      </c>
      <c r="V282" s="45">
        <f t="shared" si="170"/>
        <v>45713</v>
      </c>
      <c r="W282" s="5">
        <f t="shared" si="171"/>
        <v>8762</v>
      </c>
      <c r="X282" s="55">
        <f t="shared" si="172"/>
        <v>6.2845917974847509E-2</v>
      </c>
      <c r="Y282" s="47">
        <f t="shared" si="173"/>
        <v>0.22663562286620573</v>
      </c>
      <c r="Z282" s="5">
        <f t="shared" si="174"/>
        <v>0</v>
      </c>
      <c r="AA282" s="5">
        <f t="shared" si="175"/>
        <v>0</v>
      </c>
      <c r="AC282" s="39">
        <f t="shared" si="176"/>
        <v>0</v>
      </c>
      <c r="AD282" s="39">
        <f t="shared" si="177"/>
        <v>0</v>
      </c>
      <c r="AE282" s="39">
        <f t="shared" si="178"/>
        <v>0</v>
      </c>
      <c r="AF282" s="39">
        <f t="shared" si="179"/>
        <v>0</v>
      </c>
      <c r="AG282" s="39">
        <f t="shared" si="180"/>
        <v>0</v>
      </c>
      <c r="AH282" s="39">
        <f t="shared" si="181"/>
        <v>0</v>
      </c>
      <c r="AI282" s="39">
        <f t="shared" si="182"/>
        <v>0</v>
      </c>
      <c r="AJ282" s="39">
        <f t="shared" si="183"/>
        <v>0</v>
      </c>
      <c r="AK282" s="39">
        <f t="shared" si="184"/>
        <v>0</v>
      </c>
      <c r="AL282" s="43"/>
      <c r="AM282" s="39">
        <f t="shared" si="185"/>
        <v>0</v>
      </c>
      <c r="AN282" s="39">
        <f t="shared" si="186"/>
        <v>0</v>
      </c>
      <c r="AO282" s="39">
        <f t="shared" si="187"/>
        <v>0</v>
      </c>
      <c r="AP282" s="40">
        <f t="shared" si="188"/>
        <v>0</v>
      </c>
      <c r="AR282" s="39">
        <f t="shared" si="189"/>
        <v>0</v>
      </c>
      <c r="AS282" s="39">
        <f t="shared" si="190"/>
        <v>0</v>
      </c>
      <c r="AT282" s="39">
        <f t="shared" si="191"/>
        <v>0</v>
      </c>
      <c r="AU282" s="40">
        <f t="shared" si="192"/>
        <v>0</v>
      </c>
      <c r="AV282" s="40"/>
      <c r="AW282" s="52">
        <f t="shared" si="193"/>
        <v>0</v>
      </c>
      <c r="AY282" s="52">
        <f t="shared" si="194"/>
        <v>0</v>
      </c>
      <c r="AZ282" s="70"/>
    </row>
    <row r="283" spans="1:52" ht="12" customHeight="1">
      <c r="A283" s="44">
        <f t="shared" si="195"/>
        <v>45689</v>
      </c>
      <c r="B283" s="66">
        <f t="shared" si="197"/>
        <v>15000</v>
      </c>
      <c r="C283" s="67"/>
      <c r="D283" s="68">
        <f t="shared" si="159"/>
        <v>15000</v>
      </c>
      <c r="E283" s="35">
        <f t="shared" si="160"/>
        <v>0</v>
      </c>
      <c r="F283" s="35">
        <f t="shared" si="161"/>
        <v>0</v>
      </c>
      <c r="G283" s="55">
        <f t="shared" si="162"/>
        <v>6.0650000000000004</v>
      </c>
      <c r="H283" s="69">
        <f>G283+' Summary'!$B$15</f>
        <v>6.0650000000000004</v>
      </c>
      <c r="I283" s="105">
        <f>H283+' Summary'!$B$17</f>
        <v>6.0650000000000004</v>
      </c>
      <c r="J283" s="55">
        <f t="shared" si="163"/>
        <v>0</v>
      </c>
      <c r="K283" s="69">
        <f>J283+' Summary'!$B$16</f>
        <v>0</v>
      </c>
      <c r="L283" s="105">
        <f t="shared" si="196"/>
        <v>0</v>
      </c>
      <c r="M283" s="55">
        <f t="shared" si="164"/>
        <v>0</v>
      </c>
      <c r="N283" s="69">
        <f t="shared" si="165"/>
        <v>0</v>
      </c>
      <c r="O283" s="105">
        <f t="shared" si="165"/>
        <v>0</v>
      </c>
      <c r="P283" s="7"/>
      <c r="Q283" s="105">
        <f t="shared" si="166"/>
        <v>6.0650000000000004</v>
      </c>
      <c r="R283" s="105">
        <f t="shared" si="167"/>
        <v>6.0650000000000004</v>
      </c>
      <c r="S283" s="105">
        <f t="shared" si="168"/>
        <v>6.0650000000000004</v>
      </c>
      <c r="T283" s="7"/>
      <c r="U283" s="5">
        <f t="shared" si="169"/>
        <v>28</v>
      </c>
      <c r="V283" s="45">
        <f t="shared" si="170"/>
        <v>45741</v>
      </c>
      <c r="W283" s="5">
        <f t="shared" si="171"/>
        <v>8790</v>
      </c>
      <c r="X283" s="55">
        <f t="shared" si="172"/>
        <v>6.2845917974847509E-2</v>
      </c>
      <c r="Y283" s="47">
        <f t="shared" si="173"/>
        <v>0.22556309723244153</v>
      </c>
      <c r="Z283" s="5">
        <f t="shared" si="174"/>
        <v>0</v>
      </c>
      <c r="AA283" s="5">
        <f t="shared" si="175"/>
        <v>0</v>
      </c>
      <c r="AC283" s="39">
        <f t="shared" si="176"/>
        <v>0</v>
      </c>
      <c r="AD283" s="39">
        <f t="shared" si="177"/>
        <v>0</v>
      </c>
      <c r="AE283" s="39">
        <f t="shared" si="178"/>
        <v>0</v>
      </c>
      <c r="AF283" s="39">
        <f t="shared" si="179"/>
        <v>0</v>
      </c>
      <c r="AG283" s="39">
        <f t="shared" si="180"/>
        <v>0</v>
      </c>
      <c r="AH283" s="39">
        <f t="shared" si="181"/>
        <v>0</v>
      </c>
      <c r="AI283" s="39">
        <f t="shared" si="182"/>
        <v>0</v>
      </c>
      <c r="AJ283" s="39">
        <f t="shared" si="183"/>
        <v>0</v>
      </c>
      <c r="AK283" s="39">
        <f t="shared" si="184"/>
        <v>0</v>
      </c>
      <c r="AL283" s="43"/>
      <c r="AM283" s="39">
        <f t="shared" si="185"/>
        <v>0</v>
      </c>
      <c r="AN283" s="39">
        <f t="shared" si="186"/>
        <v>0</v>
      </c>
      <c r="AO283" s="39">
        <f t="shared" si="187"/>
        <v>0</v>
      </c>
      <c r="AP283" s="40">
        <f t="shared" si="188"/>
        <v>0</v>
      </c>
      <c r="AR283" s="39">
        <f t="shared" si="189"/>
        <v>0</v>
      </c>
      <c r="AS283" s="39">
        <f t="shared" si="190"/>
        <v>0</v>
      </c>
      <c r="AT283" s="39">
        <f t="shared" si="191"/>
        <v>0</v>
      </c>
      <c r="AU283" s="40">
        <f t="shared" si="192"/>
        <v>0</v>
      </c>
      <c r="AV283" s="40"/>
      <c r="AW283" s="52">
        <f t="shared" si="193"/>
        <v>0</v>
      </c>
      <c r="AY283" s="52">
        <f t="shared" si="194"/>
        <v>0</v>
      </c>
      <c r="AZ283" s="70"/>
    </row>
    <row r="284" spans="1:52" ht="12" customHeight="1">
      <c r="A284" s="44">
        <f t="shared" si="195"/>
        <v>45717</v>
      </c>
      <c r="B284" s="66">
        <f t="shared" si="197"/>
        <v>15000</v>
      </c>
      <c r="C284" s="67"/>
      <c r="D284" s="68">
        <f t="shared" si="159"/>
        <v>15000</v>
      </c>
      <c r="E284" s="35">
        <f t="shared" si="160"/>
        <v>0</v>
      </c>
      <c r="F284" s="35">
        <f t="shared" si="161"/>
        <v>0</v>
      </c>
      <c r="G284" s="55">
        <f t="shared" si="162"/>
        <v>6.0650000000000004</v>
      </c>
      <c r="H284" s="69">
        <f>G284+' Summary'!$B$15</f>
        <v>6.0650000000000004</v>
      </c>
      <c r="I284" s="105">
        <f>H284+' Summary'!$B$17</f>
        <v>6.0650000000000004</v>
      </c>
      <c r="J284" s="55">
        <f t="shared" si="163"/>
        <v>0</v>
      </c>
      <c r="K284" s="69">
        <f>J284+' Summary'!$B$16</f>
        <v>0</v>
      </c>
      <c r="L284" s="105">
        <f t="shared" si="196"/>
        <v>0</v>
      </c>
      <c r="M284" s="55">
        <f t="shared" si="164"/>
        <v>0</v>
      </c>
      <c r="N284" s="69">
        <f t="shared" si="165"/>
        <v>0</v>
      </c>
      <c r="O284" s="105">
        <f t="shared" si="165"/>
        <v>0</v>
      </c>
      <c r="P284" s="7"/>
      <c r="Q284" s="105">
        <f t="shared" si="166"/>
        <v>6.0650000000000004</v>
      </c>
      <c r="R284" s="105">
        <f t="shared" si="167"/>
        <v>6.0650000000000004</v>
      </c>
      <c r="S284" s="105">
        <f t="shared" si="168"/>
        <v>6.0650000000000004</v>
      </c>
      <c r="T284" s="7"/>
      <c r="U284" s="5">
        <f t="shared" si="169"/>
        <v>31</v>
      </c>
      <c r="V284" s="45">
        <f t="shared" si="170"/>
        <v>45772</v>
      </c>
      <c r="W284" s="5">
        <f t="shared" si="171"/>
        <v>8821</v>
      </c>
      <c r="X284" s="55">
        <f t="shared" si="172"/>
        <v>6.2845917974847509E-2</v>
      </c>
      <c r="Y284" s="47">
        <f t="shared" si="173"/>
        <v>0.22438157758781846</v>
      </c>
      <c r="Z284" s="5">
        <f t="shared" si="174"/>
        <v>0</v>
      </c>
      <c r="AA284" s="5">
        <f t="shared" si="175"/>
        <v>0</v>
      </c>
      <c r="AC284" s="39">
        <f t="shared" si="176"/>
        <v>0</v>
      </c>
      <c r="AD284" s="39">
        <f t="shared" si="177"/>
        <v>0</v>
      </c>
      <c r="AE284" s="39">
        <f t="shared" si="178"/>
        <v>0</v>
      </c>
      <c r="AF284" s="39">
        <f t="shared" si="179"/>
        <v>0</v>
      </c>
      <c r="AG284" s="39">
        <f t="shared" si="180"/>
        <v>0</v>
      </c>
      <c r="AH284" s="39">
        <f t="shared" si="181"/>
        <v>0</v>
      </c>
      <c r="AI284" s="39">
        <f t="shared" si="182"/>
        <v>0</v>
      </c>
      <c r="AJ284" s="39">
        <f t="shared" si="183"/>
        <v>0</v>
      </c>
      <c r="AK284" s="39">
        <f t="shared" si="184"/>
        <v>0</v>
      </c>
      <c r="AL284" s="43"/>
      <c r="AM284" s="39">
        <f t="shared" si="185"/>
        <v>0</v>
      </c>
      <c r="AN284" s="39">
        <f t="shared" si="186"/>
        <v>0</v>
      </c>
      <c r="AO284" s="39">
        <f t="shared" si="187"/>
        <v>0</v>
      </c>
      <c r="AP284" s="40">
        <f t="shared" si="188"/>
        <v>0</v>
      </c>
      <c r="AR284" s="39">
        <f t="shared" si="189"/>
        <v>0</v>
      </c>
      <c r="AS284" s="39">
        <f t="shared" si="190"/>
        <v>0</v>
      </c>
      <c r="AT284" s="39">
        <f t="shared" si="191"/>
        <v>0</v>
      </c>
      <c r="AU284" s="40">
        <f t="shared" si="192"/>
        <v>0</v>
      </c>
      <c r="AV284" s="40"/>
      <c r="AW284" s="52">
        <f t="shared" si="193"/>
        <v>0</v>
      </c>
      <c r="AY284" s="52">
        <f t="shared" si="194"/>
        <v>0</v>
      </c>
      <c r="AZ284" s="70"/>
    </row>
    <row r="285" spans="1:52" ht="12" customHeight="1">
      <c r="A285" s="44">
        <f t="shared" si="195"/>
        <v>45748</v>
      </c>
      <c r="B285" s="66">
        <f t="shared" si="197"/>
        <v>15000</v>
      </c>
      <c r="C285" s="67"/>
      <c r="D285" s="68">
        <f t="shared" si="159"/>
        <v>15000</v>
      </c>
      <c r="E285" s="35">
        <f t="shared" si="160"/>
        <v>0</v>
      </c>
      <c r="F285" s="35">
        <f t="shared" si="161"/>
        <v>0</v>
      </c>
      <c r="G285" s="55">
        <f t="shared" si="162"/>
        <v>6.0650000000000004</v>
      </c>
      <c r="H285" s="69">
        <f>G285+' Summary'!$B$15</f>
        <v>6.0650000000000004</v>
      </c>
      <c r="I285" s="105">
        <f>H285+' Summary'!$B$17</f>
        <v>6.0650000000000004</v>
      </c>
      <c r="J285" s="55">
        <f t="shared" si="163"/>
        <v>0</v>
      </c>
      <c r="K285" s="69">
        <f>J285+' Summary'!$B$16</f>
        <v>0</v>
      </c>
      <c r="L285" s="105">
        <f t="shared" si="196"/>
        <v>0</v>
      </c>
      <c r="M285" s="55">
        <f t="shared" si="164"/>
        <v>0</v>
      </c>
      <c r="N285" s="69">
        <f t="shared" si="165"/>
        <v>0</v>
      </c>
      <c r="O285" s="105">
        <f t="shared" si="165"/>
        <v>0</v>
      </c>
      <c r="P285" s="7"/>
      <c r="Q285" s="105">
        <f t="shared" si="166"/>
        <v>6.0650000000000004</v>
      </c>
      <c r="R285" s="105">
        <f t="shared" si="167"/>
        <v>6.0650000000000004</v>
      </c>
      <c r="S285" s="105">
        <f t="shared" si="168"/>
        <v>6.0650000000000004</v>
      </c>
      <c r="T285" s="7"/>
      <c r="U285" s="5">
        <f t="shared" si="169"/>
        <v>30</v>
      </c>
      <c r="V285" s="45">
        <f t="shared" si="170"/>
        <v>45802</v>
      </c>
      <c r="W285" s="5">
        <f t="shared" si="171"/>
        <v>8851</v>
      </c>
      <c r="X285" s="55">
        <f t="shared" si="172"/>
        <v>6.2845917974847509E-2</v>
      </c>
      <c r="Y285" s="47">
        <f t="shared" si="173"/>
        <v>0.22324406447473394</v>
      </c>
      <c r="Z285" s="5">
        <f t="shared" si="174"/>
        <v>0</v>
      </c>
      <c r="AA285" s="5">
        <f t="shared" si="175"/>
        <v>0</v>
      </c>
      <c r="AC285" s="39">
        <f t="shared" si="176"/>
        <v>0</v>
      </c>
      <c r="AD285" s="39">
        <f t="shared" si="177"/>
        <v>0</v>
      </c>
      <c r="AE285" s="39">
        <f t="shared" si="178"/>
        <v>0</v>
      </c>
      <c r="AF285" s="39">
        <f t="shared" si="179"/>
        <v>0</v>
      </c>
      <c r="AG285" s="39">
        <f t="shared" si="180"/>
        <v>0</v>
      </c>
      <c r="AH285" s="39">
        <f t="shared" si="181"/>
        <v>0</v>
      </c>
      <c r="AI285" s="39">
        <f t="shared" si="182"/>
        <v>0</v>
      </c>
      <c r="AJ285" s="39">
        <f t="shared" si="183"/>
        <v>0</v>
      </c>
      <c r="AK285" s="39">
        <f t="shared" si="184"/>
        <v>0</v>
      </c>
      <c r="AL285" s="43"/>
      <c r="AM285" s="39">
        <f t="shared" si="185"/>
        <v>0</v>
      </c>
      <c r="AN285" s="39">
        <f t="shared" si="186"/>
        <v>0</v>
      </c>
      <c r="AO285" s="39">
        <f t="shared" si="187"/>
        <v>0</v>
      </c>
      <c r="AP285" s="40">
        <f t="shared" si="188"/>
        <v>0</v>
      </c>
      <c r="AR285" s="39">
        <f t="shared" si="189"/>
        <v>0</v>
      </c>
      <c r="AS285" s="39">
        <f t="shared" si="190"/>
        <v>0</v>
      </c>
      <c r="AT285" s="39">
        <f t="shared" si="191"/>
        <v>0</v>
      </c>
      <c r="AU285" s="40">
        <f t="shared" si="192"/>
        <v>0</v>
      </c>
      <c r="AV285" s="40"/>
      <c r="AW285" s="52">
        <f t="shared" si="193"/>
        <v>0</v>
      </c>
      <c r="AY285" s="52">
        <f t="shared" si="194"/>
        <v>0</v>
      </c>
      <c r="AZ285" s="70"/>
    </row>
    <row r="286" spans="1:52" ht="12" customHeight="1">
      <c r="A286" s="44">
        <f t="shared" si="195"/>
        <v>45778</v>
      </c>
      <c r="B286" s="66">
        <f t="shared" si="197"/>
        <v>15000</v>
      </c>
      <c r="C286" s="67"/>
      <c r="D286" s="68">
        <f t="shared" si="159"/>
        <v>15000</v>
      </c>
      <c r="E286" s="35">
        <f t="shared" si="160"/>
        <v>0</v>
      </c>
      <c r="F286" s="35">
        <f t="shared" si="161"/>
        <v>0</v>
      </c>
      <c r="G286" s="55">
        <f t="shared" si="162"/>
        <v>6.0650000000000004</v>
      </c>
      <c r="H286" s="69">
        <f>G286+' Summary'!$B$15</f>
        <v>6.0650000000000004</v>
      </c>
      <c r="I286" s="105">
        <f>H286+' Summary'!$B$17</f>
        <v>6.0650000000000004</v>
      </c>
      <c r="J286" s="55">
        <f t="shared" si="163"/>
        <v>0</v>
      </c>
      <c r="K286" s="69">
        <f>J286+' Summary'!$B$16</f>
        <v>0</v>
      </c>
      <c r="L286" s="105">
        <f t="shared" si="196"/>
        <v>0</v>
      </c>
      <c r="M286" s="55">
        <f t="shared" si="164"/>
        <v>0</v>
      </c>
      <c r="N286" s="69">
        <f t="shared" si="165"/>
        <v>0</v>
      </c>
      <c r="O286" s="105">
        <f t="shared" si="165"/>
        <v>0</v>
      </c>
      <c r="P286" s="7"/>
      <c r="Q286" s="105">
        <f t="shared" si="166"/>
        <v>6.0650000000000004</v>
      </c>
      <c r="R286" s="105">
        <f t="shared" si="167"/>
        <v>6.0650000000000004</v>
      </c>
      <c r="S286" s="105">
        <f t="shared" si="168"/>
        <v>6.0650000000000004</v>
      </c>
      <c r="T286" s="7"/>
      <c r="U286" s="5">
        <f t="shared" si="169"/>
        <v>31</v>
      </c>
      <c r="V286" s="45">
        <f t="shared" si="170"/>
        <v>45833</v>
      </c>
      <c r="W286" s="5">
        <f t="shared" si="171"/>
        <v>8882</v>
      </c>
      <c r="X286" s="55">
        <f t="shared" si="172"/>
        <v>6.2845917974847509E-2</v>
      </c>
      <c r="Y286" s="47">
        <f t="shared" si="173"/>
        <v>0.22207469213077027</v>
      </c>
      <c r="Z286" s="5">
        <f t="shared" si="174"/>
        <v>0</v>
      </c>
      <c r="AA286" s="5">
        <f t="shared" si="175"/>
        <v>0</v>
      </c>
      <c r="AC286" s="39">
        <f t="shared" si="176"/>
        <v>0</v>
      </c>
      <c r="AD286" s="39">
        <f t="shared" si="177"/>
        <v>0</v>
      </c>
      <c r="AE286" s="39">
        <f t="shared" si="178"/>
        <v>0</v>
      </c>
      <c r="AF286" s="39">
        <f t="shared" si="179"/>
        <v>0</v>
      </c>
      <c r="AG286" s="39">
        <f t="shared" si="180"/>
        <v>0</v>
      </c>
      <c r="AH286" s="39">
        <f t="shared" si="181"/>
        <v>0</v>
      </c>
      <c r="AI286" s="39">
        <f t="shared" si="182"/>
        <v>0</v>
      </c>
      <c r="AJ286" s="39">
        <f t="shared" si="183"/>
        <v>0</v>
      </c>
      <c r="AK286" s="39">
        <f t="shared" si="184"/>
        <v>0</v>
      </c>
      <c r="AL286" s="43"/>
      <c r="AM286" s="39">
        <f t="shared" si="185"/>
        <v>0</v>
      </c>
      <c r="AN286" s="39">
        <f t="shared" si="186"/>
        <v>0</v>
      </c>
      <c r="AO286" s="39">
        <f t="shared" si="187"/>
        <v>0</v>
      </c>
      <c r="AP286" s="40">
        <f t="shared" si="188"/>
        <v>0</v>
      </c>
      <c r="AR286" s="39">
        <f t="shared" si="189"/>
        <v>0</v>
      </c>
      <c r="AS286" s="39">
        <f t="shared" si="190"/>
        <v>0</v>
      </c>
      <c r="AT286" s="39">
        <f t="shared" si="191"/>
        <v>0</v>
      </c>
      <c r="AU286" s="40">
        <f t="shared" si="192"/>
        <v>0</v>
      </c>
      <c r="AV286" s="40"/>
      <c r="AW286" s="52">
        <f t="shared" si="193"/>
        <v>0</v>
      </c>
      <c r="AY286" s="52">
        <f t="shared" si="194"/>
        <v>0</v>
      </c>
      <c r="AZ286" s="70"/>
    </row>
    <row r="287" spans="1:52" ht="12" customHeight="1">
      <c r="A287" s="44">
        <f t="shared" si="195"/>
        <v>45809</v>
      </c>
      <c r="B287" s="66">
        <f t="shared" si="197"/>
        <v>15000</v>
      </c>
      <c r="C287" s="67"/>
      <c r="D287" s="68">
        <f t="shared" si="159"/>
        <v>15000</v>
      </c>
      <c r="E287" s="35">
        <f t="shared" si="160"/>
        <v>0</v>
      </c>
      <c r="F287" s="35">
        <f t="shared" si="161"/>
        <v>0</v>
      </c>
      <c r="G287" s="55">
        <f t="shared" si="162"/>
        <v>6.0650000000000004</v>
      </c>
      <c r="H287" s="69">
        <f>G287+' Summary'!$B$15</f>
        <v>6.0650000000000004</v>
      </c>
      <c r="I287" s="105">
        <f>H287+' Summary'!$B$17</f>
        <v>6.0650000000000004</v>
      </c>
      <c r="J287" s="55">
        <f t="shared" si="163"/>
        <v>0</v>
      </c>
      <c r="K287" s="69">
        <f>J287+' Summary'!$B$16</f>
        <v>0</v>
      </c>
      <c r="L287" s="105">
        <f t="shared" si="196"/>
        <v>0</v>
      </c>
      <c r="M287" s="55">
        <f t="shared" si="164"/>
        <v>0</v>
      </c>
      <c r="N287" s="69">
        <f t="shared" si="165"/>
        <v>0</v>
      </c>
      <c r="O287" s="105">
        <f t="shared" si="165"/>
        <v>0</v>
      </c>
      <c r="P287" s="7"/>
      <c r="Q287" s="105">
        <f t="shared" si="166"/>
        <v>6.0650000000000004</v>
      </c>
      <c r="R287" s="105">
        <f t="shared" si="167"/>
        <v>6.0650000000000004</v>
      </c>
      <c r="S287" s="105">
        <f t="shared" si="168"/>
        <v>6.0650000000000004</v>
      </c>
      <c r="T287" s="7"/>
      <c r="U287" s="5">
        <f t="shared" si="169"/>
        <v>30</v>
      </c>
      <c r="V287" s="45">
        <f t="shared" si="170"/>
        <v>45863</v>
      </c>
      <c r="W287" s="5">
        <f t="shared" si="171"/>
        <v>8912</v>
      </c>
      <c r="X287" s="55">
        <f t="shared" si="172"/>
        <v>6.2845917974847509E-2</v>
      </c>
      <c r="Y287" s="47">
        <f t="shared" si="173"/>
        <v>0.22094887388357437</v>
      </c>
      <c r="Z287" s="5">
        <f t="shared" si="174"/>
        <v>0</v>
      </c>
      <c r="AA287" s="5">
        <f t="shared" si="175"/>
        <v>0</v>
      </c>
      <c r="AC287" s="39">
        <f t="shared" si="176"/>
        <v>0</v>
      </c>
      <c r="AD287" s="39">
        <f t="shared" si="177"/>
        <v>0</v>
      </c>
      <c r="AE287" s="39">
        <f t="shared" si="178"/>
        <v>0</v>
      </c>
      <c r="AF287" s="39">
        <f t="shared" si="179"/>
        <v>0</v>
      </c>
      <c r="AG287" s="39">
        <f t="shared" si="180"/>
        <v>0</v>
      </c>
      <c r="AH287" s="39">
        <f t="shared" si="181"/>
        <v>0</v>
      </c>
      <c r="AI287" s="39">
        <f t="shared" si="182"/>
        <v>0</v>
      </c>
      <c r="AJ287" s="39">
        <f t="shared" si="183"/>
        <v>0</v>
      </c>
      <c r="AK287" s="39">
        <f t="shared" si="184"/>
        <v>0</v>
      </c>
      <c r="AL287" s="43"/>
      <c r="AM287" s="39">
        <f t="shared" si="185"/>
        <v>0</v>
      </c>
      <c r="AN287" s="39">
        <f t="shared" si="186"/>
        <v>0</v>
      </c>
      <c r="AO287" s="39">
        <f t="shared" si="187"/>
        <v>0</v>
      </c>
      <c r="AP287" s="40">
        <f t="shared" si="188"/>
        <v>0</v>
      </c>
      <c r="AR287" s="39">
        <f t="shared" si="189"/>
        <v>0</v>
      </c>
      <c r="AS287" s="39">
        <f t="shared" si="190"/>
        <v>0</v>
      </c>
      <c r="AT287" s="39">
        <f t="shared" si="191"/>
        <v>0</v>
      </c>
      <c r="AU287" s="40">
        <f t="shared" si="192"/>
        <v>0</v>
      </c>
      <c r="AV287" s="40"/>
      <c r="AW287" s="52">
        <f t="shared" si="193"/>
        <v>0</v>
      </c>
      <c r="AY287" s="52">
        <f t="shared" si="194"/>
        <v>0</v>
      </c>
      <c r="AZ287" s="70"/>
    </row>
    <row r="288" spans="1:52" ht="12" customHeight="1">
      <c r="A288" s="44">
        <f t="shared" si="195"/>
        <v>45839</v>
      </c>
      <c r="B288" s="66">
        <f t="shared" si="197"/>
        <v>15000</v>
      </c>
      <c r="C288" s="67"/>
      <c r="D288" s="68">
        <f t="shared" si="159"/>
        <v>15000</v>
      </c>
      <c r="E288" s="35">
        <f t="shared" si="160"/>
        <v>0</v>
      </c>
      <c r="F288" s="35">
        <f t="shared" si="161"/>
        <v>0</v>
      </c>
      <c r="G288" s="55">
        <f t="shared" si="162"/>
        <v>6.0650000000000004</v>
      </c>
      <c r="H288" s="69">
        <f>G288+' Summary'!$B$15</f>
        <v>6.0650000000000004</v>
      </c>
      <c r="I288" s="105">
        <f>H288+' Summary'!$B$17</f>
        <v>6.0650000000000004</v>
      </c>
      <c r="J288" s="55">
        <f t="shared" si="163"/>
        <v>0</v>
      </c>
      <c r="K288" s="69">
        <f>J288+' Summary'!$B$16</f>
        <v>0</v>
      </c>
      <c r="L288" s="105">
        <f t="shared" si="196"/>
        <v>0</v>
      </c>
      <c r="M288" s="55">
        <f t="shared" si="164"/>
        <v>0</v>
      </c>
      <c r="N288" s="69">
        <f t="shared" si="165"/>
        <v>0</v>
      </c>
      <c r="O288" s="105">
        <f t="shared" si="165"/>
        <v>0</v>
      </c>
      <c r="P288" s="7"/>
      <c r="Q288" s="105">
        <f t="shared" si="166"/>
        <v>6.0650000000000004</v>
      </c>
      <c r="R288" s="105">
        <f t="shared" si="167"/>
        <v>6.0650000000000004</v>
      </c>
      <c r="S288" s="105">
        <f t="shared" si="168"/>
        <v>6.0650000000000004</v>
      </c>
      <c r="T288" s="7"/>
      <c r="U288" s="5">
        <f t="shared" si="169"/>
        <v>31</v>
      </c>
      <c r="V288" s="45">
        <f t="shared" si="170"/>
        <v>45894</v>
      </c>
      <c r="W288" s="5">
        <f t="shared" si="171"/>
        <v>8943</v>
      </c>
      <c r="X288" s="55">
        <f t="shared" si="172"/>
        <v>6.2845917974847509E-2</v>
      </c>
      <c r="Y288" s="47">
        <f t="shared" si="173"/>
        <v>0.21979152395287288</v>
      </c>
      <c r="Z288" s="5">
        <f t="shared" si="174"/>
        <v>0</v>
      </c>
      <c r="AA288" s="5">
        <f t="shared" si="175"/>
        <v>0</v>
      </c>
      <c r="AC288" s="39">
        <f t="shared" si="176"/>
        <v>0</v>
      </c>
      <c r="AD288" s="39">
        <f t="shared" si="177"/>
        <v>0</v>
      </c>
      <c r="AE288" s="39">
        <f t="shared" si="178"/>
        <v>0</v>
      </c>
      <c r="AF288" s="39">
        <f t="shared" si="179"/>
        <v>0</v>
      </c>
      <c r="AG288" s="39">
        <f t="shared" si="180"/>
        <v>0</v>
      </c>
      <c r="AH288" s="39">
        <f t="shared" si="181"/>
        <v>0</v>
      </c>
      <c r="AI288" s="39">
        <f t="shared" si="182"/>
        <v>0</v>
      </c>
      <c r="AJ288" s="39">
        <f t="shared" si="183"/>
        <v>0</v>
      </c>
      <c r="AK288" s="39">
        <f t="shared" si="184"/>
        <v>0</v>
      </c>
      <c r="AL288" s="43"/>
      <c r="AM288" s="39">
        <f t="shared" si="185"/>
        <v>0</v>
      </c>
      <c r="AN288" s="39">
        <f t="shared" si="186"/>
        <v>0</v>
      </c>
      <c r="AO288" s="39">
        <f t="shared" si="187"/>
        <v>0</v>
      </c>
      <c r="AP288" s="40">
        <f t="shared" si="188"/>
        <v>0</v>
      </c>
      <c r="AR288" s="39">
        <f t="shared" si="189"/>
        <v>0</v>
      </c>
      <c r="AS288" s="39">
        <f t="shared" si="190"/>
        <v>0</v>
      </c>
      <c r="AT288" s="39">
        <f t="shared" si="191"/>
        <v>0</v>
      </c>
      <c r="AU288" s="40">
        <f t="shared" si="192"/>
        <v>0</v>
      </c>
      <c r="AV288" s="40"/>
      <c r="AW288" s="52">
        <f t="shared" si="193"/>
        <v>0</v>
      </c>
      <c r="AY288" s="52">
        <f t="shared" si="194"/>
        <v>0</v>
      </c>
      <c r="AZ288" s="70"/>
    </row>
    <row r="289" spans="1:52" ht="12" customHeight="1">
      <c r="A289" s="44">
        <f t="shared" si="195"/>
        <v>45870</v>
      </c>
      <c r="B289" s="66">
        <f t="shared" si="197"/>
        <v>15000</v>
      </c>
      <c r="C289" s="67"/>
      <c r="D289" s="68">
        <f t="shared" si="159"/>
        <v>15000</v>
      </c>
      <c r="E289" s="35">
        <f t="shared" si="160"/>
        <v>0</v>
      </c>
      <c r="F289" s="35">
        <f t="shared" si="161"/>
        <v>0</v>
      </c>
      <c r="G289" s="55">
        <f t="shared" si="162"/>
        <v>6.0650000000000004</v>
      </c>
      <c r="H289" s="69">
        <f>G289+' Summary'!$B$15</f>
        <v>6.0650000000000004</v>
      </c>
      <c r="I289" s="105">
        <f>H289+' Summary'!$B$17</f>
        <v>6.0650000000000004</v>
      </c>
      <c r="J289" s="55">
        <f t="shared" si="163"/>
        <v>0</v>
      </c>
      <c r="K289" s="69">
        <f>J289+' Summary'!$B$16</f>
        <v>0</v>
      </c>
      <c r="L289" s="105">
        <f t="shared" si="196"/>
        <v>0</v>
      </c>
      <c r="M289" s="55">
        <f t="shared" si="164"/>
        <v>0</v>
      </c>
      <c r="N289" s="69">
        <f t="shared" si="165"/>
        <v>0</v>
      </c>
      <c r="O289" s="105">
        <f t="shared" si="165"/>
        <v>0</v>
      </c>
      <c r="P289" s="7"/>
      <c r="Q289" s="105">
        <f t="shared" si="166"/>
        <v>6.0650000000000004</v>
      </c>
      <c r="R289" s="105">
        <f t="shared" si="167"/>
        <v>6.0650000000000004</v>
      </c>
      <c r="S289" s="105">
        <f t="shared" si="168"/>
        <v>6.0650000000000004</v>
      </c>
      <c r="T289" s="7"/>
      <c r="U289" s="5">
        <f t="shared" si="169"/>
        <v>31</v>
      </c>
      <c r="V289" s="45">
        <f t="shared" si="170"/>
        <v>45925</v>
      </c>
      <c r="W289" s="5">
        <f t="shared" si="171"/>
        <v>8974</v>
      </c>
      <c r="X289" s="55">
        <f t="shared" si="172"/>
        <v>6.2845917974847509E-2</v>
      </c>
      <c r="Y289" s="47">
        <f t="shared" si="173"/>
        <v>0.21864023632445215</v>
      </c>
      <c r="Z289" s="5">
        <f t="shared" si="174"/>
        <v>0</v>
      </c>
      <c r="AA289" s="5">
        <f t="shared" si="175"/>
        <v>0</v>
      </c>
      <c r="AC289" s="39">
        <f t="shared" si="176"/>
        <v>0</v>
      </c>
      <c r="AD289" s="39">
        <f t="shared" si="177"/>
        <v>0</v>
      </c>
      <c r="AE289" s="39">
        <f t="shared" si="178"/>
        <v>0</v>
      </c>
      <c r="AF289" s="39">
        <f t="shared" si="179"/>
        <v>0</v>
      </c>
      <c r="AG289" s="39">
        <f t="shared" si="180"/>
        <v>0</v>
      </c>
      <c r="AH289" s="39">
        <f t="shared" si="181"/>
        <v>0</v>
      </c>
      <c r="AI289" s="39">
        <f t="shared" si="182"/>
        <v>0</v>
      </c>
      <c r="AJ289" s="39">
        <f t="shared" si="183"/>
        <v>0</v>
      </c>
      <c r="AK289" s="39">
        <f t="shared" si="184"/>
        <v>0</v>
      </c>
      <c r="AL289" s="43"/>
      <c r="AM289" s="39">
        <f t="shared" si="185"/>
        <v>0</v>
      </c>
      <c r="AN289" s="39">
        <f t="shared" si="186"/>
        <v>0</v>
      </c>
      <c r="AO289" s="39">
        <f t="shared" si="187"/>
        <v>0</v>
      </c>
      <c r="AP289" s="40">
        <f t="shared" si="188"/>
        <v>0</v>
      </c>
      <c r="AR289" s="39">
        <f t="shared" si="189"/>
        <v>0</v>
      </c>
      <c r="AS289" s="39">
        <f t="shared" si="190"/>
        <v>0</v>
      </c>
      <c r="AT289" s="39">
        <f t="shared" si="191"/>
        <v>0</v>
      </c>
      <c r="AU289" s="40">
        <f t="shared" si="192"/>
        <v>0</v>
      </c>
      <c r="AV289" s="40"/>
      <c r="AW289" s="52">
        <f t="shared" si="193"/>
        <v>0</v>
      </c>
      <c r="AY289" s="52">
        <f t="shared" si="194"/>
        <v>0</v>
      </c>
      <c r="AZ289" s="70"/>
    </row>
    <row r="290" spans="1:52" ht="12" customHeight="1">
      <c r="A290" s="44">
        <f t="shared" si="195"/>
        <v>45901</v>
      </c>
      <c r="B290" s="66">
        <f t="shared" si="197"/>
        <v>15000</v>
      </c>
      <c r="C290" s="67"/>
      <c r="D290" s="68">
        <f t="shared" si="159"/>
        <v>15000</v>
      </c>
      <c r="E290" s="35">
        <f t="shared" si="160"/>
        <v>0</v>
      </c>
      <c r="F290" s="35">
        <f t="shared" si="161"/>
        <v>0</v>
      </c>
      <c r="G290" s="55">
        <f t="shared" si="162"/>
        <v>6.0650000000000004</v>
      </c>
      <c r="H290" s="69">
        <f>G290+' Summary'!$B$15</f>
        <v>6.0650000000000004</v>
      </c>
      <c r="I290" s="105">
        <f>H290+' Summary'!$B$17</f>
        <v>6.0650000000000004</v>
      </c>
      <c r="J290" s="55">
        <f t="shared" si="163"/>
        <v>0</v>
      </c>
      <c r="K290" s="69">
        <f>J290+' Summary'!$B$16</f>
        <v>0</v>
      </c>
      <c r="L290" s="105">
        <f t="shared" si="196"/>
        <v>0</v>
      </c>
      <c r="M290" s="55">
        <f t="shared" si="164"/>
        <v>0</v>
      </c>
      <c r="N290" s="69">
        <f t="shared" si="165"/>
        <v>0</v>
      </c>
      <c r="O290" s="105">
        <f t="shared" si="165"/>
        <v>0</v>
      </c>
      <c r="P290" s="7"/>
      <c r="Q290" s="105">
        <f t="shared" si="166"/>
        <v>6.0650000000000004</v>
      </c>
      <c r="R290" s="105">
        <f t="shared" si="167"/>
        <v>6.0650000000000004</v>
      </c>
      <c r="S290" s="105">
        <f t="shared" si="168"/>
        <v>6.0650000000000004</v>
      </c>
      <c r="T290" s="7"/>
      <c r="U290" s="5">
        <f t="shared" si="169"/>
        <v>30</v>
      </c>
      <c r="V290" s="45">
        <f t="shared" si="170"/>
        <v>45955</v>
      </c>
      <c r="W290" s="5">
        <f t="shared" si="171"/>
        <v>9004</v>
      </c>
      <c r="X290" s="55">
        <f t="shared" si="172"/>
        <v>6.2845917974847509E-2</v>
      </c>
      <c r="Y290" s="47">
        <f t="shared" si="173"/>
        <v>0.21753182921482825</v>
      </c>
      <c r="Z290" s="5">
        <f t="shared" si="174"/>
        <v>0</v>
      </c>
      <c r="AA290" s="5">
        <f t="shared" si="175"/>
        <v>0</v>
      </c>
      <c r="AC290" s="39">
        <f t="shared" si="176"/>
        <v>0</v>
      </c>
      <c r="AD290" s="39">
        <f t="shared" si="177"/>
        <v>0</v>
      </c>
      <c r="AE290" s="39">
        <f t="shared" si="178"/>
        <v>0</v>
      </c>
      <c r="AF290" s="39">
        <f t="shared" si="179"/>
        <v>0</v>
      </c>
      <c r="AG290" s="39">
        <f t="shared" si="180"/>
        <v>0</v>
      </c>
      <c r="AH290" s="39">
        <f t="shared" si="181"/>
        <v>0</v>
      </c>
      <c r="AI290" s="39">
        <f t="shared" si="182"/>
        <v>0</v>
      </c>
      <c r="AJ290" s="39">
        <f t="shared" si="183"/>
        <v>0</v>
      </c>
      <c r="AK290" s="39">
        <f t="shared" si="184"/>
        <v>0</v>
      </c>
      <c r="AL290" s="43"/>
      <c r="AM290" s="39">
        <f t="shared" si="185"/>
        <v>0</v>
      </c>
      <c r="AN290" s="39">
        <f t="shared" si="186"/>
        <v>0</v>
      </c>
      <c r="AO290" s="39">
        <f t="shared" si="187"/>
        <v>0</v>
      </c>
      <c r="AP290" s="40">
        <f t="shared" si="188"/>
        <v>0</v>
      </c>
      <c r="AR290" s="39">
        <f t="shared" si="189"/>
        <v>0</v>
      </c>
      <c r="AS290" s="39">
        <f t="shared" si="190"/>
        <v>0</v>
      </c>
      <c r="AT290" s="39">
        <f t="shared" si="191"/>
        <v>0</v>
      </c>
      <c r="AU290" s="40">
        <f t="shared" si="192"/>
        <v>0</v>
      </c>
      <c r="AV290" s="40"/>
      <c r="AW290" s="52">
        <f t="shared" si="193"/>
        <v>0</v>
      </c>
      <c r="AY290" s="52">
        <f t="shared" si="194"/>
        <v>0</v>
      </c>
      <c r="AZ290" s="70"/>
    </row>
    <row r="291" spans="1:52" ht="12" customHeight="1">
      <c r="A291" s="44">
        <f t="shared" si="195"/>
        <v>45931</v>
      </c>
      <c r="B291" s="66">
        <f t="shared" si="197"/>
        <v>15000</v>
      </c>
      <c r="C291" s="67"/>
      <c r="D291" s="68">
        <f t="shared" si="159"/>
        <v>15000</v>
      </c>
      <c r="E291" s="35">
        <f t="shared" si="160"/>
        <v>0</v>
      </c>
      <c r="F291" s="35">
        <f t="shared" si="161"/>
        <v>0</v>
      </c>
      <c r="G291" s="55">
        <f t="shared" si="162"/>
        <v>6.0650000000000004</v>
      </c>
      <c r="H291" s="69">
        <f>G291+' Summary'!$B$15</f>
        <v>6.0650000000000004</v>
      </c>
      <c r="I291" s="105">
        <f>H291+' Summary'!$B$17</f>
        <v>6.0650000000000004</v>
      </c>
      <c r="J291" s="55">
        <f t="shared" si="163"/>
        <v>0</v>
      </c>
      <c r="K291" s="69">
        <f>J291+' Summary'!$B$16</f>
        <v>0</v>
      </c>
      <c r="L291" s="105">
        <f t="shared" si="196"/>
        <v>0</v>
      </c>
      <c r="M291" s="55">
        <f t="shared" si="164"/>
        <v>0</v>
      </c>
      <c r="N291" s="69">
        <f t="shared" si="165"/>
        <v>0</v>
      </c>
      <c r="O291" s="105">
        <f t="shared" si="165"/>
        <v>0</v>
      </c>
      <c r="P291" s="7"/>
      <c r="Q291" s="105">
        <f t="shared" si="166"/>
        <v>6.0650000000000004</v>
      </c>
      <c r="R291" s="105">
        <f t="shared" si="167"/>
        <v>6.0650000000000004</v>
      </c>
      <c r="S291" s="105">
        <f t="shared" si="168"/>
        <v>6.0650000000000004</v>
      </c>
      <c r="T291" s="7"/>
      <c r="U291" s="5">
        <f t="shared" si="169"/>
        <v>31</v>
      </c>
      <c r="V291" s="45">
        <f t="shared" si="170"/>
        <v>45986</v>
      </c>
      <c r="W291" s="5">
        <f t="shared" si="171"/>
        <v>9035</v>
      </c>
      <c r="X291" s="55">
        <f t="shared" si="172"/>
        <v>6.2845917974847509E-2</v>
      </c>
      <c r="Y291" s="47">
        <f t="shared" si="173"/>
        <v>0.21639237806922151</v>
      </c>
      <c r="Z291" s="5">
        <f t="shared" si="174"/>
        <v>0</v>
      </c>
      <c r="AA291" s="5">
        <f t="shared" si="175"/>
        <v>0</v>
      </c>
      <c r="AC291" s="39">
        <f t="shared" si="176"/>
        <v>0</v>
      </c>
      <c r="AD291" s="39">
        <f t="shared" si="177"/>
        <v>0</v>
      </c>
      <c r="AE291" s="39">
        <f t="shared" si="178"/>
        <v>0</v>
      </c>
      <c r="AF291" s="39">
        <f t="shared" si="179"/>
        <v>0</v>
      </c>
      <c r="AG291" s="39">
        <f t="shared" si="180"/>
        <v>0</v>
      </c>
      <c r="AH291" s="39">
        <f t="shared" si="181"/>
        <v>0</v>
      </c>
      <c r="AI291" s="39">
        <f t="shared" si="182"/>
        <v>0</v>
      </c>
      <c r="AJ291" s="39">
        <f t="shared" si="183"/>
        <v>0</v>
      </c>
      <c r="AK291" s="39">
        <f t="shared" si="184"/>
        <v>0</v>
      </c>
      <c r="AL291" s="43"/>
      <c r="AM291" s="39">
        <f t="shared" si="185"/>
        <v>0</v>
      </c>
      <c r="AN291" s="39">
        <f t="shared" si="186"/>
        <v>0</v>
      </c>
      <c r="AO291" s="39">
        <f t="shared" si="187"/>
        <v>0</v>
      </c>
      <c r="AP291" s="40">
        <f t="shared" si="188"/>
        <v>0</v>
      </c>
      <c r="AR291" s="39">
        <f t="shared" si="189"/>
        <v>0</v>
      </c>
      <c r="AS291" s="39">
        <f t="shared" si="190"/>
        <v>0</v>
      </c>
      <c r="AT291" s="39">
        <f t="shared" si="191"/>
        <v>0</v>
      </c>
      <c r="AU291" s="40">
        <f t="shared" si="192"/>
        <v>0</v>
      </c>
      <c r="AV291" s="40"/>
      <c r="AW291" s="52">
        <f t="shared" si="193"/>
        <v>0</v>
      </c>
      <c r="AY291" s="52">
        <f t="shared" si="194"/>
        <v>0</v>
      </c>
      <c r="AZ291" s="70"/>
    </row>
    <row r="292" spans="1:52" ht="12" customHeight="1">
      <c r="A292" s="44">
        <f t="shared" si="195"/>
        <v>45962</v>
      </c>
      <c r="B292" s="66">
        <f t="shared" si="197"/>
        <v>15000</v>
      </c>
      <c r="C292" s="67"/>
      <c r="D292" s="68">
        <f t="shared" si="159"/>
        <v>15000</v>
      </c>
      <c r="E292" s="35">
        <f t="shared" si="160"/>
        <v>0</v>
      </c>
      <c r="F292" s="35">
        <f t="shared" si="161"/>
        <v>0</v>
      </c>
      <c r="G292" s="55">
        <f t="shared" si="162"/>
        <v>6.0650000000000004</v>
      </c>
      <c r="H292" s="69">
        <f>G292+' Summary'!$B$15</f>
        <v>6.0650000000000004</v>
      </c>
      <c r="I292" s="105">
        <f>H292+' Summary'!$B$17</f>
        <v>6.0650000000000004</v>
      </c>
      <c r="J292" s="55">
        <f t="shared" si="163"/>
        <v>0</v>
      </c>
      <c r="K292" s="69">
        <f>J292+' Summary'!$B$16</f>
        <v>0</v>
      </c>
      <c r="L292" s="105">
        <f t="shared" si="196"/>
        <v>0</v>
      </c>
      <c r="M292" s="55">
        <f t="shared" si="164"/>
        <v>0</v>
      </c>
      <c r="N292" s="69">
        <f t="shared" si="165"/>
        <v>0</v>
      </c>
      <c r="O292" s="105">
        <f t="shared" si="165"/>
        <v>0</v>
      </c>
      <c r="P292" s="7"/>
      <c r="Q292" s="105">
        <f t="shared" si="166"/>
        <v>6.0650000000000004</v>
      </c>
      <c r="R292" s="105">
        <f t="shared" si="167"/>
        <v>6.0650000000000004</v>
      </c>
      <c r="S292" s="105">
        <f t="shared" si="168"/>
        <v>6.0650000000000004</v>
      </c>
      <c r="T292" s="7"/>
      <c r="U292" s="5">
        <f t="shared" si="169"/>
        <v>30</v>
      </c>
      <c r="V292" s="45">
        <f t="shared" si="170"/>
        <v>46016</v>
      </c>
      <c r="W292" s="5">
        <f t="shared" si="171"/>
        <v>9065</v>
      </c>
      <c r="X292" s="55">
        <f t="shared" si="172"/>
        <v>6.2845917974847509E-2</v>
      </c>
      <c r="Y292" s="47">
        <f t="shared" si="173"/>
        <v>0.21529536658427037</v>
      </c>
      <c r="Z292" s="5">
        <f t="shared" si="174"/>
        <v>0</v>
      </c>
      <c r="AA292" s="5">
        <f t="shared" si="175"/>
        <v>0</v>
      </c>
      <c r="AC292" s="39">
        <f t="shared" si="176"/>
        <v>0</v>
      </c>
      <c r="AD292" s="39">
        <f t="shared" si="177"/>
        <v>0</v>
      </c>
      <c r="AE292" s="39">
        <f t="shared" si="178"/>
        <v>0</v>
      </c>
      <c r="AF292" s="39">
        <f t="shared" si="179"/>
        <v>0</v>
      </c>
      <c r="AG292" s="39">
        <f t="shared" si="180"/>
        <v>0</v>
      </c>
      <c r="AH292" s="39">
        <f t="shared" si="181"/>
        <v>0</v>
      </c>
      <c r="AI292" s="39">
        <f t="shared" si="182"/>
        <v>0</v>
      </c>
      <c r="AJ292" s="39">
        <f t="shared" si="183"/>
        <v>0</v>
      </c>
      <c r="AK292" s="39">
        <f t="shared" si="184"/>
        <v>0</v>
      </c>
      <c r="AL292" s="43"/>
      <c r="AM292" s="39">
        <f t="shared" si="185"/>
        <v>0</v>
      </c>
      <c r="AN292" s="39">
        <f t="shared" si="186"/>
        <v>0</v>
      </c>
      <c r="AO292" s="39">
        <f t="shared" si="187"/>
        <v>0</v>
      </c>
      <c r="AP292" s="40">
        <f t="shared" si="188"/>
        <v>0</v>
      </c>
      <c r="AR292" s="39">
        <f t="shared" si="189"/>
        <v>0</v>
      </c>
      <c r="AS292" s="39">
        <f t="shared" si="190"/>
        <v>0</v>
      </c>
      <c r="AT292" s="39">
        <f t="shared" si="191"/>
        <v>0</v>
      </c>
      <c r="AU292" s="40">
        <f t="shared" si="192"/>
        <v>0</v>
      </c>
      <c r="AV292" s="40"/>
      <c r="AW292" s="52">
        <f t="shared" si="193"/>
        <v>0</v>
      </c>
      <c r="AY292" s="52">
        <f t="shared" si="194"/>
        <v>0</v>
      </c>
      <c r="AZ292" s="70"/>
    </row>
    <row r="293" spans="1:52" ht="12" customHeight="1">
      <c r="A293" s="44">
        <f t="shared" si="195"/>
        <v>45992</v>
      </c>
      <c r="B293" s="66">
        <f t="shared" si="197"/>
        <v>15000</v>
      </c>
      <c r="C293" s="67"/>
      <c r="D293" s="68">
        <f t="shared" si="159"/>
        <v>15000</v>
      </c>
      <c r="E293" s="35">
        <f t="shared" si="160"/>
        <v>0</v>
      </c>
      <c r="F293" s="35">
        <f t="shared" si="161"/>
        <v>0</v>
      </c>
      <c r="G293" s="55">
        <f t="shared" si="162"/>
        <v>6.0650000000000004</v>
      </c>
      <c r="H293" s="69">
        <f>G293+' Summary'!$B$15</f>
        <v>6.0650000000000004</v>
      </c>
      <c r="I293" s="105">
        <f>H293+' Summary'!$B$17</f>
        <v>6.0650000000000004</v>
      </c>
      <c r="J293" s="55">
        <f t="shared" si="163"/>
        <v>0</v>
      </c>
      <c r="K293" s="69">
        <f>J293+' Summary'!$B$16</f>
        <v>0</v>
      </c>
      <c r="L293" s="105">
        <f t="shared" si="196"/>
        <v>0</v>
      </c>
      <c r="M293" s="55">
        <f t="shared" si="164"/>
        <v>0</v>
      </c>
      <c r="N293" s="69">
        <f t="shared" si="165"/>
        <v>0</v>
      </c>
      <c r="O293" s="105">
        <f t="shared" si="165"/>
        <v>0</v>
      </c>
      <c r="P293" s="7"/>
      <c r="Q293" s="105">
        <f t="shared" si="166"/>
        <v>6.0650000000000004</v>
      </c>
      <c r="R293" s="105">
        <f t="shared" si="167"/>
        <v>6.0650000000000004</v>
      </c>
      <c r="S293" s="105">
        <f t="shared" si="168"/>
        <v>6.0650000000000004</v>
      </c>
      <c r="T293" s="7"/>
      <c r="U293" s="5">
        <f t="shared" si="169"/>
        <v>31</v>
      </c>
      <c r="V293" s="45">
        <f t="shared" si="170"/>
        <v>46047</v>
      </c>
      <c r="W293" s="5">
        <f t="shared" si="171"/>
        <v>9096</v>
      </c>
      <c r="X293" s="55">
        <f t="shared" si="172"/>
        <v>6.2845917974847509E-2</v>
      </c>
      <c r="Y293" s="47">
        <f t="shared" si="173"/>
        <v>0.21416763022962407</v>
      </c>
      <c r="Z293" s="5">
        <f t="shared" si="174"/>
        <v>0</v>
      </c>
      <c r="AA293" s="5">
        <f t="shared" si="175"/>
        <v>0</v>
      </c>
      <c r="AC293" s="39">
        <f t="shared" si="176"/>
        <v>0</v>
      </c>
      <c r="AD293" s="39">
        <f t="shared" si="177"/>
        <v>0</v>
      </c>
      <c r="AE293" s="39">
        <f t="shared" si="178"/>
        <v>0</v>
      </c>
      <c r="AF293" s="39">
        <f t="shared" si="179"/>
        <v>0</v>
      </c>
      <c r="AG293" s="39">
        <f t="shared" si="180"/>
        <v>0</v>
      </c>
      <c r="AH293" s="39">
        <f t="shared" si="181"/>
        <v>0</v>
      </c>
      <c r="AI293" s="39">
        <f t="shared" si="182"/>
        <v>0</v>
      </c>
      <c r="AJ293" s="39">
        <f t="shared" si="183"/>
        <v>0</v>
      </c>
      <c r="AK293" s="39">
        <f t="shared" si="184"/>
        <v>0</v>
      </c>
      <c r="AL293" s="43"/>
      <c r="AM293" s="39">
        <f t="shared" si="185"/>
        <v>0</v>
      </c>
      <c r="AN293" s="39">
        <f t="shared" si="186"/>
        <v>0</v>
      </c>
      <c r="AO293" s="39">
        <f t="shared" si="187"/>
        <v>0</v>
      </c>
      <c r="AP293" s="40">
        <f t="shared" si="188"/>
        <v>0</v>
      </c>
      <c r="AR293" s="39">
        <f t="shared" si="189"/>
        <v>0</v>
      </c>
      <c r="AS293" s="39">
        <f t="shared" si="190"/>
        <v>0</v>
      </c>
      <c r="AT293" s="39">
        <f t="shared" si="191"/>
        <v>0</v>
      </c>
      <c r="AU293" s="40">
        <f t="shared" si="192"/>
        <v>0</v>
      </c>
      <c r="AV293" s="40"/>
      <c r="AW293" s="52">
        <f t="shared" si="193"/>
        <v>0</v>
      </c>
      <c r="AY293" s="52">
        <f t="shared" si="194"/>
        <v>0</v>
      </c>
      <c r="AZ293" s="70"/>
    </row>
    <row r="294" spans="1:52" ht="12" customHeight="1">
      <c r="A294" s="44">
        <f t="shared" si="195"/>
        <v>46023</v>
      </c>
      <c r="B294" s="66">
        <f t="shared" si="197"/>
        <v>15000</v>
      </c>
      <c r="C294" s="67"/>
      <c r="D294" s="68">
        <f t="shared" si="159"/>
        <v>15000</v>
      </c>
      <c r="E294" s="35">
        <f t="shared" si="160"/>
        <v>0</v>
      </c>
      <c r="F294" s="35">
        <f t="shared" si="161"/>
        <v>0</v>
      </c>
      <c r="G294" s="55">
        <f t="shared" si="162"/>
        <v>6.0650000000000004</v>
      </c>
      <c r="H294" s="69">
        <f>G294+' Summary'!$B$15</f>
        <v>6.0650000000000004</v>
      </c>
      <c r="I294" s="105">
        <f>H294+' Summary'!$B$17</f>
        <v>6.0650000000000004</v>
      </c>
      <c r="J294" s="55">
        <f t="shared" si="163"/>
        <v>0</v>
      </c>
      <c r="K294" s="69">
        <f>J294+' Summary'!$B$16</f>
        <v>0</v>
      </c>
      <c r="L294" s="105">
        <f t="shared" si="196"/>
        <v>0</v>
      </c>
      <c r="M294" s="55">
        <f t="shared" si="164"/>
        <v>0</v>
      </c>
      <c r="N294" s="69">
        <f t="shared" si="165"/>
        <v>0</v>
      </c>
      <c r="O294" s="105">
        <f t="shared" si="165"/>
        <v>0</v>
      </c>
      <c r="P294" s="7"/>
      <c r="Q294" s="105">
        <f t="shared" si="166"/>
        <v>6.0650000000000004</v>
      </c>
      <c r="R294" s="105">
        <f t="shared" si="167"/>
        <v>6.0650000000000004</v>
      </c>
      <c r="S294" s="105">
        <f t="shared" si="168"/>
        <v>6.0650000000000004</v>
      </c>
      <c r="T294" s="7"/>
      <c r="U294" s="5">
        <f t="shared" si="169"/>
        <v>31</v>
      </c>
      <c r="V294" s="45">
        <f t="shared" si="170"/>
        <v>46078</v>
      </c>
      <c r="W294" s="5">
        <f t="shared" si="171"/>
        <v>9127</v>
      </c>
      <c r="X294" s="55">
        <f t="shared" si="172"/>
        <v>6.2845917974847509E-2</v>
      </c>
      <c r="Y294" s="47">
        <f t="shared" si="173"/>
        <v>0.21304580105870297</v>
      </c>
      <c r="Z294" s="5">
        <f t="shared" si="174"/>
        <v>0</v>
      </c>
      <c r="AA294" s="5">
        <f t="shared" si="175"/>
        <v>0</v>
      </c>
      <c r="AC294" s="39">
        <f t="shared" si="176"/>
        <v>0</v>
      </c>
      <c r="AD294" s="39">
        <f t="shared" si="177"/>
        <v>0</v>
      </c>
      <c r="AE294" s="39">
        <f t="shared" si="178"/>
        <v>0</v>
      </c>
      <c r="AF294" s="39">
        <f t="shared" si="179"/>
        <v>0</v>
      </c>
      <c r="AG294" s="39">
        <f t="shared" si="180"/>
        <v>0</v>
      </c>
      <c r="AH294" s="39">
        <f t="shared" si="181"/>
        <v>0</v>
      </c>
      <c r="AI294" s="39">
        <f t="shared" si="182"/>
        <v>0</v>
      </c>
      <c r="AJ294" s="39">
        <f t="shared" si="183"/>
        <v>0</v>
      </c>
      <c r="AK294" s="39">
        <f t="shared" si="184"/>
        <v>0</v>
      </c>
      <c r="AL294" s="43"/>
      <c r="AM294" s="39">
        <f t="shared" si="185"/>
        <v>0</v>
      </c>
      <c r="AN294" s="39">
        <f t="shared" si="186"/>
        <v>0</v>
      </c>
      <c r="AO294" s="39">
        <f t="shared" si="187"/>
        <v>0</v>
      </c>
      <c r="AP294" s="40">
        <f t="shared" si="188"/>
        <v>0</v>
      </c>
      <c r="AR294" s="39">
        <f t="shared" si="189"/>
        <v>0</v>
      </c>
      <c r="AS294" s="39">
        <f t="shared" si="190"/>
        <v>0</v>
      </c>
      <c r="AT294" s="39">
        <f t="shared" si="191"/>
        <v>0</v>
      </c>
      <c r="AU294" s="40">
        <f t="shared" si="192"/>
        <v>0</v>
      </c>
      <c r="AV294" s="40"/>
      <c r="AW294" s="52">
        <f t="shared" si="193"/>
        <v>0</v>
      </c>
      <c r="AY294" s="52">
        <f t="shared" si="194"/>
        <v>0</v>
      </c>
      <c r="AZ294" s="70"/>
    </row>
    <row r="295" spans="1:52" ht="12" customHeight="1">
      <c r="A295" s="44">
        <f t="shared" si="195"/>
        <v>46054</v>
      </c>
      <c r="B295" s="66">
        <f t="shared" si="197"/>
        <v>15000</v>
      </c>
      <c r="C295" s="67"/>
      <c r="D295" s="68">
        <f t="shared" si="159"/>
        <v>15000</v>
      </c>
      <c r="E295" s="35">
        <f t="shared" si="160"/>
        <v>0</v>
      </c>
      <c r="F295" s="35">
        <f t="shared" si="161"/>
        <v>0</v>
      </c>
      <c r="G295" s="55">
        <f t="shared" si="162"/>
        <v>6.0650000000000004</v>
      </c>
      <c r="H295" s="69">
        <f>G295+' Summary'!$B$15</f>
        <v>6.0650000000000004</v>
      </c>
      <c r="I295" s="105">
        <f>H295+' Summary'!$B$17</f>
        <v>6.0650000000000004</v>
      </c>
      <c r="J295" s="55">
        <f t="shared" si="163"/>
        <v>0</v>
      </c>
      <c r="K295" s="69">
        <f>J295+' Summary'!$B$16</f>
        <v>0</v>
      </c>
      <c r="L295" s="105">
        <f t="shared" si="196"/>
        <v>0</v>
      </c>
      <c r="M295" s="55">
        <f t="shared" si="164"/>
        <v>0</v>
      </c>
      <c r="N295" s="69">
        <f t="shared" si="165"/>
        <v>0</v>
      </c>
      <c r="O295" s="105">
        <f t="shared" si="165"/>
        <v>0</v>
      </c>
      <c r="P295" s="7"/>
      <c r="Q295" s="105">
        <f t="shared" si="166"/>
        <v>6.0650000000000004</v>
      </c>
      <c r="R295" s="105">
        <f t="shared" si="167"/>
        <v>6.0650000000000004</v>
      </c>
      <c r="S295" s="105">
        <f t="shared" si="168"/>
        <v>6.0650000000000004</v>
      </c>
      <c r="T295" s="7"/>
      <c r="U295" s="5">
        <f t="shared" si="169"/>
        <v>28</v>
      </c>
      <c r="V295" s="45">
        <f t="shared" si="170"/>
        <v>46106</v>
      </c>
      <c r="W295" s="5">
        <f t="shared" si="171"/>
        <v>9155</v>
      </c>
      <c r="X295" s="55">
        <f t="shared" si="172"/>
        <v>6.2845917974847509E-2</v>
      </c>
      <c r="Y295" s="47">
        <f t="shared" si="173"/>
        <v>0.21203758761056296</v>
      </c>
      <c r="Z295" s="5">
        <f t="shared" si="174"/>
        <v>0</v>
      </c>
      <c r="AA295" s="5">
        <f t="shared" si="175"/>
        <v>0</v>
      </c>
      <c r="AC295" s="39">
        <f t="shared" si="176"/>
        <v>0</v>
      </c>
      <c r="AD295" s="39">
        <f t="shared" si="177"/>
        <v>0</v>
      </c>
      <c r="AE295" s="39">
        <f t="shared" si="178"/>
        <v>0</v>
      </c>
      <c r="AF295" s="39">
        <f t="shared" si="179"/>
        <v>0</v>
      </c>
      <c r="AG295" s="39">
        <f t="shared" si="180"/>
        <v>0</v>
      </c>
      <c r="AH295" s="39">
        <f t="shared" si="181"/>
        <v>0</v>
      </c>
      <c r="AI295" s="39">
        <f t="shared" si="182"/>
        <v>0</v>
      </c>
      <c r="AJ295" s="39">
        <f t="shared" si="183"/>
        <v>0</v>
      </c>
      <c r="AK295" s="39">
        <f t="shared" si="184"/>
        <v>0</v>
      </c>
      <c r="AL295" s="43"/>
      <c r="AM295" s="39">
        <f t="shared" si="185"/>
        <v>0</v>
      </c>
      <c r="AN295" s="39">
        <f t="shared" si="186"/>
        <v>0</v>
      </c>
      <c r="AO295" s="39">
        <f t="shared" si="187"/>
        <v>0</v>
      </c>
      <c r="AP295" s="40">
        <f t="shared" si="188"/>
        <v>0</v>
      </c>
      <c r="AR295" s="39">
        <f t="shared" si="189"/>
        <v>0</v>
      </c>
      <c r="AS295" s="39">
        <f t="shared" si="190"/>
        <v>0</v>
      </c>
      <c r="AT295" s="39">
        <f t="shared" si="191"/>
        <v>0</v>
      </c>
      <c r="AU295" s="40">
        <f t="shared" si="192"/>
        <v>0</v>
      </c>
      <c r="AV295" s="40"/>
      <c r="AW295" s="52">
        <f t="shared" si="193"/>
        <v>0</v>
      </c>
      <c r="AY295" s="52">
        <f t="shared" si="194"/>
        <v>0</v>
      </c>
      <c r="AZ295" s="70"/>
    </row>
    <row r="296" spans="1:52" ht="12" customHeight="1">
      <c r="A296" s="44">
        <f t="shared" si="195"/>
        <v>46082</v>
      </c>
      <c r="B296" s="66">
        <f t="shared" si="197"/>
        <v>15000</v>
      </c>
      <c r="C296" s="67"/>
      <c r="D296" s="68">
        <f t="shared" si="159"/>
        <v>15000</v>
      </c>
      <c r="E296" s="35">
        <f t="shared" si="160"/>
        <v>0</v>
      </c>
      <c r="F296" s="35">
        <f t="shared" si="161"/>
        <v>0</v>
      </c>
      <c r="G296" s="55">
        <f t="shared" si="162"/>
        <v>6.0650000000000004</v>
      </c>
      <c r="H296" s="69">
        <f>G296+' Summary'!$B$15</f>
        <v>6.0650000000000004</v>
      </c>
      <c r="I296" s="105">
        <f>H296+' Summary'!$B$17</f>
        <v>6.0650000000000004</v>
      </c>
      <c r="J296" s="55">
        <f t="shared" si="163"/>
        <v>0</v>
      </c>
      <c r="K296" s="69">
        <f>J296+' Summary'!$B$16</f>
        <v>0</v>
      </c>
      <c r="L296" s="105">
        <f t="shared" si="196"/>
        <v>0</v>
      </c>
      <c r="M296" s="55">
        <f t="shared" si="164"/>
        <v>0</v>
      </c>
      <c r="N296" s="69">
        <f t="shared" si="165"/>
        <v>0</v>
      </c>
      <c r="O296" s="105">
        <f t="shared" si="165"/>
        <v>0</v>
      </c>
      <c r="P296" s="7"/>
      <c r="Q296" s="105">
        <f t="shared" si="166"/>
        <v>6.0650000000000004</v>
      </c>
      <c r="R296" s="105">
        <f t="shared" si="167"/>
        <v>6.0650000000000004</v>
      </c>
      <c r="S296" s="105">
        <f t="shared" si="168"/>
        <v>6.0650000000000004</v>
      </c>
      <c r="T296" s="7"/>
      <c r="U296" s="5">
        <f t="shared" si="169"/>
        <v>31</v>
      </c>
      <c r="V296" s="45">
        <f t="shared" si="170"/>
        <v>46137</v>
      </c>
      <c r="W296" s="5">
        <f t="shared" si="171"/>
        <v>9186</v>
      </c>
      <c r="X296" s="55">
        <f t="shared" si="172"/>
        <v>6.2845917974847509E-2</v>
      </c>
      <c r="Y296" s="47">
        <f t="shared" si="173"/>
        <v>0.21092691579307943</v>
      </c>
      <c r="Z296" s="5">
        <f t="shared" si="174"/>
        <v>0</v>
      </c>
      <c r="AA296" s="5">
        <f t="shared" si="175"/>
        <v>0</v>
      </c>
      <c r="AC296" s="39">
        <f t="shared" si="176"/>
        <v>0</v>
      </c>
      <c r="AD296" s="39">
        <f t="shared" si="177"/>
        <v>0</v>
      </c>
      <c r="AE296" s="39">
        <f t="shared" si="178"/>
        <v>0</v>
      </c>
      <c r="AF296" s="39">
        <f t="shared" si="179"/>
        <v>0</v>
      </c>
      <c r="AG296" s="39">
        <f t="shared" si="180"/>
        <v>0</v>
      </c>
      <c r="AH296" s="39">
        <f t="shared" si="181"/>
        <v>0</v>
      </c>
      <c r="AI296" s="39">
        <f t="shared" si="182"/>
        <v>0</v>
      </c>
      <c r="AJ296" s="39">
        <f t="shared" si="183"/>
        <v>0</v>
      </c>
      <c r="AK296" s="39">
        <f t="shared" si="184"/>
        <v>0</v>
      </c>
      <c r="AL296" s="43"/>
      <c r="AM296" s="39">
        <f t="shared" si="185"/>
        <v>0</v>
      </c>
      <c r="AN296" s="39">
        <f t="shared" si="186"/>
        <v>0</v>
      </c>
      <c r="AO296" s="39">
        <f t="shared" si="187"/>
        <v>0</v>
      </c>
      <c r="AP296" s="40">
        <f t="shared" si="188"/>
        <v>0</v>
      </c>
      <c r="AR296" s="39">
        <f t="shared" si="189"/>
        <v>0</v>
      </c>
      <c r="AS296" s="39">
        <f t="shared" si="190"/>
        <v>0</v>
      </c>
      <c r="AT296" s="39">
        <f t="shared" si="191"/>
        <v>0</v>
      </c>
      <c r="AU296" s="40">
        <f t="shared" si="192"/>
        <v>0</v>
      </c>
      <c r="AV296" s="40"/>
      <c r="AW296" s="52">
        <f t="shared" si="193"/>
        <v>0</v>
      </c>
      <c r="AY296" s="52">
        <f t="shared" si="194"/>
        <v>0</v>
      </c>
      <c r="AZ296" s="70"/>
    </row>
    <row r="297" spans="1:52" ht="12" customHeight="1">
      <c r="A297" s="44">
        <f t="shared" si="195"/>
        <v>46113</v>
      </c>
      <c r="B297" s="66">
        <f t="shared" si="197"/>
        <v>15000</v>
      </c>
      <c r="C297" s="67"/>
      <c r="D297" s="68">
        <f t="shared" si="159"/>
        <v>15000</v>
      </c>
      <c r="E297" s="35">
        <f t="shared" si="160"/>
        <v>0</v>
      </c>
      <c r="F297" s="35">
        <f t="shared" si="161"/>
        <v>0</v>
      </c>
      <c r="G297" s="55">
        <f t="shared" si="162"/>
        <v>6.0650000000000004</v>
      </c>
      <c r="H297" s="69">
        <f>G297+' Summary'!$B$15</f>
        <v>6.0650000000000004</v>
      </c>
      <c r="I297" s="105">
        <f>H297+' Summary'!$B$17</f>
        <v>6.0650000000000004</v>
      </c>
      <c r="J297" s="55">
        <f t="shared" si="163"/>
        <v>0</v>
      </c>
      <c r="K297" s="69">
        <f>J297+' Summary'!$B$16</f>
        <v>0</v>
      </c>
      <c r="L297" s="105">
        <f t="shared" si="196"/>
        <v>0</v>
      </c>
      <c r="M297" s="55">
        <f t="shared" si="164"/>
        <v>0</v>
      </c>
      <c r="N297" s="69">
        <f t="shared" si="165"/>
        <v>0</v>
      </c>
      <c r="O297" s="105">
        <f t="shared" si="165"/>
        <v>0</v>
      </c>
      <c r="P297" s="7"/>
      <c r="Q297" s="105">
        <f t="shared" si="166"/>
        <v>6.0650000000000004</v>
      </c>
      <c r="R297" s="105">
        <f t="shared" si="167"/>
        <v>6.0650000000000004</v>
      </c>
      <c r="S297" s="105">
        <f t="shared" si="168"/>
        <v>6.0650000000000004</v>
      </c>
      <c r="T297" s="7"/>
      <c r="U297" s="5">
        <f t="shared" si="169"/>
        <v>30</v>
      </c>
      <c r="V297" s="45">
        <f t="shared" si="170"/>
        <v>46167</v>
      </c>
      <c r="W297" s="5">
        <f t="shared" si="171"/>
        <v>9216</v>
      </c>
      <c r="X297" s="55">
        <f t="shared" si="172"/>
        <v>6.2845917974847509E-2</v>
      </c>
      <c r="Y297" s="47">
        <f t="shared" si="173"/>
        <v>0.20985761172990072</v>
      </c>
      <c r="Z297" s="5">
        <f t="shared" si="174"/>
        <v>0</v>
      </c>
      <c r="AA297" s="5">
        <f t="shared" si="175"/>
        <v>0</v>
      </c>
      <c r="AC297" s="39">
        <f t="shared" si="176"/>
        <v>0</v>
      </c>
      <c r="AD297" s="39">
        <f t="shared" si="177"/>
        <v>0</v>
      </c>
      <c r="AE297" s="39">
        <f t="shared" si="178"/>
        <v>0</v>
      </c>
      <c r="AF297" s="39">
        <f t="shared" si="179"/>
        <v>0</v>
      </c>
      <c r="AG297" s="39">
        <f t="shared" si="180"/>
        <v>0</v>
      </c>
      <c r="AH297" s="39">
        <f t="shared" si="181"/>
        <v>0</v>
      </c>
      <c r="AI297" s="39">
        <f t="shared" si="182"/>
        <v>0</v>
      </c>
      <c r="AJ297" s="39">
        <f t="shared" si="183"/>
        <v>0</v>
      </c>
      <c r="AK297" s="39">
        <f t="shared" si="184"/>
        <v>0</v>
      </c>
      <c r="AL297" s="43"/>
      <c r="AM297" s="39">
        <f t="shared" si="185"/>
        <v>0</v>
      </c>
      <c r="AN297" s="39">
        <f t="shared" si="186"/>
        <v>0</v>
      </c>
      <c r="AO297" s="39">
        <f t="shared" si="187"/>
        <v>0</v>
      </c>
      <c r="AP297" s="40">
        <f t="shared" si="188"/>
        <v>0</v>
      </c>
      <c r="AR297" s="39">
        <f t="shared" si="189"/>
        <v>0</v>
      </c>
      <c r="AS297" s="39">
        <f t="shared" si="190"/>
        <v>0</v>
      </c>
      <c r="AT297" s="39">
        <f t="shared" si="191"/>
        <v>0</v>
      </c>
      <c r="AU297" s="40">
        <f t="shared" si="192"/>
        <v>0</v>
      </c>
      <c r="AV297" s="40"/>
      <c r="AW297" s="52">
        <f t="shared" si="193"/>
        <v>0</v>
      </c>
      <c r="AY297" s="52">
        <f t="shared" si="194"/>
        <v>0</v>
      </c>
      <c r="AZ297" s="70"/>
    </row>
    <row r="298" spans="1:52" ht="12" customHeight="1">
      <c r="A298" s="44">
        <f t="shared" si="195"/>
        <v>46143</v>
      </c>
      <c r="B298" s="66">
        <f t="shared" si="197"/>
        <v>15000</v>
      </c>
      <c r="C298" s="67"/>
      <c r="D298" s="68">
        <f t="shared" si="159"/>
        <v>15000</v>
      </c>
      <c r="E298" s="35">
        <f t="shared" si="160"/>
        <v>0</v>
      </c>
      <c r="F298" s="35">
        <f t="shared" si="161"/>
        <v>0</v>
      </c>
      <c r="G298" s="55">
        <f t="shared" si="162"/>
        <v>6.0650000000000004</v>
      </c>
      <c r="H298" s="69">
        <f>G298+' Summary'!$B$15</f>
        <v>6.0650000000000004</v>
      </c>
      <c r="I298" s="105">
        <f>H298+' Summary'!$B$17</f>
        <v>6.0650000000000004</v>
      </c>
      <c r="J298" s="55">
        <f t="shared" si="163"/>
        <v>0</v>
      </c>
      <c r="K298" s="69">
        <f>J298+' Summary'!$B$16</f>
        <v>0</v>
      </c>
      <c r="L298" s="105">
        <f t="shared" si="196"/>
        <v>0</v>
      </c>
      <c r="M298" s="55">
        <f t="shared" si="164"/>
        <v>0</v>
      </c>
      <c r="N298" s="69">
        <f t="shared" si="165"/>
        <v>0</v>
      </c>
      <c r="O298" s="105">
        <f t="shared" si="165"/>
        <v>0</v>
      </c>
      <c r="P298" s="7"/>
      <c r="Q298" s="105">
        <f t="shared" si="166"/>
        <v>6.0650000000000004</v>
      </c>
      <c r="R298" s="105">
        <f t="shared" si="167"/>
        <v>6.0650000000000004</v>
      </c>
      <c r="S298" s="105">
        <f t="shared" si="168"/>
        <v>6.0650000000000004</v>
      </c>
      <c r="T298" s="7"/>
      <c r="U298" s="5">
        <f t="shared" si="169"/>
        <v>31</v>
      </c>
      <c r="V298" s="45">
        <f t="shared" si="170"/>
        <v>46198</v>
      </c>
      <c r="W298" s="5">
        <f t="shared" si="171"/>
        <v>9247</v>
      </c>
      <c r="X298" s="55">
        <f t="shared" si="172"/>
        <v>6.2845917974847509E-2</v>
      </c>
      <c r="Y298" s="47">
        <f t="shared" si="173"/>
        <v>0.20875835882073779</v>
      </c>
      <c r="Z298" s="5">
        <f t="shared" si="174"/>
        <v>0</v>
      </c>
      <c r="AA298" s="5">
        <f t="shared" si="175"/>
        <v>0</v>
      </c>
      <c r="AC298" s="39">
        <f t="shared" si="176"/>
        <v>0</v>
      </c>
      <c r="AD298" s="39">
        <f t="shared" si="177"/>
        <v>0</v>
      </c>
      <c r="AE298" s="39">
        <f t="shared" si="178"/>
        <v>0</v>
      </c>
      <c r="AF298" s="39">
        <f t="shared" si="179"/>
        <v>0</v>
      </c>
      <c r="AG298" s="39">
        <f t="shared" si="180"/>
        <v>0</v>
      </c>
      <c r="AH298" s="39">
        <f t="shared" si="181"/>
        <v>0</v>
      </c>
      <c r="AI298" s="39">
        <f t="shared" si="182"/>
        <v>0</v>
      </c>
      <c r="AJ298" s="39">
        <f t="shared" si="183"/>
        <v>0</v>
      </c>
      <c r="AK298" s="39">
        <f t="shared" si="184"/>
        <v>0</v>
      </c>
      <c r="AL298" s="43"/>
      <c r="AM298" s="39">
        <f t="shared" si="185"/>
        <v>0</v>
      </c>
      <c r="AN298" s="39">
        <f t="shared" si="186"/>
        <v>0</v>
      </c>
      <c r="AO298" s="39">
        <f t="shared" si="187"/>
        <v>0</v>
      </c>
      <c r="AP298" s="40">
        <f t="shared" si="188"/>
        <v>0</v>
      </c>
      <c r="AR298" s="39">
        <f t="shared" si="189"/>
        <v>0</v>
      </c>
      <c r="AS298" s="39">
        <f t="shared" si="190"/>
        <v>0</v>
      </c>
      <c r="AT298" s="39">
        <f t="shared" si="191"/>
        <v>0</v>
      </c>
      <c r="AU298" s="40">
        <f t="shared" si="192"/>
        <v>0</v>
      </c>
      <c r="AV298" s="40"/>
      <c r="AW298" s="52">
        <f t="shared" si="193"/>
        <v>0</v>
      </c>
      <c r="AY298" s="52">
        <f t="shared" si="194"/>
        <v>0</v>
      </c>
      <c r="AZ298" s="70"/>
    </row>
    <row r="299" spans="1:52" ht="12" customHeight="1">
      <c r="A299" s="44">
        <f t="shared" si="195"/>
        <v>46174</v>
      </c>
      <c r="B299" s="66">
        <f t="shared" si="197"/>
        <v>15000</v>
      </c>
      <c r="C299" s="67"/>
      <c r="D299" s="68">
        <f t="shared" si="159"/>
        <v>15000</v>
      </c>
      <c r="E299" s="35">
        <f t="shared" si="160"/>
        <v>0</v>
      </c>
      <c r="F299" s="35">
        <f t="shared" si="161"/>
        <v>0</v>
      </c>
      <c r="G299" s="55">
        <f t="shared" si="162"/>
        <v>6.0650000000000004</v>
      </c>
      <c r="H299" s="69">
        <f>G299+' Summary'!$B$15</f>
        <v>6.0650000000000004</v>
      </c>
      <c r="I299" s="105">
        <f>H299+' Summary'!$B$17</f>
        <v>6.0650000000000004</v>
      </c>
      <c r="J299" s="55">
        <f t="shared" si="163"/>
        <v>0</v>
      </c>
      <c r="K299" s="69">
        <f>J299+' Summary'!$B$16</f>
        <v>0</v>
      </c>
      <c r="L299" s="105">
        <f t="shared" si="196"/>
        <v>0</v>
      </c>
      <c r="M299" s="55">
        <f t="shared" si="164"/>
        <v>0</v>
      </c>
      <c r="N299" s="69">
        <f t="shared" si="165"/>
        <v>0</v>
      </c>
      <c r="O299" s="105">
        <f t="shared" si="165"/>
        <v>0</v>
      </c>
      <c r="P299" s="7"/>
      <c r="Q299" s="105">
        <f t="shared" si="166"/>
        <v>6.0650000000000004</v>
      </c>
      <c r="R299" s="105">
        <f t="shared" si="167"/>
        <v>6.0650000000000004</v>
      </c>
      <c r="S299" s="105">
        <f t="shared" si="168"/>
        <v>6.0650000000000004</v>
      </c>
      <c r="T299" s="7"/>
      <c r="U299" s="5">
        <f t="shared" si="169"/>
        <v>30</v>
      </c>
      <c r="V299" s="45">
        <f t="shared" si="170"/>
        <v>46228</v>
      </c>
      <c r="W299" s="5">
        <f t="shared" si="171"/>
        <v>9277</v>
      </c>
      <c r="X299" s="55">
        <f t="shared" si="172"/>
        <v>6.2845917974847509E-2</v>
      </c>
      <c r="Y299" s="47">
        <f t="shared" si="173"/>
        <v>0.20770004836059475</v>
      </c>
      <c r="Z299" s="5">
        <f t="shared" si="174"/>
        <v>0</v>
      </c>
      <c r="AA299" s="5">
        <f t="shared" si="175"/>
        <v>0</v>
      </c>
      <c r="AC299" s="39">
        <f t="shared" si="176"/>
        <v>0</v>
      </c>
      <c r="AD299" s="39">
        <f t="shared" si="177"/>
        <v>0</v>
      </c>
      <c r="AE299" s="39">
        <f t="shared" si="178"/>
        <v>0</v>
      </c>
      <c r="AF299" s="39">
        <f t="shared" si="179"/>
        <v>0</v>
      </c>
      <c r="AG299" s="39">
        <f t="shared" si="180"/>
        <v>0</v>
      </c>
      <c r="AH299" s="39">
        <f t="shared" si="181"/>
        <v>0</v>
      </c>
      <c r="AI299" s="39">
        <f t="shared" si="182"/>
        <v>0</v>
      </c>
      <c r="AJ299" s="39">
        <f t="shared" si="183"/>
        <v>0</v>
      </c>
      <c r="AK299" s="39">
        <f t="shared" si="184"/>
        <v>0</v>
      </c>
      <c r="AL299" s="43"/>
      <c r="AM299" s="39">
        <f t="shared" si="185"/>
        <v>0</v>
      </c>
      <c r="AN299" s="39">
        <f t="shared" si="186"/>
        <v>0</v>
      </c>
      <c r="AO299" s="39">
        <f t="shared" si="187"/>
        <v>0</v>
      </c>
      <c r="AP299" s="40">
        <f t="shared" si="188"/>
        <v>0</v>
      </c>
      <c r="AR299" s="39">
        <f t="shared" si="189"/>
        <v>0</v>
      </c>
      <c r="AS299" s="39">
        <f t="shared" si="190"/>
        <v>0</v>
      </c>
      <c r="AT299" s="39">
        <f t="shared" si="191"/>
        <v>0</v>
      </c>
      <c r="AU299" s="40">
        <f t="shared" si="192"/>
        <v>0</v>
      </c>
      <c r="AV299" s="40"/>
      <c r="AW299" s="52">
        <f t="shared" si="193"/>
        <v>0</v>
      </c>
      <c r="AY299" s="52">
        <f t="shared" si="194"/>
        <v>0</v>
      </c>
      <c r="AZ299" s="70"/>
    </row>
    <row r="300" spans="1:52" ht="12" customHeight="1">
      <c r="A300" s="44">
        <f t="shared" si="195"/>
        <v>46204</v>
      </c>
      <c r="B300" s="66">
        <f t="shared" si="197"/>
        <v>15000</v>
      </c>
      <c r="C300" s="67"/>
      <c r="D300" s="68">
        <f t="shared" si="159"/>
        <v>15000</v>
      </c>
      <c r="E300" s="35">
        <f t="shared" si="160"/>
        <v>0</v>
      </c>
      <c r="F300" s="35">
        <f t="shared" si="161"/>
        <v>0</v>
      </c>
      <c r="G300" s="55">
        <f t="shared" si="162"/>
        <v>6.0650000000000004</v>
      </c>
      <c r="H300" s="69">
        <f>G300+' Summary'!$B$15</f>
        <v>6.0650000000000004</v>
      </c>
      <c r="I300" s="105">
        <f>H300+' Summary'!$B$17</f>
        <v>6.0650000000000004</v>
      </c>
      <c r="J300" s="55">
        <f t="shared" si="163"/>
        <v>0</v>
      </c>
      <c r="K300" s="69">
        <f>J300+' Summary'!$B$16</f>
        <v>0</v>
      </c>
      <c r="L300" s="105">
        <f t="shared" si="196"/>
        <v>0</v>
      </c>
      <c r="M300" s="55">
        <f t="shared" si="164"/>
        <v>0</v>
      </c>
      <c r="N300" s="69">
        <f t="shared" si="165"/>
        <v>0</v>
      </c>
      <c r="O300" s="105">
        <f t="shared" si="165"/>
        <v>0</v>
      </c>
      <c r="P300" s="7"/>
      <c r="Q300" s="105">
        <f t="shared" si="166"/>
        <v>6.0650000000000004</v>
      </c>
      <c r="R300" s="105">
        <f t="shared" si="167"/>
        <v>6.0650000000000004</v>
      </c>
      <c r="S300" s="105">
        <f t="shared" si="168"/>
        <v>6.0650000000000004</v>
      </c>
      <c r="T300" s="7"/>
      <c r="U300" s="5">
        <f t="shared" si="169"/>
        <v>31</v>
      </c>
      <c r="V300" s="45">
        <f t="shared" si="170"/>
        <v>46259</v>
      </c>
      <c r="W300" s="5">
        <f t="shared" si="171"/>
        <v>9308</v>
      </c>
      <c r="X300" s="55">
        <f t="shared" si="172"/>
        <v>6.2845917974847509E-2</v>
      </c>
      <c r="Y300" s="47">
        <f t="shared" si="173"/>
        <v>0.20661209696101659</v>
      </c>
      <c r="Z300" s="5">
        <f t="shared" si="174"/>
        <v>0</v>
      </c>
      <c r="AA300" s="5">
        <f t="shared" si="175"/>
        <v>0</v>
      </c>
      <c r="AC300" s="39">
        <f t="shared" si="176"/>
        <v>0</v>
      </c>
      <c r="AD300" s="39">
        <f t="shared" si="177"/>
        <v>0</v>
      </c>
      <c r="AE300" s="39">
        <f t="shared" si="178"/>
        <v>0</v>
      </c>
      <c r="AF300" s="39">
        <f t="shared" si="179"/>
        <v>0</v>
      </c>
      <c r="AG300" s="39">
        <f t="shared" si="180"/>
        <v>0</v>
      </c>
      <c r="AH300" s="39">
        <f t="shared" si="181"/>
        <v>0</v>
      </c>
      <c r="AI300" s="39">
        <f t="shared" si="182"/>
        <v>0</v>
      </c>
      <c r="AJ300" s="39">
        <f t="shared" si="183"/>
        <v>0</v>
      </c>
      <c r="AK300" s="39">
        <f t="shared" si="184"/>
        <v>0</v>
      </c>
      <c r="AL300" s="43"/>
      <c r="AM300" s="39">
        <f t="shared" si="185"/>
        <v>0</v>
      </c>
      <c r="AN300" s="39">
        <f t="shared" si="186"/>
        <v>0</v>
      </c>
      <c r="AO300" s="39">
        <f t="shared" si="187"/>
        <v>0</v>
      </c>
      <c r="AP300" s="40">
        <f t="shared" si="188"/>
        <v>0</v>
      </c>
      <c r="AR300" s="39">
        <f t="shared" si="189"/>
        <v>0</v>
      </c>
      <c r="AS300" s="39">
        <f t="shared" si="190"/>
        <v>0</v>
      </c>
      <c r="AT300" s="39">
        <f t="shared" si="191"/>
        <v>0</v>
      </c>
      <c r="AU300" s="40">
        <f t="shared" si="192"/>
        <v>0</v>
      </c>
      <c r="AV300" s="40"/>
      <c r="AW300" s="52">
        <f t="shared" si="193"/>
        <v>0</v>
      </c>
      <c r="AY300" s="52">
        <f t="shared" si="194"/>
        <v>0</v>
      </c>
      <c r="AZ300" s="70"/>
    </row>
    <row r="301" spans="1:52" ht="12" customHeight="1">
      <c r="A301" s="44">
        <f t="shared" si="195"/>
        <v>46235</v>
      </c>
      <c r="B301" s="66">
        <f t="shared" si="197"/>
        <v>15000</v>
      </c>
      <c r="C301" s="67"/>
      <c r="D301" s="68">
        <f t="shared" si="159"/>
        <v>15000</v>
      </c>
      <c r="E301" s="35">
        <f t="shared" si="160"/>
        <v>0</v>
      </c>
      <c r="F301" s="35">
        <f t="shared" si="161"/>
        <v>0</v>
      </c>
      <c r="G301" s="55">
        <f t="shared" si="162"/>
        <v>6.0650000000000004</v>
      </c>
      <c r="H301" s="69">
        <f>G301+' Summary'!$B$15</f>
        <v>6.0650000000000004</v>
      </c>
      <c r="I301" s="105">
        <f>H301+' Summary'!$B$17</f>
        <v>6.0650000000000004</v>
      </c>
      <c r="J301" s="55">
        <f t="shared" si="163"/>
        <v>0</v>
      </c>
      <c r="K301" s="69">
        <f>J301+' Summary'!$B$16</f>
        <v>0</v>
      </c>
      <c r="L301" s="105">
        <f t="shared" si="196"/>
        <v>0</v>
      </c>
      <c r="M301" s="55">
        <f t="shared" si="164"/>
        <v>0</v>
      </c>
      <c r="N301" s="69">
        <f t="shared" si="165"/>
        <v>0</v>
      </c>
      <c r="O301" s="105">
        <f t="shared" si="165"/>
        <v>0</v>
      </c>
      <c r="P301" s="7"/>
      <c r="Q301" s="105">
        <f t="shared" si="166"/>
        <v>6.0650000000000004</v>
      </c>
      <c r="R301" s="105">
        <f t="shared" si="167"/>
        <v>6.0650000000000004</v>
      </c>
      <c r="S301" s="105">
        <f t="shared" si="168"/>
        <v>6.0650000000000004</v>
      </c>
      <c r="T301" s="7"/>
      <c r="U301" s="5">
        <f t="shared" si="169"/>
        <v>31</v>
      </c>
      <c r="V301" s="45">
        <f t="shared" si="170"/>
        <v>46290</v>
      </c>
      <c r="W301" s="5">
        <f t="shared" si="171"/>
        <v>9339</v>
      </c>
      <c r="X301" s="55">
        <f t="shared" si="172"/>
        <v>6.2845917974847509E-2</v>
      </c>
      <c r="Y301" s="47">
        <f t="shared" si="173"/>
        <v>0.20552984434801649</v>
      </c>
      <c r="Z301" s="5">
        <f t="shared" si="174"/>
        <v>0</v>
      </c>
      <c r="AA301" s="5">
        <f t="shared" si="175"/>
        <v>0</v>
      </c>
      <c r="AC301" s="39">
        <f t="shared" si="176"/>
        <v>0</v>
      </c>
      <c r="AD301" s="39">
        <f t="shared" si="177"/>
        <v>0</v>
      </c>
      <c r="AE301" s="39">
        <f t="shared" si="178"/>
        <v>0</v>
      </c>
      <c r="AF301" s="39">
        <f t="shared" si="179"/>
        <v>0</v>
      </c>
      <c r="AG301" s="39">
        <f t="shared" si="180"/>
        <v>0</v>
      </c>
      <c r="AH301" s="39">
        <f t="shared" si="181"/>
        <v>0</v>
      </c>
      <c r="AI301" s="39">
        <f t="shared" si="182"/>
        <v>0</v>
      </c>
      <c r="AJ301" s="39">
        <f t="shared" si="183"/>
        <v>0</v>
      </c>
      <c r="AK301" s="39">
        <f t="shared" si="184"/>
        <v>0</v>
      </c>
      <c r="AL301" s="43"/>
      <c r="AM301" s="39">
        <f t="shared" si="185"/>
        <v>0</v>
      </c>
      <c r="AN301" s="39">
        <f t="shared" si="186"/>
        <v>0</v>
      </c>
      <c r="AO301" s="39">
        <f t="shared" si="187"/>
        <v>0</v>
      </c>
      <c r="AP301" s="40">
        <f t="shared" si="188"/>
        <v>0</v>
      </c>
      <c r="AR301" s="39">
        <f t="shared" si="189"/>
        <v>0</v>
      </c>
      <c r="AS301" s="39">
        <f t="shared" si="190"/>
        <v>0</v>
      </c>
      <c r="AT301" s="39">
        <f t="shared" si="191"/>
        <v>0</v>
      </c>
      <c r="AU301" s="40">
        <f t="shared" si="192"/>
        <v>0</v>
      </c>
      <c r="AV301" s="40"/>
      <c r="AW301" s="52">
        <f t="shared" si="193"/>
        <v>0</v>
      </c>
      <c r="AY301" s="52">
        <f t="shared" si="194"/>
        <v>0</v>
      </c>
      <c r="AZ301" s="70"/>
    </row>
    <row r="302" spans="1:52" ht="12" customHeight="1">
      <c r="A302" s="44">
        <f t="shared" si="195"/>
        <v>46266</v>
      </c>
      <c r="B302" s="66">
        <f t="shared" si="197"/>
        <v>15000</v>
      </c>
      <c r="C302" s="67"/>
      <c r="D302" s="68">
        <f t="shared" si="159"/>
        <v>15000</v>
      </c>
      <c r="E302" s="35">
        <f t="shared" si="160"/>
        <v>0</v>
      </c>
      <c r="F302" s="35">
        <f t="shared" si="161"/>
        <v>0</v>
      </c>
      <c r="G302" s="55">
        <f t="shared" si="162"/>
        <v>6.0650000000000004</v>
      </c>
      <c r="H302" s="69">
        <f>G302+' Summary'!$B$15</f>
        <v>6.0650000000000004</v>
      </c>
      <c r="I302" s="105">
        <f>H302+' Summary'!$B$17</f>
        <v>6.0650000000000004</v>
      </c>
      <c r="J302" s="55">
        <f t="shared" si="163"/>
        <v>0</v>
      </c>
      <c r="K302" s="69">
        <f>J302+' Summary'!$B$16</f>
        <v>0</v>
      </c>
      <c r="L302" s="105">
        <f t="shared" si="196"/>
        <v>0</v>
      </c>
      <c r="M302" s="55">
        <f t="shared" si="164"/>
        <v>0</v>
      </c>
      <c r="N302" s="69">
        <f t="shared" si="165"/>
        <v>0</v>
      </c>
      <c r="O302" s="105">
        <f t="shared" si="165"/>
        <v>0</v>
      </c>
      <c r="P302" s="7"/>
      <c r="Q302" s="105">
        <f t="shared" si="166"/>
        <v>6.0650000000000004</v>
      </c>
      <c r="R302" s="105">
        <f t="shared" si="167"/>
        <v>6.0650000000000004</v>
      </c>
      <c r="S302" s="105">
        <f t="shared" si="168"/>
        <v>6.0650000000000004</v>
      </c>
      <c r="T302" s="7"/>
      <c r="U302" s="5">
        <f t="shared" si="169"/>
        <v>30</v>
      </c>
      <c r="V302" s="45">
        <f t="shared" si="170"/>
        <v>46320</v>
      </c>
      <c r="W302" s="5">
        <f t="shared" si="171"/>
        <v>9369</v>
      </c>
      <c r="X302" s="55">
        <f t="shared" si="172"/>
        <v>6.2845917974847509E-2</v>
      </c>
      <c r="Y302" s="47">
        <f t="shared" si="173"/>
        <v>0.20448790099602904</v>
      </c>
      <c r="Z302" s="5">
        <f t="shared" si="174"/>
        <v>0</v>
      </c>
      <c r="AA302" s="5">
        <f t="shared" si="175"/>
        <v>0</v>
      </c>
      <c r="AC302" s="39">
        <f t="shared" si="176"/>
        <v>0</v>
      </c>
      <c r="AD302" s="39">
        <f t="shared" si="177"/>
        <v>0</v>
      </c>
      <c r="AE302" s="39">
        <f t="shared" si="178"/>
        <v>0</v>
      </c>
      <c r="AF302" s="39">
        <f t="shared" si="179"/>
        <v>0</v>
      </c>
      <c r="AG302" s="39">
        <f t="shared" si="180"/>
        <v>0</v>
      </c>
      <c r="AH302" s="39">
        <f t="shared" si="181"/>
        <v>0</v>
      </c>
      <c r="AI302" s="39">
        <f t="shared" si="182"/>
        <v>0</v>
      </c>
      <c r="AJ302" s="39">
        <f t="shared" si="183"/>
        <v>0</v>
      </c>
      <c r="AK302" s="39">
        <f t="shared" si="184"/>
        <v>0</v>
      </c>
      <c r="AL302" s="43"/>
      <c r="AM302" s="39">
        <f t="shared" si="185"/>
        <v>0</v>
      </c>
      <c r="AN302" s="39">
        <f t="shared" si="186"/>
        <v>0</v>
      </c>
      <c r="AO302" s="39">
        <f t="shared" si="187"/>
        <v>0</v>
      </c>
      <c r="AP302" s="40">
        <f t="shared" si="188"/>
        <v>0</v>
      </c>
      <c r="AR302" s="39">
        <f t="shared" si="189"/>
        <v>0</v>
      </c>
      <c r="AS302" s="39">
        <f t="shared" si="190"/>
        <v>0</v>
      </c>
      <c r="AT302" s="39">
        <f t="shared" si="191"/>
        <v>0</v>
      </c>
      <c r="AU302" s="40">
        <f t="shared" si="192"/>
        <v>0</v>
      </c>
      <c r="AV302" s="40"/>
      <c r="AW302" s="52">
        <f t="shared" si="193"/>
        <v>0</v>
      </c>
      <c r="AY302" s="52">
        <f t="shared" si="194"/>
        <v>0</v>
      </c>
      <c r="AZ302" s="70"/>
    </row>
    <row r="303" spans="1:52" ht="12" customHeight="1">
      <c r="A303" s="44">
        <f t="shared" si="195"/>
        <v>46296</v>
      </c>
      <c r="B303" s="66">
        <f t="shared" si="197"/>
        <v>15000</v>
      </c>
      <c r="C303" s="67"/>
      <c r="D303" s="68">
        <f t="shared" si="159"/>
        <v>15000</v>
      </c>
      <c r="E303" s="35">
        <f t="shared" si="160"/>
        <v>0</v>
      </c>
      <c r="F303" s="35">
        <f t="shared" si="161"/>
        <v>0</v>
      </c>
      <c r="G303" s="55">
        <f t="shared" si="162"/>
        <v>6.0650000000000004</v>
      </c>
      <c r="H303" s="69">
        <f>G303+' Summary'!$B$15</f>
        <v>6.0650000000000004</v>
      </c>
      <c r="I303" s="105">
        <f>H303+' Summary'!$B$17</f>
        <v>6.0650000000000004</v>
      </c>
      <c r="J303" s="55">
        <f t="shared" si="163"/>
        <v>0</v>
      </c>
      <c r="K303" s="69">
        <f>J303+' Summary'!$B$16</f>
        <v>0</v>
      </c>
      <c r="L303" s="105">
        <f t="shared" si="196"/>
        <v>0</v>
      </c>
      <c r="M303" s="55">
        <f t="shared" si="164"/>
        <v>0</v>
      </c>
      <c r="N303" s="69">
        <f t="shared" si="165"/>
        <v>0</v>
      </c>
      <c r="O303" s="105">
        <f t="shared" si="165"/>
        <v>0</v>
      </c>
      <c r="P303" s="7"/>
      <c r="Q303" s="105">
        <f t="shared" si="166"/>
        <v>6.0650000000000004</v>
      </c>
      <c r="R303" s="105">
        <f t="shared" si="167"/>
        <v>6.0650000000000004</v>
      </c>
      <c r="S303" s="105">
        <f t="shared" si="168"/>
        <v>6.0650000000000004</v>
      </c>
      <c r="T303" s="7"/>
      <c r="U303" s="5">
        <f t="shared" si="169"/>
        <v>31</v>
      </c>
      <c r="V303" s="45">
        <f t="shared" si="170"/>
        <v>46351</v>
      </c>
      <c r="W303" s="5">
        <f t="shared" si="171"/>
        <v>9400</v>
      </c>
      <c r="X303" s="55">
        <f t="shared" si="172"/>
        <v>6.2845917974847509E-2</v>
      </c>
      <c r="Y303" s="47">
        <f t="shared" si="173"/>
        <v>0.2034167751111704</v>
      </c>
      <c r="Z303" s="5">
        <f t="shared" si="174"/>
        <v>0</v>
      </c>
      <c r="AA303" s="5">
        <f t="shared" si="175"/>
        <v>0</v>
      </c>
      <c r="AC303" s="39">
        <f t="shared" si="176"/>
        <v>0</v>
      </c>
      <c r="AD303" s="39">
        <f t="shared" si="177"/>
        <v>0</v>
      </c>
      <c r="AE303" s="39">
        <f t="shared" si="178"/>
        <v>0</v>
      </c>
      <c r="AF303" s="39">
        <f t="shared" si="179"/>
        <v>0</v>
      </c>
      <c r="AG303" s="39">
        <f t="shared" si="180"/>
        <v>0</v>
      </c>
      <c r="AH303" s="39">
        <f t="shared" si="181"/>
        <v>0</v>
      </c>
      <c r="AI303" s="39">
        <f t="shared" si="182"/>
        <v>0</v>
      </c>
      <c r="AJ303" s="39">
        <f t="shared" si="183"/>
        <v>0</v>
      </c>
      <c r="AK303" s="39">
        <f t="shared" si="184"/>
        <v>0</v>
      </c>
      <c r="AL303" s="43"/>
      <c r="AM303" s="39">
        <f t="shared" si="185"/>
        <v>0</v>
      </c>
      <c r="AN303" s="39">
        <f t="shared" si="186"/>
        <v>0</v>
      </c>
      <c r="AO303" s="39">
        <f t="shared" si="187"/>
        <v>0</v>
      </c>
      <c r="AP303" s="40">
        <f t="shared" si="188"/>
        <v>0</v>
      </c>
      <c r="AR303" s="39">
        <f t="shared" si="189"/>
        <v>0</v>
      </c>
      <c r="AS303" s="39">
        <f t="shared" si="190"/>
        <v>0</v>
      </c>
      <c r="AT303" s="39">
        <f t="shared" si="191"/>
        <v>0</v>
      </c>
      <c r="AU303" s="40">
        <f t="shared" si="192"/>
        <v>0</v>
      </c>
      <c r="AV303" s="40"/>
      <c r="AW303" s="52">
        <f t="shared" si="193"/>
        <v>0</v>
      </c>
      <c r="AY303" s="52">
        <f t="shared" si="194"/>
        <v>0</v>
      </c>
      <c r="AZ303" s="70"/>
    </row>
    <row r="304" spans="1:52" ht="12" customHeight="1">
      <c r="A304" s="44">
        <f t="shared" si="195"/>
        <v>46327</v>
      </c>
      <c r="B304" s="66">
        <f t="shared" si="197"/>
        <v>15000</v>
      </c>
      <c r="C304" s="67"/>
      <c r="D304" s="68">
        <f t="shared" si="159"/>
        <v>15000</v>
      </c>
      <c r="E304" s="35">
        <f t="shared" si="160"/>
        <v>0</v>
      </c>
      <c r="F304" s="35">
        <f t="shared" si="161"/>
        <v>0</v>
      </c>
      <c r="G304" s="55">
        <f t="shared" si="162"/>
        <v>6.0650000000000004</v>
      </c>
      <c r="H304" s="69">
        <f>G304+' Summary'!$B$15</f>
        <v>6.0650000000000004</v>
      </c>
      <c r="I304" s="105">
        <f>H304+' Summary'!$B$17</f>
        <v>6.0650000000000004</v>
      </c>
      <c r="J304" s="55">
        <f t="shared" si="163"/>
        <v>0</v>
      </c>
      <c r="K304" s="69">
        <f>J304+' Summary'!$B$16</f>
        <v>0</v>
      </c>
      <c r="L304" s="105">
        <f t="shared" si="196"/>
        <v>0</v>
      </c>
      <c r="M304" s="55">
        <f t="shared" si="164"/>
        <v>0</v>
      </c>
      <c r="N304" s="69">
        <f t="shared" si="165"/>
        <v>0</v>
      </c>
      <c r="O304" s="105">
        <f t="shared" si="165"/>
        <v>0</v>
      </c>
      <c r="P304" s="7"/>
      <c r="Q304" s="105">
        <f t="shared" si="166"/>
        <v>6.0650000000000004</v>
      </c>
      <c r="R304" s="105">
        <f t="shared" si="167"/>
        <v>6.0650000000000004</v>
      </c>
      <c r="S304" s="105">
        <f t="shared" si="168"/>
        <v>6.0650000000000004</v>
      </c>
      <c r="T304" s="7"/>
      <c r="U304" s="5">
        <f t="shared" si="169"/>
        <v>30</v>
      </c>
      <c r="V304" s="45">
        <f t="shared" si="170"/>
        <v>46381</v>
      </c>
      <c r="W304" s="5">
        <f t="shared" si="171"/>
        <v>9430</v>
      </c>
      <c r="X304" s="55">
        <f t="shared" si="172"/>
        <v>6.2845917974847509E-2</v>
      </c>
      <c r="Y304" s="47">
        <f t="shared" si="173"/>
        <v>0.20238554406449608</v>
      </c>
      <c r="Z304" s="5">
        <f t="shared" si="174"/>
        <v>0</v>
      </c>
      <c r="AA304" s="5">
        <f t="shared" si="175"/>
        <v>0</v>
      </c>
      <c r="AC304" s="39">
        <f t="shared" si="176"/>
        <v>0</v>
      </c>
      <c r="AD304" s="39">
        <f t="shared" si="177"/>
        <v>0</v>
      </c>
      <c r="AE304" s="39">
        <f t="shared" si="178"/>
        <v>0</v>
      </c>
      <c r="AF304" s="39">
        <f t="shared" si="179"/>
        <v>0</v>
      </c>
      <c r="AG304" s="39">
        <f t="shared" si="180"/>
        <v>0</v>
      </c>
      <c r="AH304" s="39">
        <f t="shared" si="181"/>
        <v>0</v>
      </c>
      <c r="AI304" s="39">
        <f t="shared" si="182"/>
        <v>0</v>
      </c>
      <c r="AJ304" s="39">
        <f t="shared" si="183"/>
        <v>0</v>
      </c>
      <c r="AK304" s="39">
        <f t="shared" si="184"/>
        <v>0</v>
      </c>
      <c r="AL304" s="43"/>
      <c r="AM304" s="39">
        <f t="shared" si="185"/>
        <v>0</v>
      </c>
      <c r="AN304" s="39">
        <f t="shared" si="186"/>
        <v>0</v>
      </c>
      <c r="AO304" s="39">
        <f t="shared" si="187"/>
        <v>0</v>
      </c>
      <c r="AP304" s="40">
        <f t="shared" si="188"/>
        <v>0</v>
      </c>
      <c r="AR304" s="39">
        <f t="shared" si="189"/>
        <v>0</v>
      </c>
      <c r="AS304" s="39">
        <f t="shared" si="190"/>
        <v>0</v>
      </c>
      <c r="AT304" s="39">
        <f t="shared" si="191"/>
        <v>0</v>
      </c>
      <c r="AU304" s="40">
        <f t="shared" si="192"/>
        <v>0</v>
      </c>
      <c r="AV304" s="40"/>
      <c r="AW304" s="52">
        <f t="shared" si="193"/>
        <v>0</v>
      </c>
      <c r="AY304" s="52">
        <f t="shared" si="194"/>
        <v>0</v>
      </c>
      <c r="AZ304" s="70"/>
    </row>
    <row r="305" spans="1:52" ht="12" customHeight="1">
      <c r="A305" s="44">
        <f t="shared" si="195"/>
        <v>46357</v>
      </c>
      <c r="B305" s="66">
        <f t="shared" si="197"/>
        <v>15000</v>
      </c>
      <c r="C305" s="67"/>
      <c r="D305" s="68">
        <f t="shared" si="159"/>
        <v>15000</v>
      </c>
      <c r="E305" s="35">
        <f t="shared" si="160"/>
        <v>0</v>
      </c>
      <c r="F305" s="35">
        <f t="shared" si="161"/>
        <v>0</v>
      </c>
      <c r="G305" s="55">
        <f t="shared" si="162"/>
        <v>6.0650000000000004</v>
      </c>
      <c r="H305" s="69">
        <f>G305+' Summary'!$B$15</f>
        <v>6.0650000000000004</v>
      </c>
      <c r="I305" s="105">
        <f>H305+' Summary'!$B$17</f>
        <v>6.0650000000000004</v>
      </c>
      <c r="J305" s="55">
        <f t="shared" si="163"/>
        <v>0</v>
      </c>
      <c r="K305" s="69">
        <f>J305+' Summary'!$B$16</f>
        <v>0</v>
      </c>
      <c r="L305" s="105">
        <f t="shared" si="196"/>
        <v>0</v>
      </c>
      <c r="M305" s="55">
        <f t="shared" si="164"/>
        <v>0</v>
      </c>
      <c r="N305" s="69">
        <f t="shared" si="165"/>
        <v>0</v>
      </c>
      <c r="O305" s="105">
        <f t="shared" si="165"/>
        <v>0</v>
      </c>
      <c r="P305" s="7"/>
      <c r="Q305" s="105">
        <f t="shared" si="166"/>
        <v>6.0650000000000004</v>
      </c>
      <c r="R305" s="105">
        <f t="shared" si="167"/>
        <v>6.0650000000000004</v>
      </c>
      <c r="S305" s="105">
        <f t="shared" si="168"/>
        <v>6.0650000000000004</v>
      </c>
      <c r="T305" s="7"/>
      <c r="U305" s="5">
        <f t="shared" si="169"/>
        <v>31</v>
      </c>
      <c r="V305" s="45">
        <f t="shared" si="170"/>
        <v>46412</v>
      </c>
      <c r="W305" s="5">
        <f t="shared" si="171"/>
        <v>9461</v>
      </c>
      <c r="X305" s="55">
        <f t="shared" si="172"/>
        <v>6.2845917974847509E-2</v>
      </c>
      <c r="Y305" s="47">
        <f t="shared" si="173"/>
        <v>0.20132543051297166</v>
      </c>
      <c r="Z305" s="5">
        <f t="shared" si="174"/>
        <v>0</v>
      </c>
      <c r="AA305" s="5">
        <f t="shared" si="175"/>
        <v>0</v>
      </c>
      <c r="AC305" s="39">
        <f t="shared" si="176"/>
        <v>0</v>
      </c>
      <c r="AD305" s="39">
        <f t="shared" si="177"/>
        <v>0</v>
      </c>
      <c r="AE305" s="39">
        <f t="shared" si="178"/>
        <v>0</v>
      </c>
      <c r="AF305" s="39">
        <f t="shared" si="179"/>
        <v>0</v>
      </c>
      <c r="AG305" s="39">
        <f t="shared" si="180"/>
        <v>0</v>
      </c>
      <c r="AH305" s="39">
        <f t="shared" si="181"/>
        <v>0</v>
      </c>
      <c r="AI305" s="39">
        <f t="shared" si="182"/>
        <v>0</v>
      </c>
      <c r="AJ305" s="39">
        <f t="shared" si="183"/>
        <v>0</v>
      </c>
      <c r="AK305" s="39">
        <f t="shared" si="184"/>
        <v>0</v>
      </c>
      <c r="AL305" s="43"/>
      <c r="AM305" s="39">
        <f t="shared" si="185"/>
        <v>0</v>
      </c>
      <c r="AN305" s="39">
        <f t="shared" si="186"/>
        <v>0</v>
      </c>
      <c r="AO305" s="39">
        <f t="shared" si="187"/>
        <v>0</v>
      </c>
      <c r="AP305" s="40">
        <f t="shared" si="188"/>
        <v>0</v>
      </c>
      <c r="AR305" s="39">
        <f t="shared" si="189"/>
        <v>0</v>
      </c>
      <c r="AS305" s="39">
        <f t="shared" si="190"/>
        <v>0</v>
      </c>
      <c r="AT305" s="39">
        <f t="shared" si="191"/>
        <v>0</v>
      </c>
      <c r="AU305" s="40">
        <f t="shared" si="192"/>
        <v>0</v>
      </c>
      <c r="AV305" s="40"/>
      <c r="AW305" s="52">
        <f t="shared" si="193"/>
        <v>0</v>
      </c>
      <c r="AY305" s="52">
        <f t="shared" si="194"/>
        <v>0</v>
      </c>
      <c r="AZ305" s="70"/>
    </row>
    <row r="306" spans="1:52" ht="12" customHeight="1">
      <c r="A306" s="44">
        <f t="shared" si="195"/>
        <v>46388</v>
      </c>
      <c r="B306" s="66">
        <f t="shared" si="197"/>
        <v>15000</v>
      </c>
      <c r="C306" s="67"/>
      <c r="D306" s="68">
        <f t="shared" si="159"/>
        <v>15000</v>
      </c>
      <c r="E306" s="35">
        <f t="shared" si="160"/>
        <v>0</v>
      </c>
      <c r="F306" s="35">
        <f t="shared" si="161"/>
        <v>0</v>
      </c>
      <c r="G306" s="55">
        <f t="shared" si="162"/>
        <v>6.0650000000000004</v>
      </c>
      <c r="H306" s="69">
        <f>G306+' Summary'!$B$15</f>
        <v>6.0650000000000004</v>
      </c>
      <c r="I306" s="105">
        <f>H306+' Summary'!$B$17</f>
        <v>6.0650000000000004</v>
      </c>
      <c r="J306" s="55">
        <f t="shared" si="163"/>
        <v>0</v>
      </c>
      <c r="K306" s="69">
        <f>J306+' Summary'!$B$16</f>
        <v>0</v>
      </c>
      <c r="L306" s="105">
        <f t="shared" si="196"/>
        <v>0</v>
      </c>
      <c r="M306" s="55">
        <f t="shared" si="164"/>
        <v>0</v>
      </c>
      <c r="N306" s="69">
        <f t="shared" si="165"/>
        <v>0</v>
      </c>
      <c r="O306" s="105">
        <f t="shared" si="165"/>
        <v>0</v>
      </c>
      <c r="P306" s="7"/>
      <c r="Q306" s="105">
        <f t="shared" si="166"/>
        <v>6.0650000000000004</v>
      </c>
      <c r="R306" s="105">
        <f t="shared" si="167"/>
        <v>6.0650000000000004</v>
      </c>
      <c r="S306" s="105">
        <f t="shared" si="168"/>
        <v>6.0650000000000004</v>
      </c>
      <c r="T306" s="7"/>
      <c r="U306" s="5">
        <f t="shared" si="169"/>
        <v>31</v>
      </c>
      <c r="V306" s="45">
        <f t="shared" si="170"/>
        <v>46443</v>
      </c>
      <c r="W306" s="5">
        <f t="shared" si="171"/>
        <v>9492</v>
      </c>
      <c r="X306" s="55">
        <f t="shared" si="172"/>
        <v>6.2845917974847509E-2</v>
      </c>
      <c r="Y306" s="47">
        <f t="shared" si="173"/>
        <v>0.20027086993089135</v>
      </c>
      <c r="Z306" s="5">
        <f t="shared" si="174"/>
        <v>0</v>
      </c>
      <c r="AA306" s="5">
        <f t="shared" si="175"/>
        <v>0</v>
      </c>
      <c r="AC306" s="39">
        <f t="shared" si="176"/>
        <v>0</v>
      </c>
      <c r="AD306" s="39">
        <f t="shared" si="177"/>
        <v>0</v>
      </c>
      <c r="AE306" s="39">
        <f t="shared" si="178"/>
        <v>0</v>
      </c>
      <c r="AF306" s="39">
        <f t="shared" si="179"/>
        <v>0</v>
      </c>
      <c r="AG306" s="39">
        <f t="shared" si="180"/>
        <v>0</v>
      </c>
      <c r="AH306" s="39">
        <f t="shared" si="181"/>
        <v>0</v>
      </c>
      <c r="AI306" s="39">
        <f t="shared" si="182"/>
        <v>0</v>
      </c>
      <c r="AJ306" s="39">
        <f t="shared" si="183"/>
        <v>0</v>
      </c>
      <c r="AK306" s="39">
        <f t="shared" si="184"/>
        <v>0</v>
      </c>
      <c r="AL306" s="43"/>
      <c r="AM306" s="39">
        <f t="shared" si="185"/>
        <v>0</v>
      </c>
      <c r="AN306" s="39">
        <f t="shared" si="186"/>
        <v>0</v>
      </c>
      <c r="AO306" s="39">
        <f t="shared" si="187"/>
        <v>0</v>
      </c>
      <c r="AP306" s="40">
        <f t="shared" si="188"/>
        <v>0</v>
      </c>
      <c r="AR306" s="39">
        <f t="shared" si="189"/>
        <v>0</v>
      </c>
      <c r="AS306" s="39">
        <f t="shared" si="190"/>
        <v>0</v>
      </c>
      <c r="AT306" s="39">
        <f t="shared" si="191"/>
        <v>0</v>
      </c>
      <c r="AU306" s="40">
        <f t="shared" si="192"/>
        <v>0</v>
      </c>
      <c r="AV306" s="40"/>
      <c r="AW306" s="52">
        <f t="shared" si="193"/>
        <v>0</v>
      </c>
      <c r="AY306" s="52">
        <f t="shared" si="194"/>
        <v>0</v>
      </c>
      <c r="AZ306" s="70"/>
    </row>
    <row r="307" spans="1:52" ht="12" customHeight="1">
      <c r="A307" s="44">
        <f t="shared" si="195"/>
        <v>46419</v>
      </c>
      <c r="B307" s="66">
        <f t="shared" si="197"/>
        <v>15000</v>
      </c>
      <c r="C307" s="67"/>
      <c r="D307" s="68">
        <f t="shared" si="159"/>
        <v>15000</v>
      </c>
      <c r="E307" s="35">
        <f t="shared" si="160"/>
        <v>0</v>
      </c>
      <c r="F307" s="35">
        <f t="shared" si="161"/>
        <v>0</v>
      </c>
      <c r="G307" s="55">
        <f t="shared" si="162"/>
        <v>6.0650000000000004</v>
      </c>
      <c r="H307" s="69">
        <f>G307+' Summary'!$B$15</f>
        <v>6.0650000000000004</v>
      </c>
      <c r="I307" s="105">
        <f>H307+' Summary'!$B$17</f>
        <v>6.0650000000000004</v>
      </c>
      <c r="J307" s="55">
        <f t="shared" si="163"/>
        <v>0</v>
      </c>
      <c r="K307" s="69">
        <f>J307+' Summary'!$B$16</f>
        <v>0</v>
      </c>
      <c r="L307" s="105">
        <f t="shared" si="196"/>
        <v>0</v>
      </c>
      <c r="M307" s="55">
        <f t="shared" si="164"/>
        <v>0</v>
      </c>
      <c r="N307" s="69">
        <f t="shared" si="165"/>
        <v>0</v>
      </c>
      <c r="O307" s="105">
        <f t="shared" si="165"/>
        <v>0</v>
      </c>
      <c r="P307" s="7"/>
      <c r="Q307" s="105">
        <f t="shared" si="166"/>
        <v>6.0650000000000004</v>
      </c>
      <c r="R307" s="105">
        <f t="shared" si="167"/>
        <v>6.0650000000000004</v>
      </c>
      <c r="S307" s="105">
        <f t="shared" si="168"/>
        <v>6.0650000000000004</v>
      </c>
      <c r="T307" s="7"/>
      <c r="U307" s="5">
        <f t="shared" si="169"/>
        <v>28</v>
      </c>
      <c r="V307" s="45">
        <f t="shared" si="170"/>
        <v>46471</v>
      </c>
      <c r="W307" s="5">
        <f t="shared" si="171"/>
        <v>9520</v>
      </c>
      <c r="X307" s="55">
        <f t="shared" si="172"/>
        <v>6.2845917974847509E-2</v>
      </c>
      <c r="Y307" s="47">
        <f t="shared" si="173"/>
        <v>0.19932311229693836</v>
      </c>
      <c r="Z307" s="5">
        <f t="shared" si="174"/>
        <v>0</v>
      </c>
      <c r="AA307" s="5">
        <f t="shared" si="175"/>
        <v>0</v>
      </c>
      <c r="AC307" s="39">
        <f t="shared" si="176"/>
        <v>0</v>
      </c>
      <c r="AD307" s="39">
        <f t="shared" si="177"/>
        <v>0</v>
      </c>
      <c r="AE307" s="39">
        <f t="shared" si="178"/>
        <v>0</v>
      </c>
      <c r="AF307" s="39">
        <f t="shared" si="179"/>
        <v>0</v>
      </c>
      <c r="AG307" s="39">
        <f t="shared" si="180"/>
        <v>0</v>
      </c>
      <c r="AH307" s="39">
        <f t="shared" si="181"/>
        <v>0</v>
      </c>
      <c r="AI307" s="39">
        <f t="shared" si="182"/>
        <v>0</v>
      </c>
      <c r="AJ307" s="39">
        <f t="shared" si="183"/>
        <v>0</v>
      </c>
      <c r="AK307" s="39">
        <f t="shared" si="184"/>
        <v>0</v>
      </c>
      <c r="AL307" s="43"/>
      <c r="AM307" s="39">
        <f t="shared" si="185"/>
        <v>0</v>
      </c>
      <c r="AN307" s="39">
        <f t="shared" si="186"/>
        <v>0</v>
      </c>
      <c r="AO307" s="39">
        <f t="shared" si="187"/>
        <v>0</v>
      </c>
      <c r="AP307" s="40">
        <f t="shared" si="188"/>
        <v>0</v>
      </c>
      <c r="AR307" s="39">
        <f t="shared" si="189"/>
        <v>0</v>
      </c>
      <c r="AS307" s="39">
        <f t="shared" si="190"/>
        <v>0</v>
      </c>
      <c r="AT307" s="39">
        <f t="shared" si="191"/>
        <v>0</v>
      </c>
      <c r="AU307" s="40">
        <f t="shared" si="192"/>
        <v>0</v>
      </c>
      <c r="AV307" s="40"/>
      <c r="AW307" s="52">
        <f t="shared" si="193"/>
        <v>0</v>
      </c>
      <c r="AY307" s="52">
        <f t="shared" si="194"/>
        <v>0</v>
      </c>
      <c r="AZ307" s="70"/>
    </row>
    <row r="308" spans="1:52" ht="12" customHeight="1">
      <c r="A308" s="44">
        <f t="shared" si="195"/>
        <v>46447</v>
      </c>
      <c r="B308" s="66">
        <f t="shared" si="197"/>
        <v>15000</v>
      </c>
      <c r="C308" s="67"/>
      <c r="D308" s="68">
        <f t="shared" si="159"/>
        <v>15000</v>
      </c>
      <c r="E308" s="35">
        <f t="shared" si="160"/>
        <v>0</v>
      </c>
      <c r="F308" s="35">
        <f t="shared" si="161"/>
        <v>0</v>
      </c>
      <c r="G308" s="55">
        <f t="shared" si="162"/>
        <v>6.0650000000000004</v>
      </c>
      <c r="H308" s="69">
        <f>G308+' Summary'!$B$15</f>
        <v>6.0650000000000004</v>
      </c>
      <c r="I308" s="105">
        <f>H308+' Summary'!$B$17</f>
        <v>6.0650000000000004</v>
      </c>
      <c r="J308" s="55">
        <f t="shared" si="163"/>
        <v>0</v>
      </c>
      <c r="K308" s="69">
        <f>J308+' Summary'!$B$16</f>
        <v>0</v>
      </c>
      <c r="L308" s="105">
        <f t="shared" si="196"/>
        <v>0</v>
      </c>
      <c r="M308" s="55">
        <f t="shared" si="164"/>
        <v>0</v>
      </c>
      <c r="N308" s="69">
        <f t="shared" si="165"/>
        <v>0</v>
      </c>
      <c r="O308" s="105">
        <f t="shared" si="165"/>
        <v>0</v>
      </c>
      <c r="P308" s="7"/>
      <c r="Q308" s="105">
        <f t="shared" si="166"/>
        <v>6.0650000000000004</v>
      </c>
      <c r="R308" s="105">
        <f t="shared" si="167"/>
        <v>6.0650000000000004</v>
      </c>
      <c r="S308" s="105">
        <f t="shared" si="168"/>
        <v>6.0650000000000004</v>
      </c>
      <c r="T308" s="7"/>
      <c r="U308" s="5">
        <f t="shared" si="169"/>
        <v>31</v>
      </c>
      <c r="V308" s="45">
        <f t="shared" si="170"/>
        <v>46502</v>
      </c>
      <c r="W308" s="5">
        <f t="shared" si="171"/>
        <v>9551</v>
      </c>
      <c r="X308" s="55">
        <f t="shared" si="172"/>
        <v>6.2845917974847509E-2</v>
      </c>
      <c r="Y308" s="47">
        <f t="shared" si="173"/>
        <v>0.19827904003646768</v>
      </c>
      <c r="Z308" s="5">
        <f t="shared" si="174"/>
        <v>0</v>
      </c>
      <c r="AA308" s="5">
        <f t="shared" si="175"/>
        <v>0</v>
      </c>
      <c r="AC308" s="39">
        <f t="shared" si="176"/>
        <v>0</v>
      </c>
      <c r="AD308" s="39">
        <f t="shared" si="177"/>
        <v>0</v>
      </c>
      <c r="AE308" s="39">
        <f t="shared" si="178"/>
        <v>0</v>
      </c>
      <c r="AF308" s="39">
        <f t="shared" si="179"/>
        <v>0</v>
      </c>
      <c r="AG308" s="39">
        <f t="shared" si="180"/>
        <v>0</v>
      </c>
      <c r="AH308" s="39">
        <f t="shared" si="181"/>
        <v>0</v>
      </c>
      <c r="AI308" s="39">
        <f t="shared" si="182"/>
        <v>0</v>
      </c>
      <c r="AJ308" s="39">
        <f t="shared" si="183"/>
        <v>0</v>
      </c>
      <c r="AK308" s="39">
        <f t="shared" si="184"/>
        <v>0</v>
      </c>
      <c r="AL308" s="43"/>
      <c r="AM308" s="39">
        <f t="shared" si="185"/>
        <v>0</v>
      </c>
      <c r="AN308" s="39">
        <f t="shared" si="186"/>
        <v>0</v>
      </c>
      <c r="AO308" s="39">
        <f t="shared" si="187"/>
        <v>0</v>
      </c>
      <c r="AP308" s="40">
        <f t="shared" si="188"/>
        <v>0</v>
      </c>
      <c r="AR308" s="39">
        <f t="shared" si="189"/>
        <v>0</v>
      </c>
      <c r="AS308" s="39">
        <f t="shared" si="190"/>
        <v>0</v>
      </c>
      <c r="AT308" s="39">
        <f t="shared" si="191"/>
        <v>0</v>
      </c>
      <c r="AU308" s="40">
        <f t="shared" si="192"/>
        <v>0</v>
      </c>
      <c r="AV308" s="40"/>
      <c r="AW308" s="52">
        <f t="shared" si="193"/>
        <v>0</v>
      </c>
      <c r="AY308" s="52">
        <f t="shared" si="194"/>
        <v>0</v>
      </c>
      <c r="AZ308" s="70"/>
    </row>
    <row r="309" spans="1:52" ht="12" customHeight="1">
      <c r="A309" s="44">
        <f t="shared" si="195"/>
        <v>46478</v>
      </c>
      <c r="B309" s="66">
        <f t="shared" si="197"/>
        <v>15000</v>
      </c>
      <c r="C309" s="67"/>
      <c r="D309" s="68">
        <f t="shared" si="159"/>
        <v>15000</v>
      </c>
      <c r="E309" s="35">
        <f t="shared" si="160"/>
        <v>0</v>
      </c>
      <c r="F309" s="35">
        <f t="shared" si="161"/>
        <v>0</v>
      </c>
      <c r="G309" s="55">
        <f t="shared" si="162"/>
        <v>6.0650000000000004</v>
      </c>
      <c r="H309" s="69">
        <f>G309+' Summary'!$B$15</f>
        <v>6.0650000000000004</v>
      </c>
      <c r="I309" s="105">
        <f>H309+' Summary'!$B$17</f>
        <v>6.0650000000000004</v>
      </c>
      <c r="J309" s="55">
        <f t="shared" si="163"/>
        <v>0</v>
      </c>
      <c r="K309" s="69">
        <f>J309+' Summary'!$B$16</f>
        <v>0</v>
      </c>
      <c r="L309" s="105">
        <f t="shared" si="196"/>
        <v>0</v>
      </c>
      <c r="M309" s="55">
        <f t="shared" si="164"/>
        <v>0</v>
      </c>
      <c r="N309" s="69">
        <f t="shared" si="165"/>
        <v>0</v>
      </c>
      <c r="O309" s="105">
        <f t="shared" si="165"/>
        <v>0</v>
      </c>
      <c r="P309" s="7"/>
      <c r="Q309" s="105">
        <f t="shared" si="166"/>
        <v>6.0650000000000004</v>
      </c>
      <c r="R309" s="105">
        <f t="shared" si="167"/>
        <v>6.0650000000000004</v>
      </c>
      <c r="S309" s="105">
        <f t="shared" si="168"/>
        <v>6.0650000000000004</v>
      </c>
      <c r="T309" s="7"/>
      <c r="U309" s="5">
        <f t="shared" si="169"/>
        <v>30</v>
      </c>
      <c r="V309" s="45">
        <f t="shared" si="170"/>
        <v>46532</v>
      </c>
      <c r="W309" s="5">
        <f t="shared" si="171"/>
        <v>9581</v>
      </c>
      <c r="X309" s="55">
        <f t="shared" si="172"/>
        <v>6.2845917974847509E-2</v>
      </c>
      <c r="Y309" s="47">
        <f t="shared" si="173"/>
        <v>0.19727385498288183</v>
      </c>
      <c r="Z309" s="5">
        <f t="shared" si="174"/>
        <v>0</v>
      </c>
      <c r="AA309" s="5">
        <f t="shared" si="175"/>
        <v>0</v>
      </c>
      <c r="AC309" s="39">
        <f t="shared" si="176"/>
        <v>0</v>
      </c>
      <c r="AD309" s="39">
        <f t="shared" si="177"/>
        <v>0</v>
      </c>
      <c r="AE309" s="39">
        <f t="shared" si="178"/>
        <v>0</v>
      </c>
      <c r="AF309" s="39">
        <f t="shared" si="179"/>
        <v>0</v>
      </c>
      <c r="AG309" s="39">
        <f t="shared" si="180"/>
        <v>0</v>
      </c>
      <c r="AH309" s="39">
        <f t="shared" si="181"/>
        <v>0</v>
      </c>
      <c r="AI309" s="39">
        <f t="shared" si="182"/>
        <v>0</v>
      </c>
      <c r="AJ309" s="39">
        <f t="shared" si="183"/>
        <v>0</v>
      </c>
      <c r="AK309" s="39">
        <f t="shared" si="184"/>
        <v>0</v>
      </c>
      <c r="AL309" s="43"/>
      <c r="AM309" s="39">
        <f t="shared" si="185"/>
        <v>0</v>
      </c>
      <c r="AN309" s="39">
        <f t="shared" si="186"/>
        <v>0</v>
      </c>
      <c r="AO309" s="39">
        <f t="shared" si="187"/>
        <v>0</v>
      </c>
      <c r="AP309" s="40">
        <f t="shared" si="188"/>
        <v>0</v>
      </c>
      <c r="AR309" s="39">
        <f t="shared" si="189"/>
        <v>0</v>
      </c>
      <c r="AS309" s="39">
        <f t="shared" si="190"/>
        <v>0</v>
      </c>
      <c r="AT309" s="39">
        <f t="shared" si="191"/>
        <v>0</v>
      </c>
      <c r="AU309" s="40">
        <f t="shared" si="192"/>
        <v>0</v>
      </c>
      <c r="AV309" s="40"/>
      <c r="AW309" s="52">
        <f t="shared" si="193"/>
        <v>0</v>
      </c>
      <c r="AY309" s="52">
        <f t="shared" si="194"/>
        <v>0</v>
      </c>
      <c r="AZ309" s="70"/>
    </row>
    <row r="310" spans="1:52" ht="12" customHeight="1">
      <c r="A310" s="44">
        <f t="shared" si="195"/>
        <v>46508</v>
      </c>
      <c r="B310" s="66">
        <f t="shared" si="197"/>
        <v>15000</v>
      </c>
      <c r="C310" s="67"/>
      <c r="D310" s="68">
        <f t="shared" si="159"/>
        <v>15000</v>
      </c>
      <c r="E310" s="35">
        <f t="shared" si="160"/>
        <v>0</v>
      </c>
      <c r="F310" s="35">
        <f t="shared" si="161"/>
        <v>0</v>
      </c>
      <c r="G310" s="55">
        <f t="shared" si="162"/>
        <v>6.0650000000000004</v>
      </c>
      <c r="H310" s="69">
        <f>G310+' Summary'!$B$15</f>
        <v>6.0650000000000004</v>
      </c>
      <c r="I310" s="105">
        <f>H310+' Summary'!$B$17</f>
        <v>6.0650000000000004</v>
      </c>
      <c r="J310" s="55">
        <f t="shared" si="163"/>
        <v>0</v>
      </c>
      <c r="K310" s="69">
        <f>J310+' Summary'!$B$16</f>
        <v>0</v>
      </c>
      <c r="L310" s="105">
        <f t="shared" si="196"/>
        <v>0</v>
      </c>
      <c r="M310" s="55">
        <f t="shared" si="164"/>
        <v>0</v>
      </c>
      <c r="N310" s="69">
        <f t="shared" si="165"/>
        <v>0</v>
      </c>
      <c r="O310" s="105">
        <f t="shared" si="165"/>
        <v>0</v>
      </c>
      <c r="P310" s="7"/>
      <c r="Q310" s="105">
        <f t="shared" si="166"/>
        <v>6.0650000000000004</v>
      </c>
      <c r="R310" s="105">
        <f t="shared" si="167"/>
        <v>6.0650000000000004</v>
      </c>
      <c r="S310" s="105">
        <f t="shared" si="168"/>
        <v>6.0650000000000004</v>
      </c>
      <c r="T310" s="7"/>
      <c r="U310" s="5">
        <f t="shared" si="169"/>
        <v>31</v>
      </c>
      <c r="V310" s="45">
        <f t="shared" si="170"/>
        <v>46563</v>
      </c>
      <c r="W310" s="5">
        <f t="shared" si="171"/>
        <v>9612</v>
      </c>
      <c r="X310" s="55">
        <f t="shared" si="172"/>
        <v>6.2845917974847509E-2</v>
      </c>
      <c r="Y310" s="47">
        <f t="shared" si="173"/>
        <v>0.1962405169152075</v>
      </c>
      <c r="Z310" s="5">
        <f t="shared" si="174"/>
        <v>0</v>
      </c>
      <c r="AA310" s="5">
        <f t="shared" si="175"/>
        <v>0</v>
      </c>
      <c r="AC310" s="39">
        <f t="shared" si="176"/>
        <v>0</v>
      </c>
      <c r="AD310" s="39">
        <f t="shared" si="177"/>
        <v>0</v>
      </c>
      <c r="AE310" s="39">
        <f t="shared" si="178"/>
        <v>0</v>
      </c>
      <c r="AF310" s="39">
        <f t="shared" si="179"/>
        <v>0</v>
      </c>
      <c r="AG310" s="39">
        <f t="shared" si="180"/>
        <v>0</v>
      </c>
      <c r="AH310" s="39">
        <f t="shared" si="181"/>
        <v>0</v>
      </c>
      <c r="AI310" s="39">
        <f t="shared" si="182"/>
        <v>0</v>
      </c>
      <c r="AJ310" s="39">
        <f t="shared" si="183"/>
        <v>0</v>
      </c>
      <c r="AK310" s="39">
        <f t="shared" si="184"/>
        <v>0</v>
      </c>
      <c r="AL310" s="43"/>
      <c r="AM310" s="39">
        <f t="shared" si="185"/>
        <v>0</v>
      </c>
      <c r="AN310" s="39">
        <f t="shared" si="186"/>
        <v>0</v>
      </c>
      <c r="AO310" s="39">
        <f t="shared" si="187"/>
        <v>0</v>
      </c>
      <c r="AP310" s="40">
        <f t="shared" si="188"/>
        <v>0</v>
      </c>
      <c r="AR310" s="39">
        <f t="shared" si="189"/>
        <v>0</v>
      </c>
      <c r="AS310" s="39">
        <f t="shared" si="190"/>
        <v>0</v>
      </c>
      <c r="AT310" s="39">
        <f t="shared" si="191"/>
        <v>0</v>
      </c>
      <c r="AU310" s="40">
        <f t="shared" si="192"/>
        <v>0</v>
      </c>
      <c r="AV310" s="40"/>
      <c r="AW310" s="52">
        <f t="shared" si="193"/>
        <v>0</v>
      </c>
      <c r="AY310" s="52">
        <f t="shared" si="194"/>
        <v>0</v>
      </c>
      <c r="AZ310" s="70"/>
    </row>
    <row r="311" spans="1:52" ht="12" customHeight="1">
      <c r="A311" s="44">
        <f t="shared" si="195"/>
        <v>46539</v>
      </c>
      <c r="B311" s="66">
        <f t="shared" si="197"/>
        <v>15000</v>
      </c>
      <c r="C311" s="67"/>
      <c r="D311" s="68">
        <f t="shared" si="159"/>
        <v>15000</v>
      </c>
      <c r="E311" s="35">
        <f t="shared" si="160"/>
        <v>0</v>
      </c>
      <c r="F311" s="35">
        <f t="shared" si="161"/>
        <v>0</v>
      </c>
      <c r="G311" s="55">
        <f t="shared" si="162"/>
        <v>6.0650000000000004</v>
      </c>
      <c r="H311" s="69">
        <f>G311+' Summary'!$B$15</f>
        <v>6.0650000000000004</v>
      </c>
      <c r="I311" s="105">
        <f>H311+' Summary'!$B$17</f>
        <v>6.0650000000000004</v>
      </c>
      <c r="J311" s="55">
        <f t="shared" si="163"/>
        <v>0</v>
      </c>
      <c r="K311" s="69">
        <f>J311+' Summary'!$B$16</f>
        <v>0</v>
      </c>
      <c r="L311" s="105">
        <f t="shared" si="196"/>
        <v>0</v>
      </c>
      <c r="M311" s="55">
        <f t="shared" si="164"/>
        <v>0</v>
      </c>
      <c r="N311" s="69">
        <f t="shared" si="165"/>
        <v>0</v>
      </c>
      <c r="O311" s="105">
        <f t="shared" si="165"/>
        <v>0</v>
      </c>
      <c r="P311" s="7"/>
      <c r="Q311" s="105">
        <f t="shared" si="166"/>
        <v>6.0650000000000004</v>
      </c>
      <c r="R311" s="105">
        <f t="shared" si="167"/>
        <v>6.0650000000000004</v>
      </c>
      <c r="S311" s="105">
        <f t="shared" si="168"/>
        <v>6.0650000000000004</v>
      </c>
      <c r="T311" s="7"/>
      <c r="U311" s="5">
        <f t="shared" si="169"/>
        <v>30</v>
      </c>
      <c r="V311" s="45">
        <f t="shared" si="170"/>
        <v>46593</v>
      </c>
      <c r="W311" s="5">
        <f t="shared" si="171"/>
        <v>9642</v>
      </c>
      <c r="X311" s="55">
        <f t="shared" si="172"/>
        <v>6.2845917974847509E-2</v>
      </c>
      <c r="Y311" s="47">
        <f t="shared" si="173"/>
        <v>0.19524566625184511</v>
      </c>
      <c r="Z311" s="5">
        <f t="shared" si="174"/>
        <v>0</v>
      </c>
      <c r="AA311" s="5">
        <f t="shared" si="175"/>
        <v>0</v>
      </c>
      <c r="AC311" s="39">
        <f t="shared" si="176"/>
        <v>0</v>
      </c>
      <c r="AD311" s="39">
        <f t="shared" si="177"/>
        <v>0</v>
      </c>
      <c r="AE311" s="39">
        <f t="shared" si="178"/>
        <v>0</v>
      </c>
      <c r="AF311" s="39">
        <f t="shared" si="179"/>
        <v>0</v>
      </c>
      <c r="AG311" s="39">
        <f t="shared" si="180"/>
        <v>0</v>
      </c>
      <c r="AH311" s="39">
        <f t="shared" si="181"/>
        <v>0</v>
      </c>
      <c r="AI311" s="39">
        <f t="shared" si="182"/>
        <v>0</v>
      </c>
      <c r="AJ311" s="39">
        <f t="shared" si="183"/>
        <v>0</v>
      </c>
      <c r="AK311" s="39">
        <f t="shared" si="184"/>
        <v>0</v>
      </c>
      <c r="AL311" s="43"/>
      <c r="AM311" s="39">
        <f t="shared" si="185"/>
        <v>0</v>
      </c>
      <c r="AN311" s="39">
        <f t="shared" si="186"/>
        <v>0</v>
      </c>
      <c r="AO311" s="39">
        <f t="shared" si="187"/>
        <v>0</v>
      </c>
      <c r="AP311" s="40">
        <f t="shared" si="188"/>
        <v>0</v>
      </c>
      <c r="AR311" s="39">
        <f t="shared" si="189"/>
        <v>0</v>
      </c>
      <c r="AS311" s="39">
        <f t="shared" si="190"/>
        <v>0</v>
      </c>
      <c r="AT311" s="39">
        <f t="shared" si="191"/>
        <v>0</v>
      </c>
      <c r="AU311" s="40">
        <f t="shared" si="192"/>
        <v>0</v>
      </c>
      <c r="AV311" s="40"/>
      <c r="AW311" s="52">
        <f t="shared" si="193"/>
        <v>0</v>
      </c>
      <c r="AY311" s="52">
        <f t="shared" si="194"/>
        <v>0</v>
      </c>
      <c r="AZ311" s="70"/>
    </row>
    <row r="312" spans="1:52" ht="12" customHeight="1">
      <c r="A312" s="44">
        <f t="shared" si="195"/>
        <v>46569</v>
      </c>
      <c r="B312" s="66">
        <f t="shared" si="197"/>
        <v>15000</v>
      </c>
      <c r="C312" s="67"/>
      <c r="D312" s="68">
        <f t="shared" si="159"/>
        <v>15000</v>
      </c>
      <c r="E312" s="35">
        <f t="shared" si="160"/>
        <v>0</v>
      </c>
      <c r="F312" s="35">
        <f t="shared" si="161"/>
        <v>0</v>
      </c>
      <c r="G312" s="55">
        <f t="shared" si="162"/>
        <v>6.0650000000000004</v>
      </c>
      <c r="H312" s="69">
        <f>G312+' Summary'!$B$15</f>
        <v>6.0650000000000004</v>
      </c>
      <c r="I312" s="105">
        <f>H312+' Summary'!$B$17</f>
        <v>6.0650000000000004</v>
      </c>
      <c r="J312" s="55">
        <f t="shared" si="163"/>
        <v>0</v>
      </c>
      <c r="K312" s="69">
        <f>J312+' Summary'!$B$16</f>
        <v>0</v>
      </c>
      <c r="L312" s="105">
        <f t="shared" si="196"/>
        <v>0</v>
      </c>
      <c r="M312" s="55">
        <f t="shared" si="164"/>
        <v>0</v>
      </c>
      <c r="N312" s="69">
        <f t="shared" si="165"/>
        <v>0</v>
      </c>
      <c r="O312" s="105">
        <f t="shared" si="165"/>
        <v>0</v>
      </c>
      <c r="P312" s="7"/>
      <c r="Q312" s="105">
        <f t="shared" si="166"/>
        <v>6.0650000000000004</v>
      </c>
      <c r="R312" s="105">
        <f t="shared" si="167"/>
        <v>6.0650000000000004</v>
      </c>
      <c r="S312" s="105">
        <f t="shared" si="168"/>
        <v>6.0650000000000004</v>
      </c>
      <c r="T312" s="7"/>
      <c r="U312" s="5">
        <f t="shared" si="169"/>
        <v>31</v>
      </c>
      <c r="V312" s="45">
        <f t="shared" si="170"/>
        <v>46624</v>
      </c>
      <c r="W312" s="5">
        <f t="shared" si="171"/>
        <v>9673</v>
      </c>
      <c r="X312" s="55">
        <f t="shared" si="172"/>
        <v>6.2845917974847509E-2</v>
      </c>
      <c r="Y312" s="47">
        <f t="shared" si="173"/>
        <v>0.19422295201784812</v>
      </c>
      <c r="Z312" s="5">
        <f t="shared" si="174"/>
        <v>0</v>
      </c>
      <c r="AA312" s="5">
        <f t="shared" si="175"/>
        <v>0</v>
      </c>
      <c r="AC312" s="39">
        <f t="shared" si="176"/>
        <v>0</v>
      </c>
      <c r="AD312" s="39">
        <f t="shared" si="177"/>
        <v>0</v>
      </c>
      <c r="AE312" s="39">
        <f t="shared" si="178"/>
        <v>0</v>
      </c>
      <c r="AF312" s="39">
        <f t="shared" si="179"/>
        <v>0</v>
      </c>
      <c r="AG312" s="39">
        <f t="shared" si="180"/>
        <v>0</v>
      </c>
      <c r="AH312" s="39">
        <f t="shared" si="181"/>
        <v>0</v>
      </c>
      <c r="AI312" s="39">
        <f t="shared" si="182"/>
        <v>0</v>
      </c>
      <c r="AJ312" s="39">
        <f t="shared" si="183"/>
        <v>0</v>
      </c>
      <c r="AK312" s="39">
        <f t="shared" si="184"/>
        <v>0</v>
      </c>
      <c r="AL312" s="43"/>
      <c r="AM312" s="39">
        <f t="shared" si="185"/>
        <v>0</v>
      </c>
      <c r="AN312" s="39">
        <f t="shared" si="186"/>
        <v>0</v>
      </c>
      <c r="AO312" s="39">
        <f t="shared" si="187"/>
        <v>0</v>
      </c>
      <c r="AP312" s="40">
        <f t="shared" si="188"/>
        <v>0</v>
      </c>
      <c r="AR312" s="39">
        <f t="shared" si="189"/>
        <v>0</v>
      </c>
      <c r="AS312" s="39">
        <f t="shared" si="190"/>
        <v>0</v>
      </c>
      <c r="AT312" s="39">
        <f t="shared" si="191"/>
        <v>0</v>
      </c>
      <c r="AU312" s="40">
        <f t="shared" si="192"/>
        <v>0</v>
      </c>
      <c r="AV312" s="40"/>
      <c r="AW312" s="52">
        <f t="shared" si="193"/>
        <v>0</v>
      </c>
      <c r="AY312" s="52">
        <f t="shared" si="194"/>
        <v>0</v>
      </c>
      <c r="AZ312" s="70"/>
    </row>
    <row r="313" spans="1:52" ht="12" customHeight="1">
      <c r="A313" s="44">
        <f t="shared" si="195"/>
        <v>46600</v>
      </c>
      <c r="B313" s="66">
        <f t="shared" si="197"/>
        <v>15000</v>
      </c>
      <c r="C313" s="67"/>
      <c r="D313" s="68">
        <f t="shared" si="159"/>
        <v>15000</v>
      </c>
      <c r="E313" s="35">
        <f t="shared" si="160"/>
        <v>0</v>
      </c>
      <c r="F313" s="35">
        <f t="shared" si="161"/>
        <v>0</v>
      </c>
      <c r="G313" s="55">
        <f t="shared" si="162"/>
        <v>6.0650000000000004</v>
      </c>
      <c r="H313" s="69">
        <f>G313+' Summary'!$B$15</f>
        <v>6.0650000000000004</v>
      </c>
      <c r="I313" s="105">
        <f>H313+' Summary'!$B$17</f>
        <v>6.0650000000000004</v>
      </c>
      <c r="J313" s="55">
        <f t="shared" si="163"/>
        <v>0</v>
      </c>
      <c r="K313" s="69">
        <f>J313+' Summary'!$B$16</f>
        <v>0</v>
      </c>
      <c r="L313" s="105">
        <f t="shared" si="196"/>
        <v>0</v>
      </c>
      <c r="M313" s="55">
        <f t="shared" si="164"/>
        <v>0</v>
      </c>
      <c r="N313" s="69">
        <f t="shared" si="165"/>
        <v>0</v>
      </c>
      <c r="O313" s="105">
        <f t="shared" si="165"/>
        <v>0</v>
      </c>
      <c r="P313" s="7"/>
      <c r="Q313" s="105">
        <f t="shared" si="166"/>
        <v>6.0650000000000004</v>
      </c>
      <c r="R313" s="105">
        <f t="shared" si="167"/>
        <v>6.0650000000000004</v>
      </c>
      <c r="S313" s="105">
        <f t="shared" si="168"/>
        <v>6.0650000000000004</v>
      </c>
      <c r="T313" s="7"/>
      <c r="U313" s="5">
        <f t="shared" si="169"/>
        <v>31</v>
      </c>
      <c r="V313" s="45">
        <f t="shared" si="170"/>
        <v>46655</v>
      </c>
      <c r="W313" s="5">
        <f t="shared" si="171"/>
        <v>9704</v>
      </c>
      <c r="X313" s="55">
        <f t="shared" si="172"/>
        <v>6.2845917974847509E-2</v>
      </c>
      <c r="Y313" s="47">
        <f t="shared" si="173"/>
        <v>0.19320559485233044</v>
      </c>
      <c r="Z313" s="5">
        <f t="shared" si="174"/>
        <v>0</v>
      </c>
      <c r="AA313" s="5">
        <f t="shared" si="175"/>
        <v>0</v>
      </c>
      <c r="AC313" s="39">
        <f t="shared" si="176"/>
        <v>0</v>
      </c>
      <c r="AD313" s="39">
        <f t="shared" si="177"/>
        <v>0</v>
      </c>
      <c r="AE313" s="39">
        <f t="shared" si="178"/>
        <v>0</v>
      </c>
      <c r="AF313" s="39">
        <f t="shared" si="179"/>
        <v>0</v>
      </c>
      <c r="AG313" s="39">
        <f t="shared" si="180"/>
        <v>0</v>
      </c>
      <c r="AH313" s="39">
        <f t="shared" si="181"/>
        <v>0</v>
      </c>
      <c r="AI313" s="39">
        <f t="shared" si="182"/>
        <v>0</v>
      </c>
      <c r="AJ313" s="39">
        <f t="shared" si="183"/>
        <v>0</v>
      </c>
      <c r="AK313" s="39">
        <f t="shared" si="184"/>
        <v>0</v>
      </c>
      <c r="AL313" s="43"/>
      <c r="AM313" s="39">
        <f t="shared" si="185"/>
        <v>0</v>
      </c>
      <c r="AN313" s="39">
        <f t="shared" si="186"/>
        <v>0</v>
      </c>
      <c r="AO313" s="39">
        <f t="shared" si="187"/>
        <v>0</v>
      </c>
      <c r="AP313" s="40">
        <f t="shared" si="188"/>
        <v>0</v>
      </c>
      <c r="AR313" s="39">
        <f t="shared" si="189"/>
        <v>0</v>
      </c>
      <c r="AS313" s="39">
        <f t="shared" si="190"/>
        <v>0</v>
      </c>
      <c r="AT313" s="39">
        <f t="shared" si="191"/>
        <v>0</v>
      </c>
      <c r="AU313" s="40">
        <f t="shared" si="192"/>
        <v>0</v>
      </c>
      <c r="AV313" s="40"/>
      <c r="AW313" s="52">
        <f t="shared" si="193"/>
        <v>0</v>
      </c>
      <c r="AY313" s="52">
        <f t="shared" si="194"/>
        <v>0</v>
      </c>
      <c r="AZ313" s="70"/>
    </row>
    <row r="314" spans="1:52" ht="12" customHeight="1">
      <c r="A314" s="44">
        <f t="shared" si="195"/>
        <v>46631</v>
      </c>
      <c r="B314" s="66">
        <f t="shared" si="197"/>
        <v>15000</v>
      </c>
      <c r="C314" s="67"/>
      <c r="D314" s="68">
        <f t="shared" si="159"/>
        <v>15000</v>
      </c>
      <c r="E314" s="35">
        <f t="shared" si="160"/>
        <v>0</v>
      </c>
      <c r="F314" s="35">
        <f t="shared" si="161"/>
        <v>0</v>
      </c>
      <c r="G314" s="55">
        <f t="shared" si="162"/>
        <v>6.0650000000000004</v>
      </c>
      <c r="H314" s="69">
        <f>G314+' Summary'!$B$15</f>
        <v>6.0650000000000004</v>
      </c>
      <c r="I314" s="105">
        <f>H314+' Summary'!$B$17</f>
        <v>6.0650000000000004</v>
      </c>
      <c r="J314" s="55">
        <f t="shared" si="163"/>
        <v>0</v>
      </c>
      <c r="K314" s="69">
        <f>J314+' Summary'!$B$16</f>
        <v>0</v>
      </c>
      <c r="L314" s="105">
        <f t="shared" si="196"/>
        <v>0</v>
      </c>
      <c r="M314" s="55">
        <f t="shared" si="164"/>
        <v>0</v>
      </c>
      <c r="N314" s="69">
        <f t="shared" si="165"/>
        <v>0</v>
      </c>
      <c r="O314" s="105">
        <f t="shared" si="165"/>
        <v>0</v>
      </c>
      <c r="P314" s="7"/>
      <c r="Q314" s="105">
        <f t="shared" si="166"/>
        <v>6.0650000000000004</v>
      </c>
      <c r="R314" s="105">
        <f t="shared" si="167"/>
        <v>6.0650000000000004</v>
      </c>
      <c r="S314" s="105">
        <f t="shared" si="168"/>
        <v>6.0650000000000004</v>
      </c>
      <c r="T314" s="7"/>
      <c r="U314" s="5">
        <f t="shared" si="169"/>
        <v>30</v>
      </c>
      <c r="V314" s="45">
        <f t="shared" si="170"/>
        <v>46685</v>
      </c>
      <c r="W314" s="5">
        <f t="shared" si="171"/>
        <v>9734</v>
      </c>
      <c r="X314" s="55">
        <f t="shared" si="172"/>
        <v>6.2845917974847509E-2</v>
      </c>
      <c r="Y314" s="47">
        <f t="shared" si="173"/>
        <v>0.19222612987116547</v>
      </c>
      <c r="Z314" s="5">
        <f t="shared" si="174"/>
        <v>0</v>
      </c>
      <c r="AA314" s="5">
        <f t="shared" si="175"/>
        <v>0</v>
      </c>
      <c r="AC314" s="39">
        <f t="shared" si="176"/>
        <v>0</v>
      </c>
      <c r="AD314" s="39">
        <f t="shared" si="177"/>
        <v>0</v>
      </c>
      <c r="AE314" s="39">
        <f t="shared" si="178"/>
        <v>0</v>
      </c>
      <c r="AF314" s="39">
        <f t="shared" si="179"/>
        <v>0</v>
      </c>
      <c r="AG314" s="39">
        <f t="shared" si="180"/>
        <v>0</v>
      </c>
      <c r="AH314" s="39">
        <f t="shared" si="181"/>
        <v>0</v>
      </c>
      <c r="AI314" s="39">
        <f t="shared" si="182"/>
        <v>0</v>
      </c>
      <c r="AJ314" s="39">
        <f t="shared" si="183"/>
        <v>0</v>
      </c>
      <c r="AK314" s="39">
        <f t="shared" si="184"/>
        <v>0</v>
      </c>
      <c r="AL314" s="43"/>
      <c r="AM314" s="39">
        <f t="shared" si="185"/>
        <v>0</v>
      </c>
      <c r="AN314" s="39">
        <f t="shared" si="186"/>
        <v>0</v>
      </c>
      <c r="AO314" s="39">
        <f t="shared" si="187"/>
        <v>0</v>
      </c>
      <c r="AP314" s="40">
        <f t="shared" si="188"/>
        <v>0</v>
      </c>
      <c r="AR314" s="39">
        <f t="shared" si="189"/>
        <v>0</v>
      </c>
      <c r="AS314" s="39">
        <f t="shared" si="190"/>
        <v>0</v>
      </c>
      <c r="AT314" s="39">
        <f t="shared" si="191"/>
        <v>0</v>
      </c>
      <c r="AU314" s="40">
        <f t="shared" si="192"/>
        <v>0</v>
      </c>
      <c r="AV314" s="40"/>
      <c r="AW314" s="52">
        <f t="shared" si="193"/>
        <v>0</v>
      </c>
      <c r="AY314" s="52">
        <f t="shared" si="194"/>
        <v>0</v>
      </c>
      <c r="AZ314" s="70"/>
    </row>
    <row r="315" spans="1:52" ht="12" customHeight="1">
      <c r="A315" s="44">
        <f t="shared" si="195"/>
        <v>46661</v>
      </c>
      <c r="B315" s="66">
        <f t="shared" si="197"/>
        <v>15000</v>
      </c>
      <c r="C315" s="67"/>
      <c r="D315" s="68">
        <f t="shared" si="159"/>
        <v>15000</v>
      </c>
      <c r="E315" s="35">
        <f t="shared" si="160"/>
        <v>0</v>
      </c>
      <c r="F315" s="35">
        <f t="shared" si="161"/>
        <v>0</v>
      </c>
      <c r="G315" s="55">
        <f t="shared" si="162"/>
        <v>6.0650000000000004</v>
      </c>
      <c r="H315" s="69">
        <f>G315+' Summary'!$B$15</f>
        <v>6.0650000000000004</v>
      </c>
      <c r="I315" s="105">
        <f>H315+' Summary'!$B$17</f>
        <v>6.0650000000000004</v>
      </c>
      <c r="J315" s="55">
        <f t="shared" si="163"/>
        <v>0</v>
      </c>
      <c r="K315" s="69">
        <f>J315+' Summary'!$B$16</f>
        <v>0</v>
      </c>
      <c r="L315" s="105">
        <f t="shared" si="196"/>
        <v>0</v>
      </c>
      <c r="M315" s="55">
        <f t="shared" si="164"/>
        <v>0</v>
      </c>
      <c r="N315" s="69">
        <f t="shared" si="165"/>
        <v>0</v>
      </c>
      <c r="O315" s="105">
        <f t="shared" si="165"/>
        <v>0</v>
      </c>
      <c r="P315" s="7"/>
      <c r="Q315" s="105">
        <f t="shared" si="166"/>
        <v>6.0650000000000004</v>
      </c>
      <c r="R315" s="105">
        <f t="shared" si="167"/>
        <v>6.0650000000000004</v>
      </c>
      <c r="S315" s="105">
        <f t="shared" si="168"/>
        <v>6.0650000000000004</v>
      </c>
      <c r="T315" s="7"/>
      <c r="U315" s="5">
        <f t="shared" si="169"/>
        <v>31</v>
      </c>
      <c r="V315" s="45">
        <f t="shared" si="170"/>
        <v>46716</v>
      </c>
      <c r="W315" s="5">
        <f t="shared" si="171"/>
        <v>9765</v>
      </c>
      <c r="X315" s="55">
        <f t="shared" si="172"/>
        <v>6.2845917974847509E-2</v>
      </c>
      <c r="Y315" s="47">
        <f t="shared" si="173"/>
        <v>0.19121923223835544</v>
      </c>
      <c r="Z315" s="5">
        <f t="shared" si="174"/>
        <v>0</v>
      </c>
      <c r="AA315" s="5">
        <f t="shared" si="175"/>
        <v>0</v>
      </c>
      <c r="AC315" s="39">
        <f t="shared" si="176"/>
        <v>0</v>
      </c>
      <c r="AD315" s="39">
        <f t="shared" si="177"/>
        <v>0</v>
      </c>
      <c r="AE315" s="39">
        <f t="shared" si="178"/>
        <v>0</v>
      </c>
      <c r="AF315" s="39">
        <f t="shared" si="179"/>
        <v>0</v>
      </c>
      <c r="AG315" s="39">
        <f t="shared" si="180"/>
        <v>0</v>
      </c>
      <c r="AH315" s="39">
        <f t="shared" si="181"/>
        <v>0</v>
      </c>
      <c r="AI315" s="39">
        <f t="shared" si="182"/>
        <v>0</v>
      </c>
      <c r="AJ315" s="39">
        <f t="shared" si="183"/>
        <v>0</v>
      </c>
      <c r="AK315" s="39">
        <f t="shared" si="184"/>
        <v>0</v>
      </c>
      <c r="AL315" s="43"/>
      <c r="AM315" s="39">
        <f t="shared" si="185"/>
        <v>0</v>
      </c>
      <c r="AN315" s="39">
        <f t="shared" si="186"/>
        <v>0</v>
      </c>
      <c r="AO315" s="39">
        <f t="shared" si="187"/>
        <v>0</v>
      </c>
      <c r="AP315" s="40">
        <f t="shared" si="188"/>
        <v>0</v>
      </c>
      <c r="AR315" s="39">
        <f t="shared" si="189"/>
        <v>0</v>
      </c>
      <c r="AS315" s="39">
        <f t="shared" si="190"/>
        <v>0</v>
      </c>
      <c r="AT315" s="39">
        <f t="shared" si="191"/>
        <v>0</v>
      </c>
      <c r="AU315" s="40">
        <f t="shared" si="192"/>
        <v>0</v>
      </c>
      <c r="AV315" s="40"/>
      <c r="AW315" s="52">
        <f t="shared" si="193"/>
        <v>0</v>
      </c>
      <c r="AY315" s="52">
        <f t="shared" si="194"/>
        <v>0</v>
      </c>
      <c r="AZ315" s="70"/>
    </row>
    <row r="316" spans="1:52" ht="12" customHeight="1">
      <c r="A316" s="44">
        <f t="shared" si="195"/>
        <v>46692</v>
      </c>
      <c r="B316" s="66">
        <f t="shared" si="197"/>
        <v>15000</v>
      </c>
      <c r="C316" s="67"/>
      <c r="D316" s="68">
        <f t="shared" si="159"/>
        <v>15000</v>
      </c>
      <c r="E316" s="35">
        <f t="shared" si="160"/>
        <v>0</v>
      </c>
      <c r="F316" s="35">
        <f t="shared" si="161"/>
        <v>0</v>
      </c>
      <c r="G316" s="55">
        <f t="shared" si="162"/>
        <v>6.0650000000000004</v>
      </c>
      <c r="H316" s="69">
        <f>G316+' Summary'!$B$15</f>
        <v>6.0650000000000004</v>
      </c>
      <c r="I316" s="105">
        <f>H316+' Summary'!$B$17</f>
        <v>6.0650000000000004</v>
      </c>
      <c r="J316" s="55">
        <f t="shared" si="163"/>
        <v>0</v>
      </c>
      <c r="K316" s="69">
        <f>J316+' Summary'!$B$16</f>
        <v>0</v>
      </c>
      <c r="L316" s="105">
        <f t="shared" si="196"/>
        <v>0</v>
      </c>
      <c r="M316" s="55">
        <f t="shared" si="164"/>
        <v>0</v>
      </c>
      <c r="N316" s="69">
        <f t="shared" si="165"/>
        <v>0</v>
      </c>
      <c r="O316" s="105">
        <f t="shared" si="165"/>
        <v>0</v>
      </c>
      <c r="P316" s="7"/>
      <c r="Q316" s="105">
        <f t="shared" si="166"/>
        <v>6.0650000000000004</v>
      </c>
      <c r="R316" s="105">
        <f t="shared" si="167"/>
        <v>6.0650000000000004</v>
      </c>
      <c r="S316" s="105">
        <f t="shared" si="168"/>
        <v>6.0650000000000004</v>
      </c>
      <c r="T316" s="7"/>
      <c r="U316" s="5">
        <f t="shared" si="169"/>
        <v>30</v>
      </c>
      <c r="V316" s="45">
        <f t="shared" si="170"/>
        <v>46746</v>
      </c>
      <c r="W316" s="5">
        <f t="shared" si="171"/>
        <v>9795</v>
      </c>
      <c r="X316" s="55">
        <f t="shared" si="172"/>
        <v>6.2845917974847509E-2</v>
      </c>
      <c r="Y316" s="47">
        <f t="shared" si="173"/>
        <v>0.19024983721723362</v>
      </c>
      <c r="Z316" s="5">
        <f t="shared" si="174"/>
        <v>0</v>
      </c>
      <c r="AA316" s="5">
        <f t="shared" si="175"/>
        <v>0</v>
      </c>
      <c r="AC316" s="39">
        <f t="shared" si="176"/>
        <v>0</v>
      </c>
      <c r="AD316" s="39">
        <f t="shared" si="177"/>
        <v>0</v>
      </c>
      <c r="AE316" s="39">
        <f t="shared" si="178"/>
        <v>0</v>
      </c>
      <c r="AF316" s="39">
        <f t="shared" si="179"/>
        <v>0</v>
      </c>
      <c r="AG316" s="39">
        <f t="shared" si="180"/>
        <v>0</v>
      </c>
      <c r="AH316" s="39">
        <f t="shared" si="181"/>
        <v>0</v>
      </c>
      <c r="AI316" s="39">
        <f t="shared" si="182"/>
        <v>0</v>
      </c>
      <c r="AJ316" s="39">
        <f t="shared" si="183"/>
        <v>0</v>
      </c>
      <c r="AK316" s="39">
        <f t="shared" si="184"/>
        <v>0</v>
      </c>
      <c r="AL316" s="43"/>
      <c r="AM316" s="39">
        <f t="shared" si="185"/>
        <v>0</v>
      </c>
      <c r="AN316" s="39">
        <f t="shared" si="186"/>
        <v>0</v>
      </c>
      <c r="AO316" s="39">
        <f t="shared" si="187"/>
        <v>0</v>
      </c>
      <c r="AP316" s="40">
        <f t="shared" si="188"/>
        <v>0</v>
      </c>
      <c r="AR316" s="39">
        <f t="shared" si="189"/>
        <v>0</v>
      </c>
      <c r="AS316" s="39">
        <f t="shared" si="190"/>
        <v>0</v>
      </c>
      <c r="AT316" s="39">
        <f t="shared" si="191"/>
        <v>0</v>
      </c>
      <c r="AU316" s="40">
        <f t="shared" si="192"/>
        <v>0</v>
      </c>
      <c r="AV316" s="40"/>
      <c r="AW316" s="52">
        <f t="shared" si="193"/>
        <v>0</v>
      </c>
      <c r="AY316" s="52">
        <f t="shared" si="194"/>
        <v>0</v>
      </c>
      <c r="AZ316" s="70"/>
    </row>
    <row r="317" spans="1:52" ht="12" customHeight="1">
      <c r="A317" s="44">
        <f t="shared" si="195"/>
        <v>46722</v>
      </c>
      <c r="B317" s="66">
        <f t="shared" si="197"/>
        <v>15000</v>
      </c>
      <c r="C317" s="67"/>
      <c r="D317" s="68">
        <f t="shared" si="159"/>
        <v>15000</v>
      </c>
      <c r="E317" s="35">
        <f t="shared" si="160"/>
        <v>0</v>
      </c>
      <c r="F317" s="35">
        <f t="shared" si="161"/>
        <v>0</v>
      </c>
      <c r="G317" s="55">
        <f t="shared" si="162"/>
        <v>6.0650000000000004</v>
      </c>
      <c r="H317" s="69">
        <f>G317+' Summary'!$B$15</f>
        <v>6.0650000000000004</v>
      </c>
      <c r="I317" s="105">
        <f>H317+' Summary'!$B$17</f>
        <v>6.0650000000000004</v>
      </c>
      <c r="J317" s="55">
        <f t="shared" si="163"/>
        <v>0</v>
      </c>
      <c r="K317" s="69">
        <f>J317+' Summary'!$B$16</f>
        <v>0</v>
      </c>
      <c r="L317" s="105">
        <f t="shared" si="196"/>
        <v>0</v>
      </c>
      <c r="M317" s="55">
        <f t="shared" si="164"/>
        <v>0</v>
      </c>
      <c r="N317" s="69">
        <f t="shared" si="165"/>
        <v>0</v>
      </c>
      <c r="O317" s="105">
        <f t="shared" si="165"/>
        <v>0</v>
      </c>
      <c r="P317" s="7"/>
      <c r="Q317" s="105">
        <f t="shared" si="166"/>
        <v>6.0650000000000004</v>
      </c>
      <c r="R317" s="105">
        <f t="shared" si="167"/>
        <v>6.0650000000000004</v>
      </c>
      <c r="S317" s="105">
        <f t="shared" si="168"/>
        <v>6.0650000000000004</v>
      </c>
      <c r="T317" s="7"/>
      <c r="U317" s="5">
        <f t="shared" si="169"/>
        <v>31</v>
      </c>
      <c r="V317" s="45">
        <f t="shared" si="170"/>
        <v>46777</v>
      </c>
      <c r="W317" s="5">
        <f t="shared" si="171"/>
        <v>9826</v>
      </c>
      <c r="X317" s="55">
        <f t="shared" si="172"/>
        <v>6.2845917974847509E-2</v>
      </c>
      <c r="Y317" s="47">
        <f t="shared" si="173"/>
        <v>0.18925329158181492</v>
      </c>
      <c r="Z317" s="5">
        <f t="shared" si="174"/>
        <v>0</v>
      </c>
      <c r="AA317" s="5">
        <f t="shared" si="175"/>
        <v>0</v>
      </c>
      <c r="AC317" s="39">
        <f t="shared" si="176"/>
        <v>0</v>
      </c>
      <c r="AD317" s="39">
        <f t="shared" si="177"/>
        <v>0</v>
      </c>
      <c r="AE317" s="39">
        <f t="shared" si="178"/>
        <v>0</v>
      </c>
      <c r="AF317" s="39">
        <f t="shared" si="179"/>
        <v>0</v>
      </c>
      <c r="AG317" s="39">
        <f t="shared" si="180"/>
        <v>0</v>
      </c>
      <c r="AH317" s="39">
        <f t="shared" si="181"/>
        <v>0</v>
      </c>
      <c r="AI317" s="39">
        <f t="shared" si="182"/>
        <v>0</v>
      </c>
      <c r="AJ317" s="39">
        <f t="shared" si="183"/>
        <v>0</v>
      </c>
      <c r="AK317" s="39">
        <f t="shared" si="184"/>
        <v>0</v>
      </c>
      <c r="AL317" s="43"/>
      <c r="AM317" s="39">
        <f t="shared" si="185"/>
        <v>0</v>
      </c>
      <c r="AN317" s="39">
        <f t="shared" si="186"/>
        <v>0</v>
      </c>
      <c r="AO317" s="39">
        <f t="shared" si="187"/>
        <v>0</v>
      </c>
      <c r="AP317" s="40">
        <f t="shared" si="188"/>
        <v>0</v>
      </c>
      <c r="AR317" s="39">
        <f t="shared" si="189"/>
        <v>0</v>
      </c>
      <c r="AS317" s="39">
        <f t="shared" si="190"/>
        <v>0</v>
      </c>
      <c r="AT317" s="39">
        <f t="shared" si="191"/>
        <v>0</v>
      </c>
      <c r="AU317" s="40">
        <f t="shared" si="192"/>
        <v>0</v>
      </c>
      <c r="AV317" s="40"/>
      <c r="AW317" s="52">
        <f t="shared" si="193"/>
        <v>0</v>
      </c>
      <c r="AY317" s="52">
        <f t="shared" si="194"/>
        <v>0</v>
      </c>
      <c r="AZ317" s="70"/>
    </row>
    <row r="318" spans="1:52" ht="12" customHeight="1">
      <c r="A318" s="44">
        <f t="shared" si="195"/>
        <v>46753</v>
      </c>
      <c r="B318" s="66">
        <f t="shared" si="197"/>
        <v>15000</v>
      </c>
      <c r="C318" s="67"/>
      <c r="D318" s="68">
        <f t="shared" si="159"/>
        <v>15000</v>
      </c>
      <c r="E318" s="35">
        <f t="shared" si="160"/>
        <v>0</v>
      </c>
      <c r="F318" s="35">
        <f t="shared" si="161"/>
        <v>0</v>
      </c>
      <c r="G318" s="55">
        <f t="shared" si="162"/>
        <v>6.0650000000000004</v>
      </c>
      <c r="H318" s="69">
        <f>G318+' Summary'!$B$15</f>
        <v>6.0650000000000004</v>
      </c>
      <c r="I318" s="105">
        <f>H318+' Summary'!$B$17</f>
        <v>6.0650000000000004</v>
      </c>
      <c r="J318" s="55">
        <f t="shared" si="163"/>
        <v>0</v>
      </c>
      <c r="K318" s="69">
        <f>J318+' Summary'!$B$16</f>
        <v>0</v>
      </c>
      <c r="L318" s="105">
        <f t="shared" si="196"/>
        <v>0</v>
      </c>
      <c r="M318" s="55">
        <f t="shared" si="164"/>
        <v>0</v>
      </c>
      <c r="N318" s="69">
        <f t="shared" si="165"/>
        <v>0</v>
      </c>
      <c r="O318" s="105">
        <f t="shared" si="165"/>
        <v>0</v>
      </c>
      <c r="P318" s="7"/>
      <c r="Q318" s="105">
        <f t="shared" si="166"/>
        <v>6.0650000000000004</v>
      </c>
      <c r="R318" s="105">
        <f t="shared" si="167"/>
        <v>6.0650000000000004</v>
      </c>
      <c r="S318" s="105">
        <f t="shared" si="168"/>
        <v>6.0650000000000004</v>
      </c>
      <c r="T318" s="7"/>
      <c r="U318" s="5">
        <f t="shared" si="169"/>
        <v>31</v>
      </c>
      <c r="V318" s="45">
        <f t="shared" si="170"/>
        <v>46808</v>
      </c>
      <c r="W318" s="5">
        <f t="shared" si="171"/>
        <v>9857</v>
      </c>
      <c r="X318" s="55">
        <f t="shared" si="172"/>
        <v>6.2845917974847509E-2</v>
      </c>
      <c r="Y318" s="47">
        <f t="shared" si="173"/>
        <v>0.18826196594141964</v>
      </c>
      <c r="Z318" s="5">
        <f t="shared" si="174"/>
        <v>0</v>
      </c>
      <c r="AA318" s="5">
        <f t="shared" si="175"/>
        <v>0</v>
      </c>
      <c r="AC318" s="39">
        <f t="shared" si="176"/>
        <v>0</v>
      </c>
      <c r="AD318" s="39">
        <f t="shared" si="177"/>
        <v>0</v>
      </c>
      <c r="AE318" s="39">
        <f t="shared" si="178"/>
        <v>0</v>
      </c>
      <c r="AF318" s="39">
        <f t="shared" si="179"/>
        <v>0</v>
      </c>
      <c r="AG318" s="39">
        <f t="shared" si="180"/>
        <v>0</v>
      </c>
      <c r="AH318" s="39">
        <f t="shared" si="181"/>
        <v>0</v>
      </c>
      <c r="AI318" s="39">
        <f t="shared" si="182"/>
        <v>0</v>
      </c>
      <c r="AJ318" s="39">
        <f t="shared" si="183"/>
        <v>0</v>
      </c>
      <c r="AK318" s="39">
        <f t="shared" si="184"/>
        <v>0</v>
      </c>
      <c r="AL318" s="43"/>
      <c r="AM318" s="39">
        <f t="shared" si="185"/>
        <v>0</v>
      </c>
      <c r="AN318" s="39">
        <f t="shared" si="186"/>
        <v>0</v>
      </c>
      <c r="AO318" s="39">
        <f t="shared" si="187"/>
        <v>0</v>
      </c>
      <c r="AP318" s="40">
        <f t="shared" si="188"/>
        <v>0</v>
      </c>
      <c r="AR318" s="39">
        <f t="shared" si="189"/>
        <v>0</v>
      </c>
      <c r="AS318" s="39">
        <f t="shared" si="190"/>
        <v>0</v>
      </c>
      <c r="AT318" s="39">
        <f t="shared" si="191"/>
        <v>0</v>
      </c>
      <c r="AU318" s="40">
        <f t="shared" si="192"/>
        <v>0</v>
      </c>
      <c r="AV318" s="40"/>
      <c r="AW318" s="52">
        <f t="shared" si="193"/>
        <v>0</v>
      </c>
      <c r="AY318" s="52">
        <f t="shared" si="194"/>
        <v>0</v>
      </c>
      <c r="AZ318" s="70"/>
    </row>
    <row r="319" spans="1:52" ht="12" customHeight="1">
      <c r="A319" s="44">
        <f t="shared" si="195"/>
        <v>46784</v>
      </c>
      <c r="B319" s="66">
        <f t="shared" si="197"/>
        <v>15000</v>
      </c>
      <c r="C319" s="67"/>
      <c r="D319" s="68">
        <f t="shared" si="159"/>
        <v>15000</v>
      </c>
      <c r="E319" s="35">
        <f t="shared" si="160"/>
        <v>0</v>
      </c>
      <c r="F319" s="35">
        <f t="shared" si="161"/>
        <v>0</v>
      </c>
      <c r="G319" s="55">
        <f t="shared" si="162"/>
        <v>6.0650000000000004</v>
      </c>
      <c r="H319" s="69">
        <f>G319+' Summary'!$B$15</f>
        <v>6.0650000000000004</v>
      </c>
      <c r="I319" s="105">
        <f>H319+' Summary'!$B$17</f>
        <v>6.0650000000000004</v>
      </c>
      <c r="J319" s="55">
        <f t="shared" si="163"/>
        <v>0</v>
      </c>
      <c r="K319" s="69">
        <f>J319+' Summary'!$B$16</f>
        <v>0</v>
      </c>
      <c r="L319" s="105">
        <f t="shared" si="196"/>
        <v>0</v>
      </c>
      <c r="M319" s="55">
        <f t="shared" si="164"/>
        <v>0</v>
      </c>
      <c r="N319" s="69">
        <f t="shared" si="165"/>
        <v>0</v>
      </c>
      <c r="O319" s="105">
        <f t="shared" si="165"/>
        <v>0</v>
      </c>
      <c r="P319" s="7"/>
      <c r="Q319" s="105">
        <f t="shared" si="166"/>
        <v>6.0650000000000004</v>
      </c>
      <c r="R319" s="105">
        <f t="shared" si="167"/>
        <v>6.0650000000000004</v>
      </c>
      <c r="S319" s="105">
        <f t="shared" si="168"/>
        <v>6.0650000000000004</v>
      </c>
      <c r="T319" s="7"/>
      <c r="U319" s="5">
        <f t="shared" si="169"/>
        <v>29</v>
      </c>
      <c r="V319" s="45">
        <f t="shared" si="170"/>
        <v>46837</v>
      </c>
      <c r="W319" s="5">
        <f t="shared" si="171"/>
        <v>9886</v>
      </c>
      <c r="X319" s="55">
        <f t="shared" si="172"/>
        <v>6.2845917974847509E-2</v>
      </c>
      <c r="Y319" s="47">
        <f t="shared" si="173"/>
        <v>0.18733929826850099</v>
      </c>
      <c r="Z319" s="5">
        <f t="shared" si="174"/>
        <v>0</v>
      </c>
      <c r="AA319" s="5">
        <f t="shared" si="175"/>
        <v>0</v>
      </c>
      <c r="AC319" s="39">
        <f t="shared" si="176"/>
        <v>0</v>
      </c>
      <c r="AD319" s="39">
        <f t="shared" si="177"/>
        <v>0</v>
      </c>
      <c r="AE319" s="39">
        <f t="shared" si="178"/>
        <v>0</v>
      </c>
      <c r="AF319" s="39">
        <f t="shared" si="179"/>
        <v>0</v>
      </c>
      <c r="AG319" s="39">
        <f t="shared" si="180"/>
        <v>0</v>
      </c>
      <c r="AH319" s="39">
        <f t="shared" si="181"/>
        <v>0</v>
      </c>
      <c r="AI319" s="39">
        <f t="shared" si="182"/>
        <v>0</v>
      </c>
      <c r="AJ319" s="39">
        <f t="shared" si="183"/>
        <v>0</v>
      </c>
      <c r="AK319" s="39">
        <f t="shared" si="184"/>
        <v>0</v>
      </c>
      <c r="AL319" s="43"/>
      <c r="AM319" s="39">
        <f t="shared" si="185"/>
        <v>0</v>
      </c>
      <c r="AN319" s="39">
        <f t="shared" si="186"/>
        <v>0</v>
      </c>
      <c r="AO319" s="39">
        <f t="shared" si="187"/>
        <v>0</v>
      </c>
      <c r="AP319" s="40">
        <f t="shared" si="188"/>
        <v>0</v>
      </c>
      <c r="AR319" s="39">
        <f t="shared" si="189"/>
        <v>0</v>
      </c>
      <c r="AS319" s="39">
        <f t="shared" si="190"/>
        <v>0</v>
      </c>
      <c r="AT319" s="39">
        <f t="shared" si="191"/>
        <v>0</v>
      </c>
      <c r="AU319" s="40">
        <f t="shared" si="192"/>
        <v>0</v>
      </c>
      <c r="AV319" s="40"/>
      <c r="AW319" s="52">
        <f t="shared" si="193"/>
        <v>0</v>
      </c>
      <c r="AY319" s="52">
        <f t="shared" si="194"/>
        <v>0</v>
      </c>
      <c r="AZ319" s="70"/>
    </row>
    <row r="320" spans="1:52" ht="12" customHeight="1">
      <c r="A320" s="44">
        <f t="shared" si="195"/>
        <v>46813</v>
      </c>
      <c r="B320" s="66">
        <f t="shared" si="197"/>
        <v>15000</v>
      </c>
      <c r="C320" s="67"/>
      <c r="D320" s="68">
        <f t="shared" si="159"/>
        <v>15000</v>
      </c>
      <c r="E320" s="35">
        <f t="shared" si="160"/>
        <v>0</v>
      </c>
      <c r="F320" s="35">
        <f t="shared" si="161"/>
        <v>0</v>
      </c>
      <c r="G320" s="55">
        <f t="shared" si="162"/>
        <v>6.0650000000000004</v>
      </c>
      <c r="H320" s="69">
        <f>G320+' Summary'!$B$15</f>
        <v>6.0650000000000004</v>
      </c>
      <c r="I320" s="105">
        <f>H320+' Summary'!$B$17</f>
        <v>6.0650000000000004</v>
      </c>
      <c r="J320" s="55">
        <f t="shared" si="163"/>
        <v>0</v>
      </c>
      <c r="K320" s="69">
        <f>J320+' Summary'!$B$16</f>
        <v>0</v>
      </c>
      <c r="L320" s="105">
        <f t="shared" si="196"/>
        <v>0</v>
      </c>
      <c r="M320" s="55">
        <f t="shared" si="164"/>
        <v>0</v>
      </c>
      <c r="N320" s="69">
        <f t="shared" si="165"/>
        <v>0</v>
      </c>
      <c r="O320" s="105">
        <f t="shared" si="165"/>
        <v>0</v>
      </c>
      <c r="P320" s="7"/>
      <c r="Q320" s="105">
        <f t="shared" si="166"/>
        <v>6.0650000000000004</v>
      </c>
      <c r="R320" s="105">
        <f t="shared" si="167"/>
        <v>6.0650000000000004</v>
      </c>
      <c r="S320" s="105">
        <f t="shared" si="168"/>
        <v>6.0650000000000004</v>
      </c>
      <c r="T320" s="7"/>
      <c r="U320" s="5">
        <f t="shared" si="169"/>
        <v>31</v>
      </c>
      <c r="V320" s="45">
        <f t="shared" si="170"/>
        <v>46868</v>
      </c>
      <c r="W320" s="5">
        <f t="shared" si="171"/>
        <v>9917</v>
      </c>
      <c r="X320" s="55">
        <f t="shared" si="172"/>
        <v>6.2845917974847509E-2</v>
      </c>
      <c r="Y320" s="47">
        <f t="shared" si="173"/>
        <v>0.18635799829598798</v>
      </c>
      <c r="Z320" s="5">
        <f t="shared" si="174"/>
        <v>0</v>
      </c>
      <c r="AA320" s="5">
        <f t="shared" si="175"/>
        <v>0</v>
      </c>
      <c r="AC320" s="39">
        <f t="shared" si="176"/>
        <v>0</v>
      </c>
      <c r="AD320" s="39">
        <f t="shared" si="177"/>
        <v>0</v>
      </c>
      <c r="AE320" s="39">
        <f t="shared" si="178"/>
        <v>0</v>
      </c>
      <c r="AF320" s="39">
        <f t="shared" si="179"/>
        <v>0</v>
      </c>
      <c r="AG320" s="39">
        <f t="shared" si="180"/>
        <v>0</v>
      </c>
      <c r="AH320" s="39">
        <f t="shared" si="181"/>
        <v>0</v>
      </c>
      <c r="AI320" s="39">
        <f t="shared" si="182"/>
        <v>0</v>
      </c>
      <c r="AJ320" s="39">
        <f t="shared" si="183"/>
        <v>0</v>
      </c>
      <c r="AK320" s="39">
        <f t="shared" si="184"/>
        <v>0</v>
      </c>
      <c r="AL320" s="43"/>
      <c r="AM320" s="39">
        <f t="shared" si="185"/>
        <v>0</v>
      </c>
      <c r="AN320" s="39">
        <f t="shared" si="186"/>
        <v>0</v>
      </c>
      <c r="AO320" s="39">
        <f t="shared" si="187"/>
        <v>0</v>
      </c>
      <c r="AP320" s="40">
        <f t="shared" si="188"/>
        <v>0</v>
      </c>
      <c r="AR320" s="39">
        <f t="shared" si="189"/>
        <v>0</v>
      </c>
      <c r="AS320" s="39">
        <f t="shared" si="190"/>
        <v>0</v>
      </c>
      <c r="AT320" s="39">
        <f t="shared" si="191"/>
        <v>0</v>
      </c>
      <c r="AU320" s="40">
        <f t="shared" si="192"/>
        <v>0</v>
      </c>
      <c r="AV320" s="40"/>
      <c r="AW320" s="52">
        <f t="shared" si="193"/>
        <v>0</v>
      </c>
      <c r="AY320" s="52">
        <f t="shared" si="194"/>
        <v>0</v>
      </c>
      <c r="AZ320" s="70"/>
    </row>
    <row r="321" spans="1:52" ht="12" customHeight="1">
      <c r="A321" s="44">
        <f t="shared" si="195"/>
        <v>46844</v>
      </c>
      <c r="B321" s="66">
        <f t="shared" si="197"/>
        <v>15000</v>
      </c>
      <c r="C321" s="67"/>
      <c r="D321" s="68">
        <f t="shared" si="159"/>
        <v>15000</v>
      </c>
      <c r="E321" s="35">
        <f t="shared" si="160"/>
        <v>0</v>
      </c>
      <c r="F321" s="35">
        <f t="shared" si="161"/>
        <v>0</v>
      </c>
      <c r="G321" s="55">
        <f t="shared" si="162"/>
        <v>6.0650000000000004</v>
      </c>
      <c r="H321" s="69">
        <f>G321+' Summary'!$B$15</f>
        <v>6.0650000000000004</v>
      </c>
      <c r="I321" s="105">
        <f>H321+' Summary'!$B$17</f>
        <v>6.0650000000000004</v>
      </c>
      <c r="J321" s="55">
        <f t="shared" si="163"/>
        <v>0</v>
      </c>
      <c r="K321" s="69">
        <f>J321+' Summary'!$B$16</f>
        <v>0</v>
      </c>
      <c r="L321" s="105">
        <f t="shared" si="196"/>
        <v>0</v>
      </c>
      <c r="M321" s="55">
        <f t="shared" si="164"/>
        <v>0</v>
      </c>
      <c r="N321" s="69">
        <f t="shared" si="165"/>
        <v>0</v>
      </c>
      <c r="O321" s="105">
        <f t="shared" si="165"/>
        <v>0</v>
      </c>
      <c r="P321" s="7"/>
      <c r="Q321" s="105">
        <f t="shared" si="166"/>
        <v>6.0650000000000004</v>
      </c>
      <c r="R321" s="105">
        <f t="shared" si="167"/>
        <v>6.0650000000000004</v>
      </c>
      <c r="S321" s="105">
        <f t="shared" si="168"/>
        <v>6.0650000000000004</v>
      </c>
      <c r="T321" s="7"/>
      <c r="U321" s="5">
        <f t="shared" si="169"/>
        <v>30</v>
      </c>
      <c r="V321" s="45">
        <f t="shared" si="170"/>
        <v>46898</v>
      </c>
      <c r="W321" s="5">
        <f t="shared" si="171"/>
        <v>9947</v>
      </c>
      <c r="X321" s="55">
        <f t="shared" si="172"/>
        <v>6.2845917974847509E-2</v>
      </c>
      <c r="Y321" s="47">
        <f t="shared" si="173"/>
        <v>0.18541324753227209</v>
      </c>
      <c r="Z321" s="5">
        <f t="shared" si="174"/>
        <v>0</v>
      </c>
      <c r="AA321" s="5">
        <f t="shared" si="175"/>
        <v>0</v>
      </c>
      <c r="AC321" s="39">
        <f t="shared" si="176"/>
        <v>0</v>
      </c>
      <c r="AD321" s="39">
        <f t="shared" si="177"/>
        <v>0</v>
      </c>
      <c r="AE321" s="39">
        <f t="shared" si="178"/>
        <v>0</v>
      </c>
      <c r="AF321" s="39">
        <f t="shared" si="179"/>
        <v>0</v>
      </c>
      <c r="AG321" s="39">
        <f t="shared" si="180"/>
        <v>0</v>
      </c>
      <c r="AH321" s="39">
        <f t="shared" si="181"/>
        <v>0</v>
      </c>
      <c r="AI321" s="39">
        <f t="shared" si="182"/>
        <v>0</v>
      </c>
      <c r="AJ321" s="39">
        <f t="shared" si="183"/>
        <v>0</v>
      </c>
      <c r="AK321" s="39">
        <f t="shared" si="184"/>
        <v>0</v>
      </c>
      <c r="AL321" s="43"/>
      <c r="AM321" s="39">
        <f t="shared" si="185"/>
        <v>0</v>
      </c>
      <c r="AN321" s="39">
        <f t="shared" si="186"/>
        <v>0</v>
      </c>
      <c r="AO321" s="39">
        <f t="shared" si="187"/>
        <v>0</v>
      </c>
      <c r="AP321" s="40">
        <f t="shared" si="188"/>
        <v>0</v>
      </c>
      <c r="AR321" s="39">
        <f t="shared" si="189"/>
        <v>0</v>
      </c>
      <c r="AS321" s="39">
        <f t="shared" si="190"/>
        <v>0</v>
      </c>
      <c r="AT321" s="39">
        <f t="shared" si="191"/>
        <v>0</v>
      </c>
      <c r="AU321" s="40">
        <f t="shared" si="192"/>
        <v>0</v>
      </c>
      <c r="AV321" s="40"/>
      <c r="AW321" s="52">
        <f t="shared" si="193"/>
        <v>0</v>
      </c>
      <c r="AY321" s="52">
        <f t="shared" si="194"/>
        <v>0</v>
      </c>
      <c r="AZ321" s="70"/>
    </row>
    <row r="322" spans="1:52" ht="12" customHeight="1">
      <c r="A322" s="44">
        <f t="shared" si="195"/>
        <v>46874</v>
      </c>
      <c r="B322" s="66">
        <f t="shared" si="197"/>
        <v>15000</v>
      </c>
      <c r="C322" s="67"/>
      <c r="D322" s="68">
        <f t="shared" si="159"/>
        <v>15000</v>
      </c>
      <c r="E322" s="35">
        <f t="shared" si="160"/>
        <v>0</v>
      </c>
      <c r="F322" s="35">
        <f t="shared" si="161"/>
        <v>0</v>
      </c>
      <c r="G322" s="55">
        <f t="shared" si="162"/>
        <v>6.0650000000000004</v>
      </c>
      <c r="H322" s="69">
        <f>G322+' Summary'!$B$15</f>
        <v>6.0650000000000004</v>
      </c>
      <c r="I322" s="105">
        <f>H322+' Summary'!$B$17</f>
        <v>6.0650000000000004</v>
      </c>
      <c r="J322" s="55">
        <f t="shared" si="163"/>
        <v>0</v>
      </c>
      <c r="K322" s="69">
        <f>J322+' Summary'!$B$16</f>
        <v>0</v>
      </c>
      <c r="L322" s="105">
        <f t="shared" si="196"/>
        <v>0</v>
      </c>
      <c r="M322" s="55">
        <f t="shared" si="164"/>
        <v>0</v>
      </c>
      <c r="N322" s="69">
        <f t="shared" si="165"/>
        <v>0</v>
      </c>
      <c r="O322" s="105">
        <f t="shared" si="165"/>
        <v>0</v>
      </c>
      <c r="P322" s="7"/>
      <c r="Q322" s="105">
        <f t="shared" si="166"/>
        <v>6.0650000000000004</v>
      </c>
      <c r="R322" s="105">
        <f t="shared" si="167"/>
        <v>6.0650000000000004</v>
      </c>
      <c r="S322" s="105">
        <f t="shared" si="168"/>
        <v>6.0650000000000004</v>
      </c>
      <c r="T322" s="7"/>
      <c r="U322" s="5">
        <f t="shared" si="169"/>
        <v>31</v>
      </c>
      <c r="V322" s="45">
        <f t="shared" si="170"/>
        <v>46929</v>
      </c>
      <c r="W322" s="5">
        <f t="shared" si="171"/>
        <v>9978</v>
      </c>
      <c r="X322" s="55">
        <f t="shared" si="172"/>
        <v>6.2845917974847509E-2</v>
      </c>
      <c r="Y322" s="47">
        <f t="shared" si="173"/>
        <v>0.18444203638549933</v>
      </c>
      <c r="Z322" s="5">
        <f t="shared" si="174"/>
        <v>0</v>
      </c>
      <c r="AA322" s="5">
        <f t="shared" si="175"/>
        <v>0</v>
      </c>
      <c r="AC322" s="39">
        <f t="shared" si="176"/>
        <v>0</v>
      </c>
      <c r="AD322" s="39">
        <f t="shared" si="177"/>
        <v>0</v>
      </c>
      <c r="AE322" s="39">
        <f t="shared" si="178"/>
        <v>0</v>
      </c>
      <c r="AF322" s="39">
        <f t="shared" si="179"/>
        <v>0</v>
      </c>
      <c r="AG322" s="39">
        <f t="shared" si="180"/>
        <v>0</v>
      </c>
      <c r="AH322" s="39">
        <f t="shared" si="181"/>
        <v>0</v>
      </c>
      <c r="AI322" s="39">
        <f t="shared" si="182"/>
        <v>0</v>
      </c>
      <c r="AJ322" s="39">
        <f t="shared" si="183"/>
        <v>0</v>
      </c>
      <c r="AK322" s="39">
        <f t="shared" si="184"/>
        <v>0</v>
      </c>
      <c r="AL322" s="43"/>
      <c r="AM322" s="39">
        <f t="shared" si="185"/>
        <v>0</v>
      </c>
      <c r="AN322" s="39">
        <f t="shared" si="186"/>
        <v>0</v>
      </c>
      <c r="AO322" s="39">
        <f t="shared" si="187"/>
        <v>0</v>
      </c>
      <c r="AP322" s="40">
        <f t="shared" si="188"/>
        <v>0</v>
      </c>
      <c r="AR322" s="39">
        <f t="shared" si="189"/>
        <v>0</v>
      </c>
      <c r="AS322" s="39">
        <f t="shared" si="190"/>
        <v>0</v>
      </c>
      <c r="AT322" s="39">
        <f t="shared" si="191"/>
        <v>0</v>
      </c>
      <c r="AU322" s="40">
        <f t="shared" si="192"/>
        <v>0</v>
      </c>
      <c r="AV322" s="40"/>
      <c r="AW322" s="52">
        <f t="shared" si="193"/>
        <v>0</v>
      </c>
      <c r="AY322" s="52">
        <f t="shared" si="194"/>
        <v>0</v>
      </c>
      <c r="AZ322" s="70"/>
    </row>
    <row r="323" spans="1:52" ht="12" customHeight="1">
      <c r="A323" s="44">
        <f t="shared" si="195"/>
        <v>46905</v>
      </c>
      <c r="B323" s="66">
        <f t="shared" si="197"/>
        <v>15000</v>
      </c>
      <c r="C323" s="67"/>
      <c r="D323" s="68">
        <f t="shared" si="159"/>
        <v>15000</v>
      </c>
      <c r="E323" s="35">
        <f t="shared" si="160"/>
        <v>0</v>
      </c>
      <c r="F323" s="35">
        <f t="shared" si="161"/>
        <v>0</v>
      </c>
      <c r="G323" s="55">
        <f t="shared" si="162"/>
        <v>6.0650000000000004</v>
      </c>
      <c r="H323" s="69">
        <f>G323+' Summary'!$B$15</f>
        <v>6.0650000000000004</v>
      </c>
      <c r="I323" s="105">
        <f>H323+' Summary'!$B$17</f>
        <v>6.0650000000000004</v>
      </c>
      <c r="J323" s="55">
        <f t="shared" si="163"/>
        <v>0</v>
      </c>
      <c r="K323" s="69">
        <f>J323+' Summary'!$B$16</f>
        <v>0</v>
      </c>
      <c r="L323" s="105">
        <f t="shared" si="196"/>
        <v>0</v>
      </c>
      <c r="M323" s="55">
        <f t="shared" si="164"/>
        <v>0</v>
      </c>
      <c r="N323" s="69">
        <f t="shared" si="165"/>
        <v>0</v>
      </c>
      <c r="O323" s="105">
        <f t="shared" si="165"/>
        <v>0</v>
      </c>
      <c r="P323" s="7"/>
      <c r="Q323" s="105">
        <f t="shared" si="166"/>
        <v>6.0650000000000004</v>
      </c>
      <c r="R323" s="105">
        <f t="shared" si="167"/>
        <v>6.0650000000000004</v>
      </c>
      <c r="S323" s="105">
        <f t="shared" si="168"/>
        <v>6.0650000000000004</v>
      </c>
      <c r="T323" s="7"/>
      <c r="U323" s="5">
        <f t="shared" si="169"/>
        <v>30</v>
      </c>
      <c r="V323" s="45">
        <f t="shared" si="170"/>
        <v>46959</v>
      </c>
      <c r="W323" s="5">
        <f t="shared" si="171"/>
        <v>10008</v>
      </c>
      <c r="X323" s="55">
        <f t="shared" si="172"/>
        <v>6.2845917974847509E-2</v>
      </c>
      <c r="Y323" s="47">
        <f t="shared" si="173"/>
        <v>0.18350699868210138</v>
      </c>
      <c r="Z323" s="5">
        <f t="shared" si="174"/>
        <v>0</v>
      </c>
      <c r="AA323" s="5">
        <f t="shared" si="175"/>
        <v>0</v>
      </c>
      <c r="AC323" s="39">
        <f t="shared" si="176"/>
        <v>0</v>
      </c>
      <c r="AD323" s="39">
        <f t="shared" si="177"/>
        <v>0</v>
      </c>
      <c r="AE323" s="39">
        <f t="shared" si="178"/>
        <v>0</v>
      </c>
      <c r="AF323" s="39">
        <f t="shared" si="179"/>
        <v>0</v>
      </c>
      <c r="AG323" s="39">
        <f t="shared" si="180"/>
        <v>0</v>
      </c>
      <c r="AH323" s="39">
        <f t="shared" si="181"/>
        <v>0</v>
      </c>
      <c r="AI323" s="39">
        <f t="shared" si="182"/>
        <v>0</v>
      </c>
      <c r="AJ323" s="39">
        <f t="shared" si="183"/>
        <v>0</v>
      </c>
      <c r="AK323" s="39">
        <f t="shared" si="184"/>
        <v>0</v>
      </c>
      <c r="AL323" s="43"/>
      <c r="AM323" s="39">
        <f t="shared" si="185"/>
        <v>0</v>
      </c>
      <c r="AN323" s="39">
        <f t="shared" si="186"/>
        <v>0</v>
      </c>
      <c r="AO323" s="39">
        <f t="shared" si="187"/>
        <v>0</v>
      </c>
      <c r="AP323" s="40">
        <f t="shared" si="188"/>
        <v>0</v>
      </c>
      <c r="AR323" s="39">
        <f t="shared" si="189"/>
        <v>0</v>
      </c>
      <c r="AS323" s="39">
        <f t="shared" si="190"/>
        <v>0</v>
      </c>
      <c r="AT323" s="39">
        <f t="shared" si="191"/>
        <v>0</v>
      </c>
      <c r="AU323" s="40">
        <f t="shared" si="192"/>
        <v>0</v>
      </c>
      <c r="AV323" s="40"/>
      <c r="AW323" s="52">
        <f t="shared" si="193"/>
        <v>0</v>
      </c>
      <c r="AY323" s="52">
        <f t="shared" si="194"/>
        <v>0</v>
      </c>
      <c r="AZ323" s="70"/>
    </row>
    <row r="324" spans="1:52" ht="12" customHeight="1">
      <c r="A324" s="44">
        <f t="shared" si="195"/>
        <v>46935</v>
      </c>
      <c r="B324" s="66">
        <f t="shared" si="197"/>
        <v>15000</v>
      </c>
      <c r="C324" s="67"/>
      <c r="D324" s="68">
        <f t="shared" si="159"/>
        <v>15000</v>
      </c>
      <c r="E324" s="35">
        <f t="shared" si="160"/>
        <v>0</v>
      </c>
      <c r="F324" s="35">
        <f t="shared" si="161"/>
        <v>0</v>
      </c>
      <c r="G324" s="55">
        <f t="shared" si="162"/>
        <v>6.0650000000000004</v>
      </c>
      <c r="H324" s="69">
        <f>G324+' Summary'!$B$15</f>
        <v>6.0650000000000004</v>
      </c>
      <c r="I324" s="105">
        <f>H324+' Summary'!$B$17</f>
        <v>6.0650000000000004</v>
      </c>
      <c r="J324" s="55">
        <f t="shared" si="163"/>
        <v>0</v>
      </c>
      <c r="K324" s="69">
        <f>J324+' Summary'!$B$16</f>
        <v>0</v>
      </c>
      <c r="L324" s="105">
        <f t="shared" si="196"/>
        <v>0</v>
      </c>
      <c r="M324" s="55">
        <f t="shared" si="164"/>
        <v>0</v>
      </c>
      <c r="N324" s="69">
        <f t="shared" si="165"/>
        <v>0</v>
      </c>
      <c r="O324" s="105">
        <f t="shared" si="165"/>
        <v>0</v>
      </c>
      <c r="P324" s="7"/>
      <c r="Q324" s="105">
        <f t="shared" si="166"/>
        <v>6.0650000000000004</v>
      </c>
      <c r="R324" s="105">
        <f t="shared" si="167"/>
        <v>6.0650000000000004</v>
      </c>
      <c r="S324" s="105">
        <f t="shared" si="168"/>
        <v>6.0650000000000004</v>
      </c>
      <c r="T324" s="7"/>
      <c r="U324" s="5">
        <f t="shared" si="169"/>
        <v>31</v>
      </c>
      <c r="V324" s="45">
        <f t="shared" si="170"/>
        <v>46990</v>
      </c>
      <c r="W324" s="5">
        <f t="shared" si="171"/>
        <v>10039</v>
      </c>
      <c r="X324" s="55">
        <f t="shared" si="172"/>
        <v>6.2845917974847509E-2</v>
      </c>
      <c r="Y324" s="47">
        <f t="shared" si="173"/>
        <v>0.1825457726370214</v>
      </c>
      <c r="Z324" s="5">
        <f t="shared" si="174"/>
        <v>0</v>
      </c>
      <c r="AA324" s="5">
        <f t="shared" si="175"/>
        <v>0</v>
      </c>
      <c r="AC324" s="39">
        <f t="shared" si="176"/>
        <v>0</v>
      </c>
      <c r="AD324" s="39">
        <f t="shared" si="177"/>
        <v>0</v>
      </c>
      <c r="AE324" s="39">
        <f t="shared" si="178"/>
        <v>0</v>
      </c>
      <c r="AF324" s="39">
        <f t="shared" si="179"/>
        <v>0</v>
      </c>
      <c r="AG324" s="39">
        <f t="shared" si="180"/>
        <v>0</v>
      </c>
      <c r="AH324" s="39">
        <f t="shared" si="181"/>
        <v>0</v>
      </c>
      <c r="AI324" s="39">
        <f t="shared" si="182"/>
        <v>0</v>
      </c>
      <c r="AJ324" s="39">
        <f t="shared" si="183"/>
        <v>0</v>
      </c>
      <c r="AK324" s="39">
        <f t="shared" si="184"/>
        <v>0</v>
      </c>
      <c r="AL324" s="43"/>
      <c r="AM324" s="39">
        <f t="shared" si="185"/>
        <v>0</v>
      </c>
      <c r="AN324" s="39">
        <f t="shared" si="186"/>
        <v>0</v>
      </c>
      <c r="AO324" s="39">
        <f t="shared" si="187"/>
        <v>0</v>
      </c>
      <c r="AP324" s="40">
        <f t="shared" si="188"/>
        <v>0</v>
      </c>
      <c r="AR324" s="39">
        <f t="shared" si="189"/>
        <v>0</v>
      </c>
      <c r="AS324" s="39">
        <f t="shared" si="190"/>
        <v>0</v>
      </c>
      <c r="AT324" s="39">
        <f t="shared" si="191"/>
        <v>0</v>
      </c>
      <c r="AU324" s="40">
        <f t="shared" si="192"/>
        <v>0</v>
      </c>
      <c r="AV324" s="40"/>
      <c r="AW324" s="52">
        <f t="shared" si="193"/>
        <v>0</v>
      </c>
      <c r="AY324" s="52">
        <f t="shared" si="194"/>
        <v>0</v>
      </c>
      <c r="AZ324" s="70"/>
    </row>
    <row r="325" spans="1:52" ht="12" customHeight="1">
      <c r="A325" s="44">
        <f t="shared" si="195"/>
        <v>46966</v>
      </c>
      <c r="B325" s="66">
        <f t="shared" si="197"/>
        <v>15000</v>
      </c>
      <c r="C325" s="67"/>
      <c r="D325" s="68">
        <f t="shared" si="159"/>
        <v>15000</v>
      </c>
      <c r="E325" s="35">
        <f t="shared" si="160"/>
        <v>0</v>
      </c>
      <c r="F325" s="35">
        <f t="shared" si="161"/>
        <v>0</v>
      </c>
      <c r="G325" s="55">
        <f t="shared" si="162"/>
        <v>6.0650000000000004</v>
      </c>
      <c r="H325" s="69">
        <f>G325+' Summary'!$B$15</f>
        <v>6.0650000000000004</v>
      </c>
      <c r="I325" s="105">
        <f>H325+' Summary'!$B$17</f>
        <v>6.0650000000000004</v>
      </c>
      <c r="J325" s="55">
        <f t="shared" si="163"/>
        <v>0</v>
      </c>
      <c r="K325" s="69">
        <f>J325+' Summary'!$B$16</f>
        <v>0</v>
      </c>
      <c r="L325" s="105">
        <f t="shared" si="196"/>
        <v>0</v>
      </c>
      <c r="M325" s="55">
        <f t="shared" si="164"/>
        <v>0</v>
      </c>
      <c r="N325" s="69">
        <f t="shared" si="165"/>
        <v>0</v>
      </c>
      <c r="O325" s="105">
        <f t="shared" si="165"/>
        <v>0</v>
      </c>
      <c r="P325" s="7"/>
      <c r="Q325" s="105">
        <f t="shared" si="166"/>
        <v>6.0650000000000004</v>
      </c>
      <c r="R325" s="105">
        <f t="shared" si="167"/>
        <v>6.0650000000000004</v>
      </c>
      <c r="S325" s="105">
        <f t="shared" si="168"/>
        <v>6.0650000000000004</v>
      </c>
      <c r="T325" s="7"/>
      <c r="U325" s="5">
        <f t="shared" si="169"/>
        <v>31</v>
      </c>
      <c r="V325" s="45">
        <f t="shared" si="170"/>
        <v>47021</v>
      </c>
      <c r="W325" s="5">
        <f t="shared" si="171"/>
        <v>10070</v>
      </c>
      <c r="X325" s="55">
        <f t="shared" si="172"/>
        <v>6.2845917974847509E-2</v>
      </c>
      <c r="Y325" s="47">
        <f t="shared" si="173"/>
        <v>0.18158958157979682</v>
      </c>
      <c r="Z325" s="5">
        <f t="shared" si="174"/>
        <v>0</v>
      </c>
      <c r="AA325" s="5">
        <f t="shared" si="175"/>
        <v>0</v>
      </c>
      <c r="AC325" s="39">
        <f t="shared" si="176"/>
        <v>0</v>
      </c>
      <c r="AD325" s="39">
        <f t="shared" si="177"/>
        <v>0</v>
      </c>
      <c r="AE325" s="39">
        <f t="shared" si="178"/>
        <v>0</v>
      </c>
      <c r="AF325" s="39">
        <f t="shared" si="179"/>
        <v>0</v>
      </c>
      <c r="AG325" s="39">
        <f t="shared" si="180"/>
        <v>0</v>
      </c>
      <c r="AH325" s="39">
        <f t="shared" si="181"/>
        <v>0</v>
      </c>
      <c r="AI325" s="39">
        <f t="shared" si="182"/>
        <v>0</v>
      </c>
      <c r="AJ325" s="39">
        <f t="shared" si="183"/>
        <v>0</v>
      </c>
      <c r="AK325" s="39">
        <f t="shared" si="184"/>
        <v>0</v>
      </c>
      <c r="AL325" s="43"/>
      <c r="AM325" s="39">
        <f t="shared" si="185"/>
        <v>0</v>
      </c>
      <c r="AN325" s="39">
        <f t="shared" si="186"/>
        <v>0</v>
      </c>
      <c r="AO325" s="39">
        <f t="shared" si="187"/>
        <v>0</v>
      </c>
      <c r="AP325" s="40">
        <f t="shared" si="188"/>
        <v>0</v>
      </c>
      <c r="AR325" s="39">
        <f t="shared" si="189"/>
        <v>0</v>
      </c>
      <c r="AS325" s="39">
        <f t="shared" si="190"/>
        <v>0</v>
      </c>
      <c r="AT325" s="39">
        <f t="shared" si="191"/>
        <v>0</v>
      </c>
      <c r="AU325" s="40">
        <f t="shared" si="192"/>
        <v>0</v>
      </c>
      <c r="AV325" s="40"/>
      <c r="AW325" s="52">
        <f t="shared" si="193"/>
        <v>0</v>
      </c>
      <c r="AY325" s="52">
        <f t="shared" si="194"/>
        <v>0</v>
      </c>
      <c r="AZ325" s="70"/>
    </row>
    <row r="326" spans="1:52" ht="12" customHeight="1">
      <c r="A326" s="44">
        <f t="shared" si="195"/>
        <v>46997</v>
      </c>
      <c r="B326" s="66">
        <f t="shared" si="197"/>
        <v>15000</v>
      </c>
      <c r="C326" s="67"/>
      <c r="D326" s="68">
        <f t="shared" si="159"/>
        <v>15000</v>
      </c>
      <c r="E326" s="35">
        <f t="shared" si="160"/>
        <v>0</v>
      </c>
      <c r="F326" s="35">
        <f t="shared" si="161"/>
        <v>0</v>
      </c>
      <c r="G326" s="55">
        <f t="shared" si="162"/>
        <v>6.0650000000000004</v>
      </c>
      <c r="H326" s="69">
        <f>G326+' Summary'!$B$15</f>
        <v>6.0650000000000004</v>
      </c>
      <c r="I326" s="105">
        <f>H326+' Summary'!$B$17</f>
        <v>6.0650000000000004</v>
      </c>
      <c r="J326" s="55">
        <f t="shared" si="163"/>
        <v>0</v>
      </c>
      <c r="K326" s="69">
        <f>J326+' Summary'!$B$16</f>
        <v>0</v>
      </c>
      <c r="L326" s="105">
        <f t="shared" si="196"/>
        <v>0</v>
      </c>
      <c r="M326" s="55">
        <f t="shared" si="164"/>
        <v>0</v>
      </c>
      <c r="N326" s="69">
        <f t="shared" si="165"/>
        <v>0</v>
      </c>
      <c r="O326" s="105">
        <f t="shared" si="165"/>
        <v>0</v>
      </c>
      <c r="P326" s="7"/>
      <c r="Q326" s="105">
        <f t="shared" si="166"/>
        <v>6.0650000000000004</v>
      </c>
      <c r="R326" s="105">
        <f t="shared" si="167"/>
        <v>6.0650000000000004</v>
      </c>
      <c r="S326" s="105">
        <f t="shared" si="168"/>
        <v>6.0650000000000004</v>
      </c>
      <c r="T326" s="7"/>
      <c r="U326" s="5">
        <f t="shared" si="169"/>
        <v>30</v>
      </c>
      <c r="V326" s="45">
        <f t="shared" si="170"/>
        <v>47051</v>
      </c>
      <c r="W326" s="5">
        <f t="shared" si="171"/>
        <v>10100</v>
      </c>
      <c r="X326" s="55">
        <f t="shared" si="172"/>
        <v>6.2845917974847509E-2</v>
      </c>
      <c r="Y326" s="47">
        <f t="shared" si="173"/>
        <v>0.18066900453213031</v>
      </c>
      <c r="Z326" s="5">
        <f t="shared" si="174"/>
        <v>0</v>
      </c>
      <c r="AA326" s="5">
        <f t="shared" si="175"/>
        <v>0</v>
      </c>
      <c r="AC326" s="39">
        <f t="shared" si="176"/>
        <v>0</v>
      </c>
      <c r="AD326" s="39">
        <f t="shared" si="177"/>
        <v>0</v>
      </c>
      <c r="AE326" s="39">
        <f t="shared" si="178"/>
        <v>0</v>
      </c>
      <c r="AF326" s="39">
        <f t="shared" si="179"/>
        <v>0</v>
      </c>
      <c r="AG326" s="39">
        <f t="shared" si="180"/>
        <v>0</v>
      </c>
      <c r="AH326" s="39">
        <f t="shared" si="181"/>
        <v>0</v>
      </c>
      <c r="AI326" s="39">
        <f t="shared" si="182"/>
        <v>0</v>
      </c>
      <c r="AJ326" s="39">
        <f t="shared" si="183"/>
        <v>0</v>
      </c>
      <c r="AK326" s="39">
        <f t="shared" si="184"/>
        <v>0</v>
      </c>
      <c r="AL326" s="43"/>
      <c r="AM326" s="39">
        <f t="shared" si="185"/>
        <v>0</v>
      </c>
      <c r="AN326" s="39">
        <f t="shared" si="186"/>
        <v>0</v>
      </c>
      <c r="AO326" s="39">
        <f t="shared" si="187"/>
        <v>0</v>
      </c>
      <c r="AP326" s="40">
        <f t="shared" si="188"/>
        <v>0</v>
      </c>
      <c r="AR326" s="39">
        <f t="shared" si="189"/>
        <v>0</v>
      </c>
      <c r="AS326" s="39">
        <f t="shared" si="190"/>
        <v>0</v>
      </c>
      <c r="AT326" s="39">
        <f t="shared" si="191"/>
        <v>0</v>
      </c>
      <c r="AU326" s="40">
        <f t="shared" si="192"/>
        <v>0</v>
      </c>
      <c r="AV326" s="40"/>
      <c r="AW326" s="52">
        <f t="shared" si="193"/>
        <v>0</v>
      </c>
      <c r="AY326" s="52">
        <f t="shared" si="194"/>
        <v>0</v>
      </c>
      <c r="AZ326" s="70"/>
    </row>
    <row r="327" spans="1:52" ht="12" customHeight="1">
      <c r="A327" s="44">
        <f t="shared" si="195"/>
        <v>47027</v>
      </c>
      <c r="B327" s="66">
        <f t="shared" si="197"/>
        <v>15000</v>
      </c>
      <c r="C327" s="67"/>
      <c r="D327" s="68">
        <f t="shared" si="159"/>
        <v>15000</v>
      </c>
      <c r="E327" s="35">
        <f t="shared" si="160"/>
        <v>0</v>
      </c>
      <c r="F327" s="35">
        <f t="shared" si="161"/>
        <v>0</v>
      </c>
      <c r="G327" s="55">
        <f t="shared" si="162"/>
        <v>6.0650000000000004</v>
      </c>
      <c r="H327" s="69">
        <f>G327+' Summary'!$B$15</f>
        <v>6.0650000000000004</v>
      </c>
      <c r="I327" s="105">
        <f>H327+' Summary'!$B$17</f>
        <v>6.0650000000000004</v>
      </c>
      <c r="J327" s="55">
        <f t="shared" si="163"/>
        <v>0</v>
      </c>
      <c r="K327" s="69">
        <f>J327+' Summary'!$B$16</f>
        <v>0</v>
      </c>
      <c r="L327" s="105">
        <f t="shared" si="196"/>
        <v>0</v>
      </c>
      <c r="M327" s="55">
        <f t="shared" si="164"/>
        <v>0</v>
      </c>
      <c r="N327" s="69">
        <f t="shared" si="165"/>
        <v>0</v>
      </c>
      <c r="O327" s="105">
        <f t="shared" si="165"/>
        <v>0</v>
      </c>
      <c r="P327" s="7"/>
      <c r="Q327" s="105">
        <f t="shared" si="166"/>
        <v>6.0650000000000004</v>
      </c>
      <c r="R327" s="105">
        <f t="shared" si="167"/>
        <v>6.0650000000000004</v>
      </c>
      <c r="S327" s="105">
        <f t="shared" si="168"/>
        <v>6.0650000000000004</v>
      </c>
      <c r="T327" s="7"/>
      <c r="U327" s="5">
        <f t="shared" si="169"/>
        <v>31</v>
      </c>
      <c r="V327" s="45">
        <f t="shared" si="170"/>
        <v>47082</v>
      </c>
      <c r="W327" s="5">
        <f t="shared" si="171"/>
        <v>10131</v>
      </c>
      <c r="X327" s="55">
        <f t="shared" si="172"/>
        <v>6.2845917974847509E-2</v>
      </c>
      <c r="Y327" s="47">
        <f t="shared" si="173"/>
        <v>0.17972264415382233</v>
      </c>
      <c r="Z327" s="5">
        <f t="shared" si="174"/>
        <v>0</v>
      </c>
      <c r="AA327" s="5">
        <f t="shared" si="175"/>
        <v>0</v>
      </c>
      <c r="AC327" s="39">
        <f t="shared" si="176"/>
        <v>0</v>
      </c>
      <c r="AD327" s="39">
        <f t="shared" si="177"/>
        <v>0</v>
      </c>
      <c r="AE327" s="39">
        <f t="shared" si="178"/>
        <v>0</v>
      </c>
      <c r="AF327" s="39">
        <f t="shared" si="179"/>
        <v>0</v>
      </c>
      <c r="AG327" s="39">
        <f t="shared" si="180"/>
        <v>0</v>
      </c>
      <c r="AH327" s="39">
        <f t="shared" si="181"/>
        <v>0</v>
      </c>
      <c r="AI327" s="39">
        <f t="shared" si="182"/>
        <v>0</v>
      </c>
      <c r="AJ327" s="39">
        <f t="shared" si="183"/>
        <v>0</v>
      </c>
      <c r="AK327" s="39">
        <f t="shared" si="184"/>
        <v>0</v>
      </c>
      <c r="AL327" s="43"/>
      <c r="AM327" s="39">
        <f t="shared" si="185"/>
        <v>0</v>
      </c>
      <c r="AN327" s="39">
        <f t="shared" si="186"/>
        <v>0</v>
      </c>
      <c r="AO327" s="39">
        <f t="shared" si="187"/>
        <v>0</v>
      </c>
      <c r="AP327" s="40">
        <f t="shared" si="188"/>
        <v>0</v>
      </c>
      <c r="AR327" s="39">
        <f t="shared" si="189"/>
        <v>0</v>
      </c>
      <c r="AS327" s="39">
        <f t="shared" si="190"/>
        <v>0</v>
      </c>
      <c r="AT327" s="39">
        <f t="shared" si="191"/>
        <v>0</v>
      </c>
      <c r="AU327" s="40">
        <f t="shared" si="192"/>
        <v>0</v>
      </c>
      <c r="AV327" s="40"/>
      <c r="AW327" s="52">
        <f t="shared" si="193"/>
        <v>0</v>
      </c>
      <c r="AY327" s="52">
        <f t="shared" si="194"/>
        <v>0</v>
      </c>
      <c r="AZ327" s="70"/>
    </row>
    <row r="328" spans="1:52" ht="12" customHeight="1">
      <c r="A328" s="44">
        <f t="shared" si="195"/>
        <v>47058</v>
      </c>
      <c r="B328" s="66">
        <f t="shared" si="197"/>
        <v>15000</v>
      </c>
      <c r="C328" s="67"/>
      <c r="D328" s="68">
        <f t="shared" si="159"/>
        <v>15000</v>
      </c>
      <c r="E328" s="35">
        <f t="shared" si="160"/>
        <v>0</v>
      </c>
      <c r="F328" s="35">
        <f t="shared" si="161"/>
        <v>0</v>
      </c>
      <c r="G328" s="55">
        <f t="shared" si="162"/>
        <v>6.0650000000000004</v>
      </c>
      <c r="H328" s="69">
        <f>G328+' Summary'!$B$15</f>
        <v>6.0650000000000004</v>
      </c>
      <c r="I328" s="105">
        <f>H328+' Summary'!$B$17</f>
        <v>6.0650000000000004</v>
      </c>
      <c r="J328" s="55">
        <f t="shared" si="163"/>
        <v>0</v>
      </c>
      <c r="K328" s="69">
        <f>J328+' Summary'!$B$16</f>
        <v>0</v>
      </c>
      <c r="L328" s="105">
        <f t="shared" si="196"/>
        <v>0</v>
      </c>
      <c r="M328" s="55">
        <f t="shared" si="164"/>
        <v>0</v>
      </c>
      <c r="N328" s="69">
        <f t="shared" si="165"/>
        <v>0</v>
      </c>
      <c r="O328" s="105">
        <f t="shared" si="165"/>
        <v>0</v>
      </c>
      <c r="P328" s="7"/>
      <c r="Q328" s="105">
        <f t="shared" si="166"/>
        <v>6.0650000000000004</v>
      </c>
      <c r="R328" s="105">
        <f t="shared" si="167"/>
        <v>6.0650000000000004</v>
      </c>
      <c r="S328" s="105">
        <f t="shared" si="168"/>
        <v>6.0650000000000004</v>
      </c>
      <c r="T328" s="7"/>
      <c r="U328" s="5">
        <f t="shared" si="169"/>
        <v>30</v>
      </c>
      <c r="V328" s="45">
        <f t="shared" si="170"/>
        <v>47112</v>
      </c>
      <c r="W328" s="5">
        <f t="shared" si="171"/>
        <v>10161</v>
      </c>
      <c r="X328" s="55">
        <f t="shared" si="172"/>
        <v>6.2845917974847509E-2</v>
      </c>
      <c r="Y328" s="47">
        <f t="shared" si="173"/>
        <v>0.17881153163451055</v>
      </c>
      <c r="Z328" s="5">
        <f t="shared" si="174"/>
        <v>0</v>
      </c>
      <c r="AA328" s="5">
        <f t="shared" si="175"/>
        <v>0</v>
      </c>
      <c r="AC328" s="39">
        <f t="shared" si="176"/>
        <v>0</v>
      </c>
      <c r="AD328" s="39">
        <f t="shared" si="177"/>
        <v>0</v>
      </c>
      <c r="AE328" s="39">
        <f t="shared" si="178"/>
        <v>0</v>
      </c>
      <c r="AF328" s="39">
        <f t="shared" si="179"/>
        <v>0</v>
      </c>
      <c r="AG328" s="39">
        <f t="shared" si="180"/>
        <v>0</v>
      </c>
      <c r="AH328" s="39">
        <f t="shared" si="181"/>
        <v>0</v>
      </c>
      <c r="AI328" s="39">
        <f t="shared" si="182"/>
        <v>0</v>
      </c>
      <c r="AJ328" s="39">
        <f t="shared" si="183"/>
        <v>0</v>
      </c>
      <c r="AK328" s="39">
        <f t="shared" si="184"/>
        <v>0</v>
      </c>
      <c r="AL328" s="43"/>
      <c r="AM328" s="39">
        <f t="shared" si="185"/>
        <v>0</v>
      </c>
      <c r="AN328" s="39">
        <f t="shared" si="186"/>
        <v>0</v>
      </c>
      <c r="AO328" s="39">
        <f t="shared" si="187"/>
        <v>0</v>
      </c>
      <c r="AP328" s="40">
        <f t="shared" si="188"/>
        <v>0</v>
      </c>
      <c r="AR328" s="39">
        <f t="shared" si="189"/>
        <v>0</v>
      </c>
      <c r="AS328" s="39">
        <f t="shared" si="190"/>
        <v>0</v>
      </c>
      <c r="AT328" s="39">
        <f t="shared" si="191"/>
        <v>0</v>
      </c>
      <c r="AU328" s="40">
        <f t="shared" si="192"/>
        <v>0</v>
      </c>
      <c r="AV328" s="40"/>
      <c r="AW328" s="52">
        <f t="shared" si="193"/>
        <v>0</v>
      </c>
      <c r="AY328" s="52">
        <f t="shared" si="194"/>
        <v>0</v>
      </c>
      <c r="AZ328" s="70"/>
    </row>
    <row r="329" spans="1:52" ht="12" customHeight="1">
      <c r="A329" s="44">
        <f t="shared" si="195"/>
        <v>47088</v>
      </c>
      <c r="B329" s="66">
        <f t="shared" si="197"/>
        <v>15000</v>
      </c>
      <c r="C329" s="67"/>
      <c r="D329" s="68">
        <f t="shared" si="159"/>
        <v>15000</v>
      </c>
      <c r="E329" s="35">
        <f t="shared" si="160"/>
        <v>0</v>
      </c>
      <c r="F329" s="35">
        <f t="shared" si="161"/>
        <v>0</v>
      </c>
      <c r="G329" s="55">
        <f t="shared" si="162"/>
        <v>6.0650000000000004</v>
      </c>
      <c r="H329" s="69">
        <f>G329+' Summary'!$B$15</f>
        <v>6.0650000000000004</v>
      </c>
      <c r="I329" s="105">
        <f>H329+' Summary'!$B$17</f>
        <v>6.0650000000000004</v>
      </c>
      <c r="J329" s="55">
        <f t="shared" si="163"/>
        <v>0</v>
      </c>
      <c r="K329" s="69">
        <f>J329+' Summary'!$B$16</f>
        <v>0</v>
      </c>
      <c r="L329" s="105">
        <f t="shared" si="196"/>
        <v>0</v>
      </c>
      <c r="M329" s="55">
        <f t="shared" si="164"/>
        <v>0</v>
      </c>
      <c r="N329" s="69">
        <f t="shared" si="165"/>
        <v>0</v>
      </c>
      <c r="O329" s="105">
        <f t="shared" si="165"/>
        <v>0</v>
      </c>
      <c r="P329" s="7"/>
      <c r="Q329" s="105">
        <f t="shared" si="166"/>
        <v>6.0650000000000004</v>
      </c>
      <c r="R329" s="105">
        <f t="shared" si="167"/>
        <v>6.0650000000000004</v>
      </c>
      <c r="S329" s="105">
        <f t="shared" si="168"/>
        <v>6.0650000000000004</v>
      </c>
      <c r="T329" s="7"/>
      <c r="U329" s="5">
        <f t="shared" si="169"/>
        <v>31</v>
      </c>
      <c r="V329" s="45">
        <f t="shared" si="170"/>
        <v>47143</v>
      </c>
      <c r="W329" s="5">
        <f t="shared" si="171"/>
        <v>10192</v>
      </c>
      <c r="X329" s="55">
        <f t="shared" si="172"/>
        <v>6.2845917974847509E-2</v>
      </c>
      <c r="Y329" s="47">
        <f t="shared" si="173"/>
        <v>0.17787490086510055</v>
      </c>
      <c r="Z329" s="5">
        <f t="shared" si="174"/>
        <v>0</v>
      </c>
      <c r="AA329" s="5">
        <f t="shared" si="175"/>
        <v>0</v>
      </c>
      <c r="AC329" s="39">
        <f t="shared" si="176"/>
        <v>0</v>
      </c>
      <c r="AD329" s="39">
        <f t="shared" si="177"/>
        <v>0</v>
      </c>
      <c r="AE329" s="39">
        <f t="shared" si="178"/>
        <v>0</v>
      </c>
      <c r="AF329" s="39">
        <f t="shared" si="179"/>
        <v>0</v>
      </c>
      <c r="AG329" s="39">
        <f t="shared" si="180"/>
        <v>0</v>
      </c>
      <c r="AH329" s="39">
        <f t="shared" si="181"/>
        <v>0</v>
      </c>
      <c r="AI329" s="39">
        <f t="shared" si="182"/>
        <v>0</v>
      </c>
      <c r="AJ329" s="39">
        <f t="shared" si="183"/>
        <v>0</v>
      </c>
      <c r="AK329" s="39">
        <f t="shared" si="184"/>
        <v>0</v>
      </c>
      <c r="AL329" s="43"/>
      <c r="AM329" s="39">
        <f t="shared" si="185"/>
        <v>0</v>
      </c>
      <c r="AN329" s="39">
        <f t="shared" si="186"/>
        <v>0</v>
      </c>
      <c r="AO329" s="39">
        <f t="shared" si="187"/>
        <v>0</v>
      </c>
      <c r="AP329" s="40">
        <f t="shared" si="188"/>
        <v>0</v>
      </c>
      <c r="AR329" s="39">
        <f t="shared" si="189"/>
        <v>0</v>
      </c>
      <c r="AS329" s="39">
        <f t="shared" si="190"/>
        <v>0</v>
      </c>
      <c r="AT329" s="39">
        <f t="shared" si="191"/>
        <v>0</v>
      </c>
      <c r="AU329" s="40">
        <f t="shared" si="192"/>
        <v>0</v>
      </c>
      <c r="AV329" s="40"/>
      <c r="AW329" s="52">
        <f t="shared" si="193"/>
        <v>0</v>
      </c>
      <c r="AY329" s="52">
        <f t="shared" si="194"/>
        <v>0</v>
      </c>
      <c r="AZ329" s="70"/>
    </row>
    <row r="330" spans="1:52" ht="12" customHeight="1">
      <c r="A330" s="44">
        <f t="shared" si="195"/>
        <v>47119</v>
      </c>
      <c r="B330" s="66">
        <f t="shared" si="197"/>
        <v>15000</v>
      </c>
      <c r="C330" s="67"/>
      <c r="D330" s="68">
        <f t="shared" ref="D330:D369" si="198">B330+C330</f>
        <v>15000</v>
      </c>
      <c r="E330" s="35">
        <f t="shared" ref="E330:E369" si="199">IF(Z330=0,0,IF(AND(Z330=1,$H$3=1),D330*U330,IF($H$3=2,D330,"N/A")))</f>
        <v>0</v>
      </c>
      <c r="F330" s="35">
        <f t="shared" ref="F330:F369" si="200">E330*Y330</f>
        <v>0</v>
      </c>
      <c r="G330" s="55">
        <f t="shared" ref="G330:G369" si="201">VLOOKUP($A330,Table,MATCH(G$4,Curves,0))</f>
        <v>6.0650000000000004</v>
      </c>
      <c r="H330" s="69">
        <f>G330+' Summary'!$B$15</f>
        <v>6.0650000000000004</v>
      </c>
      <c r="I330" s="105">
        <f>H330+' Summary'!$B$17</f>
        <v>6.0650000000000004</v>
      </c>
      <c r="J330" s="55">
        <f t="shared" ref="J330:J369" si="202">VLOOKUP($A330,Table,MATCH(J$4,Curves,0))</f>
        <v>0</v>
      </c>
      <c r="K330" s="69">
        <f>J330+' Summary'!$B$16</f>
        <v>0</v>
      </c>
      <c r="L330" s="105">
        <f t="shared" si="196"/>
        <v>0</v>
      </c>
      <c r="M330" s="55">
        <f t="shared" ref="M330:M369" si="203">VLOOKUP($A330,Table,MATCH(M$4,Curves,0))</f>
        <v>0</v>
      </c>
      <c r="N330" s="69">
        <f t="shared" ref="N330:O369" si="204">M330</f>
        <v>0</v>
      </c>
      <c r="O330" s="105">
        <f t="shared" si="204"/>
        <v>0</v>
      </c>
      <c r="P330" s="7"/>
      <c r="Q330" s="105">
        <f t="shared" ref="Q330:Q369" si="205">M330+J330+G330</f>
        <v>6.0650000000000004</v>
      </c>
      <c r="R330" s="105">
        <f t="shared" ref="R330:R369" si="206">N330+K330+H330</f>
        <v>6.0650000000000004</v>
      </c>
      <c r="S330" s="105">
        <f t="shared" ref="S330:S369" si="207">O330+L330+I330</f>
        <v>6.0650000000000004</v>
      </c>
      <c r="T330" s="7"/>
      <c r="U330" s="5">
        <f t="shared" ref="U330:U369" si="208">A331-A330</f>
        <v>31</v>
      </c>
      <c r="V330" s="45">
        <f t="shared" ref="V330:V369" si="209">CHOOSE(F$3,A331+24,A330)</f>
        <v>47174</v>
      </c>
      <c r="W330" s="5">
        <f t="shared" ref="W330:W369" si="210">V330-C$3</f>
        <v>10223</v>
      </c>
      <c r="X330" s="55">
        <f t="shared" ref="X330:X370" si="211">VLOOKUP($A330,Table,MATCH(X$4,Curves,0))</f>
        <v>6.2845917974847509E-2</v>
      </c>
      <c r="Y330" s="47">
        <f t="shared" ref="Y330:Y369" si="212">1/(1+CHOOSE(F$3,(X331+($K$3/10000))/2,(X330+($K$3/10000))/2))^(2*W330/365.25)</f>
        <v>0.17694317625129577</v>
      </c>
      <c r="Z330" s="5">
        <f t="shared" ref="Z330:Z369" si="213">IF(AND(mthbeg&lt;=A330,mthend&gt;=A330),1,0)</f>
        <v>0</v>
      </c>
      <c r="AA330" s="5">
        <f t="shared" ref="AA330:AA369" si="214">U330*Z330</f>
        <v>0</v>
      </c>
      <c r="AC330" s="39">
        <f t="shared" ref="AC330:AC369" si="215">F330*G330</f>
        <v>0</v>
      </c>
      <c r="AD330" s="39">
        <f t="shared" ref="AD330:AD369" si="216">$F330*H330</f>
        <v>0</v>
      </c>
      <c r="AE330" s="39">
        <f t="shared" ref="AE330:AE369" si="217">$F330*I330</f>
        <v>0</v>
      </c>
      <c r="AF330" s="39">
        <f t="shared" ref="AF330:AF369" si="218">$F330*J330</f>
        <v>0</v>
      </c>
      <c r="AG330" s="39">
        <f t="shared" ref="AG330:AG369" si="219">$F330*K330</f>
        <v>0</v>
      </c>
      <c r="AH330" s="39">
        <f t="shared" ref="AH330:AH369" si="220">$F330*L330</f>
        <v>0</v>
      </c>
      <c r="AI330" s="39">
        <f t="shared" ref="AI330:AI369" si="221">$F330*M330</f>
        <v>0</v>
      </c>
      <c r="AJ330" s="39">
        <f t="shared" ref="AJ330:AJ369" si="222">$F330*N330</f>
        <v>0</v>
      </c>
      <c r="AK330" s="39">
        <f t="shared" ref="AK330:AK369" si="223">F330*O330</f>
        <v>0</v>
      </c>
      <c r="AL330" s="43"/>
      <c r="AM330" s="39">
        <f t="shared" ref="AM330:AM369" si="224">CHOOSE($G$3,AD330-AE330,AE330-AD330)</f>
        <v>0</v>
      </c>
      <c r="AN330" s="39">
        <f t="shared" ref="AN330:AN369" si="225">CHOOSE($G$3,AG330-AH330,AH330-AG330)</f>
        <v>0</v>
      </c>
      <c r="AO330" s="39">
        <f t="shared" ref="AO330:AO369" si="226">CHOOSE($G$3,AJ330-AK330,AK330-AJ330)</f>
        <v>0</v>
      </c>
      <c r="AP330" s="40">
        <f t="shared" ref="AP330:AP369" si="227">SUM(AM330:AO330)</f>
        <v>0</v>
      </c>
      <c r="AR330" s="39">
        <f t="shared" ref="AR330:AR369" si="228">CHOOSE($G$3,AC330-AD330,AD330-AC330)</f>
        <v>0</v>
      </c>
      <c r="AS330" s="39">
        <f t="shared" ref="AS330:AS369" si="229">CHOOSE($G$3,AF330-AG330,AG330-AF330)</f>
        <v>0</v>
      </c>
      <c r="AT330" s="39">
        <f t="shared" ref="AT330:AT369" si="230">CHOOSE($G$3,AI330-AJ330,AJ330-AI330)</f>
        <v>0</v>
      </c>
      <c r="AU330" s="40">
        <f t="shared" ref="AU330:AU369" si="231">AR330+AS330+AT330</f>
        <v>0</v>
      </c>
      <c r="AV330" s="40"/>
      <c r="AW330" s="52">
        <f t="shared" ref="AW330:AW369" si="232">AU330+AP330</f>
        <v>0</v>
      </c>
      <c r="AY330" s="52">
        <f t="shared" ref="AY330:AY369" si="233">AK330+AH330+AE330</f>
        <v>0</v>
      </c>
      <c r="AZ330" s="70"/>
    </row>
    <row r="331" spans="1:52" ht="12" customHeight="1">
      <c r="A331" s="44">
        <f t="shared" ref="A331:A370" si="234">EDATE(A330,1)</f>
        <v>47150</v>
      </c>
      <c r="B331" s="66">
        <f t="shared" si="197"/>
        <v>15000</v>
      </c>
      <c r="C331" s="67"/>
      <c r="D331" s="68">
        <f t="shared" si="198"/>
        <v>15000</v>
      </c>
      <c r="E331" s="35">
        <f t="shared" si="199"/>
        <v>0</v>
      </c>
      <c r="F331" s="35">
        <f t="shared" si="200"/>
        <v>0</v>
      </c>
      <c r="G331" s="55">
        <f t="shared" si="201"/>
        <v>6.0650000000000004</v>
      </c>
      <c r="H331" s="69">
        <f>G331+' Summary'!$B$15</f>
        <v>6.0650000000000004</v>
      </c>
      <c r="I331" s="105">
        <f>H331+' Summary'!$B$17</f>
        <v>6.0650000000000004</v>
      </c>
      <c r="J331" s="55">
        <f t="shared" si="202"/>
        <v>0</v>
      </c>
      <c r="K331" s="69">
        <f>J331+' Summary'!$B$16</f>
        <v>0</v>
      </c>
      <c r="L331" s="105">
        <f t="shared" ref="L331:L369" si="235">K331</f>
        <v>0</v>
      </c>
      <c r="M331" s="55">
        <f t="shared" si="203"/>
        <v>0</v>
      </c>
      <c r="N331" s="69">
        <f t="shared" si="204"/>
        <v>0</v>
      </c>
      <c r="O331" s="105">
        <f t="shared" si="204"/>
        <v>0</v>
      </c>
      <c r="P331" s="7"/>
      <c r="Q331" s="105">
        <f t="shared" si="205"/>
        <v>6.0650000000000004</v>
      </c>
      <c r="R331" s="105">
        <f t="shared" si="206"/>
        <v>6.0650000000000004</v>
      </c>
      <c r="S331" s="105">
        <f t="shared" si="207"/>
        <v>6.0650000000000004</v>
      </c>
      <c r="T331" s="7"/>
      <c r="U331" s="5">
        <f t="shared" si="208"/>
        <v>28</v>
      </c>
      <c r="V331" s="45">
        <f t="shared" si="209"/>
        <v>47202</v>
      </c>
      <c r="W331" s="5">
        <f t="shared" si="210"/>
        <v>10251</v>
      </c>
      <c r="X331" s="55">
        <f t="shared" si="211"/>
        <v>6.2845917974847509E-2</v>
      </c>
      <c r="Y331" s="47">
        <f t="shared" si="212"/>
        <v>0.17610581410209294</v>
      </c>
      <c r="Z331" s="5">
        <f t="shared" si="213"/>
        <v>0</v>
      </c>
      <c r="AA331" s="5">
        <f t="shared" si="214"/>
        <v>0</v>
      </c>
      <c r="AC331" s="39">
        <f t="shared" si="215"/>
        <v>0</v>
      </c>
      <c r="AD331" s="39">
        <f t="shared" si="216"/>
        <v>0</v>
      </c>
      <c r="AE331" s="39">
        <f t="shared" si="217"/>
        <v>0</v>
      </c>
      <c r="AF331" s="39">
        <f t="shared" si="218"/>
        <v>0</v>
      </c>
      <c r="AG331" s="39">
        <f t="shared" si="219"/>
        <v>0</v>
      </c>
      <c r="AH331" s="39">
        <f t="shared" si="220"/>
        <v>0</v>
      </c>
      <c r="AI331" s="39">
        <f t="shared" si="221"/>
        <v>0</v>
      </c>
      <c r="AJ331" s="39">
        <f t="shared" si="222"/>
        <v>0</v>
      </c>
      <c r="AK331" s="39">
        <f t="shared" si="223"/>
        <v>0</v>
      </c>
      <c r="AL331" s="43"/>
      <c r="AM331" s="39">
        <f t="shared" si="224"/>
        <v>0</v>
      </c>
      <c r="AN331" s="39">
        <f t="shared" si="225"/>
        <v>0</v>
      </c>
      <c r="AO331" s="39">
        <f t="shared" si="226"/>
        <v>0</v>
      </c>
      <c r="AP331" s="40">
        <f t="shared" si="227"/>
        <v>0</v>
      </c>
      <c r="AR331" s="39">
        <f t="shared" si="228"/>
        <v>0</v>
      </c>
      <c r="AS331" s="39">
        <f t="shared" si="229"/>
        <v>0</v>
      </c>
      <c r="AT331" s="39">
        <f t="shared" si="230"/>
        <v>0</v>
      </c>
      <c r="AU331" s="40">
        <f t="shared" si="231"/>
        <v>0</v>
      </c>
      <c r="AV331" s="40"/>
      <c r="AW331" s="52">
        <f t="shared" si="232"/>
        <v>0</v>
      </c>
      <c r="AY331" s="52">
        <f t="shared" si="233"/>
        <v>0</v>
      </c>
      <c r="AZ331" s="70"/>
    </row>
    <row r="332" spans="1:52" ht="12" customHeight="1">
      <c r="A332" s="44">
        <f t="shared" si="234"/>
        <v>47178</v>
      </c>
      <c r="B332" s="66">
        <f t="shared" ref="B332:B369" si="236">B331</f>
        <v>15000</v>
      </c>
      <c r="C332" s="67"/>
      <c r="D332" s="68">
        <f t="shared" si="198"/>
        <v>15000</v>
      </c>
      <c r="E332" s="35">
        <f t="shared" si="199"/>
        <v>0</v>
      </c>
      <c r="F332" s="35">
        <f t="shared" si="200"/>
        <v>0</v>
      </c>
      <c r="G332" s="55">
        <f t="shared" si="201"/>
        <v>6.0650000000000004</v>
      </c>
      <c r="H332" s="69">
        <f>G332+' Summary'!$B$15</f>
        <v>6.0650000000000004</v>
      </c>
      <c r="I332" s="105">
        <f>H332+' Summary'!$B$17</f>
        <v>6.0650000000000004</v>
      </c>
      <c r="J332" s="55">
        <f t="shared" si="202"/>
        <v>0</v>
      </c>
      <c r="K332" s="69">
        <f>J332+' Summary'!$B$16</f>
        <v>0</v>
      </c>
      <c r="L332" s="105">
        <f t="shared" si="235"/>
        <v>0</v>
      </c>
      <c r="M332" s="55">
        <f t="shared" si="203"/>
        <v>0</v>
      </c>
      <c r="N332" s="69">
        <f t="shared" si="204"/>
        <v>0</v>
      </c>
      <c r="O332" s="105">
        <f t="shared" si="204"/>
        <v>0</v>
      </c>
      <c r="P332" s="7"/>
      <c r="Q332" s="105">
        <f t="shared" si="205"/>
        <v>6.0650000000000004</v>
      </c>
      <c r="R332" s="105">
        <f t="shared" si="206"/>
        <v>6.0650000000000004</v>
      </c>
      <c r="S332" s="105">
        <f t="shared" si="207"/>
        <v>6.0650000000000004</v>
      </c>
      <c r="T332" s="7"/>
      <c r="U332" s="5">
        <f t="shared" si="208"/>
        <v>31</v>
      </c>
      <c r="V332" s="45">
        <f t="shared" si="209"/>
        <v>47233</v>
      </c>
      <c r="W332" s="5">
        <f t="shared" si="210"/>
        <v>10282</v>
      </c>
      <c r="X332" s="55">
        <f t="shared" si="211"/>
        <v>6.2845917974847509E-2</v>
      </c>
      <c r="Y332" s="47">
        <f t="shared" si="212"/>
        <v>0.17518335612272079</v>
      </c>
      <c r="Z332" s="5">
        <f t="shared" si="213"/>
        <v>0</v>
      </c>
      <c r="AA332" s="5">
        <f t="shared" si="214"/>
        <v>0</v>
      </c>
      <c r="AC332" s="39">
        <f t="shared" si="215"/>
        <v>0</v>
      </c>
      <c r="AD332" s="39">
        <f t="shared" si="216"/>
        <v>0</v>
      </c>
      <c r="AE332" s="39">
        <f t="shared" si="217"/>
        <v>0</v>
      </c>
      <c r="AF332" s="39">
        <f t="shared" si="218"/>
        <v>0</v>
      </c>
      <c r="AG332" s="39">
        <f t="shared" si="219"/>
        <v>0</v>
      </c>
      <c r="AH332" s="39">
        <f t="shared" si="220"/>
        <v>0</v>
      </c>
      <c r="AI332" s="39">
        <f t="shared" si="221"/>
        <v>0</v>
      </c>
      <c r="AJ332" s="39">
        <f t="shared" si="222"/>
        <v>0</v>
      </c>
      <c r="AK332" s="39">
        <f t="shared" si="223"/>
        <v>0</v>
      </c>
      <c r="AL332" s="43"/>
      <c r="AM332" s="39">
        <f t="shared" si="224"/>
        <v>0</v>
      </c>
      <c r="AN332" s="39">
        <f t="shared" si="225"/>
        <v>0</v>
      </c>
      <c r="AO332" s="39">
        <f t="shared" si="226"/>
        <v>0</v>
      </c>
      <c r="AP332" s="40">
        <f t="shared" si="227"/>
        <v>0</v>
      </c>
      <c r="AR332" s="39">
        <f t="shared" si="228"/>
        <v>0</v>
      </c>
      <c r="AS332" s="39">
        <f t="shared" si="229"/>
        <v>0</v>
      </c>
      <c r="AT332" s="39">
        <f t="shared" si="230"/>
        <v>0</v>
      </c>
      <c r="AU332" s="40">
        <f t="shared" si="231"/>
        <v>0</v>
      </c>
      <c r="AV332" s="40"/>
      <c r="AW332" s="52">
        <f t="shared" si="232"/>
        <v>0</v>
      </c>
      <c r="AY332" s="52">
        <f t="shared" si="233"/>
        <v>0</v>
      </c>
      <c r="AZ332" s="70"/>
    </row>
    <row r="333" spans="1:52" ht="12" customHeight="1">
      <c r="A333" s="44">
        <f t="shared" si="234"/>
        <v>47209</v>
      </c>
      <c r="B333" s="66">
        <f t="shared" si="236"/>
        <v>15000</v>
      </c>
      <c r="C333" s="67"/>
      <c r="D333" s="68">
        <f t="shared" si="198"/>
        <v>15000</v>
      </c>
      <c r="E333" s="35">
        <f t="shared" si="199"/>
        <v>0</v>
      </c>
      <c r="F333" s="35">
        <f t="shared" si="200"/>
        <v>0</v>
      </c>
      <c r="G333" s="55">
        <f t="shared" si="201"/>
        <v>6.0650000000000004</v>
      </c>
      <c r="H333" s="69">
        <f>G333+' Summary'!$B$15</f>
        <v>6.0650000000000004</v>
      </c>
      <c r="I333" s="105">
        <f>H333+' Summary'!$B$17</f>
        <v>6.0650000000000004</v>
      </c>
      <c r="J333" s="55">
        <f t="shared" si="202"/>
        <v>0</v>
      </c>
      <c r="K333" s="69">
        <f>J333+' Summary'!$B$16</f>
        <v>0</v>
      </c>
      <c r="L333" s="105">
        <f t="shared" si="235"/>
        <v>0</v>
      </c>
      <c r="M333" s="55">
        <f t="shared" si="203"/>
        <v>0</v>
      </c>
      <c r="N333" s="69">
        <f t="shared" si="204"/>
        <v>0</v>
      </c>
      <c r="O333" s="105">
        <f t="shared" si="204"/>
        <v>0</v>
      </c>
      <c r="P333" s="7"/>
      <c r="Q333" s="105">
        <f t="shared" si="205"/>
        <v>6.0650000000000004</v>
      </c>
      <c r="R333" s="105">
        <f t="shared" si="206"/>
        <v>6.0650000000000004</v>
      </c>
      <c r="S333" s="105">
        <f t="shared" si="207"/>
        <v>6.0650000000000004</v>
      </c>
      <c r="T333" s="7"/>
      <c r="U333" s="5">
        <f t="shared" si="208"/>
        <v>30</v>
      </c>
      <c r="V333" s="45">
        <f t="shared" si="209"/>
        <v>47263</v>
      </c>
      <c r="W333" s="5">
        <f t="shared" si="210"/>
        <v>10312</v>
      </c>
      <c r="X333" s="55">
        <f t="shared" si="211"/>
        <v>6.2845917974847509E-2</v>
      </c>
      <c r="Y333" s="47">
        <f t="shared" si="212"/>
        <v>0.1742952557406573</v>
      </c>
      <c r="Z333" s="5">
        <f t="shared" si="213"/>
        <v>0</v>
      </c>
      <c r="AA333" s="5">
        <f t="shared" si="214"/>
        <v>0</v>
      </c>
      <c r="AC333" s="39">
        <f t="shared" si="215"/>
        <v>0</v>
      </c>
      <c r="AD333" s="39">
        <f t="shared" si="216"/>
        <v>0</v>
      </c>
      <c r="AE333" s="39">
        <f t="shared" si="217"/>
        <v>0</v>
      </c>
      <c r="AF333" s="39">
        <f t="shared" si="218"/>
        <v>0</v>
      </c>
      <c r="AG333" s="39">
        <f t="shared" si="219"/>
        <v>0</v>
      </c>
      <c r="AH333" s="39">
        <f t="shared" si="220"/>
        <v>0</v>
      </c>
      <c r="AI333" s="39">
        <f t="shared" si="221"/>
        <v>0</v>
      </c>
      <c r="AJ333" s="39">
        <f t="shared" si="222"/>
        <v>0</v>
      </c>
      <c r="AK333" s="39">
        <f t="shared" si="223"/>
        <v>0</v>
      </c>
      <c r="AL333" s="43"/>
      <c r="AM333" s="39">
        <f t="shared" si="224"/>
        <v>0</v>
      </c>
      <c r="AN333" s="39">
        <f t="shared" si="225"/>
        <v>0</v>
      </c>
      <c r="AO333" s="39">
        <f t="shared" si="226"/>
        <v>0</v>
      </c>
      <c r="AP333" s="40">
        <f t="shared" si="227"/>
        <v>0</v>
      </c>
      <c r="AR333" s="39">
        <f t="shared" si="228"/>
        <v>0</v>
      </c>
      <c r="AS333" s="39">
        <f t="shared" si="229"/>
        <v>0</v>
      </c>
      <c r="AT333" s="39">
        <f t="shared" si="230"/>
        <v>0</v>
      </c>
      <c r="AU333" s="40">
        <f t="shared" si="231"/>
        <v>0</v>
      </c>
      <c r="AV333" s="40"/>
      <c r="AW333" s="52">
        <f t="shared" si="232"/>
        <v>0</v>
      </c>
      <c r="AY333" s="52">
        <f t="shared" si="233"/>
        <v>0</v>
      </c>
      <c r="AZ333" s="70"/>
    </row>
    <row r="334" spans="1:52" ht="12" customHeight="1">
      <c r="A334" s="44">
        <f t="shared" si="234"/>
        <v>47239</v>
      </c>
      <c r="B334" s="66">
        <f t="shared" si="236"/>
        <v>15000</v>
      </c>
      <c r="C334" s="67"/>
      <c r="D334" s="68">
        <f t="shared" si="198"/>
        <v>15000</v>
      </c>
      <c r="E334" s="35">
        <f t="shared" si="199"/>
        <v>0</v>
      </c>
      <c r="F334" s="35">
        <f t="shared" si="200"/>
        <v>0</v>
      </c>
      <c r="G334" s="55">
        <f t="shared" si="201"/>
        <v>6.0650000000000004</v>
      </c>
      <c r="H334" s="69">
        <f>G334+' Summary'!$B$15</f>
        <v>6.0650000000000004</v>
      </c>
      <c r="I334" s="105">
        <f>H334+' Summary'!$B$17</f>
        <v>6.0650000000000004</v>
      </c>
      <c r="J334" s="55">
        <f t="shared" si="202"/>
        <v>0</v>
      </c>
      <c r="K334" s="69">
        <f>J334+' Summary'!$B$16</f>
        <v>0</v>
      </c>
      <c r="L334" s="105">
        <f t="shared" si="235"/>
        <v>0</v>
      </c>
      <c r="M334" s="55">
        <f t="shared" si="203"/>
        <v>0</v>
      </c>
      <c r="N334" s="69">
        <f t="shared" si="204"/>
        <v>0</v>
      </c>
      <c r="O334" s="105">
        <f t="shared" si="204"/>
        <v>0</v>
      </c>
      <c r="P334" s="7"/>
      <c r="Q334" s="105">
        <f t="shared" si="205"/>
        <v>6.0650000000000004</v>
      </c>
      <c r="R334" s="105">
        <f t="shared" si="206"/>
        <v>6.0650000000000004</v>
      </c>
      <c r="S334" s="105">
        <f t="shared" si="207"/>
        <v>6.0650000000000004</v>
      </c>
      <c r="T334" s="7"/>
      <c r="U334" s="5">
        <f t="shared" si="208"/>
        <v>31</v>
      </c>
      <c r="V334" s="45">
        <f t="shared" si="209"/>
        <v>47294</v>
      </c>
      <c r="W334" s="5">
        <f t="shared" si="210"/>
        <v>10343</v>
      </c>
      <c r="X334" s="55">
        <f t="shared" si="211"/>
        <v>6.2845917974847509E-2</v>
      </c>
      <c r="Y334" s="47">
        <f t="shared" si="212"/>
        <v>0.17338228162765343</v>
      </c>
      <c r="Z334" s="5">
        <f t="shared" si="213"/>
        <v>0</v>
      </c>
      <c r="AA334" s="5">
        <f t="shared" si="214"/>
        <v>0</v>
      </c>
      <c r="AC334" s="39">
        <f t="shared" si="215"/>
        <v>0</v>
      </c>
      <c r="AD334" s="39">
        <f t="shared" si="216"/>
        <v>0</v>
      </c>
      <c r="AE334" s="39">
        <f t="shared" si="217"/>
        <v>0</v>
      </c>
      <c r="AF334" s="39">
        <f t="shared" si="218"/>
        <v>0</v>
      </c>
      <c r="AG334" s="39">
        <f t="shared" si="219"/>
        <v>0</v>
      </c>
      <c r="AH334" s="39">
        <f t="shared" si="220"/>
        <v>0</v>
      </c>
      <c r="AI334" s="39">
        <f t="shared" si="221"/>
        <v>0</v>
      </c>
      <c r="AJ334" s="39">
        <f t="shared" si="222"/>
        <v>0</v>
      </c>
      <c r="AK334" s="39">
        <f t="shared" si="223"/>
        <v>0</v>
      </c>
      <c r="AL334" s="43"/>
      <c r="AM334" s="39">
        <f t="shared" si="224"/>
        <v>0</v>
      </c>
      <c r="AN334" s="39">
        <f t="shared" si="225"/>
        <v>0</v>
      </c>
      <c r="AO334" s="39">
        <f t="shared" si="226"/>
        <v>0</v>
      </c>
      <c r="AP334" s="40">
        <f t="shared" si="227"/>
        <v>0</v>
      </c>
      <c r="AR334" s="39">
        <f t="shared" si="228"/>
        <v>0</v>
      </c>
      <c r="AS334" s="39">
        <f t="shared" si="229"/>
        <v>0</v>
      </c>
      <c r="AT334" s="39">
        <f t="shared" si="230"/>
        <v>0</v>
      </c>
      <c r="AU334" s="40">
        <f t="shared" si="231"/>
        <v>0</v>
      </c>
      <c r="AV334" s="40"/>
      <c r="AW334" s="52">
        <f t="shared" si="232"/>
        <v>0</v>
      </c>
      <c r="AY334" s="52">
        <f t="shared" si="233"/>
        <v>0</v>
      </c>
      <c r="AZ334" s="70"/>
    </row>
    <row r="335" spans="1:52" ht="12" customHeight="1">
      <c r="A335" s="44">
        <f t="shared" si="234"/>
        <v>47270</v>
      </c>
      <c r="B335" s="66">
        <f t="shared" si="236"/>
        <v>15000</v>
      </c>
      <c r="C335" s="67"/>
      <c r="D335" s="68">
        <f t="shared" si="198"/>
        <v>15000</v>
      </c>
      <c r="E335" s="35">
        <f t="shared" si="199"/>
        <v>0</v>
      </c>
      <c r="F335" s="35">
        <f t="shared" si="200"/>
        <v>0</v>
      </c>
      <c r="G335" s="55">
        <f t="shared" si="201"/>
        <v>6.0650000000000004</v>
      </c>
      <c r="H335" s="69">
        <f>G335+' Summary'!$B$15</f>
        <v>6.0650000000000004</v>
      </c>
      <c r="I335" s="105">
        <f>H335+' Summary'!$B$17</f>
        <v>6.0650000000000004</v>
      </c>
      <c r="J335" s="55">
        <f t="shared" si="202"/>
        <v>0</v>
      </c>
      <c r="K335" s="69">
        <f>J335+' Summary'!$B$16</f>
        <v>0</v>
      </c>
      <c r="L335" s="105">
        <f t="shared" si="235"/>
        <v>0</v>
      </c>
      <c r="M335" s="55">
        <f t="shared" si="203"/>
        <v>0</v>
      </c>
      <c r="N335" s="69">
        <f t="shared" si="204"/>
        <v>0</v>
      </c>
      <c r="O335" s="105">
        <f t="shared" si="204"/>
        <v>0</v>
      </c>
      <c r="P335" s="7"/>
      <c r="Q335" s="105">
        <f t="shared" si="205"/>
        <v>6.0650000000000004</v>
      </c>
      <c r="R335" s="105">
        <f t="shared" si="206"/>
        <v>6.0650000000000004</v>
      </c>
      <c r="S335" s="105">
        <f t="shared" si="207"/>
        <v>6.0650000000000004</v>
      </c>
      <c r="T335" s="7"/>
      <c r="U335" s="5">
        <f t="shared" si="208"/>
        <v>30</v>
      </c>
      <c r="V335" s="45">
        <f t="shared" si="209"/>
        <v>47324</v>
      </c>
      <c r="W335" s="5">
        <f t="shared" si="210"/>
        <v>10373</v>
      </c>
      <c r="X335" s="55">
        <f t="shared" si="211"/>
        <v>6.2845917974847509E-2</v>
      </c>
      <c r="Y335" s="47">
        <f t="shared" si="212"/>
        <v>0.17250331187867399</v>
      </c>
      <c r="Z335" s="5">
        <f t="shared" si="213"/>
        <v>0</v>
      </c>
      <c r="AA335" s="5">
        <f t="shared" si="214"/>
        <v>0</v>
      </c>
      <c r="AC335" s="39">
        <f t="shared" si="215"/>
        <v>0</v>
      </c>
      <c r="AD335" s="39">
        <f t="shared" si="216"/>
        <v>0</v>
      </c>
      <c r="AE335" s="39">
        <f t="shared" si="217"/>
        <v>0</v>
      </c>
      <c r="AF335" s="39">
        <f t="shared" si="218"/>
        <v>0</v>
      </c>
      <c r="AG335" s="39">
        <f t="shared" si="219"/>
        <v>0</v>
      </c>
      <c r="AH335" s="39">
        <f t="shared" si="220"/>
        <v>0</v>
      </c>
      <c r="AI335" s="39">
        <f t="shared" si="221"/>
        <v>0</v>
      </c>
      <c r="AJ335" s="39">
        <f t="shared" si="222"/>
        <v>0</v>
      </c>
      <c r="AK335" s="39">
        <f t="shared" si="223"/>
        <v>0</v>
      </c>
      <c r="AL335" s="43"/>
      <c r="AM335" s="39">
        <f t="shared" si="224"/>
        <v>0</v>
      </c>
      <c r="AN335" s="39">
        <f t="shared" si="225"/>
        <v>0</v>
      </c>
      <c r="AO335" s="39">
        <f t="shared" si="226"/>
        <v>0</v>
      </c>
      <c r="AP335" s="40">
        <f t="shared" si="227"/>
        <v>0</v>
      </c>
      <c r="AR335" s="39">
        <f t="shared" si="228"/>
        <v>0</v>
      </c>
      <c r="AS335" s="39">
        <f t="shared" si="229"/>
        <v>0</v>
      </c>
      <c r="AT335" s="39">
        <f t="shared" si="230"/>
        <v>0</v>
      </c>
      <c r="AU335" s="40">
        <f t="shared" si="231"/>
        <v>0</v>
      </c>
      <c r="AV335" s="40"/>
      <c r="AW335" s="52">
        <f t="shared" si="232"/>
        <v>0</v>
      </c>
      <c r="AY335" s="52">
        <f t="shared" si="233"/>
        <v>0</v>
      </c>
      <c r="AZ335" s="70"/>
    </row>
    <row r="336" spans="1:52" ht="12" customHeight="1">
      <c r="A336" s="44">
        <f t="shared" si="234"/>
        <v>47300</v>
      </c>
      <c r="B336" s="66">
        <f t="shared" si="236"/>
        <v>15000</v>
      </c>
      <c r="C336" s="67"/>
      <c r="D336" s="68">
        <f t="shared" si="198"/>
        <v>15000</v>
      </c>
      <c r="E336" s="35">
        <f t="shared" si="199"/>
        <v>0</v>
      </c>
      <c r="F336" s="35">
        <f t="shared" si="200"/>
        <v>0</v>
      </c>
      <c r="G336" s="55">
        <f t="shared" si="201"/>
        <v>6.0650000000000004</v>
      </c>
      <c r="H336" s="69">
        <f>G336+' Summary'!$B$15</f>
        <v>6.0650000000000004</v>
      </c>
      <c r="I336" s="105">
        <f>H336+' Summary'!$B$17</f>
        <v>6.0650000000000004</v>
      </c>
      <c r="J336" s="55">
        <f t="shared" si="202"/>
        <v>0</v>
      </c>
      <c r="K336" s="69">
        <f>J336+' Summary'!$B$16</f>
        <v>0</v>
      </c>
      <c r="L336" s="105">
        <f t="shared" si="235"/>
        <v>0</v>
      </c>
      <c r="M336" s="55">
        <f t="shared" si="203"/>
        <v>0</v>
      </c>
      <c r="N336" s="69">
        <f t="shared" si="204"/>
        <v>0</v>
      </c>
      <c r="O336" s="105">
        <f t="shared" si="204"/>
        <v>0</v>
      </c>
      <c r="P336" s="7"/>
      <c r="Q336" s="105">
        <f t="shared" si="205"/>
        <v>6.0650000000000004</v>
      </c>
      <c r="R336" s="105">
        <f t="shared" si="206"/>
        <v>6.0650000000000004</v>
      </c>
      <c r="S336" s="105">
        <f t="shared" si="207"/>
        <v>6.0650000000000004</v>
      </c>
      <c r="T336" s="7"/>
      <c r="U336" s="5">
        <f t="shared" si="208"/>
        <v>31</v>
      </c>
      <c r="V336" s="45">
        <f t="shared" si="209"/>
        <v>47355</v>
      </c>
      <c r="W336" s="5">
        <f t="shared" si="210"/>
        <v>10404</v>
      </c>
      <c r="X336" s="55">
        <f t="shared" si="211"/>
        <v>6.2845917974847509E-2</v>
      </c>
      <c r="Y336" s="47">
        <f t="shared" si="212"/>
        <v>0.17159972412762817</v>
      </c>
      <c r="Z336" s="5">
        <f t="shared" si="213"/>
        <v>0</v>
      </c>
      <c r="AA336" s="5">
        <f t="shared" si="214"/>
        <v>0</v>
      </c>
      <c r="AC336" s="39">
        <f t="shared" si="215"/>
        <v>0</v>
      </c>
      <c r="AD336" s="39">
        <f t="shared" si="216"/>
        <v>0</v>
      </c>
      <c r="AE336" s="39">
        <f t="shared" si="217"/>
        <v>0</v>
      </c>
      <c r="AF336" s="39">
        <f t="shared" si="218"/>
        <v>0</v>
      </c>
      <c r="AG336" s="39">
        <f t="shared" si="219"/>
        <v>0</v>
      </c>
      <c r="AH336" s="39">
        <f t="shared" si="220"/>
        <v>0</v>
      </c>
      <c r="AI336" s="39">
        <f t="shared" si="221"/>
        <v>0</v>
      </c>
      <c r="AJ336" s="39">
        <f t="shared" si="222"/>
        <v>0</v>
      </c>
      <c r="AK336" s="39">
        <f t="shared" si="223"/>
        <v>0</v>
      </c>
      <c r="AL336" s="43"/>
      <c r="AM336" s="39">
        <f t="shared" si="224"/>
        <v>0</v>
      </c>
      <c r="AN336" s="39">
        <f t="shared" si="225"/>
        <v>0</v>
      </c>
      <c r="AO336" s="39">
        <f t="shared" si="226"/>
        <v>0</v>
      </c>
      <c r="AP336" s="40">
        <f t="shared" si="227"/>
        <v>0</v>
      </c>
      <c r="AR336" s="39">
        <f t="shared" si="228"/>
        <v>0</v>
      </c>
      <c r="AS336" s="39">
        <f t="shared" si="229"/>
        <v>0</v>
      </c>
      <c r="AT336" s="39">
        <f t="shared" si="230"/>
        <v>0</v>
      </c>
      <c r="AU336" s="40">
        <f t="shared" si="231"/>
        <v>0</v>
      </c>
      <c r="AV336" s="40"/>
      <c r="AW336" s="52">
        <f t="shared" si="232"/>
        <v>0</v>
      </c>
      <c r="AY336" s="52">
        <f t="shared" si="233"/>
        <v>0</v>
      </c>
      <c r="AZ336" s="70"/>
    </row>
    <row r="337" spans="1:52" ht="12" customHeight="1">
      <c r="A337" s="44">
        <f t="shared" si="234"/>
        <v>47331</v>
      </c>
      <c r="B337" s="66">
        <f t="shared" si="236"/>
        <v>15000</v>
      </c>
      <c r="C337" s="67"/>
      <c r="D337" s="68">
        <f t="shared" si="198"/>
        <v>15000</v>
      </c>
      <c r="E337" s="35">
        <f t="shared" si="199"/>
        <v>0</v>
      </c>
      <c r="F337" s="35">
        <f t="shared" si="200"/>
        <v>0</v>
      </c>
      <c r="G337" s="55">
        <f t="shared" si="201"/>
        <v>6.0650000000000004</v>
      </c>
      <c r="H337" s="69">
        <f>G337+' Summary'!$B$15</f>
        <v>6.0650000000000004</v>
      </c>
      <c r="I337" s="105">
        <f>H337+' Summary'!$B$17</f>
        <v>6.0650000000000004</v>
      </c>
      <c r="J337" s="55">
        <f t="shared" si="202"/>
        <v>0</v>
      </c>
      <c r="K337" s="69">
        <f>J337+' Summary'!$B$16</f>
        <v>0</v>
      </c>
      <c r="L337" s="105">
        <f t="shared" si="235"/>
        <v>0</v>
      </c>
      <c r="M337" s="55">
        <f t="shared" si="203"/>
        <v>0</v>
      </c>
      <c r="N337" s="69">
        <f t="shared" si="204"/>
        <v>0</v>
      </c>
      <c r="O337" s="105">
        <f t="shared" si="204"/>
        <v>0</v>
      </c>
      <c r="P337" s="7"/>
      <c r="Q337" s="105">
        <f t="shared" si="205"/>
        <v>6.0650000000000004</v>
      </c>
      <c r="R337" s="105">
        <f t="shared" si="206"/>
        <v>6.0650000000000004</v>
      </c>
      <c r="S337" s="105">
        <f t="shared" si="207"/>
        <v>6.0650000000000004</v>
      </c>
      <c r="T337" s="7"/>
      <c r="U337" s="5">
        <f t="shared" si="208"/>
        <v>31</v>
      </c>
      <c r="V337" s="45">
        <f t="shared" si="209"/>
        <v>47386</v>
      </c>
      <c r="W337" s="5">
        <f t="shared" si="210"/>
        <v>10435</v>
      </c>
      <c r="X337" s="55">
        <f t="shared" si="211"/>
        <v>6.2845917974847509E-2</v>
      </c>
      <c r="Y337" s="47">
        <f t="shared" si="212"/>
        <v>0.17070086944990681</v>
      </c>
      <c r="Z337" s="5">
        <f t="shared" si="213"/>
        <v>0</v>
      </c>
      <c r="AA337" s="5">
        <f t="shared" si="214"/>
        <v>0</v>
      </c>
      <c r="AC337" s="39">
        <f t="shared" si="215"/>
        <v>0</v>
      </c>
      <c r="AD337" s="39">
        <f t="shared" si="216"/>
        <v>0</v>
      </c>
      <c r="AE337" s="39">
        <f t="shared" si="217"/>
        <v>0</v>
      </c>
      <c r="AF337" s="39">
        <f t="shared" si="218"/>
        <v>0</v>
      </c>
      <c r="AG337" s="39">
        <f t="shared" si="219"/>
        <v>0</v>
      </c>
      <c r="AH337" s="39">
        <f t="shared" si="220"/>
        <v>0</v>
      </c>
      <c r="AI337" s="39">
        <f t="shared" si="221"/>
        <v>0</v>
      </c>
      <c r="AJ337" s="39">
        <f t="shared" si="222"/>
        <v>0</v>
      </c>
      <c r="AK337" s="39">
        <f t="shared" si="223"/>
        <v>0</v>
      </c>
      <c r="AL337" s="43"/>
      <c r="AM337" s="39">
        <f t="shared" si="224"/>
        <v>0</v>
      </c>
      <c r="AN337" s="39">
        <f t="shared" si="225"/>
        <v>0</v>
      </c>
      <c r="AO337" s="39">
        <f t="shared" si="226"/>
        <v>0</v>
      </c>
      <c r="AP337" s="40">
        <f t="shared" si="227"/>
        <v>0</v>
      </c>
      <c r="AR337" s="39">
        <f t="shared" si="228"/>
        <v>0</v>
      </c>
      <c r="AS337" s="39">
        <f t="shared" si="229"/>
        <v>0</v>
      </c>
      <c r="AT337" s="39">
        <f t="shared" si="230"/>
        <v>0</v>
      </c>
      <c r="AU337" s="40">
        <f t="shared" si="231"/>
        <v>0</v>
      </c>
      <c r="AV337" s="40"/>
      <c r="AW337" s="52">
        <f t="shared" si="232"/>
        <v>0</v>
      </c>
      <c r="AY337" s="52">
        <f t="shared" si="233"/>
        <v>0</v>
      </c>
      <c r="AZ337" s="70"/>
    </row>
    <row r="338" spans="1:52" ht="12" customHeight="1">
      <c r="A338" s="44">
        <f t="shared" si="234"/>
        <v>47362</v>
      </c>
      <c r="B338" s="66">
        <f t="shared" si="236"/>
        <v>15000</v>
      </c>
      <c r="C338" s="67"/>
      <c r="D338" s="68">
        <f t="shared" si="198"/>
        <v>15000</v>
      </c>
      <c r="E338" s="35">
        <f t="shared" si="199"/>
        <v>0</v>
      </c>
      <c r="F338" s="35">
        <f t="shared" si="200"/>
        <v>0</v>
      </c>
      <c r="G338" s="55">
        <f t="shared" si="201"/>
        <v>6.0650000000000004</v>
      </c>
      <c r="H338" s="69">
        <f>G338+' Summary'!$B$15</f>
        <v>6.0650000000000004</v>
      </c>
      <c r="I338" s="105">
        <f>H338+' Summary'!$B$17</f>
        <v>6.0650000000000004</v>
      </c>
      <c r="J338" s="55">
        <f t="shared" si="202"/>
        <v>0</v>
      </c>
      <c r="K338" s="69">
        <f>J338+' Summary'!$B$16</f>
        <v>0</v>
      </c>
      <c r="L338" s="105">
        <f t="shared" si="235"/>
        <v>0</v>
      </c>
      <c r="M338" s="55">
        <f t="shared" si="203"/>
        <v>0</v>
      </c>
      <c r="N338" s="69">
        <f t="shared" si="204"/>
        <v>0</v>
      </c>
      <c r="O338" s="105">
        <f t="shared" si="204"/>
        <v>0</v>
      </c>
      <c r="P338" s="7"/>
      <c r="Q338" s="105">
        <f t="shared" si="205"/>
        <v>6.0650000000000004</v>
      </c>
      <c r="R338" s="105">
        <f t="shared" si="206"/>
        <v>6.0650000000000004</v>
      </c>
      <c r="S338" s="105">
        <f t="shared" si="207"/>
        <v>6.0650000000000004</v>
      </c>
      <c r="T338" s="7"/>
      <c r="U338" s="5">
        <f t="shared" si="208"/>
        <v>30</v>
      </c>
      <c r="V338" s="45">
        <f t="shared" si="209"/>
        <v>47416</v>
      </c>
      <c r="W338" s="5">
        <f t="shared" si="210"/>
        <v>10465</v>
      </c>
      <c r="X338" s="55">
        <f t="shared" si="211"/>
        <v>6.2845917974847509E-2</v>
      </c>
      <c r="Y338" s="47">
        <f t="shared" si="212"/>
        <v>0.16983549324789574</v>
      </c>
      <c r="Z338" s="5">
        <f t="shared" si="213"/>
        <v>0</v>
      </c>
      <c r="AA338" s="5">
        <f t="shared" si="214"/>
        <v>0</v>
      </c>
      <c r="AC338" s="39">
        <f t="shared" si="215"/>
        <v>0</v>
      </c>
      <c r="AD338" s="39">
        <f t="shared" si="216"/>
        <v>0</v>
      </c>
      <c r="AE338" s="39">
        <f t="shared" si="217"/>
        <v>0</v>
      </c>
      <c r="AF338" s="39">
        <f t="shared" si="218"/>
        <v>0</v>
      </c>
      <c r="AG338" s="39">
        <f t="shared" si="219"/>
        <v>0</v>
      </c>
      <c r="AH338" s="39">
        <f t="shared" si="220"/>
        <v>0</v>
      </c>
      <c r="AI338" s="39">
        <f t="shared" si="221"/>
        <v>0</v>
      </c>
      <c r="AJ338" s="39">
        <f t="shared" si="222"/>
        <v>0</v>
      </c>
      <c r="AK338" s="39">
        <f t="shared" si="223"/>
        <v>0</v>
      </c>
      <c r="AL338" s="43"/>
      <c r="AM338" s="39">
        <f t="shared" si="224"/>
        <v>0</v>
      </c>
      <c r="AN338" s="39">
        <f t="shared" si="225"/>
        <v>0</v>
      </c>
      <c r="AO338" s="39">
        <f t="shared" si="226"/>
        <v>0</v>
      </c>
      <c r="AP338" s="40">
        <f t="shared" si="227"/>
        <v>0</v>
      </c>
      <c r="AR338" s="39">
        <f t="shared" si="228"/>
        <v>0</v>
      </c>
      <c r="AS338" s="39">
        <f t="shared" si="229"/>
        <v>0</v>
      </c>
      <c r="AT338" s="39">
        <f t="shared" si="230"/>
        <v>0</v>
      </c>
      <c r="AU338" s="40">
        <f t="shared" si="231"/>
        <v>0</v>
      </c>
      <c r="AV338" s="40"/>
      <c r="AW338" s="52">
        <f t="shared" si="232"/>
        <v>0</v>
      </c>
      <c r="AY338" s="52">
        <f t="shared" si="233"/>
        <v>0</v>
      </c>
      <c r="AZ338" s="70"/>
    </row>
    <row r="339" spans="1:52" ht="12" customHeight="1">
      <c r="A339" s="44">
        <f t="shared" si="234"/>
        <v>47392</v>
      </c>
      <c r="B339" s="66">
        <f t="shared" si="236"/>
        <v>15000</v>
      </c>
      <c r="C339" s="67"/>
      <c r="D339" s="68">
        <f t="shared" si="198"/>
        <v>15000</v>
      </c>
      <c r="E339" s="35">
        <f t="shared" si="199"/>
        <v>0</v>
      </c>
      <c r="F339" s="35">
        <f t="shared" si="200"/>
        <v>0</v>
      </c>
      <c r="G339" s="55">
        <f t="shared" si="201"/>
        <v>6.0650000000000004</v>
      </c>
      <c r="H339" s="69">
        <f>G339+' Summary'!$B$15</f>
        <v>6.0650000000000004</v>
      </c>
      <c r="I339" s="105">
        <f>H339+' Summary'!$B$17</f>
        <v>6.0650000000000004</v>
      </c>
      <c r="J339" s="55">
        <f t="shared" si="202"/>
        <v>0</v>
      </c>
      <c r="K339" s="69">
        <f>J339+' Summary'!$B$16</f>
        <v>0</v>
      </c>
      <c r="L339" s="105">
        <f t="shared" si="235"/>
        <v>0</v>
      </c>
      <c r="M339" s="55">
        <f t="shared" si="203"/>
        <v>0</v>
      </c>
      <c r="N339" s="69">
        <f t="shared" si="204"/>
        <v>0</v>
      </c>
      <c r="O339" s="105">
        <f t="shared" si="204"/>
        <v>0</v>
      </c>
      <c r="P339" s="7"/>
      <c r="Q339" s="105">
        <f t="shared" si="205"/>
        <v>6.0650000000000004</v>
      </c>
      <c r="R339" s="105">
        <f t="shared" si="206"/>
        <v>6.0650000000000004</v>
      </c>
      <c r="S339" s="105">
        <f t="shared" si="207"/>
        <v>6.0650000000000004</v>
      </c>
      <c r="T339" s="7"/>
      <c r="U339" s="5">
        <f t="shared" si="208"/>
        <v>31</v>
      </c>
      <c r="V339" s="45">
        <f t="shared" si="209"/>
        <v>47447</v>
      </c>
      <c r="W339" s="5">
        <f t="shared" si="210"/>
        <v>10496</v>
      </c>
      <c r="X339" s="55">
        <f t="shared" si="211"/>
        <v>6.2845917974847509E-2</v>
      </c>
      <c r="Y339" s="47">
        <f t="shared" si="212"/>
        <v>0.16894587976905678</v>
      </c>
      <c r="Z339" s="5">
        <f t="shared" si="213"/>
        <v>0</v>
      </c>
      <c r="AA339" s="5">
        <f t="shared" si="214"/>
        <v>0</v>
      </c>
      <c r="AC339" s="39">
        <f t="shared" si="215"/>
        <v>0</v>
      </c>
      <c r="AD339" s="39">
        <f t="shared" si="216"/>
        <v>0</v>
      </c>
      <c r="AE339" s="39">
        <f t="shared" si="217"/>
        <v>0</v>
      </c>
      <c r="AF339" s="39">
        <f t="shared" si="218"/>
        <v>0</v>
      </c>
      <c r="AG339" s="39">
        <f t="shared" si="219"/>
        <v>0</v>
      </c>
      <c r="AH339" s="39">
        <f t="shared" si="220"/>
        <v>0</v>
      </c>
      <c r="AI339" s="39">
        <f t="shared" si="221"/>
        <v>0</v>
      </c>
      <c r="AJ339" s="39">
        <f t="shared" si="222"/>
        <v>0</v>
      </c>
      <c r="AK339" s="39">
        <f t="shared" si="223"/>
        <v>0</v>
      </c>
      <c r="AL339" s="43"/>
      <c r="AM339" s="39">
        <f t="shared" si="224"/>
        <v>0</v>
      </c>
      <c r="AN339" s="39">
        <f t="shared" si="225"/>
        <v>0</v>
      </c>
      <c r="AO339" s="39">
        <f t="shared" si="226"/>
        <v>0</v>
      </c>
      <c r="AP339" s="40">
        <f t="shared" si="227"/>
        <v>0</v>
      </c>
      <c r="AR339" s="39">
        <f t="shared" si="228"/>
        <v>0</v>
      </c>
      <c r="AS339" s="39">
        <f t="shared" si="229"/>
        <v>0</v>
      </c>
      <c r="AT339" s="39">
        <f t="shared" si="230"/>
        <v>0</v>
      </c>
      <c r="AU339" s="40">
        <f t="shared" si="231"/>
        <v>0</v>
      </c>
      <c r="AV339" s="40"/>
      <c r="AW339" s="52">
        <f t="shared" si="232"/>
        <v>0</v>
      </c>
      <c r="AY339" s="52">
        <f t="shared" si="233"/>
        <v>0</v>
      </c>
      <c r="AZ339" s="70"/>
    </row>
    <row r="340" spans="1:52" ht="12" customHeight="1">
      <c r="A340" s="44">
        <f t="shared" si="234"/>
        <v>47423</v>
      </c>
      <c r="B340" s="66">
        <f t="shared" si="236"/>
        <v>15000</v>
      </c>
      <c r="C340" s="67"/>
      <c r="D340" s="68">
        <f t="shared" si="198"/>
        <v>15000</v>
      </c>
      <c r="E340" s="35">
        <f t="shared" si="199"/>
        <v>0</v>
      </c>
      <c r="F340" s="35">
        <f t="shared" si="200"/>
        <v>0</v>
      </c>
      <c r="G340" s="55">
        <f t="shared" si="201"/>
        <v>6.0650000000000004</v>
      </c>
      <c r="H340" s="69">
        <f>G340+' Summary'!$B$15</f>
        <v>6.0650000000000004</v>
      </c>
      <c r="I340" s="105">
        <f>H340+' Summary'!$B$17</f>
        <v>6.0650000000000004</v>
      </c>
      <c r="J340" s="55">
        <f t="shared" si="202"/>
        <v>0</v>
      </c>
      <c r="K340" s="69">
        <f>J340+' Summary'!$B$16</f>
        <v>0</v>
      </c>
      <c r="L340" s="105">
        <f t="shared" si="235"/>
        <v>0</v>
      </c>
      <c r="M340" s="55">
        <f t="shared" si="203"/>
        <v>0</v>
      </c>
      <c r="N340" s="69">
        <f t="shared" si="204"/>
        <v>0</v>
      </c>
      <c r="O340" s="105">
        <f t="shared" si="204"/>
        <v>0</v>
      </c>
      <c r="P340" s="7"/>
      <c r="Q340" s="105">
        <f t="shared" si="205"/>
        <v>6.0650000000000004</v>
      </c>
      <c r="R340" s="105">
        <f t="shared" si="206"/>
        <v>6.0650000000000004</v>
      </c>
      <c r="S340" s="105">
        <f t="shared" si="207"/>
        <v>6.0650000000000004</v>
      </c>
      <c r="T340" s="7"/>
      <c r="U340" s="5">
        <f t="shared" si="208"/>
        <v>30</v>
      </c>
      <c r="V340" s="45">
        <f t="shared" si="209"/>
        <v>47477</v>
      </c>
      <c r="W340" s="5">
        <f t="shared" si="210"/>
        <v>10526</v>
      </c>
      <c r="X340" s="55">
        <f t="shared" si="211"/>
        <v>6.2845917974847509E-2</v>
      </c>
      <c r="Y340" s="47">
        <f t="shared" si="212"/>
        <v>0.16808940057096536</v>
      </c>
      <c r="Z340" s="5">
        <f t="shared" si="213"/>
        <v>0</v>
      </c>
      <c r="AA340" s="5">
        <f t="shared" si="214"/>
        <v>0</v>
      </c>
      <c r="AC340" s="39">
        <f t="shared" si="215"/>
        <v>0</v>
      </c>
      <c r="AD340" s="39">
        <f t="shared" si="216"/>
        <v>0</v>
      </c>
      <c r="AE340" s="39">
        <f t="shared" si="217"/>
        <v>0</v>
      </c>
      <c r="AF340" s="39">
        <f t="shared" si="218"/>
        <v>0</v>
      </c>
      <c r="AG340" s="39">
        <f t="shared" si="219"/>
        <v>0</v>
      </c>
      <c r="AH340" s="39">
        <f t="shared" si="220"/>
        <v>0</v>
      </c>
      <c r="AI340" s="39">
        <f t="shared" si="221"/>
        <v>0</v>
      </c>
      <c r="AJ340" s="39">
        <f t="shared" si="222"/>
        <v>0</v>
      </c>
      <c r="AK340" s="39">
        <f t="shared" si="223"/>
        <v>0</v>
      </c>
      <c r="AL340" s="43"/>
      <c r="AM340" s="39">
        <f t="shared" si="224"/>
        <v>0</v>
      </c>
      <c r="AN340" s="39">
        <f t="shared" si="225"/>
        <v>0</v>
      </c>
      <c r="AO340" s="39">
        <f t="shared" si="226"/>
        <v>0</v>
      </c>
      <c r="AP340" s="40">
        <f t="shared" si="227"/>
        <v>0</v>
      </c>
      <c r="AR340" s="39">
        <f t="shared" si="228"/>
        <v>0</v>
      </c>
      <c r="AS340" s="39">
        <f t="shared" si="229"/>
        <v>0</v>
      </c>
      <c r="AT340" s="39">
        <f t="shared" si="230"/>
        <v>0</v>
      </c>
      <c r="AU340" s="40">
        <f t="shared" si="231"/>
        <v>0</v>
      </c>
      <c r="AV340" s="40"/>
      <c r="AW340" s="52">
        <f t="shared" si="232"/>
        <v>0</v>
      </c>
      <c r="AY340" s="52">
        <f t="shared" si="233"/>
        <v>0</v>
      </c>
      <c r="AZ340" s="70"/>
    </row>
    <row r="341" spans="1:52" ht="12" customHeight="1">
      <c r="A341" s="44">
        <f t="shared" si="234"/>
        <v>47453</v>
      </c>
      <c r="B341" s="66">
        <f t="shared" si="236"/>
        <v>15000</v>
      </c>
      <c r="C341" s="67"/>
      <c r="D341" s="68">
        <f t="shared" si="198"/>
        <v>15000</v>
      </c>
      <c r="E341" s="35">
        <f t="shared" si="199"/>
        <v>0</v>
      </c>
      <c r="F341" s="35">
        <f t="shared" si="200"/>
        <v>0</v>
      </c>
      <c r="G341" s="55">
        <f t="shared" si="201"/>
        <v>6.0650000000000004</v>
      </c>
      <c r="H341" s="69">
        <f>G341+' Summary'!$B$15</f>
        <v>6.0650000000000004</v>
      </c>
      <c r="I341" s="105">
        <f>H341+' Summary'!$B$17</f>
        <v>6.0650000000000004</v>
      </c>
      <c r="J341" s="55">
        <f t="shared" si="202"/>
        <v>0</v>
      </c>
      <c r="K341" s="69">
        <f>J341+' Summary'!$B$16</f>
        <v>0</v>
      </c>
      <c r="L341" s="105">
        <f t="shared" si="235"/>
        <v>0</v>
      </c>
      <c r="M341" s="55">
        <f t="shared" si="203"/>
        <v>0</v>
      </c>
      <c r="N341" s="69">
        <f t="shared" si="204"/>
        <v>0</v>
      </c>
      <c r="O341" s="105">
        <f t="shared" si="204"/>
        <v>0</v>
      </c>
      <c r="P341" s="7"/>
      <c r="Q341" s="105">
        <f t="shared" si="205"/>
        <v>6.0650000000000004</v>
      </c>
      <c r="R341" s="105">
        <f t="shared" si="206"/>
        <v>6.0650000000000004</v>
      </c>
      <c r="S341" s="105">
        <f t="shared" si="207"/>
        <v>6.0650000000000004</v>
      </c>
      <c r="T341" s="7"/>
      <c r="U341" s="5">
        <f t="shared" si="208"/>
        <v>31</v>
      </c>
      <c r="V341" s="45">
        <f t="shared" si="209"/>
        <v>47508</v>
      </c>
      <c r="W341" s="5">
        <f t="shared" si="210"/>
        <v>10557</v>
      </c>
      <c r="X341" s="55">
        <f t="shared" si="211"/>
        <v>6.2845917974847509E-2</v>
      </c>
      <c r="Y341" s="47">
        <f t="shared" si="212"/>
        <v>0.1672089332814829</v>
      </c>
      <c r="Z341" s="5">
        <f t="shared" si="213"/>
        <v>0</v>
      </c>
      <c r="AA341" s="5">
        <f t="shared" si="214"/>
        <v>0</v>
      </c>
      <c r="AC341" s="39">
        <f t="shared" si="215"/>
        <v>0</v>
      </c>
      <c r="AD341" s="39">
        <f t="shared" si="216"/>
        <v>0</v>
      </c>
      <c r="AE341" s="39">
        <f t="shared" si="217"/>
        <v>0</v>
      </c>
      <c r="AF341" s="39">
        <f t="shared" si="218"/>
        <v>0</v>
      </c>
      <c r="AG341" s="39">
        <f t="shared" si="219"/>
        <v>0</v>
      </c>
      <c r="AH341" s="39">
        <f t="shared" si="220"/>
        <v>0</v>
      </c>
      <c r="AI341" s="39">
        <f t="shared" si="221"/>
        <v>0</v>
      </c>
      <c r="AJ341" s="39">
        <f t="shared" si="222"/>
        <v>0</v>
      </c>
      <c r="AK341" s="39">
        <f t="shared" si="223"/>
        <v>0</v>
      </c>
      <c r="AL341" s="43"/>
      <c r="AM341" s="39">
        <f t="shared" si="224"/>
        <v>0</v>
      </c>
      <c r="AN341" s="39">
        <f t="shared" si="225"/>
        <v>0</v>
      </c>
      <c r="AO341" s="39">
        <f t="shared" si="226"/>
        <v>0</v>
      </c>
      <c r="AP341" s="40">
        <f t="shared" si="227"/>
        <v>0</v>
      </c>
      <c r="AR341" s="39">
        <f t="shared" si="228"/>
        <v>0</v>
      </c>
      <c r="AS341" s="39">
        <f t="shared" si="229"/>
        <v>0</v>
      </c>
      <c r="AT341" s="39">
        <f t="shared" si="230"/>
        <v>0</v>
      </c>
      <c r="AU341" s="40">
        <f t="shared" si="231"/>
        <v>0</v>
      </c>
      <c r="AV341" s="40"/>
      <c r="AW341" s="52">
        <f t="shared" si="232"/>
        <v>0</v>
      </c>
      <c r="AY341" s="52">
        <f t="shared" si="233"/>
        <v>0</v>
      </c>
      <c r="AZ341" s="70"/>
    </row>
    <row r="342" spans="1:52" ht="12" customHeight="1">
      <c r="A342" s="44">
        <f t="shared" si="234"/>
        <v>47484</v>
      </c>
      <c r="B342" s="66">
        <f t="shared" si="236"/>
        <v>15000</v>
      </c>
      <c r="C342" s="67"/>
      <c r="D342" s="68">
        <f t="shared" si="198"/>
        <v>15000</v>
      </c>
      <c r="E342" s="35">
        <f t="shared" si="199"/>
        <v>0</v>
      </c>
      <c r="F342" s="35">
        <f t="shared" si="200"/>
        <v>0</v>
      </c>
      <c r="G342" s="55">
        <f t="shared" si="201"/>
        <v>6.0650000000000004</v>
      </c>
      <c r="H342" s="69">
        <f>G342+' Summary'!$B$15</f>
        <v>6.0650000000000004</v>
      </c>
      <c r="I342" s="105">
        <f>H342+' Summary'!$B$17</f>
        <v>6.0650000000000004</v>
      </c>
      <c r="J342" s="55">
        <f t="shared" si="202"/>
        <v>0</v>
      </c>
      <c r="K342" s="69">
        <f>J342+' Summary'!$B$16</f>
        <v>0</v>
      </c>
      <c r="L342" s="105">
        <f t="shared" si="235"/>
        <v>0</v>
      </c>
      <c r="M342" s="55">
        <f t="shared" si="203"/>
        <v>0</v>
      </c>
      <c r="N342" s="69">
        <f t="shared" si="204"/>
        <v>0</v>
      </c>
      <c r="O342" s="105">
        <f t="shared" si="204"/>
        <v>0</v>
      </c>
      <c r="P342" s="7"/>
      <c r="Q342" s="105">
        <f t="shared" si="205"/>
        <v>6.0650000000000004</v>
      </c>
      <c r="R342" s="105">
        <f t="shared" si="206"/>
        <v>6.0650000000000004</v>
      </c>
      <c r="S342" s="105">
        <f t="shared" si="207"/>
        <v>6.0650000000000004</v>
      </c>
      <c r="T342" s="7"/>
      <c r="U342" s="5">
        <f t="shared" si="208"/>
        <v>31</v>
      </c>
      <c r="V342" s="45">
        <f t="shared" si="209"/>
        <v>47539</v>
      </c>
      <c r="W342" s="5">
        <f t="shared" si="210"/>
        <v>10588</v>
      </c>
      <c r="X342" s="55">
        <f t="shared" si="211"/>
        <v>6.2845917974847509E-2</v>
      </c>
      <c r="Y342" s="47">
        <f t="shared" si="212"/>
        <v>0.16633307795828278</v>
      </c>
      <c r="Z342" s="5">
        <f t="shared" si="213"/>
        <v>0</v>
      </c>
      <c r="AA342" s="5">
        <f t="shared" si="214"/>
        <v>0</v>
      </c>
      <c r="AC342" s="39">
        <f t="shared" si="215"/>
        <v>0</v>
      </c>
      <c r="AD342" s="39">
        <f t="shared" si="216"/>
        <v>0</v>
      </c>
      <c r="AE342" s="39">
        <f t="shared" si="217"/>
        <v>0</v>
      </c>
      <c r="AF342" s="39">
        <f t="shared" si="218"/>
        <v>0</v>
      </c>
      <c r="AG342" s="39">
        <f t="shared" si="219"/>
        <v>0</v>
      </c>
      <c r="AH342" s="39">
        <f t="shared" si="220"/>
        <v>0</v>
      </c>
      <c r="AI342" s="39">
        <f t="shared" si="221"/>
        <v>0</v>
      </c>
      <c r="AJ342" s="39">
        <f t="shared" si="222"/>
        <v>0</v>
      </c>
      <c r="AK342" s="39">
        <f t="shared" si="223"/>
        <v>0</v>
      </c>
      <c r="AL342" s="43"/>
      <c r="AM342" s="39">
        <f t="shared" si="224"/>
        <v>0</v>
      </c>
      <c r="AN342" s="39">
        <f t="shared" si="225"/>
        <v>0</v>
      </c>
      <c r="AO342" s="39">
        <f t="shared" si="226"/>
        <v>0</v>
      </c>
      <c r="AP342" s="40">
        <f t="shared" si="227"/>
        <v>0</v>
      </c>
      <c r="AR342" s="39">
        <f t="shared" si="228"/>
        <v>0</v>
      </c>
      <c r="AS342" s="39">
        <f t="shared" si="229"/>
        <v>0</v>
      </c>
      <c r="AT342" s="39">
        <f t="shared" si="230"/>
        <v>0</v>
      </c>
      <c r="AU342" s="40">
        <f t="shared" si="231"/>
        <v>0</v>
      </c>
      <c r="AV342" s="40"/>
      <c r="AW342" s="52">
        <f t="shared" si="232"/>
        <v>0</v>
      </c>
      <c r="AY342" s="52">
        <f t="shared" si="233"/>
        <v>0</v>
      </c>
      <c r="AZ342" s="70"/>
    </row>
    <row r="343" spans="1:52" ht="12" customHeight="1">
      <c r="A343" s="44">
        <f t="shared" si="234"/>
        <v>47515</v>
      </c>
      <c r="B343" s="66">
        <f t="shared" si="236"/>
        <v>15000</v>
      </c>
      <c r="C343" s="67"/>
      <c r="D343" s="68">
        <f t="shared" si="198"/>
        <v>15000</v>
      </c>
      <c r="E343" s="35">
        <f t="shared" si="199"/>
        <v>0</v>
      </c>
      <c r="F343" s="35">
        <f t="shared" si="200"/>
        <v>0</v>
      </c>
      <c r="G343" s="55">
        <f t="shared" si="201"/>
        <v>6.0650000000000004</v>
      </c>
      <c r="H343" s="69">
        <f>G343+' Summary'!$B$15</f>
        <v>6.0650000000000004</v>
      </c>
      <c r="I343" s="105">
        <f>H343+' Summary'!$B$17</f>
        <v>6.0650000000000004</v>
      </c>
      <c r="J343" s="55">
        <f t="shared" si="202"/>
        <v>0</v>
      </c>
      <c r="K343" s="69">
        <f>J343+' Summary'!$B$16</f>
        <v>0</v>
      </c>
      <c r="L343" s="105">
        <f t="shared" si="235"/>
        <v>0</v>
      </c>
      <c r="M343" s="55">
        <f t="shared" si="203"/>
        <v>0</v>
      </c>
      <c r="N343" s="69">
        <f t="shared" si="204"/>
        <v>0</v>
      </c>
      <c r="O343" s="105">
        <f t="shared" si="204"/>
        <v>0</v>
      </c>
      <c r="P343" s="7"/>
      <c r="Q343" s="105">
        <f t="shared" si="205"/>
        <v>6.0650000000000004</v>
      </c>
      <c r="R343" s="105">
        <f t="shared" si="206"/>
        <v>6.0650000000000004</v>
      </c>
      <c r="S343" s="105">
        <f t="shared" si="207"/>
        <v>6.0650000000000004</v>
      </c>
      <c r="T343" s="7"/>
      <c r="U343" s="5">
        <f t="shared" si="208"/>
        <v>28</v>
      </c>
      <c r="V343" s="45">
        <f t="shared" si="209"/>
        <v>47567</v>
      </c>
      <c r="W343" s="5">
        <f t="shared" si="210"/>
        <v>10616</v>
      </c>
      <c r="X343" s="55">
        <f t="shared" si="211"/>
        <v>6.2845917974847509E-2</v>
      </c>
      <c r="Y343" s="47">
        <f t="shared" si="212"/>
        <v>0.16554592681409364</v>
      </c>
      <c r="Z343" s="5">
        <f t="shared" si="213"/>
        <v>0</v>
      </c>
      <c r="AA343" s="5">
        <f t="shared" si="214"/>
        <v>0</v>
      </c>
      <c r="AC343" s="39">
        <f t="shared" si="215"/>
        <v>0</v>
      </c>
      <c r="AD343" s="39">
        <f t="shared" si="216"/>
        <v>0</v>
      </c>
      <c r="AE343" s="39">
        <f t="shared" si="217"/>
        <v>0</v>
      </c>
      <c r="AF343" s="39">
        <f t="shared" si="218"/>
        <v>0</v>
      </c>
      <c r="AG343" s="39">
        <f t="shared" si="219"/>
        <v>0</v>
      </c>
      <c r="AH343" s="39">
        <f t="shared" si="220"/>
        <v>0</v>
      </c>
      <c r="AI343" s="39">
        <f t="shared" si="221"/>
        <v>0</v>
      </c>
      <c r="AJ343" s="39">
        <f t="shared" si="222"/>
        <v>0</v>
      </c>
      <c r="AK343" s="39">
        <f t="shared" si="223"/>
        <v>0</v>
      </c>
      <c r="AL343" s="43"/>
      <c r="AM343" s="39">
        <f t="shared" si="224"/>
        <v>0</v>
      </c>
      <c r="AN343" s="39">
        <f t="shared" si="225"/>
        <v>0</v>
      </c>
      <c r="AO343" s="39">
        <f t="shared" si="226"/>
        <v>0</v>
      </c>
      <c r="AP343" s="40">
        <f t="shared" si="227"/>
        <v>0</v>
      </c>
      <c r="AR343" s="39">
        <f t="shared" si="228"/>
        <v>0</v>
      </c>
      <c r="AS343" s="39">
        <f t="shared" si="229"/>
        <v>0</v>
      </c>
      <c r="AT343" s="39">
        <f t="shared" si="230"/>
        <v>0</v>
      </c>
      <c r="AU343" s="40">
        <f t="shared" si="231"/>
        <v>0</v>
      </c>
      <c r="AV343" s="40"/>
      <c r="AW343" s="52">
        <f t="shared" si="232"/>
        <v>0</v>
      </c>
      <c r="AY343" s="52">
        <f t="shared" si="233"/>
        <v>0</v>
      </c>
      <c r="AZ343" s="70"/>
    </row>
    <row r="344" spans="1:52" ht="12" customHeight="1">
      <c r="A344" s="44">
        <f t="shared" si="234"/>
        <v>47543</v>
      </c>
      <c r="B344" s="66">
        <f t="shared" si="236"/>
        <v>15000</v>
      </c>
      <c r="C344" s="67"/>
      <c r="D344" s="68">
        <f t="shared" si="198"/>
        <v>15000</v>
      </c>
      <c r="E344" s="35">
        <f t="shared" si="199"/>
        <v>0</v>
      </c>
      <c r="F344" s="35">
        <f t="shared" si="200"/>
        <v>0</v>
      </c>
      <c r="G344" s="55">
        <f t="shared" si="201"/>
        <v>6.0650000000000004</v>
      </c>
      <c r="H344" s="69">
        <f>G344+' Summary'!$B$15</f>
        <v>6.0650000000000004</v>
      </c>
      <c r="I344" s="105">
        <f>H344+' Summary'!$B$17</f>
        <v>6.0650000000000004</v>
      </c>
      <c r="J344" s="55">
        <f t="shared" si="202"/>
        <v>0</v>
      </c>
      <c r="K344" s="69">
        <f>J344+' Summary'!$B$16</f>
        <v>0</v>
      </c>
      <c r="L344" s="105">
        <f t="shared" si="235"/>
        <v>0</v>
      </c>
      <c r="M344" s="55">
        <f t="shared" si="203"/>
        <v>0</v>
      </c>
      <c r="N344" s="69">
        <f t="shared" si="204"/>
        <v>0</v>
      </c>
      <c r="O344" s="105">
        <f t="shared" si="204"/>
        <v>0</v>
      </c>
      <c r="P344" s="7"/>
      <c r="Q344" s="105">
        <f t="shared" si="205"/>
        <v>6.0650000000000004</v>
      </c>
      <c r="R344" s="105">
        <f t="shared" si="206"/>
        <v>6.0650000000000004</v>
      </c>
      <c r="S344" s="105">
        <f t="shared" si="207"/>
        <v>6.0650000000000004</v>
      </c>
      <c r="T344" s="7"/>
      <c r="U344" s="5">
        <f t="shared" si="208"/>
        <v>31</v>
      </c>
      <c r="V344" s="45">
        <f t="shared" si="209"/>
        <v>47598</v>
      </c>
      <c r="W344" s="5">
        <f t="shared" si="210"/>
        <v>10647</v>
      </c>
      <c r="X344" s="55">
        <f t="shared" si="211"/>
        <v>6.2845917974847509E-2</v>
      </c>
      <c r="Y344" s="47">
        <f t="shared" si="212"/>
        <v>0.16467878246726533</v>
      </c>
      <c r="Z344" s="5">
        <f t="shared" si="213"/>
        <v>0</v>
      </c>
      <c r="AA344" s="5">
        <f t="shared" si="214"/>
        <v>0</v>
      </c>
      <c r="AC344" s="39">
        <f t="shared" si="215"/>
        <v>0</v>
      </c>
      <c r="AD344" s="39">
        <f t="shared" si="216"/>
        <v>0</v>
      </c>
      <c r="AE344" s="39">
        <f t="shared" si="217"/>
        <v>0</v>
      </c>
      <c r="AF344" s="39">
        <f t="shared" si="218"/>
        <v>0</v>
      </c>
      <c r="AG344" s="39">
        <f t="shared" si="219"/>
        <v>0</v>
      </c>
      <c r="AH344" s="39">
        <f t="shared" si="220"/>
        <v>0</v>
      </c>
      <c r="AI344" s="39">
        <f t="shared" si="221"/>
        <v>0</v>
      </c>
      <c r="AJ344" s="39">
        <f t="shared" si="222"/>
        <v>0</v>
      </c>
      <c r="AK344" s="39">
        <f t="shared" si="223"/>
        <v>0</v>
      </c>
      <c r="AL344" s="43"/>
      <c r="AM344" s="39">
        <f t="shared" si="224"/>
        <v>0</v>
      </c>
      <c r="AN344" s="39">
        <f t="shared" si="225"/>
        <v>0</v>
      </c>
      <c r="AO344" s="39">
        <f t="shared" si="226"/>
        <v>0</v>
      </c>
      <c r="AP344" s="40">
        <f t="shared" si="227"/>
        <v>0</v>
      </c>
      <c r="AR344" s="39">
        <f t="shared" si="228"/>
        <v>0</v>
      </c>
      <c r="AS344" s="39">
        <f t="shared" si="229"/>
        <v>0</v>
      </c>
      <c r="AT344" s="39">
        <f t="shared" si="230"/>
        <v>0</v>
      </c>
      <c r="AU344" s="40">
        <f t="shared" si="231"/>
        <v>0</v>
      </c>
      <c r="AV344" s="40"/>
      <c r="AW344" s="52">
        <f t="shared" si="232"/>
        <v>0</v>
      </c>
      <c r="AY344" s="52">
        <f t="shared" si="233"/>
        <v>0</v>
      </c>
      <c r="AZ344" s="70"/>
    </row>
    <row r="345" spans="1:52" ht="12" customHeight="1">
      <c r="A345" s="44">
        <f t="shared" si="234"/>
        <v>47574</v>
      </c>
      <c r="B345" s="66">
        <f t="shared" si="236"/>
        <v>15000</v>
      </c>
      <c r="C345" s="67"/>
      <c r="D345" s="68">
        <f t="shared" si="198"/>
        <v>15000</v>
      </c>
      <c r="E345" s="35">
        <f t="shared" si="199"/>
        <v>0</v>
      </c>
      <c r="F345" s="35">
        <f t="shared" si="200"/>
        <v>0</v>
      </c>
      <c r="G345" s="55">
        <f t="shared" si="201"/>
        <v>6.0650000000000004</v>
      </c>
      <c r="H345" s="69">
        <f>G345+' Summary'!$B$15</f>
        <v>6.0650000000000004</v>
      </c>
      <c r="I345" s="105">
        <f>H345+' Summary'!$B$17</f>
        <v>6.0650000000000004</v>
      </c>
      <c r="J345" s="55">
        <f t="shared" si="202"/>
        <v>0</v>
      </c>
      <c r="K345" s="69">
        <f>J345+' Summary'!$B$16</f>
        <v>0</v>
      </c>
      <c r="L345" s="105">
        <f t="shared" si="235"/>
        <v>0</v>
      </c>
      <c r="M345" s="55">
        <f t="shared" si="203"/>
        <v>0</v>
      </c>
      <c r="N345" s="69">
        <f t="shared" si="204"/>
        <v>0</v>
      </c>
      <c r="O345" s="105">
        <f t="shared" si="204"/>
        <v>0</v>
      </c>
      <c r="P345" s="7"/>
      <c r="Q345" s="105">
        <f t="shared" si="205"/>
        <v>6.0650000000000004</v>
      </c>
      <c r="R345" s="105">
        <f t="shared" si="206"/>
        <v>6.0650000000000004</v>
      </c>
      <c r="S345" s="105">
        <f t="shared" si="207"/>
        <v>6.0650000000000004</v>
      </c>
      <c r="T345" s="7"/>
      <c r="U345" s="5">
        <f t="shared" si="208"/>
        <v>30</v>
      </c>
      <c r="V345" s="45">
        <f t="shared" si="209"/>
        <v>47628</v>
      </c>
      <c r="W345" s="5">
        <f t="shared" si="210"/>
        <v>10677</v>
      </c>
      <c r="X345" s="55">
        <f t="shared" si="211"/>
        <v>6.2845917974847509E-2</v>
      </c>
      <c r="Y345" s="47">
        <f t="shared" si="212"/>
        <v>0.16384393552253346</v>
      </c>
      <c r="Z345" s="5">
        <f t="shared" si="213"/>
        <v>0</v>
      </c>
      <c r="AA345" s="5">
        <f t="shared" si="214"/>
        <v>0</v>
      </c>
      <c r="AC345" s="39">
        <f t="shared" si="215"/>
        <v>0</v>
      </c>
      <c r="AD345" s="39">
        <f t="shared" si="216"/>
        <v>0</v>
      </c>
      <c r="AE345" s="39">
        <f t="shared" si="217"/>
        <v>0</v>
      </c>
      <c r="AF345" s="39">
        <f t="shared" si="218"/>
        <v>0</v>
      </c>
      <c r="AG345" s="39">
        <f t="shared" si="219"/>
        <v>0</v>
      </c>
      <c r="AH345" s="39">
        <f t="shared" si="220"/>
        <v>0</v>
      </c>
      <c r="AI345" s="39">
        <f t="shared" si="221"/>
        <v>0</v>
      </c>
      <c r="AJ345" s="39">
        <f t="shared" si="222"/>
        <v>0</v>
      </c>
      <c r="AK345" s="39">
        <f t="shared" si="223"/>
        <v>0</v>
      </c>
      <c r="AL345" s="43"/>
      <c r="AM345" s="39">
        <f t="shared" si="224"/>
        <v>0</v>
      </c>
      <c r="AN345" s="39">
        <f t="shared" si="225"/>
        <v>0</v>
      </c>
      <c r="AO345" s="39">
        <f t="shared" si="226"/>
        <v>0</v>
      </c>
      <c r="AP345" s="40">
        <f t="shared" si="227"/>
        <v>0</v>
      </c>
      <c r="AR345" s="39">
        <f t="shared" si="228"/>
        <v>0</v>
      </c>
      <c r="AS345" s="39">
        <f t="shared" si="229"/>
        <v>0</v>
      </c>
      <c r="AT345" s="39">
        <f t="shared" si="230"/>
        <v>0</v>
      </c>
      <c r="AU345" s="40">
        <f t="shared" si="231"/>
        <v>0</v>
      </c>
      <c r="AV345" s="40"/>
      <c r="AW345" s="52">
        <f t="shared" si="232"/>
        <v>0</v>
      </c>
      <c r="AY345" s="52">
        <f t="shared" si="233"/>
        <v>0</v>
      </c>
      <c r="AZ345" s="70"/>
    </row>
    <row r="346" spans="1:52" ht="12" customHeight="1">
      <c r="A346" s="44">
        <f t="shared" si="234"/>
        <v>47604</v>
      </c>
      <c r="B346" s="66">
        <f t="shared" si="236"/>
        <v>15000</v>
      </c>
      <c r="C346" s="67"/>
      <c r="D346" s="68">
        <f t="shared" si="198"/>
        <v>15000</v>
      </c>
      <c r="E346" s="35">
        <f t="shared" si="199"/>
        <v>0</v>
      </c>
      <c r="F346" s="35">
        <f t="shared" si="200"/>
        <v>0</v>
      </c>
      <c r="G346" s="55">
        <f t="shared" si="201"/>
        <v>6.0650000000000004</v>
      </c>
      <c r="H346" s="69">
        <f>G346+' Summary'!$B$15</f>
        <v>6.0650000000000004</v>
      </c>
      <c r="I346" s="105">
        <f>H346+' Summary'!$B$17</f>
        <v>6.0650000000000004</v>
      </c>
      <c r="J346" s="55">
        <f t="shared" si="202"/>
        <v>0</v>
      </c>
      <c r="K346" s="69">
        <f>J346+' Summary'!$B$16</f>
        <v>0</v>
      </c>
      <c r="L346" s="105">
        <f t="shared" si="235"/>
        <v>0</v>
      </c>
      <c r="M346" s="55">
        <f t="shared" si="203"/>
        <v>0</v>
      </c>
      <c r="N346" s="69">
        <f t="shared" si="204"/>
        <v>0</v>
      </c>
      <c r="O346" s="105">
        <f t="shared" si="204"/>
        <v>0</v>
      </c>
      <c r="P346" s="7"/>
      <c r="Q346" s="105">
        <f t="shared" si="205"/>
        <v>6.0650000000000004</v>
      </c>
      <c r="R346" s="105">
        <f t="shared" si="206"/>
        <v>6.0650000000000004</v>
      </c>
      <c r="S346" s="105">
        <f t="shared" si="207"/>
        <v>6.0650000000000004</v>
      </c>
      <c r="T346" s="7"/>
      <c r="U346" s="5">
        <f t="shared" si="208"/>
        <v>31</v>
      </c>
      <c r="V346" s="45">
        <f t="shared" si="209"/>
        <v>47659</v>
      </c>
      <c r="W346" s="5">
        <f t="shared" si="210"/>
        <v>10708</v>
      </c>
      <c r="X346" s="55">
        <f t="shared" si="211"/>
        <v>6.2845917974847509E-2</v>
      </c>
      <c r="Y346" s="47">
        <f t="shared" si="212"/>
        <v>0.16298570635806717</v>
      </c>
      <c r="Z346" s="5">
        <f t="shared" si="213"/>
        <v>0</v>
      </c>
      <c r="AA346" s="5">
        <f t="shared" si="214"/>
        <v>0</v>
      </c>
      <c r="AC346" s="39">
        <f t="shared" si="215"/>
        <v>0</v>
      </c>
      <c r="AD346" s="39">
        <f t="shared" si="216"/>
        <v>0</v>
      </c>
      <c r="AE346" s="39">
        <f t="shared" si="217"/>
        <v>0</v>
      </c>
      <c r="AF346" s="39">
        <f t="shared" si="218"/>
        <v>0</v>
      </c>
      <c r="AG346" s="39">
        <f t="shared" si="219"/>
        <v>0</v>
      </c>
      <c r="AH346" s="39">
        <f t="shared" si="220"/>
        <v>0</v>
      </c>
      <c r="AI346" s="39">
        <f t="shared" si="221"/>
        <v>0</v>
      </c>
      <c r="AJ346" s="39">
        <f t="shared" si="222"/>
        <v>0</v>
      </c>
      <c r="AK346" s="39">
        <f t="shared" si="223"/>
        <v>0</v>
      </c>
      <c r="AL346" s="43"/>
      <c r="AM346" s="39">
        <f t="shared" si="224"/>
        <v>0</v>
      </c>
      <c r="AN346" s="39">
        <f t="shared" si="225"/>
        <v>0</v>
      </c>
      <c r="AO346" s="39">
        <f t="shared" si="226"/>
        <v>0</v>
      </c>
      <c r="AP346" s="40">
        <f t="shared" si="227"/>
        <v>0</v>
      </c>
      <c r="AR346" s="39">
        <f t="shared" si="228"/>
        <v>0</v>
      </c>
      <c r="AS346" s="39">
        <f t="shared" si="229"/>
        <v>0</v>
      </c>
      <c r="AT346" s="39">
        <f t="shared" si="230"/>
        <v>0</v>
      </c>
      <c r="AU346" s="40">
        <f t="shared" si="231"/>
        <v>0</v>
      </c>
      <c r="AV346" s="40"/>
      <c r="AW346" s="52">
        <f t="shared" si="232"/>
        <v>0</v>
      </c>
      <c r="AY346" s="52">
        <f t="shared" si="233"/>
        <v>0</v>
      </c>
      <c r="AZ346" s="70"/>
    </row>
    <row r="347" spans="1:52" ht="12" customHeight="1">
      <c r="A347" s="44">
        <f t="shared" si="234"/>
        <v>47635</v>
      </c>
      <c r="B347" s="66">
        <f t="shared" si="236"/>
        <v>15000</v>
      </c>
      <c r="C347" s="67"/>
      <c r="D347" s="68">
        <f t="shared" si="198"/>
        <v>15000</v>
      </c>
      <c r="E347" s="35">
        <f t="shared" si="199"/>
        <v>0</v>
      </c>
      <c r="F347" s="35">
        <f t="shared" si="200"/>
        <v>0</v>
      </c>
      <c r="G347" s="55">
        <f t="shared" si="201"/>
        <v>6.0650000000000004</v>
      </c>
      <c r="H347" s="69">
        <f>G347+' Summary'!$B$15</f>
        <v>6.0650000000000004</v>
      </c>
      <c r="I347" s="105">
        <f>H347+' Summary'!$B$17</f>
        <v>6.0650000000000004</v>
      </c>
      <c r="J347" s="55">
        <f t="shared" si="202"/>
        <v>0</v>
      </c>
      <c r="K347" s="69">
        <f>J347+' Summary'!$B$16</f>
        <v>0</v>
      </c>
      <c r="L347" s="105">
        <f t="shared" si="235"/>
        <v>0</v>
      </c>
      <c r="M347" s="55">
        <f t="shared" si="203"/>
        <v>0</v>
      </c>
      <c r="N347" s="69">
        <f t="shared" si="204"/>
        <v>0</v>
      </c>
      <c r="O347" s="105">
        <f t="shared" si="204"/>
        <v>0</v>
      </c>
      <c r="P347" s="7"/>
      <c r="Q347" s="105">
        <f t="shared" si="205"/>
        <v>6.0650000000000004</v>
      </c>
      <c r="R347" s="105">
        <f t="shared" si="206"/>
        <v>6.0650000000000004</v>
      </c>
      <c r="S347" s="105">
        <f t="shared" si="207"/>
        <v>6.0650000000000004</v>
      </c>
      <c r="T347" s="7"/>
      <c r="U347" s="5">
        <f t="shared" si="208"/>
        <v>30</v>
      </c>
      <c r="V347" s="45">
        <f t="shared" si="209"/>
        <v>47689</v>
      </c>
      <c r="W347" s="5">
        <f t="shared" si="210"/>
        <v>10738</v>
      </c>
      <c r="X347" s="55">
        <f t="shared" si="211"/>
        <v>6.2845917974847509E-2</v>
      </c>
      <c r="Y347" s="47">
        <f t="shared" si="212"/>
        <v>0.16215944254344947</v>
      </c>
      <c r="Z347" s="5">
        <f t="shared" si="213"/>
        <v>0</v>
      </c>
      <c r="AA347" s="5">
        <f t="shared" si="214"/>
        <v>0</v>
      </c>
      <c r="AC347" s="39">
        <f t="shared" si="215"/>
        <v>0</v>
      </c>
      <c r="AD347" s="39">
        <f t="shared" si="216"/>
        <v>0</v>
      </c>
      <c r="AE347" s="39">
        <f t="shared" si="217"/>
        <v>0</v>
      </c>
      <c r="AF347" s="39">
        <f t="shared" si="218"/>
        <v>0</v>
      </c>
      <c r="AG347" s="39">
        <f t="shared" si="219"/>
        <v>0</v>
      </c>
      <c r="AH347" s="39">
        <f t="shared" si="220"/>
        <v>0</v>
      </c>
      <c r="AI347" s="39">
        <f t="shared" si="221"/>
        <v>0</v>
      </c>
      <c r="AJ347" s="39">
        <f t="shared" si="222"/>
        <v>0</v>
      </c>
      <c r="AK347" s="39">
        <f t="shared" si="223"/>
        <v>0</v>
      </c>
      <c r="AL347" s="43"/>
      <c r="AM347" s="39">
        <f t="shared" si="224"/>
        <v>0</v>
      </c>
      <c r="AN347" s="39">
        <f t="shared" si="225"/>
        <v>0</v>
      </c>
      <c r="AO347" s="39">
        <f t="shared" si="226"/>
        <v>0</v>
      </c>
      <c r="AP347" s="40">
        <f t="shared" si="227"/>
        <v>0</v>
      </c>
      <c r="AR347" s="39">
        <f t="shared" si="228"/>
        <v>0</v>
      </c>
      <c r="AS347" s="39">
        <f t="shared" si="229"/>
        <v>0</v>
      </c>
      <c r="AT347" s="39">
        <f t="shared" si="230"/>
        <v>0</v>
      </c>
      <c r="AU347" s="40">
        <f t="shared" si="231"/>
        <v>0</v>
      </c>
      <c r="AV347" s="40"/>
      <c r="AW347" s="52">
        <f t="shared" si="232"/>
        <v>0</v>
      </c>
      <c r="AY347" s="52">
        <f t="shared" si="233"/>
        <v>0</v>
      </c>
      <c r="AZ347" s="70"/>
    </row>
    <row r="348" spans="1:52" ht="12" customHeight="1">
      <c r="A348" s="44">
        <f t="shared" si="234"/>
        <v>47665</v>
      </c>
      <c r="B348" s="66">
        <f t="shared" si="236"/>
        <v>15000</v>
      </c>
      <c r="C348" s="67"/>
      <c r="D348" s="68">
        <f t="shared" si="198"/>
        <v>15000</v>
      </c>
      <c r="E348" s="35">
        <f t="shared" si="199"/>
        <v>0</v>
      </c>
      <c r="F348" s="35">
        <f t="shared" si="200"/>
        <v>0</v>
      </c>
      <c r="G348" s="55">
        <f t="shared" si="201"/>
        <v>6.0650000000000004</v>
      </c>
      <c r="H348" s="69">
        <f>G348+' Summary'!$B$15</f>
        <v>6.0650000000000004</v>
      </c>
      <c r="I348" s="105">
        <f>H348+' Summary'!$B$17</f>
        <v>6.0650000000000004</v>
      </c>
      <c r="J348" s="55">
        <f t="shared" si="202"/>
        <v>0</v>
      </c>
      <c r="K348" s="69">
        <f>J348+' Summary'!$B$16</f>
        <v>0</v>
      </c>
      <c r="L348" s="105">
        <f t="shared" si="235"/>
        <v>0</v>
      </c>
      <c r="M348" s="55">
        <f t="shared" si="203"/>
        <v>0</v>
      </c>
      <c r="N348" s="69">
        <f t="shared" si="204"/>
        <v>0</v>
      </c>
      <c r="O348" s="105">
        <f t="shared" si="204"/>
        <v>0</v>
      </c>
      <c r="P348" s="7"/>
      <c r="Q348" s="105">
        <f t="shared" si="205"/>
        <v>6.0650000000000004</v>
      </c>
      <c r="R348" s="105">
        <f t="shared" si="206"/>
        <v>6.0650000000000004</v>
      </c>
      <c r="S348" s="105">
        <f t="shared" si="207"/>
        <v>6.0650000000000004</v>
      </c>
      <c r="T348" s="7"/>
      <c r="U348" s="5">
        <f t="shared" si="208"/>
        <v>31</v>
      </c>
      <c r="V348" s="45">
        <f t="shared" si="209"/>
        <v>47720</v>
      </c>
      <c r="W348" s="5">
        <f t="shared" si="210"/>
        <v>10769</v>
      </c>
      <c r="X348" s="55">
        <f t="shared" si="211"/>
        <v>6.2845917974847509E-2</v>
      </c>
      <c r="Y348" s="47">
        <f t="shared" si="212"/>
        <v>0.16131003690362186</v>
      </c>
      <c r="Z348" s="5">
        <f t="shared" si="213"/>
        <v>0</v>
      </c>
      <c r="AA348" s="5">
        <f t="shared" si="214"/>
        <v>0</v>
      </c>
      <c r="AC348" s="39">
        <f t="shared" si="215"/>
        <v>0</v>
      </c>
      <c r="AD348" s="39">
        <f t="shared" si="216"/>
        <v>0</v>
      </c>
      <c r="AE348" s="39">
        <f t="shared" si="217"/>
        <v>0</v>
      </c>
      <c r="AF348" s="39">
        <f t="shared" si="218"/>
        <v>0</v>
      </c>
      <c r="AG348" s="39">
        <f t="shared" si="219"/>
        <v>0</v>
      </c>
      <c r="AH348" s="39">
        <f t="shared" si="220"/>
        <v>0</v>
      </c>
      <c r="AI348" s="39">
        <f t="shared" si="221"/>
        <v>0</v>
      </c>
      <c r="AJ348" s="39">
        <f t="shared" si="222"/>
        <v>0</v>
      </c>
      <c r="AK348" s="39">
        <f t="shared" si="223"/>
        <v>0</v>
      </c>
      <c r="AL348" s="43"/>
      <c r="AM348" s="39">
        <f t="shared" si="224"/>
        <v>0</v>
      </c>
      <c r="AN348" s="39">
        <f t="shared" si="225"/>
        <v>0</v>
      </c>
      <c r="AO348" s="39">
        <f t="shared" si="226"/>
        <v>0</v>
      </c>
      <c r="AP348" s="40">
        <f t="shared" si="227"/>
        <v>0</v>
      </c>
      <c r="AR348" s="39">
        <f t="shared" si="228"/>
        <v>0</v>
      </c>
      <c r="AS348" s="39">
        <f t="shared" si="229"/>
        <v>0</v>
      </c>
      <c r="AT348" s="39">
        <f t="shared" si="230"/>
        <v>0</v>
      </c>
      <c r="AU348" s="40">
        <f t="shared" si="231"/>
        <v>0</v>
      </c>
      <c r="AV348" s="40"/>
      <c r="AW348" s="52">
        <f t="shared" si="232"/>
        <v>0</v>
      </c>
      <c r="AY348" s="52">
        <f t="shared" si="233"/>
        <v>0</v>
      </c>
      <c r="AZ348" s="70"/>
    </row>
    <row r="349" spans="1:52" ht="12" customHeight="1">
      <c r="A349" s="44">
        <f t="shared" si="234"/>
        <v>47696</v>
      </c>
      <c r="B349" s="66">
        <f t="shared" si="236"/>
        <v>15000</v>
      </c>
      <c r="C349" s="67"/>
      <c r="D349" s="68">
        <f t="shared" si="198"/>
        <v>15000</v>
      </c>
      <c r="E349" s="35">
        <f t="shared" si="199"/>
        <v>0</v>
      </c>
      <c r="F349" s="35">
        <f t="shared" si="200"/>
        <v>0</v>
      </c>
      <c r="G349" s="55">
        <f t="shared" si="201"/>
        <v>6.0650000000000004</v>
      </c>
      <c r="H349" s="69">
        <f>G349+' Summary'!$B$15</f>
        <v>6.0650000000000004</v>
      </c>
      <c r="I349" s="105">
        <f>H349+' Summary'!$B$17</f>
        <v>6.0650000000000004</v>
      </c>
      <c r="J349" s="55">
        <f t="shared" si="202"/>
        <v>0</v>
      </c>
      <c r="K349" s="69">
        <f>J349+' Summary'!$B$16</f>
        <v>0</v>
      </c>
      <c r="L349" s="105">
        <f t="shared" si="235"/>
        <v>0</v>
      </c>
      <c r="M349" s="55">
        <f t="shared" si="203"/>
        <v>0</v>
      </c>
      <c r="N349" s="69">
        <f t="shared" si="204"/>
        <v>0</v>
      </c>
      <c r="O349" s="105">
        <f t="shared" si="204"/>
        <v>0</v>
      </c>
      <c r="P349" s="7"/>
      <c r="Q349" s="105">
        <f t="shared" si="205"/>
        <v>6.0650000000000004</v>
      </c>
      <c r="R349" s="105">
        <f t="shared" si="206"/>
        <v>6.0650000000000004</v>
      </c>
      <c r="S349" s="105">
        <f t="shared" si="207"/>
        <v>6.0650000000000004</v>
      </c>
      <c r="T349" s="7"/>
      <c r="U349" s="5">
        <f t="shared" si="208"/>
        <v>31</v>
      </c>
      <c r="V349" s="45">
        <f t="shared" si="209"/>
        <v>47751</v>
      </c>
      <c r="W349" s="5">
        <f t="shared" si="210"/>
        <v>10800</v>
      </c>
      <c r="X349" s="55">
        <f t="shared" si="211"/>
        <v>6.2845917974847509E-2</v>
      </c>
      <c r="Y349" s="47">
        <f t="shared" si="212"/>
        <v>0.16046508052638211</v>
      </c>
      <c r="Z349" s="5">
        <f t="shared" si="213"/>
        <v>0</v>
      </c>
      <c r="AA349" s="5">
        <f t="shared" si="214"/>
        <v>0</v>
      </c>
      <c r="AC349" s="39">
        <f t="shared" si="215"/>
        <v>0</v>
      </c>
      <c r="AD349" s="39">
        <f t="shared" si="216"/>
        <v>0</v>
      </c>
      <c r="AE349" s="39">
        <f t="shared" si="217"/>
        <v>0</v>
      </c>
      <c r="AF349" s="39">
        <f t="shared" si="218"/>
        <v>0</v>
      </c>
      <c r="AG349" s="39">
        <f t="shared" si="219"/>
        <v>0</v>
      </c>
      <c r="AH349" s="39">
        <f t="shared" si="220"/>
        <v>0</v>
      </c>
      <c r="AI349" s="39">
        <f t="shared" si="221"/>
        <v>0</v>
      </c>
      <c r="AJ349" s="39">
        <f t="shared" si="222"/>
        <v>0</v>
      </c>
      <c r="AK349" s="39">
        <f t="shared" si="223"/>
        <v>0</v>
      </c>
      <c r="AL349" s="43"/>
      <c r="AM349" s="39">
        <f t="shared" si="224"/>
        <v>0</v>
      </c>
      <c r="AN349" s="39">
        <f t="shared" si="225"/>
        <v>0</v>
      </c>
      <c r="AO349" s="39">
        <f t="shared" si="226"/>
        <v>0</v>
      </c>
      <c r="AP349" s="40">
        <f t="shared" si="227"/>
        <v>0</v>
      </c>
      <c r="AR349" s="39">
        <f t="shared" si="228"/>
        <v>0</v>
      </c>
      <c r="AS349" s="39">
        <f t="shared" si="229"/>
        <v>0</v>
      </c>
      <c r="AT349" s="39">
        <f t="shared" si="230"/>
        <v>0</v>
      </c>
      <c r="AU349" s="40">
        <f t="shared" si="231"/>
        <v>0</v>
      </c>
      <c r="AV349" s="40"/>
      <c r="AW349" s="52">
        <f t="shared" si="232"/>
        <v>0</v>
      </c>
      <c r="AY349" s="52">
        <f t="shared" si="233"/>
        <v>0</v>
      </c>
      <c r="AZ349" s="70"/>
    </row>
    <row r="350" spans="1:52" ht="12" customHeight="1">
      <c r="A350" s="44">
        <f t="shared" si="234"/>
        <v>47727</v>
      </c>
      <c r="B350" s="66">
        <f t="shared" si="236"/>
        <v>15000</v>
      </c>
      <c r="C350" s="67"/>
      <c r="D350" s="68">
        <f t="shared" si="198"/>
        <v>15000</v>
      </c>
      <c r="E350" s="35">
        <f t="shared" si="199"/>
        <v>0</v>
      </c>
      <c r="F350" s="35">
        <f t="shared" si="200"/>
        <v>0</v>
      </c>
      <c r="G350" s="55">
        <f t="shared" si="201"/>
        <v>6.0650000000000004</v>
      </c>
      <c r="H350" s="69">
        <f>G350+' Summary'!$B$15</f>
        <v>6.0650000000000004</v>
      </c>
      <c r="I350" s="105">
        <f>H350+' Summary'!$B$17</f>
        <v>6.0650000000000004</v>
      </c>
      <c r="J350" s="55">
        <f t="shared" si="202"/>
        <v>0</v>
      </c>
      <c r="K350" s="69">
        <f>J350+' Summary'!$B$16</f>
        <v>0</v>
      </c>
      <c r="L350" s="105">
        <f t="shared" si="235"/>
        <v>0</v>
      </c>
      <c r="M350" s="55">
        <f t="shared" si="203"/>
        <v>0</v>
      </c>
      <c r="N350" s="69">
        <f t="shared" si="204"/>
        <v>0</v>
      </c>
      <c r="O350" s="105">
        <f t="shared" si="204"/>
        <v>0</v>
      </c>
      <c r="P350" s="7"/>
      <c r="Q350" s="105">
        <f t="shared" si="205"/>
        <v>6.0650000000000004</v>
      </c>
      <c r="R350" s="105">
        <f t="shared" si="206"/>
        <v>6.0650000000000004</v>
      </c>
      <c r="S350" s="105">
        <f t="shared" si="207"/>
        <v>6.0650000000000004</v>
      </c>
      <c r="T350" s="7"/>
      <c r="U350" s="5">
        <f t="shared" si="208"/>
        <v>30</v>
      </c>
      <c r="V350" s="45">
        <f t="shared" si="209"/>
        <v>47781</v>
      </c>
      <c r="W350" s="5">
        <f t="shared" si="210"/>
        <v>10830</v>
      </c>
      <c r="X350" s="55">
        <f t="shared" si="211"/>
        <v>6.2845917974847509E-2</v>
      </c>
      <c r="Y350" s="47">
        <f t="shared" si="212"/>
        <v>0.15965159514468014</v>
      </c>
      <c r="Z350" s="5">
        <f t="shared" si="213"/>
        <v>0</v>
      </c>
      <c r="AA350" s="5">
        <f t="shared" si="214"/>
        <v>0</v>
      </c>
      <c r="AC350" s="39">
        <f t="shared" si="215"/>
        <v>0</v>
      </c>
      <c r="AD350" s="39">
        <f t="shared" si="216"/>
        <v>0</v>
      </c>
      <c r="AE350" s="39">
        <f t="shared" si="217"/>
        <v>0</v>
      </c>
      <c r="AF350" s="39">
        <f t="shared" si="218"/>
        <v>0</v>
      </c>
      <c r="AG350" s="39">
        <f t="shared" si="219"/>
        <v>0</v>
      </c>
      <c r="AH350" s="39">
        <f t="shared" si="220"/>
        <v>0</v>
      </c>
      <c r="AI350" s="39">
        <f t="shared" si="221"/>
        <v>0</v>
      </c>
      <c r="AJ350" s="39">
        <f t="shared" si="222"/>
        <v>0</v>
      </c>
      <c r="AK350" s="39">
        <f t="shared" si="223"/>
        <v>0</v>
      </c>
      <c r="AL350" s="43"/>
      <c r="AM350" s="39">
        <f t="shared" si="224"/>
        <v>0</v>
      </c>
      <c r="AN350" s="39">
        <f t="shared" si="225"/>
        <v>0</v>
      </c>
      <c r="AO350" s="39">
        <f t="shared" si="226"/>
        <v>0</v>
      </c>
      <c r="AP350" s="40">
        <f t="shared" si="227"/>
        <v>0</v>
      </c>
      <c r="AR350" s="39">
        <f t="shared" si="228"/>
        <v>0</v>
      </c>
      <c r="AS350" s="39">
        <f t="shared" si="229"/>
        <v>0</v>
      </c>
      <c r="AT350" s="39">
        <f t="shared" si="230"/>
        <v>0</v>
      </c>
      <c r="AU350" s="40">
        <f t="shared" si="231"/>
        <v>0</v>
      </c>
      <c r="AV350" s="40"/>
      <c r="AW350" s="52">
        <f t="shared" si="232"/>
        <v>0</v>
      </c>
      <c r="AY350" s="52">
        <f t="shared" si="233"/>
        <v>0</v>
      </c>
      <c r="AZ350" s="70"/>
    </row>
    <row r="351" spans="1:52" ht="12" customHeight="1">
      <c r="A351" s="44">
        <f t="shared" si="234"/>
        <v>47757</v>
      </c>
      <c r="B351" s="66">
        <f t="shared" si="236"/>
        <v>15000</v>
      </c>
      <c r="C351" s="67"/>
      <c r="D351" s="68">
        <f t="shared" si="198"/>
        <v>15000</v>
      </c>
      <c r="E351" s="35">
        <f t="shared" si="199"/>
        <v>0</v>
      </c>
      <c r="F351" s="35">
        <f t="shared" si="200"/>
        <v>0</v>
      </c>
      <c r="G351" s="55">
        <f t="shared" si="201"/>
        <v>6.0650000000000004</v>
      </c>
      <c r="H351" s="69">
        <f>G351+' Summary'!$B$15</f>
        <v>6.0650000000000004</v>
      </c>
      <c r="I351" s="105">
        <f>H351+' Summary'!$B$17</f>
        <v>6.0650000000000004</v>
      </c>
      <c r="J351" s="55">
        <f t="shared" si="202"/>
        <v>0</v>
      </c>
      <c r="K351" s="69">
        <f>J351+' Summary'!$B$16</f>
        <v>0</v>
      </c>
      <c r="L351" s="105">
        <f t="shared" si="235"/>
        <v>0</v>
      </c>
      <c r="M351" s="55">
        <f t="shared" si="203"/>
        <v>0</v>
      </c>
      <c r="N351" s="69">
        <f t="shared" si="204"/>
        <v>0</v>
      </c>
      <c r="O351" s="105">
        <f t="shared" si="204"/>
        <v>0</v>
      </c>
      <c r="P351" s="7"/>
      <c r="Q351" s="105">
        <f t="shared" si="205"/>
        <v>6.0650000000000004</v>
      </c>
      <c r="R351" s="105">
        <f t="shared" si="206"/>
        <v>6.0650000000000004</v>
      </c>
      <c r="S351" s="105">
        <f t="shared" si="207"/>
        <v>6.0650000000000004</v>
      </c>
      <c r="T351" s="7"/>
      <c r="U351" s="5">
        <f t="shared" si="208"/>
        <v>31</v>
      </c>
      <c r="V351" s="45">
        <f t="shared" si="209"/>
        <v>47812</v>
      </c>
      <c r="W351" s="5">
        <f t="shared" si="210"/>
        <v>10861</v>
      </c>
      <c r="X351" s="55">
        <f t="shared" si="211"/>
        <v>6.2845917974847509E-2</v>
      </c>
      <c r="Y351" s="47">
        <f t="shared" si="212"/>
        <v>0.15881532583346178</v>
      </c>
      <c r="Z351" s="5">
        <f t="shared" si="213"/>
        <v>0</v>
      </c>
      <c r="AA351" s="5">
        <f t="shared" si="214"/>
        <v>0</v>
      </c>
      <c r="AC351" s="39">
        <f t="shared" si="215"/>
        <v>0</v>
      </c>
      <c r="AD351" s="39">
        <f t="shared" si="216"/>
        <v>0</v>
      </c>
      <c r="AE351" s="39">
        <f t="shared" si="217"/>
        <v>0</v>
      </c>
      <c r="AF351" s="39">
        <f t="shared" si="218"/>
        <v>0</v>
      </c>
      <c r="AG351" s="39">
        <f t="shared" si="219"/>
        <v>0</v>
      </c>
      <c r="AH351" s="39">
        <f t="shared" si="220"/>
        <v>0</v>
      </c>
      <c r="AI351" s="39">
        <f t="shared" si="221"/>
        <v>0</v>
      </c>
      <c r="AJ351" s="39">
        <f t="shared" si="222"/>
        <v>0</v>
      </c>
      <c r="AK351" s="39">
        <f t="shared" si="223"/>
        <v>0</v>
      </c>
      <c r="AL351" s="43"/>
      <c r="AM351" s="39">
        <f t="shared" si="224"/>
        <v>0</v>
      </c>
      <c r="AN351" s="39">
        <f t="shared" si="225"/>
        <v>0</v>
      </c>
      <c r="AO351" s="39">
        <f t="shared" si="226"/>
        <v>0</v>
      </c>
      <c r="AP351" s="40">
        <f t="shared" si="227"/>
        <v>0</v>
      </c>
      <c r="AR351" s="39">
        <f t="shared" si="228"/>
        <v>0</v>
      </c>
      <c r="AS351" s="39">
        <f t="shared" si="229"/>
        <v>0</v>
      </c>
      <c r="AT351" s="39">
        <f t="shared" si="230"/>
        <v>0</v>
      </c>
      <c r="AU351" s="40">
        <f t="shared" si="231"/>
        <v>0</v>
      </c>
      <c r="AV351" s="40"/>
      <c r="AW351" s="52">
        <f t="shared" si="232"/>
        <v>0</v>
      </c>
      <c r="AY351" s="52">
        <f t="shared" si="233"/>
        <v>0</v>
      </c>
      <c r="AZ351" s="70"/>
    </row>
    <row r="352" spans="1:52" ht="12" customHeight="1">
      <c r="A352" s="44">
        <f t="shared" si="234"/>
        <v>47788</v>
      </c>
      <c r="B352" s="66">
        <f t="shared" si="236"/>
        <v>15000</v>
      </c>
      <c r="C352" s="67"/>
      <c r="D352" s="68">
        <f t="shared" si="198"/>
        <v>15000</v>
      </c>
      <c r="E352" s="35">
        <f t="shared" si="199"/>
        <v>0</v>
      </c>
      <c r="F352" s="35">
        <f t="shared" si="200"/>
        <v>0</v>
      </c>
      <c r="G352" s="55">
        <f t="shared" si="201"/>
        <v>6.0650000000000004</v>
      </c>
      <c r="H352" s="69">
        <f>G352+' Summary'!$B$15</f>
        <v>6.0650000000000004</v>
      </c>
      <c r="I352" s="105">
        <f>H352+' Summary'!$B$17</f>
        <v>6.0650000000000004</v>
      </c>
      <c r="J352" s="55">
        <f t="shared" si="202"/>
        <v>0</v>
      </c>
      <c r="K352" s="69">
        <f>J352+' Summary'!$B$16</f>
        <v>0</v>
      </c>
      <c r="L352" s="105">
        <f t="shared" si="235"/>
        <v>0</v>
      </c>
      <c r="M352" s="55">
        <f t="shared" si="203"/>
        <v>0</v>
      </c>
      <c r="N352" s="69">
        <f t="shared" si="204"/>
        <v>0</v>
      </c>
      <c r="O352" s="105">
        <f t="shared" si="204"/>
        <v>0</v>
      </c>
      <c r="P352" s="7"/>
      <c r="Q352" s="105">
        <f t="shared" si="205"/>
        <v>6.0650000000000004</v>
      </c>
      <c r="R352" s="105">
        <f t="shared" si="206"/>
        <v>6.0650000000000004</v>
      </c>
      <c r="S352" s="105">
        <f t="shared" si="207"/>
        <v>6.0650000000000004</v>
      </c>
      <c r="T352" s="7"/>
      <c r="U352" s="5">
        <f t="shared" si="208"/>
        <v>30</v>
      </c>
      <c r="V352" s="45">
        <f t="shared" si="209"/>
        <v>47842</v>
      </c>
      <c r="W352" s="5">
        <f t="shared" si="210"/>
        <v>10891</v>
      </c>
      <c r="X352" s="55">
        <f t="shared" si="211"/>
        <v>6.2845917974847509E-2</v>
      </c>
      <c r="Y352" s="47">
        <f t="shared" si="212"/>
        <v>0.15801020396188725</v>
      </c>
      <c r="Z352" s="5">
        <f t="shared" si="213"/>
        <v>0</v>
      </c>
      <c r="AA352" s="5">
        <f t="shared" si="214"/>
        <v>0</v>
      </c>
      <c r="AC352" s="39">
        <f t="shared" si="215"/>
        <v>0</v>
      </c>
      <c r="AD352" s="39">
        <f t="shared" si="216"/>
        <v>0</v>
      </c>
      <c r="AE352" s="39">
        <f t="shared" si="217"/>
        <v>0</v>
      </c>
      <c r="AF352" s="39">
        <f t="shared" si="218"/>
        <v>0</v>
      </c>
      <c r="AG352" s="39">
        <f t="shared" si="219"/>
        <v>0</v>
      </c>
      <c r="AH352" s="39">
        <f t="shared" si="220"/>
        <v>0</v>
      </c>
      <c r="AI352" s="39">
        <f t="shared" si="221"/>
        <v>0</v>
      </c>
      <c r="AJ352" s="39">
        <f t="shared" si="222"/>
        <v>0</v>
      </c>
      <c r="AK352" s="39">
        <f t="shared" si="223"/>
        <v>0</v>
      </c>
      <c r="AL352" s="43"/>
      <c r="AM352" s="39">
        <f t="shared" si="224"/>
        <v>0</v>
      </c>
      <c r="AN352" s="39">
        <f t="shared" si="225"/>
        <v>0</v>
      </c>
      <c r="AO352" s="39">
        <f t="shared" si="226"/>
        <v>0</v>
      </c>
      <c r="AP352" s="40">
        <f t="shared" si="227"/>
        <v>0</v>
      </c>
      <c r="AR352" s="39">
        <f t="shared" si="228"/>
        <v>0</v>
      </c>
      <c r="AS352" s="39">
        <f t="shared" si="229"/>
        <v>0</v>
      </c>
      <c r="AT352" s="39">
        <f t="shared" si="230"/>
        <v>0</v>
      </c>
      <c r="AU352" s="40">
        <f t="shared" si="231"/>
        <v>0</v>
      </c>
      <c r="AV352" s="40"/>
      <c r="AW352" s="52">
        <f t="shared" si="232"/>
        <v>0</v>
      </c>
      <c r="AY352" s="52">
        <f t="shared" si="233"/>
        <v>0</v>
      </c>
      <c r="AZ352" s="70"/>
    </row>
    <row r="353" spans="1:52" ht="12" customHeight="1">
      <c r="A353" s="44">
        <f t="shared" si="234"/>
        <v>47818</v>
      </c>
      <c r="B353" s="66">
        <f t="shared" si="236"/>
        <v>15000</v>
      </c>
      <c r="C353" s="67"/>
      <c r="D353" s="68">
        <f t="shared" si="198"/>
        <v>15000</v>
      </c>
      <c r="E353" s="35">
        <f t="shared" si="199"/>
        <v>0</v>
      </c>
      <c r="F353" s="35">
        <f t="shared" si="200"/>
        <v>0</v>
      </c>
      <c r="G353" s="55">
        <f t="shared" si="201"/>
        <v>6.0650000000000004</v>
      </c>
      <c r="H353" s="69">
        <f>G353+' Summary'!$B$15</f>
        <v>6.0650000000000004</v>
      </c>
      <c r="I353" s="105">
        <f>H353+' Summary'!$B$17</f>
        <v>6.0650000000000004</v>
      </c>
      <c r="J353" s="55">
        <f t="shared" si="202"/>
        <v>0</v>
      </c>
      <c r="K353" s="69">
        <f>J353+' Summary'!$B$16</f>
        <v>0</v>
      </c>
      <c r="L353" s="105">
        <f t="shared" si="235"/>
        <v>0</v>
      </c>
      <c r="M353" s="55">
        <f t="shared" si="203"/>
        <v>0</v>
      </c>
      <c r="N353" s="69">
        <f t="shared" si="204"/>
        <v>0</v>
      </c>
      <c r="O353" s="105">
        <f t="shared" si="204"/>
        <v>0</v>
      </c>
      <c r="P353" s="7"/>
      <c r="Q353" s="105">
        <f t="shared" si="205"/>
        <v>6.0650000000000004</v>
      </c>
      <c r="R353" s="105">
        <f t="shared" si="206"/>
        <v>6.0650000000000004</v>
      </c>
      <c r="S353" s="105">
        <f t="shared" si="207"/>
        <v>6.0650000000000004</v>
      </c>
      <c r="T353" s="7"/>
      <c r="U353" s="5">
        <f t="shared" si="208"/>
        <v>31</v>
      </c>
      <c r="V353" s="45">
        <f t="shared" si="209"/>
        <v>47873</v>
      </c>
      <c r="W353" s="5">
        <f t="shared" si="210"/>
        <v>10922</v>
      </c>
      <c r="X353" s="55">
        <f t="shared" si="211"/>
        <v>6.2845917974847509E-2</v>
      </c>
      <c r="Y353" s="47">
        <f t="shared" si="212"/>
        <v>0.15718253240424993</v>
      </c>
      <c r="Z353" s="5">
        <f t="shared" si="213"/>
        <v>0</v>
      </c>
      <c r="AA353" s="5">
        <f t="shared" si="214"/>
        <v>0</v>
      </c>
      <c r="AC353" s="39">
        <f t="shared" si="215"/>
        <v>0</v>
      </c>
      <c r="AD353" s="39">
        <f t="shared" si="216"/>
        <v>0</v>
      </c>
      <c r="AE353" s="39">
        <f t="shared" si="217"/>
        <v>0</v>
      </c>
      <c r="AF353" s="39">
        <f t="shared" si="218"/>
        <v>0</v>
      </c>
      <c r="AG353" s="39">
        <f t="shared" si="219"/>
        <v>0</v>
      </c>
      <c r="AH353" s="39">
        <f t="shared" si="220"/>
        <v>0</v>
      </c>
      <c r="AI353" s="39">
        <f t="shared" si="221"/>
        <v>0</v>
      </c>
      <c r="AJ353" s="39">
        <f t="shared" si="222"/>
        <v>0</v>
      </c>
      <c r="AK353" s="39">
        <f t="shared" si="223"/>
        <v>0</v>
      </c>
      <c r="AL353" s="43"/>
      <c r="AM353" s="39">
        <f t="shared" si="224"/>
        <v>0</v>
      </c>
      <c r="AN353" s="39">
        <f t="shared" si="225"/>
        <v>0</v>
      </c>
      <c r="AO353" s="39">
        <f t="shared" si="226"/>
        <v>0</v>
      </c>
      <c r="AP353" s="40">
        <f t="shared" si="227"/>
        <v>0</v>
      </c>
      <c r="AR353" s="39">
        <f t="shared" si="228"/>
        <v>0</v>
      </c>
      <c r="AS353" s="39">
        <f t="shared" si="229"/>
        <v>0</v>
      </c>
      <c r="AT353" s="39">
        <f t="shared" si="230"/>
        <v>0</v>
      </c>
      <c r="AU353" s="40">
        <f t="shared" si="231"/>
        <v>0</v>
      </c>
      <c r="AV353" s="40"/>
      <c r="AW353" s="52">
        <f t="shared" si="232"/>
        <v>0</v>
      </c>
      <c r="AY353" s="52">
        <f t="shared" si="233"/>
        <v>0</v>
      </c>
      <c r="AZ353" s="70"/>
    </row>
    <row r="354" spans="1:52" ht="12" customHeight="1">
      <c r="A354" s="44">
        <f t="shared" si="234"/>
        <v>47849</v>
      </c>
      <c r="B354" s="66">
        <f t="shared" si="236"/>
        <v>15000</v>
      </c>
      <c r="C354" s="67"/>
      <c r="D354" s="68">
        <f t="shared" si="198"/>
        <v>15000</v>
      </c>
      <c r="E354" s="35">
        <f t="shared" si="199"/>
        <v>0</v>
      </c>
      <c r="F354" s="35">
        <f t="shared" si="200"/>
        <v>0</v>
      </c>
      <c r="G354" s="55">
        <f t="shared" si="201"/>
        <v>6.0650000000000004</v>
      </c>
      <c r="H354" s="69">
        <f>G354+' Summary'!$B$15</f>
        <v>6.0650000000000004</v>
      </c>
      <c r="I354" s="105">
        <f>H354+' Summary'!$B$17</f>
        <v>6.0650000000000004</v>
      </c>
      <c r="J354" s="55">
        <f t="shared" si="202"/>
        <v>0</v>
      </c>
      <c r="K354" s="69">
        <f>J354+' Summary'!$B$16</f>
        <v>0</v>
      </c>
      <c r="L354" s="105">
        <f t="shared" si="235"/>
        <v>0</v>
      </c>
      <c r="M354" s="55">
        <f t="shared" si="203"/>
        <v>0</v>
      </c>
      <c r="N354" s="69">
        <f t="shared" si="204"/>
        <v>0</v>
      </c>
      <c r="O354" s="105">
        <f t="shared" si="204"/>
        <v>0</v>
      </c>
      <c r="P354" s="7"/>
      <c r="Q354" s="105">
        <f t="shared" si="205"/>
        <v>6.0650000000000004</v>
      </c>
      <c r="R354" s="105">
        <f t="shared" si="206"/>
        <v>6.0650000000000004</v>
      </c>
      <c r="S354" s="105">
        <f t="shared" si="207"/>
        <v>6.0650000000000004</v>
      </c>
      <c r="T354" s="7"/>
      <c r="U354" s="5">
        <f t="shared" si="208"/>
        <v>31</v>
      </c>
      <c r="V354" s="45">
        <f t="shared" si="209"/>
        <v>47904</v>
      </c>
      <c r="W354" s="5">
        <f t="shared" si="210"/>
        <v>10953</v>
      </c>
      <c r="X354" s="55">
        <f t="shared" si="211"/>
        <v>6.2845917974847509E-2</v>
      </c>
      <c r="Y354" s="47">
        <f t="shared" si="212"/>
        <v>0.15635919626413719</v>
      </c>
      <c r="Z354" s="5">
        <f t="shared" si="213"/>
        <v>0</v>
      </c>
      <c r="AA354" s="5">
        <f t="shared" si="214"/>
        <v>0</v>
      </c>
      <c r="AC354" s="39">
        <f t="shared" si="215"/>
        <v>0</v>
      </c>
      <c r="AD354" s="39">
        <f t="shared" si="216"/>
        <v>0</v>
      </c>
      <c r="AE354" s="39">
        <f t="shared" si="217"/>
        <v>0</v>
      </c>
      <c r="AF354" s="39">
        <f t="shared" si="218"/>
        <v>0</v>
      </c>
      <c r="AG354" s="39">
        <f t="shared" si="219"/>
        <v>0</v>
      </c>
      <c r="AH354" s="39">
        <f t="shared" si="220"/>
        <v>0</v>
      </c>
      <c r="AI354" s="39">
        <f t="shared" si="221"/>
        <v>0</v>
      </c>
      <c r="AJ354" s="39">
        <f t="shared" si="222"/>
        <v>0</v>
      </c>
      <c r="AK354" s="39">
        <f t="shared" si="223"/>
        <v>0</v>
      </c>
      <c r="AL354" s="43"/>
      <c r="AM354" s="39">
        <f t="shared" si="224"/>
        <v>0</v>
      </c>
      <c r="AN354" s="39">
        <f t="shared" si="225"/>
        <v>0</v>
      </c>
      <c r="AO354" s="39">
        <f t="shared" si="226"/>
        <v>0</v>
      </c>
      <c r="AP354" s="40">
        <f t="shared" si="227"/>
        <v>0</v>
      </c>
      <c r="AR354" s="39">
        <f t="shared" si="228"/>
        <v>0</v>
      </c>
      <c r="AS354" s="39">
        <f t="shared" si="229"/>
        <v>0</v>
      </c>
      <c r="AT354" s="39">
        <f t="shared" si="230"/>
        <v>0</v>
      </c>
      <c r="AU354" s="40">
        <f t="shared" si="231"/>
        <v>0</v>
      </c>
      <c r="AV354" s="40"/>
      <c r="AW354" s="52">
        <f t="shared" si="232"/>
        <v>0</v>
      </c>
      <c r="AY354" s="52">
        <f t="shared" si="233"/>
        <v>0</v>
      </c>
      <c r="AZ354" s="70"/>
    </row>
    <row r="355" spans="1:52" ht="12" customHeight="1">
      <c r="A355" s="44">
        <f t="shared" si="234"/>
        <v>47880</v>
      </c>
      <c r="B355" s="66">
        <f t="shared" si="236"/>
        <v>15000</v>
      </c>
      <c r="C355" s="67"/>
      <c r="D355" s="68">
        <f t="shared" si="198"/>
        <v>15000</v>
      </c>
      <c r="E355" s="35">
        <f t="shared" si="199"/>
        <v>0</v>
      </c>
      <c r="F355" s="35">
        <f t="shared" si="200"/>
        <v>0</v>
      </c>
      <c r="G355" s="55">
        <f t="shared" si="201"/>
        <v>6.0650000000000004</v>
      </c>
      <c r="H355" s="69">
        <f>G355+' Summary'!$B$15</f>
        <v>6.0650000000000004</v>
      </c>
      <c r="I355" s="105">
        <f>H355+' Summary'!$B$17</f>
        <v>6.0650000000000004</v>
      </c>
      <c r="J355" s="55">
        <f t="shared" si="202"/>
        <v>0</v>
      </c>
      <c r="K355" s="69">
        <f>J355+' Summary'!$B$16</f>
        <v>0</v>
      </c>
      <c r="L355" s="105">
        <f t="shared" si="235"/>
        <v>0</v>
      </c>
      <c r="M355" s="55">
        <f t="shared" si="203"/>
        <v>0</v>
      </c>
      <c r="N355" s="69">
        <f t="shared" si="204"/>
        <v>0</v>
      </c>
      <c r="O355" s="105">
        <f t="shared" si="204"/>
        <v>0</v>
      </c>
      <c r="P355" s="7"/>
      <c r="Q355" s="105">
        <f t="shared" si="205"/>
        <v>6.0650000000000004</v>
      </c>
      <c r="R355" s="105">
        <f t="shared" si="206"/>
        <v>6.0650000000000004</v>
      </c>
      <c r="S355" s="105">
        <f t="shared" si="207"/>
        <v>6.0650000000000004</v>
      </c>
      <c r="T355" s="7"/>
      <c r="U355" s="5">
        <f t="shared" si="208"/>
        <v>28</v>
      </c>
      <c r="V355" s="45">
        <f t="shared" si="209"/>
        <v>47932</v>
      </c>
      <c r="W355" s="5">
        <f t="shared" si="210"/>
        <v>10981</v>
      </c>
      <c r="X355" s="55">
        <f t="shared" si="211"/>
        <v>6.2845917974847509E-2</v>
      </c>
      <c r="Y355" s="47">
        <f t="shared" si="212"/>
        <v>0.15561924530696988</v>
      </c>
      <c r="Z355" s="5">
        <f t="shared" si="213"/>
        <v>0</v>
      </c>
      <c r="AA355" s="5">
        <f t="shared" si="214"/>
        <v>0</v>
      </c>
      <c r="AC355" s="39">
        <f t="shared" si="215"/>
        <v>0</v>
      </c>
      <c r="AD355" s="39">
        <f t="shared" si="216"/>
        <v>0</v>
      </c>
      <c r="AE355" s="39">
        <f t="shared" si="217"/>
        <v>0</v>
      </c>
      <c r="AF355" s="39">
        <f t="shared" si="218"/>
        <v>0</v>
      </c>
      <c r="AG355" s="39">
        <f t="shared" si="219"/>
        <v>0</v>
      </c>
      <c r="AH355" s="39">
        <f t="shared" si="220"/>
        <v>0</v>
      </c>
      <c r="AI355" s="39">
        <f t="shared" si="221"/>
        <v>0</v>
      </c>
      <c r="AJ355" s="39">
        <f t="shared" si="222"/>
        <v>0</v>
      </c>
      <c r="AK355" s="39">
        <f t="shared" si="223"/>
        <v>0</v>
      </c>
      <c r="AL355" s="43"/>
      <c r="AM355" s="39">
        <f t="shared" si="224"/>
        <v>0</v>
      </c>
      <c r="AN355" s="39">
        <f t="shared" si="225"/>
        <v>0</v>
      </c>
      <c r="AO355" s="39">
        <f t="shared" si="226"/>
        <v>0</v>
      </c>
      <c r="AP355" s="40">
        <f t="shared" si="227"/>
        <v>0</v>
      </c>
      <c r="AR355" s="39">
        <f t="shared" si="228"/>
        <v>0</v>
      </c>
      <c r="AS355" s="39">
        <f t="shared" si="229"/>
        <v>0</v>
      </c>
      <c r="AT355" s="39">
        <f t="shared" si="230"/>
        <v>0</v>
      </c>
      <c r="AU355" s="40">
        <f t="shared" si="231"/>
        <v>0</v>
      </c>
      <c r="AV355" s="40"/>
      <c r="AW355" s="52">
        <f t="shared" si="232"/>
        <v>0</v>
      </c>
      <c r="AY355" s="52">
        <f t="shared" si="233"/>
        <v>0</v>
      </c>
      <c r="AZ355" s="70"/>
    </row>
    <row r="356" spans="1:52" ht="12" customHeight="1">
      <c r="A356" s="44">
        <f t="shared" si="234"/>
        <v>47908</v>
      </c>
      <c r="B356" s="66">
        <f t="shared" si="236"/>
        <v>15000</v>
      </c>
      <c r="C356" s="67"/>
      <c r="D356" s="68">
        <f t="shared" si="198"/>
        <v>15000</v>
      </c>
      <c r="E356" s="35">
        <f t="shared" si="199"/>
        <v>0</v>
      </c>
      <c r="F356" s="35">
        <f t="shared" si="200"/>
        <v>0</v>
      </c>
      <c r="G356" s="55">
        <f t="shared" si="201"/>
        <v>6.0650000000000004</v>
      </c>
      <c r="H356" s="69">
        <f>G356+' Summary'!$B$15</f>
        <v>6.0650000000000004</v>
      </c>
      <c r="I356" s="105">
        <f>H356+' Summary'!$B$17</f>
        <v>6.0650000000000004</v>
      </c>
      <c r="J356" s="55">
        <f t="shared" si="202"/>
        <v>0</v>
      </c>
      <c r="K356" s="69">
        <f>J356+' Summary'!$B$16</f>
        <v>0</v>
      </c>
      <c r="L356" s="105">
        <f t="shared" si="235"/>
        <v>0</v>
      </c>
      <c r="M356" s="55">
        <f t="shared" si="203"/>
        <v>0</v>
      </c>
      <c r="N356" s="69">
        <f t="shared" si="204"/>
        <v>0</v>
      </c>
      <c r="O356" s="105">
        <f t="shared" si="204"/>
        <v>0</v>
      </c>
      <c r="P356" s="7"/>
      <c r="Q356" s="105">
        <f t="shared" si="205"/>
        <v>6.0650000000000004</v>
      </c>
      <c r="R356" s="105">
        <f t="shared" si="206"/>
        <v>6.0650000000000004</v>
      </c>
      <c r="S356" s="105">
        <f t="shared" si="207"/>
        <v>6.0650000000000004</v>
      </c>
      <c r="T356" s="7"/>
      <c r="U356" s="5">
        <f t="shared" si="208"/>
        <v>31</v>
      </c>
      <c r="V356" s="45">
        <f t="shared" si="209"/>
        <v>47963</v>
      </c>
      <c r="W356" s="5">
        <f t="shared" si="210"/>
        <v>11012</v>
      </c>
      <c r="X356" s="55">
        <f t="shared" si="211"/>
        <v>6.2845917974847509E-2</v>
      </c>
      <c r="Y356" s="47">
        <f t="shared" si="212"/>
        <v>0.15480409780426413</v>
      </c>
      <c r="Z356" s="5">
        <f t="shared" si="213"/>
        <v>0</v>
      </c>
      <c r="AA356" s="5">
        <f t="shared" si="214"/>
        <v>0</v>
      </c>
      <c r="AC356" s="39">
        <f t="shared" si="215"/>
        <v>0</v>
      </c>
      <c r="AD356" s="39">
        <f t="shared" si="216"/>
        <v>0</v>
      </c>
      <c r="AE356" s="39">
        <f t="shared" si="217"/>
        <v>0</v>
      </c>
      <c r="AF356" s="39">
        <f t="shared" si="218"/>
        <v>0</v>
      </c>
      <c r="AG356" s="39">
        <f t="shared" si="219"/>
        <v>0</v>
      </c>
      <c r="AH356" s="39">
        <f t="shared" si="220"/>
        <v>0</v>
      </c>
      <c r="AI356" s="39">
        <f t="shared" si="221"/>
        <v>0</v>
      </c>
      <c r="AJ356" s="39">
        <f t="shared" si="222"/>
        <v>0</v>
      </c>
      <c r="AK356" s="39">
        <f t="shared" si="223"/>
        <v>0</v>
      </c>
      <c r="AL356" s="43"/>
      <c r="AM356" s="39">
        <f t="shared" si="224"/>
        <v>0</v>
      </c>
      <c r="AN356" s="39">
        <f t="shared" si="225"/>
        <v>0</v>
      </c>
      <c r="AO356" s="39">
        <f t="shared" si="226"/>
        <v>0</v>
      </c>
      <c r="AP356" s="40">
        <f t="shared" si="227"/>
        <v>0</v>
      </c>
      <c r="AR356" s="39">
        <f t="shared" si="228"/>
        <v>0</v>
      </c>
      <c r="AS356" s="39">
        <f t="shared" si="229"/>
        <v>0</v>
      </c>
      <c r="AT356" s="39">
        <f t="shared" si="230"/>
        <v>0</v>
      </c>
      <c r="AU356" s="40">
        <f t="shared" si="231"/>
        <v>0</v>
      </c>
      <c r="AV356" s="40"/>
      <c r="AW356" s="52">
        <f t="shared" si="232"/>
        <v>0</v>
      </c>
      <c r="AY356" s="52">
        <f t="shared" si="233"/>
        <v>0</v>
      </c>
      <c r="AZ356" s="70"/>
    </row>
    <row r="357" spans="1:52" ht="12" customHeight="1">
      <c r="A357" s="44">
        <f t="shared" si="234"/>
        <v>47939</v>
      </c>
      <c r="B357" s="66">
        <f t="shared" si="236"/>
        <v>15000</v>
      </c>
      <c r="C357" s="67"/>
      <c r="D357" s="68">
        <f t="shared" si="198"/>
        <v>15000</v>
      </c>
      <c r="E357" s="35">
        <f t="shared" si="199"/>
        <v>0</v>
      </c>
      <c r="F357" s="35">
        <f t="shared" si="200"/>
        <v>0</v>
      </c>
      <c r="G357" s="55">
        <f t="shared" si="201"/>
        <v>6.0650000000000004</v>
      </c>
      <c r="H357" s="69">
        <f>G357+' Summary'!$B$15</f>
        <v>6.0650000000000004</v>
      </c>
      <c r="I357" s="105">
        <f>H357+' Summary'!$B$17</f>
        <v>6.0650000000000004</v>
      </c>
      <c r="J357" s="55">
        <f t="shared" si="202"/>
        <v>0</v>
      </c>
      <c r="K357" s="69">
        <f>J357+' Summary'!$B$16</f>
        <v>0</v>
      </c>
      <c r="L357" s="105">
        <f t="shared" si="235"/>
        <v>0</v>
      </c>
      <c r="M357" s="55">
        <f t="shared" si="203"/>
        <v>0</v>
      </c>
      <c r="N357" s="69">
        <f t="shared" si="204"/>
        <v>0</v>
      </c>
      <c r="O357" s="105">
        <f t="shared" si="204"/>
        <v>0</v>
      </c>
      <c r="P357" s="7"/>
      <c r="Q357" s="105">
        <f t="shared" si="205"/>
        <v>6.0650000000000004</v>
      </c>
      <c r="R357" s="105">
        <f t="shared" si="206"/>
        <v>6.0650000000000004</v>
      </c>
      <c r="S357" s="105">
        <f t="shared" si="207"/>
        <v>6.0650000000000004</v>
      </c>
      <c r="T357" s="7"/>
      <c r="U357" s="5">
        <f t="shared" si="208"/>
        <v>30</v>
      </c>
      <c r="V357" s="45">
        <f t="shared" si="209"/>
        <v>47993</v>
      </c>
      <c r="W357" s="5">
        <f t="shared" si="210"/>
        <v>11042</v>
      </c>
      <c r="X357" s="55">
        <f t="shared" si="211"/>
        <v>6.2845917974847509E-2</v>
      </c>
      <c r="Y357" s="47">
        <f t="shared" si="212"/>
        <v>0.15401931104456393</v>
      </c>
      <c r="Z357" s="5">
        <f t="shared" si="213"/>
        <v>0</v>
      </c>
      <c r="AA357" s="5">
        <f t="shared" si="214"/>
        <v>0</v>
      </c>
      <c r="AC357" s="39">
        <f t="shared" si="215"/>
        <v>0</v>
      </c>
      <c r="AD357" s="39">
        <f t="shared" si="216"/>
        <v>0</v>
      </c>
      <c r="AE357" s="39">
        <f t="shared" si="217"/>
        <v>0</v>
      </c>
      <c r="AF357" s="39">
        <f t="shared" si="218"/>
        <v>0</v>
      </c>
      <c r="AG357" s="39">
        <f t="shared" si="219"/>
        <v>0</v>
      </c>
      <c r="AH357" s="39">
        <f t="shared" si="220"/>
        <v>0</v>
      </c>
      <c r="AI357" s="39">
        <f t="shared" si="221"/>
        <v>0</v>
      </c>
      <c r="AJ357" s="39">
        <f t="shared" si="222"/>
        <v>0</v>
      </c>
      <c r="AK357" s="39">
        <f t="shared" si="223"/>
        <v>0</v>
      </c>
      <c r="AL357" s="43"/>
      <c r="AM357" s="39">
        <f t="shared" si="224"/>
        <v>0</v>
      </c>
      <c r="AN357" s="39">
        <f t="shared" si="225"/>
        <v>0</v>
      </c>
      <c r="AO357" s="39">
        <f t="shared" si="226"/>
        <v>0</v>
      </c>
      <c r="AP357" s="40">
        <f t="shared" si="227"/>
        <v>0</v>
      </c>
      <c r="AR357" s="39">
        <f t="shared" si="228"/>
        <v>0</v>
      </c>
      <c r="AS357" s="39">
        <f t="shared" si="229"/>
        <v>0</v>
      </c>
      <c r="AT357" s="39">
        <f t="shared" si="230"/>
        <v>0</v>
      </c>
      <c r="AU357" s="40">
        <f t="shared" si="231"/>
        <v>0</v>
      </c>
      <c r="AV357" s="40"/>
      <c r="AW357" s="52">
        <f t="shared" si="232"/>
        <v>0</v>
      </c>
      <c r="AY357" s="52">
        <f t="shared" si="233"/>
        <v>0</v>
      </c>
      <c r="AZ357" s="70"/>
    </row>
    <row r="358" spans="1:52" ht="12" customHeight="1">
      <c r="A358" s="44">
        <f t="shared" si="234"/>
        <v>47969</v>
      </c>
      <c r="B358" s="66">
        <f t="shared" si="236"/>
        <v>15000</v>
      </c>
      <c r="C358" s="67"/>
      <c r="D358" s="68">
        <f t="shared" si="198"/>
        <v>15000</v>
      </c>
      <c r="E358" s="35">
        <f t="shared" si="199"/>
        <v>0</v>
      </c>
      <c r="F358" s="35">
        <f t="shared" si="200"/>
        <v>0</v>
      </c>
      <c r="G358" s="55">
        <f t="shared" si="201"/>
        <v>6.0650000000000004</v>
      </c>
      <c r="H358" s="69">
        <f>G358+' Summary'!$B$15</f>
        <v>6.0650000000000004</v>
      </c>
      <c r="I358" s="105">
        <f>H358+' Summary'!$B$17</f>
        <v>6.0650000000000004</v>
      </c>
      <c r="J358" s="55">
        <f t="shared" si="202"/>
        <v>0</v>
      </c>
      <c r="K358" s="69">
        <f>J358+' Summary'!$B$16</f>
        <v>0</v>
      </c>
      <c r="L358" s="105">
        <f t="shared" si="235"/>
        <v>0</v>
      </c>
      <c r="M358" s="55">
        <f t="shared" si="203"/>
        <v>0</v>
      </c>
      <c r="N358" s="69">
        <f t="shared" si="204"/>
        <v>0</v>
      </c>
      <c r="O358" s="105">
        <f t="shared" si="204"/>
        <v>0</v>
      </c>
      <c r="P358" s="7"/>
      <c r="Q358" s="105">
        <f t="shared" si="205"/>
        <v>6.0650000000000004</v>
      </c>
      <c r="R358" s="105">
        <f t="shared" si="206"/>
        <v>6.0650000000000004</v>
      </c>
      <c r="S358" s="105">
        <f t="shared" si="207"/>
        <v>6.0650000000000004</v>
      </c>
      <c r="T358" s="7"/>
      <c r="U358" s="5">
        <f t="shared" si="208"/>
        <v>31</v>
      </c>
      <c r="V358" s="45">
        <f t="shared" si="209"/>
        <v>48024</v>
      </c>
      <c r="W358" s="5">
        <f t="shared" si="210"/>
        <v>11073</v>
      </c>
      <c r="X358" s="55">
        <f t="shared" si="211"/>
        <v>6.2845917974847509E-2</v>
      </c>
      <c r="Y358" s="47">
        <f t="shared" si="212"/>
        <v>0.15321254414038835</v>
      </c>
      <c r="Z358" s="5">
        <f t="shared" si="213"/>
        <v>0</v>
      </c>
      <c r="AA358" s="5">
        <f t="shared" si="214"/>
        <v>0</v>
      </c>
      <c r="AC358" s="39">
        <f t="shared" si="215"/>
        <v>0</v>
      </c>
      <c r="AD358" s="39">
        <f t="shared" si="216"/>
        <v>0</v>
      </c>
      <c r="AE358" s="39">
        <f t="shared" si="217"/>
        <v>0</v>
      </c>
      <c r="AF358" s="39">
        <f t="shared" si="218"/>
        <v>0</v>
      </c>
      <c r="AG358" s="39">
        <f t="shared" si="219"/>
        <v>0</v>
      </c>
      <c r="AH358" s="39">
        <f t="shared" si="220"/>
        <v>0</v>
      </c>
      <c r="AI358" s="39">
        <f t="shared" si="221"/>
        <v>0</v>
      </c>
      <c r="AJ358" s="39">
        <f t="shared" si="222"/>
        <v>0</v>
      </c>
      <c r="AK358" s="39">
        <f t="shared" si="223"/>
        <v>0</v>
      </c>
      <c r="AL358" s="43"/>
      <c r="AM358" s="39">
        <f t="shared" si="224"/>
        <v>0</v>
      </c>
      <c r="AN358" s="39">
        <f t="shared" si="225"/>
        <v>0</v>
      </c>
      <c r="AO358" s="39">
        <f t="shared" si="226"/>
        <v>0</v>
      </c>
      <c r="AP358" s="40">
        <f t="shared" si="227"/>
        <v>0</v>
      </c>
      <c r="AR358" s="39">
        <f t="shared" si="228"/>
        <v>0</v>
      </c>
      <c r="AS358" s="39">
        <f t="shared" si="229"/>
        <v>0</v>
      </c>
      <c r="AT358" s="39">
        <f t="shared" si="230"/>
        <v>0</v>
      </c>
      <c r="AU358" s="40">
        <f t="shared" si="231"/>
        <v>0</v>
      </c>
      <c r="AV358" s="40"/>
      <c r="AW358" s="52">
        <f t="shared" si="232"/>
        <v>0</v>
      </c>
      <c r="AY358" s="52">
        <f t="shared" si="233"/>
        <v>0</v>
      </c>
      <c r="AZ358" s="70"/>
    </row>
    <row r="359" spans="1:52" ht="12" customHeight="1">
      <c r="A359" s="44">
        <f t="shared" si="234"/>
        <v>48000</v>
      </c>
      <c r="B359" s="66">
        <f t="shared" si="236"/>
        <v>15000</v>
      </c>
      <c r="C359" s="67"/>
      <c r="D359" s="68">
        <f t="shared" si="198"/>
        <v>15000</v>
      </c>
      <c r="E359" s="35">
        <f t="shared" si="199"/>
        <v>0</v>
      </c>
      <c r="F359" s="35">
        <f t="shared" si="200"/>
        <v>0</v>
      </c>
      <c r="G359" s="55">
        <f t="shared" si="201"/>
        <v>6.0650000000000004</v>
      </c>
      <c r="H359" s="69">
        <f>G359+' Summary'!$B$15</f>
        <v>6.0650000000000004</v>
      </c>
      <c r="I359" s="105">
        <f>H359+' Summary'!$B$17</f>
        <v>6.0650000000000004</v>
      </c>
      <c r="J359" s="55">
        <f t="shared" si="202"/>
        <v>0</v>
      </c>
      <c r="K359" s="69">
        <f>J359+' Summary'!$B$16</f>
        <v>0</v>
      </c>
      <c r="L359" s="105">
        <f t="shared" si="235"/>
        <v>0</v>
      </c>
      <c r="M359" s="55">
        <f t="shared" si="203"/>
        <v>0</v>
      </c>
      <c r="N359" s="69">
        <f t="shared" si="204"/>
        <v>0</v>
      </c>
      <c r="O359" s="105">
        <f t="shared" si="204"/>
        <v>0</v>
      </c>
      <c r="P359" s="7"/>
      <c r="Q359" s="105">
        <f t="shared" si="205"/>
        <v>6.0650000000000004</v>
      </c>
      <c r="R359" s="105">
        <f t="shared" si="206"/>
        <v>6.0650000000000004</v>
      </c>
      <c r="S359" s="105">
        <f t="shared" si="207"/>
        <v>6.0650000000000004</v>
      </c>
      <c r="T359" s="7"/>
      <c r="U359" s="5">
        <f t="shared" si="208"/>
        <v>30</v>
      </c>
      <c r="V359" s="45">
        <f t="shared" si="209"/>
        <v>48054</v>
      </c>
      <c r="W359" s="5">
        <f t="shared" si="210"/>
        <v>11103</v>
      </c>
      <c r="X359" s="55">
        <f t="shared" si="211"/>
        <v>6.2845917974847509E-2</v>
      </c>
      <c r="Y359" s="47">
        <f t="shared" si="212"/>
        <v>0.15243582583792201</v>
      </c>
      <c r="Z359" s="5">
        <f t="shared" si="213"/>
        <v>0</v>
      </c>
      <c r="AA359" s="5">
        <f t="shared" si="214"/>
        <v>0</v>
      </c>
      <c r="AC359" s="39">
        <f t="shared" si="215"/>
        <v>0</v>
      </c>
      <c r="AD359" s="39">
        <f t="shared" si="216"/>
        <v>0</v>
      </c>
      <c r="AE359" s="39">
        <f t="shared" si="217"/>
        <v>0</v>
      </c>
      <c r="AF359" s="39">
        <f t="shared" si="218"/>
        <v>0</v>
      </c>
      <c r="AG359" s="39">
        <f t="shared" si="219"/>
        <v>0</v>
      </c>
      <c r="AH359" s="39">
        <f t="shared" si="220"/>
        <v>0</v>
      </c>
      <c r="AI359" s="39">
        <f t="shared" si="221"/>
        <v>0</v>
      </c>
      <c r="AJ359" s="39">
        <f t="shared" si="222"/>
        <v>0</v>
      </c>
      <c r="AK359" s="39">
        <f t="shared" si="223"/>
        <v>0</v>
      </c>
      <c r="AL359" s="43"/>
      <c r="AM359" s="39">
        <f t="shared" si="224"/>
        <v>0</v>
      </c>
      <c r="AN359" s="39">
        <f t="shared" si="225"/>
        <v>0</v>
      </c>
      <c r="AO359" s="39">
        <f t="shared" si="226"/>
        <v>0</v>
      </c>
      <c r="AP359" s="40">
        <f t="shared" si="227"/>
        <v>0</v>
      </c>
      <c r="AR359" s="39">
        <f t="shared" si="228"/>
        <v>0</v>
      </c>
      <c r="AS359" s="39">
        <f t="shared" si="229"/>
        <v>0</v>
      </c>
      <c r="AT359" s="39">
        <f t="shared" si="230"/>
        <v>0</v>
      </c>
      <c r="AU359" s="40">
        <f t="shared" si="231"/>
        <v>0</v>
      </c>
      <c r="AV359" s="40"/>
      <c r="AW359" s="52">
        <f t="shared" si="232"/>
        <v>0</v>
      </c>
      <c r="AY359" s="52">
        <f t="shared" si="233"/>
        <v>0</v>
      </c>
      <c r="AZ359" s="70"/>
    </row>
    <row r="360" spans="1:52" ht="12" customHeight="1">
      <c r="A360" s="44">
        <f t="shared" si="234"/>
        <v>48030</v>
      </c>
      <c r="B360" s="66">
        <f t="shared" si="236"/>
        <v>15000</v>
      </c>
      <c r="C360" s="67"/>
      <c r="D360" s="68">
        <f t="shared" si="198"/>
        <v>15000</v>
      </c>
      <c r="E360" s="35">
        <f t="shared" si="199"/>
        <v>0</v>
      </c>
      <c r="F360" s="35">
        <f t="shared" si="200"/>
        <v>0</v>
      </c>
      <c r="G360" s="55">
        <f t="shared" si="201"/>
        <v>6.0650000000000004</v>
      </c>
      <c r="H360" s="69">
        <f>G360+' Summary'!$B$15</f>
        <v>6.0650000000000004</v>
      </c>
      <c r="I360" s="105">
        <f>H360+' Summary'!$B$17</f>
        <v>6.0650000000000004</v>
      </c>
      <c r="J360" s="55">
        <f t="shared" si="202"/>
        <v>0</v>
      </c>
      <c r="K360" s="69">
        <f>J360+' Summary'!$B$16</f>
        <v>0</v>
      </c>
      <c r="L360" s="105">
        <f t="shared" si="235"/>
        <v>0</v>
      </c>
      <c r="M360" s="55">
        <f t="shared" si="203"/>
        <v>0</v>
      </c>
      <c r="N360" s="69">
        <f t="shared" si="204"/>
        <v>0</v>
      </c>
      <c r="O360" s="105">
        <f t="shared" si="204"/>
        <v>0</v>
      </c>
      <c r="P360" s="7"/>
      <c r="Q360" s="105">
        <f t="shared" si="205"/>
        <v>6.0650000000000004</v>
      </c>
      <c r="R360" s="105">
        <f t="shared" si="206"/>
        <v>6.0650000000000004</v>
      </c>
      <c r="S360" s="105">
        <f t="shared" si="207"/>
        <v>6.0650000000000004</v>
      </c>
      <c r="T360" s="7"/>
      <c r="U360" s="5">
        <f t="shared" si="208"/>
        <v>31</v>
      </c>
      <c r="V360" s="45">
        <f t="shared" si="209"/>
        <v>48085</v>
      </c>
      <c r="W360" s="5">
        <f t="shared" si="210"/>
        <v>11134</v>
      </c>
      <c r="X360" s="55">
        <f t="shared" si="211"/>
        <v>6.2845917974847509E-2</v>
      </c>
      <c r="Y360" s="47">
        <f t="shared" si="212"/>
        <v>0.15163735337065379</v>
      </c>
      <c r="Z360" s="5">
        <f t="shared" si="213"/>
        <v>0</v>
      </c>
      <c r="AA360" s="5">
        <f t="shared" si="214"/>
        <v>0</v>
      </c>
      <c r="AC360" s="39">
        <f t="shared" si="215"/>
        <v>0</v>
      </c>
      <c r="AD360" s="39">
        <f t="shared" si="216"/>
        <v>0</v>
      </c>
      <c r="AE360" s="39">
        <f t="shared" si="217"/>
        <v>0</v>
      </c>
      <c r="AF360" s="39">
        <f t="shared" si="218"/>
        <v>0</v>
      </c>
      <c r="AG360" s="39">
        <f t="shared" si="219"/>
        <v>0</v>
      </c>
      <c r="AH360" s="39">
        <f t="shared" si="220"/>
        <v>0</v>
      </c>
      <c r="AI360" s="39">
        <f t="shared" si="221"/>
        <v>0</v>
      </c>
      <c r="AJ360" s="39">
        <f t="shared" si="222"/>
        <v>0</v>
      </c>
      <c r="AK360" s="39">
        <f t="shared" si="223"/>
        <v>0</v>
      </c>
      <c r="AL360" s="43"/>
      <c r="AM360" s="39">
        <f t="shared" si="224"/>
        <v>0</v>
      </c>
      <c r="AN360" s="39">
        <f t="shared" si="225"/>
        <v>0</v>
      </c>
      <c r="AO360" s="39">
        <f t="shared" si="226"/>
        <v>0</v>
      </c>
      <c r="AP360" s="40">
        <f t="shared" si="227"/>
        <v>0</v>
      </c>
      <c r="AR360" s="39">
        <f t="shared" si="228"/>
        <v>0</v>
      </c>
      <c r="AS360" s="39">
        <f t="shared" si="229"/>
        <v>0</v>
      </c>
      <c r="AT360" s="39">
        <f t="shared" si="230"/>
        <v>0</v>
      </c>
      <c r="AU360" s="40">
        <f t="shared" si="231"/>
        <v>0</v>
      </c>
      <c r="AV360" s="40"/>
      <c r="AW360" s="52">
        <f t="shared" si="232"/>
        <v>0</v>
      </c>
      <c r="AY360" s="52">
        <f t="shared" si="233"/>
        <v>0</v>
      </c>
      <c r="AZ360" s="70"/>
    </row>
    <row r="361" spans="1:52" ht="12" customHeight="1">
      <c r="A361" s="44">
        <f t="shared" si="234"/>
        <v>48061</v>
      </c>
      <c r="B361" s="66">
        <f t="shared" si="236"/>
        <v>15000</v>
      </c>
      <c r="C361" s="67"/>
      <c r="D361" s="68">
        <f t="shared" si="198"/>
        <v>15000</v>
      </c>
      <c r="E361" s="35">
        <f t="shared" si="199"/>
        <v>0</v>
      </c>
      <c r="F361" s="35">
        <f t="shared" si="200"/>
        <v>0</v>
      </c>
      <c r="G361" s="55">
        <f t="shared" si="201"/>
        <v>6.0650000000000004</v>
      </c>
      <c r="H361" s="69">
        <f>G361+' Summary'!$B$15</f>
        <v>6.0650000000000004</v>
      </c>
      <c r="I361" s="105">
        <f>H361+' Summary'!$B$17</f>
        <v>6.0650000000000004</v>
      </c>
      <c r="J361" s="55">
        <f t="shared" si="202"/>
        <v>0</v>
      </c>
      <c r="K361" s="69">
        <f>J361+' Summary'!$B$16</f>
        <v>0</v>
      </c>
      <c r="L361" s="105">
        <f t="shared" si="235"/>
        <v>0</v>
      </c>
      <c r="M361" s="55">
        <f t="shared" si="203"/>
        <v>0</v>
      </c>
      <c r="N361" s="69">
        <f t="shared" si="204"/>
        <v>0</v>
      </c>
      <c r="O361" s="105">
        <f t="shared" si="204"/>
        <v>0</v>
      </c>
      <c r="P361" s="7"/>
      <c r="Q361" s="105">
        <f t="shared" si="205"/>
        <v>6.0650000000000004</v>
      </c>
      <c r="R361" s="105">
        <f t="shared" si="206"/>
        <v>6.0650000000000004</v>
      </c>
      <c r="S361" s="105">
        <f t="shared" si="207"/>
        <v>6.0650000000000004</v>
      </c>
      <c r="T361" s="7"/>
      <c r="U361" s="5">
        <f t="shared" si="208"/>
        <v>31</v>
      </c>
      <c r="V361" s="45">
        <f t="shared" si="209"/>
        <v>48116</v>
      </c>
      <c r="W361" s="5">
        <f t="shared" si="210"/>
        <v>11165</v>
      </c>
      <c r="X361" s="55">
        <f t="shared" si="211"/>
        <v>6.2845917974847509E-2</v>
      </c>
      <c r="Y361" s="47">
        <f t="shared" si="212"/>
        <v>0.15084306337346751</v>
      </c>
      <c r="Z361" s="5">
        <f t="shared" si="213"/>
        <v>0</v>
      </c>
      <c r="AA361" s="5">
        <f t="shared" si="214"/>
        <v>0</v>
      </c>
      <c r="AC361" s="39">
        <f t="shared" si="215"/>
        <v>0</v>
      </c>
      <c r="AD361" s="39">
        <f t="shared" si="216"/>
        <v>0</v>
      </c>
      <c r="AE361" s="39">
        <f t="shared" si="217"/>
        <v>0</v>
      </c>
      <c r="AF361" s="39">
        <f t="shared" si="218"/>
        <v>0</v>
      </c>
      <c r="AG361" s="39">
        <f t="shared" si="219"/>
        <v>0</v>
      </c>
      <c r="AH361" s="39">
        <f t="shared" si="220"/>
        <v>0</v>
      </c>
      <c r="AI361" s="39">
        <f t="shared" si="221"/>
        <v>0</v>
      </c>
      <c r="AJ361" s="39">
        <f t="shared" si="222"/>
        <v>0</v>
      </c>
      <c r="AK361" s="39">
        <f t="shared" si="223"/>
        <v>0</v>
      </c>
      <c r="AL361" s="43"/>
      <c r="AM361" s="39">
        <f t="shared" si="224"/>
        <v>0</v>
      </c>
      <c r="AN361" s="39">
        <f t="shared" si="225"/>
        <v>0</v>
      </c>
      <c r="AO361" s="39">
        <f t="shared" si="226"/>
        <v>0</v>
      </c>
      <c r="AP361" s="40">
        <f t="shared" si="227"/>
        <v>0</v>
      </c>
      <c r="AR361" s="39">
        <f t="shared" si="228"/>
        <v>0</v>
      </c>
      <c r="AS361" s="39">
        <f t="shared" si="229"/>
        <v>0</v>
      </c>
      <c r="AT361" s="39">
        <f t="shared" si="230"/>
        <v>0</v>
      </c>
      <c r="AU361" s="40">
        <f t="shared" si="231"/>
        <v>0</v>
      </c>
      <c r="AV361" s="40"/>
      <c r="AW361" s="52">
        <f t="shared" si="232"/>
        <v>0</v>
      </c>
      <c r="AY361" s="52">
        <f t="shared" si="233"/>
        <v>0</v>
      </c>
      <c r="AZ361" s="70"/>
    </row>
    <row r="362" spans="1:52" ht="12" customHeight="1">
      <c r="A362" s="44">
        <f t="shared" si="234"/>
        <v>48092</v>
      </c>
      <c r="B362" s="66">
        <f t="shared" si="236"/>
        <v>15000</v>
      </c>
      <c r="C362" s="67"/>
      <c r="D362" s="68">
        <f t="shared" si="198"/>
        <v>15000</v>
      </c>
      <c r="E362" s="35">
        <f t="shared" si="199"/>
        <v>0</v>
      </c>
      <c r="F362" s="35">
        <f t="shared" si="200"/>
        <v>0</v>
      </c>
      <c r="G362" s="55">
        <f t="shared" si="201"/>
        <v>6.0650000000000004</v>
      </c>
      <c r="H362" s="69">
        <f>G362+' Summary'!$B$15</f>
        <v>6.0650000000000004</v>
      </c>
      <c r="I362" s="105">
        <f>H362+' Summary'!$B$17</f>
        <v>6.0650000000000004</v>
      </c>
      <c r="J362" s="55">
        <f t="shared" si="202"/>
        <v>0</v>
      </c>
      <c r="K362" s="69">
        <f>J362+' Summary'!$B$16</f>
        <v>0</v>
      </c>
      <c r="L362" s="105">
        <f t="shared" si="235"/>
        <v>0</v>
      </c>
      <c r="M362" s="55">
        <f t="shared" si="203"/>
        <v>0</v>
      </c>
      <c r="N362" s="69">
        <f t="shared" si="204"/>
        <v>0</v>
      </c>
      <c r="O362" s="105">
        <f t="shared" si="204"/>
        <v>0</v>
      </c>
      <c r="P362" s="7"/>
      <c r="Q362" s="105">
        <f t="shared" si="205"/>
        <v>6.0650000000000004</v>
      </c>
      <c r="R362" s="105">
        <f t="shared" si="206"/>
        <v>6.0650000000000004</v>
      </c>
      <c r="S362" s="105">
        <f t="shared" si="207"/>
        <v>6.0650000000000004</v>
      </c>
      <c r="T362" s="7"/>
      <c r="U362" s="5">
        <f t="shared" si="208"/>
        <v>30</v>
      </c>
      <c r="V362" s="45">
        <f t="shared" si="209"/>
        <v>48146</v>
      </c>
      <c r="W362" s="5">
        <f t="shared" si="210"/>
        <v>11195</v>
      </c>
      <c r="X362" s="55">
        <f t="shared" si="211"/>
        <v>6.2845917974847509E-2</v>
      </c>
      <c r="Y362" s="47">
        <f t="shared" si="212"/>
        <v>0.15007835726679972</v>
      </c>
      <c r="Z362" s="5">
        <f t="shared" si="213"/>
        <v>0</v>
      </c>
      <c r="AA362" s="5">
        <f t="shared" si="214"/>
        <v>0</v>
      </c>
      <c r="AC362" s="39">
        <f t="shared" si="215"/>
        <v>0</v>
      </c>
      <c r="AD362" s="39">
        <f t="shared" si="216"/>
        <v>0</v>
      </c>
      <c r="AE362" s="39">
        <f t="shared" si="217"/>
        <v>0</v>
      </c>
      <c r="AF362" s="39">
        <f t="shared" si="218"/>
        <v>0</v>
      </c>
      <c r="AG362" s="39">
        <f t="shared" si="219"/>
        <v>0</v>
      </c>
      <c r="AH362" s="39">
        <f t="shared" si="220"/>
        <v>0</v>
      </c>
      <c r="AI362" s="39">
        <f t="shared" si="221"/>
        <v>0</v>
      </c>
      <c r="AJ362" s="39">
        <f t="shared" si="222"/>
        <v>0</v>
      </c>
      <c r="AK362" s="39">
        <f t="shared" si="223"/>
        <v>0</v>
      </c>
      <c r="AL362" s="43"/>
      <c r="AM362" s="39">
        <f t="shared" si="224"/>
        <v>0</v>
      </c>
      <c r="AN362" s="39">
        <f t="shared" si="225"/>
        <v>0</v>
      </c>
      <c r="AO362" s="39">
        <f t="shared" si="226"/>
        <v>0</v>
      </c>
      <c r="AP362" s="40">
        <f t="shared" si="227"/>
        <v>0</v>
      </c>
      <c r="AR362" s="39">
        <f t="shared" si="228"/>
        <v>0</v>
      </c>
      <c r="AS362" s="39">
        <f t="shared" si="229"/>
        <v>0</v>
      </c>
      <c r="AT362" s="39">
        <f t="shared" si="230"/>
        <v>0</v>
      </c>
      <c r="AU362" s="40">
        <f t="shared" si="231"/>
        <v>0</v>
      </c>
      <c r="AV362" s="40"/>
      <c r="AW362" s="52">
        <f t="shared" si="232"/>
        <v>0</v>
      </c>
      <c r="AY362" s="52">
        <f t="shared" si="233"/>
        <v>0</v>
      </c>
      <c r="AZ362" s="70"/>
    </row>
    <row r="363" spans="1:52" ht="12" customHeight="1">
      <c r="A363" s="44">
        <f t="shared" si="234"/>
        <v>48122</v>
      </c>
      <c r="B363" s="66">
        <f t="shared" si="236"/>
        <v>15000</v>
      </c>
      <c r="C363" s="67"/>
      <c r="D363" s="68">
        <f t="shared" si="198"/>
        <v>15000</v>
      </c>
      <c r="E363" s="35">
        <f t="shared" si="199"/>
        <v>0</v>
      </c>
      <c r="F363" s="35">
        <f t="shared" si="200"/>
        <v>0</v>
      </c>
      <c r="G363" s="55">
        <f t="shared" si="201"/>
        <v>6.0650000000000004</v>
      </c>
      <c r="H363" s="69">
        <f>G363+' Summary'!$B$15</f>
        <v>6.0650000000000004</v>
      </c>
      <c r="I363" s="105">
        <f>H363+' Summary'!$B$17</f>
        <v>6.0650000000000004</v>
      </c>
      <c r="J363" s="55">
        <f t="shared" si="202"/>
        <v>0</v>
      </c>
      <c r="K363" s="69">
        <f>J363+' Summary'!$B$16</f>
        <v>0</v>
      </c>
      <c r="L363" s="105">
        <f t="shared" si="235"/>
        <v>0</v>
      </c>
      <c r="M363" s="55">
        <f t="shared" si="203"/>
        <v>0</v>
      </c>
      <c r="N363" s="69">
        <f t="shared" si="204"/>
        <v>0</v>
      </c>
      <c r="O363" s="105">
        <f t="shared" si="204"/>
        <v>0</v>
      </c>
      <c r="P363" s="7"/>
      <c r="Q363" s="105">
        <f t="shared" si="205"/>
        <v>6.0650000000000004</v>
      </c>
      <c r="R363" s="105">
        <f t="shared" si="206"/>
        <v>6.0650000000000004</v>
      </c>
      <c r="S363" s="105">
        <f t="shared" si="207"/>
        <v>6.0650000000000004</v>
      </c>
      <c r="T363" s="7"/>
      <c r="U363" s="5">
        <f t="shared" si="208"/>
        <v>31</v>
      </c>
      <c r="V363" s="45">
        <f t="shared" si="209"/>
        <v>48177</v>
      </c>
      <c r="W363" s="5">
        <f t="shared" si="210"/>
        <v>11226</v>
      </c>
      <c r="X363" s="55">
        <f t="shared" si="211"/>
        <v>6.2845917974847509E-2</v>
      </c>
      <c r="Y363" s="47">
        <f t="shared" si="212"/>
        <v>0.14929223343041367</v>
      </c>
      <c r="Z363" s="5">
        <f t="shared" si="213"/>
        <v>0</v>
      </c>
      <c r="AA363" s="5">
        <f t="shared" si="214"/>
        <v>0</v>
      </c>
      <c r="AC363" s="39">
        <f t="shared" si="215"/>
        <v>0</v>
      </c>
      <c r="AD363" s="39">
        <f t="shared" si="216"/>
        <v>0</v>
      </c>
      <c r="AE363" s="39">
        <f t="shared" si="217"/>
        <v>0</v>
      </c>
      <c r="AF363" s="39">
        <f t="shared" si="218"/>
        <v>0</v>
      </c>
      <c r="AG363" s="39">
        <f t="shared" si="219"/>
        <v>0</v>
      </c>
      <c r="AH363" s="39">
        <f t="shared" si="220"/>
        <v>0</v>
      </c>
      <c r="AI363" s="39">
        <f t="shared" si="221"/>
        <v>0</v>
      </c>
      <c r="AJ363" s="39">
        <f t="shared" si="222"/>
        <v>0</v>
      </c>
      <c r="AK363" s="39">
        <f t="shared" si="223"/>
        <v>0</v>
      </c>
      <c r="AL363" s="43"/>
      <c r="AM363" s="39">
        <f t="shared" si="224"/>
        <v>0</v>
      </c>
      <c r="AN363" s="39">
        <f t="shared" si="225"/>
        <v>0</v>
      </c>
      <c r="AO363" s="39">
        <f t="shared" si="226"/>
        <v>0</v>
      </c>
      <c r="AP363" s="40">
        <f t="shared" si="227"/>
        <v>0</v>
      </c>
      <c r="AR363" s="39">
        <f t="shared" si="228"/>
        <v>0</v>
      </c>
      <c r="AS363" s="39">
        <f t="shared" si="229"/>
        <v>0</v>
      </c>
      <c r="AT363" s="39">
        <f t="shared" si="230"/>
        <v>0</v>
      </c>
      <c r="AU363" s="40">
        <f t="shared" si="231"/>
        <v>0</v>
      </c>
      <c r="AV363" s="40"/>
      <c r="AW363" s="52">
        <f t="shared" si="232"/>
        <v>0</v>
      </c>
      <c r="AY363" s="52">
        <f t="shared" si="233"/>
        <v>0</v>
      </c>
      <c r="AZ363" s="70"/>
    </row>
    <row r="364" spans="1:52" ht="12" customHeight="1">
      <c r="A364" s="44">
        <f t="shared" si="234"/>
        <v>48153</v>
      </c>
      <c r="B364" s="66">
        <f t="shared" si="236"/>
        <v>15000</v>
      </c>
      <c r="C364" s="67"/>
      <c r="D364" s="68">
        <f t="shared" si="198"/>
        <v>15000</v>
      </c>
      <c r="E364" s="35">
        <f t="shared" si="199"/>
        <v>0</v>
      </c>
      <c r="F364" s="35">
        <f t="shared" si="200"/>
        <v>0</v>
      </c>
      <c r="G364" s="55">
        <f t="shared" si="201"/>
        <v>6.0650000000000004</v>
      </c>
      <c r="H364" s="69">
        <f>G364+' Summary'!$B$15</f>
        <v>6.0650000000000004</v>
      </c>
      <c r="I364" s="105">
        <f>H364+' Summary'!$B$17</f>
        <v>6.0650000000000004</v>
      </c>
      <c r="J364" s="55">
        <f t="shared" si="202"/>
        <v>0</v>
      </c>
      <c r="K364" s="69">
        <f>J364+' Summary'!$B$16</f>
        <v>0</v>
      </c>
      <c r="L364" s="105">
        <f t="shared" si="235"/>
        <v>0</v>
      </c>
      <c r="M364" s="55">
        <f t="shared" si="203"/>
        <v>0</v>
      </c>
      <c r="N364" s="69">
        <f t="shared" si="204"/>
        <v>0</v>
      </c>
      <c r="O364" s="105">
        <f t="shared" si="204"/>
        <v>0</v>
      </c>
      <c r="P364" s="7"/>
      <c r="Q364" s="105">
        <f t="shared" si="205"/>
        <v>6.0650000000000004</v>
      </c>
      <c r="R364" s="105">
        <f t="shared" si="206"/>
        <v>6.0650000000000004</v>
      </c>
      <c r="S364" s="105">
        <f t="shared" si="207"/>
        <v>6.0650000000000004</v>
      </c>
      <c r="T364" s="7"/>
      <c r="U364" s="5">
        <f t="shared" si="208"/>
        <v>30</v>
      </c>
      <c r="V364" s="45">
        <f t="shared" si="209"/>
        <v>48207</v>
      </c>
      <c r="W364" s="5">
        <f t="shared" si="210"/>
        <v>11256</v>
      </c>
      <c r="X364" s="55">
        <f t="shared" si="211"/>
        <v>6.2845917974847509E-2</v>
      </c>
      <c r="Y364" s="47">
        <f t="shared" si="212"/>
        <v>0.14853538933013405</v>
      </c>
      <c r="Z364" s="5">
        <f t="shared" si="213"/>
        <v>0</v>
      </c>
      <c r="AA364" s="5">
        <f t="shared" si="214"/>
        <v>0</v>
      </c>
      <c r="AC364" s="39">
        <f t="shared" si="215"/>
        <v>0</v>
      </c>
      <c r="AD364" s="39">
        <f t="shared" si="216"/>
        <v>0</v>
      </c>
      <c r="AE364" s="39">
        <f t="shared" si="217"/>
        <v>0</v>
      </c>
      <c r="AF364" s="39">
        <f t="shared" si="218"/>
        <v>0</v>
      </c>
      <c r="AG364" s="39">
        <f t="shared" si="219"/>
        <v>0</v>
      </c>
      <c r="AH364" s="39">
        <f t="shared" si="220"/>
        <v>0</v>
      </c>
      <c r="AI364" s="39">
        <f t="shared" si="221"/>
        <v>0</v>
      </c>
      <c r="AJ364" s="39">
        <f t="shared" si="222"/>
        <v>0</v>
      </c>
      <c r="AK364" s="39">
        <f t="shared" si="223"/>
        <v>0</v>
      </c>
      <c r="AL364" s="43"/>
      <c r="AM364" s="39">
        <f t="shared" si="224"/>
        <v>0</v>
      </c>
      <c r="AN364" s="39">
        <f t="shared" si="225"/>
        <v>0</v>
      </c>
      <c r="AO364" s="39">
        <f t="shared" si="226"/>
        <v>0</v>
      </c>
      <c r="AP364" s="40">
        <f t="shared" si="227"/>
        <v>0</v>
      </c>
      <c r="AR364" s="39">
        <f t="shared" si="228"/>
        <v>0</v>
      </c>
      <c r="AS364" s="39">
        <f t="shared" si="229"/>
        <v>0</v>
      </c>
      <c r="AT364" s="39">
        <f t="shared" si="230"/>
        <v>0</v>
      </c>
      <c r="AU364" s="40">
        <f t="shared" si="231"/>
        <v>0</v>
      </c>
      <c r="AV364" s="40"/>
      <c r="AW364" s="52">
        <f t="shared" si="232"/>
        <v>0</v>
      </c>
      <c r="AY364" s="52">
        <f t="shared" si="233"/>
        <v>0</v>
      </c>
      <c r="AZ364" s="70"/>
    </row>
    <row r="365" spans="1:52" ht="12" customHeight="1">
      <c r="A365" s="44">
        <f t="shared" si="234"/>
        <v>48183</v>
      </c>
      <c r="B365" s="66">
        <f t="shared" si="236"/>
        <v>15000</v>
      </c>
      <c r="C365" s="67"/>
      <c r="D365" s="68">
        <f t="shared" si="198"/>
        <v>15000</v>
      </c>
      <c r="E365" s="35">
        <f t="shared" si="199"/>
        <v>0</v>
      </c>
      <c r="F365" s="35">
        <f t="shared" si="200"/>
        <v>0</v>
      </c>
      <c r="G365" s="55">
        <f t="shared" si="201"/>
        <v>6.0650000000000004</v>
      </c>
      <c r="H365" s="69">
        <f>G365+' Summary'!$B$15</f>
        <v>6.0650000000000004</v>
      </c>
      <c r="I365" s="105">
        <f>H365+' Summary'!$B$17</f>
        <v>6.0650000000000004</v>
      </c>
      <c r="J365" s="55">
        <f t="shared" si="202"/>
        <v>0</v>
      </c>
      <c r="K365" s="69">
        <f>J365+' Summary'!$B$16</f>
        <v>0</v>
      </c>
      <c r="L365" s="105">
        <f t="shared" si="235"/>
        <v>0</v>
      </c>
      <c r="M365" s="55">
        <f t="shared" si="203"/>
        <v>0</v>
      </c>
      <c r="N365" s="69">
        <f t="shared" si="204"/>
        <v>0</v>
      </c>
      <c r="O365" s="105">
        <f t="shared" si="204"/>
        <v>0</v>
      </c>
      <c r="P365" s="7"/>
      <c r="Q365" s="105">
        <f t="shared" si="205"/>
        <v>6.0650000000000004</v>
      </c>
      <c r="R365" s="105">
        <f t="shared" si="206"/>
        <v>6.0650000000000004</v>
      </c>
      <c r="S365" s="105">
        <f t="shared" si="207"/>
        <v>6.0650000000000004</v>
      </c>
      <c r="T365" s="7"/>
      <c r="U365" s="5">
        <f t="shared" si="208"/>
        <v>31</v>
      </c>
      <c r="V365" s="45">
        <f t="shared" si="209"/>
        <v>48238</v>
      </c>
      <c r="W365" s="5">
        <f t="shared" si="210"/>
        <v>11287</v>
      </c>
      <c r="X365" s="55">
        <f t="shared" si="211"/>
        <v>6.2845917974847509E-2</v>
      </c>
      <c r="Y365" s="47">
        <f t="shared" si="212"/>
        <v>0.14775734769757726</v>
      </c>
      <c r="Z365" s="5">
        <f t="shared" si="213"/>
        <v>0</v>
      </c>
      <c r="AA365" s="5">
        <f t="shared" si="214"/>
        <v>0</v>
      </c>
      <c r="AC365" s="39">
        <f t="shared" si="215"/>
        <v>0</v>
      </c>
      <c r="AD365" s="39">
        <f t="shared" si="216"/>
        <v>0</v>
      </c>
      <c r="AE365" s="39">
        <f t="shared" si="217"/>
        <v>0</v>
      </c>
      <c r="AF365" s="39">
        <f t="shared" si="218"/>
        <v>0</v>
      </c>
      <c r="AG365" s="39">
        <f t="shared" si="219"/>
        <v>0</v>
      </c>
      <c r="AH365" s="39">
        <f t="shared" si="220"/>
        <v>0</v>
      </c>
      <c r="AI365" s="39">
        <f t="shared" si="221"/>
        <v>0</v>
      </c>
      <c r="AJ365" s="39">
        <f t="shared" si="222"/>
        <v>0</v>
      </c>
      <c r="AK365" s="39">
        <f t="shared" si="223"/>
        <v>0</v>
      </c>
      <c r="AL365" s="43"/>
      <c r="AM365" s="39">
        <f t="shared" si="224"/>
        <v>0</v>
      </c>
      <c r="AN365" s="39">
        <f t="shared" si="225"/>
        <v>0</v>
      </c>
      <c r="AO365" s="39">
        <f t="shared" si="226"/>
        <v>0</v>
      </c>
      <c r="AP365" s="40">
        <f t="shared" si="227"/>
        <v>0</v>
      </c>
      <c r="AR365" s="39">
        <f t="shared" si="228"/>
        <v>0</v>
      </c>
      <c r="AS365" s="39">
        <f t="shared" si="229"/>
        <v>0</v>
      </c>
      <c r="AT365" s="39">
        <f t="shared" si="230"/>
        <v>0</v>
      </c>
      <c r="AU365" s="40">
        <f t="shared" si="231"/>
        <v>0</v>
      </c>
      <c r="AV365" s="40"/>
      <c r="AW365" s="52">
        <f t="shared" si="232"/>
        <v>0</v>
      </c>
      <c r="AY365" s="52">
        <f t="shared" si="233"/>
        <v>0</v>
      </c>
      <c r="AZ365" s="70"/>
    </row>
    <row r="366" spans="1:52" ht="12" customHeight="1">
      <c r="A366" s="44">
        <f t="shared" si="234"/>
        <v>48214</v>
      </c>
      <c r="B366" s="66">
        <f t="shared" si="236"/>
        <v>15000</v>
      </c>
      <c r="C366" s="67"/>
      <c r="D366" s="68">
        <f t="shared" si="198"/>
        <v>15000</v>
      </c>
      <c r="E366" s="35">
        <f t="shared" si="199"/>
        <v>0</v>
      </c>
      <c r="F366" s="35">
        <f t="shared" si="200"/>
        <v>0</v>
      </c>
      <c r="G366" s="55">
        <f t="shared" si="201"/>
        <v>6.0650000000000004</v>
      </c>
      <c r="H366" s="69">
        <f>G366+' Summary'!$B$15</f>
        <v>6.0650000000000004</v>
      </c>
      <c r="I366" s="105">
        <f>H366+' Summary'!$B$17</f>
        <v>6.0650000000000004</v>
      </c>
      <c r="J366" s="55">
        <f t="shared" si="202"/>
        <v>0</v>
      </c>
      <c r="K366" s="69">
        <f>J366+' Summary'!$B$16</f>
        <v>0</v>
      </c>
      <c r="L366" s="105">
        <f t="shared" si="235"/>
        <v>0</v>
      </c>
      <c r="M366" s="55">
        <f t="shared" si="203"/>
        <v>0</v>
      </c>
      <c r="N366" s="69">
        <f t="shared" si="204"/>
        <v>0</v>
      </c>
      <c r="O366" s="105">
        <f t="shared" si="204"/>
        <v>0</v>
      </c>
      <c r="P366" s="7"/>
      <c r="Q366" s="105">
        <f t="shared" si="205"/>
        <v>6.0650000000000004</v>
      </c>
      <c r="R366" s="105">
        <f t="shared" si="206"/>
        <v>6.0650000000000004</v>
      </c>
      <c r="S366" s="105">
        <f t="shared" si="207"/>
        <v>6.0650000000000004</v>
      </c>
      <c r="T366" s="7"/>
      <c r="U366" s="5">
        <f t="shared" si="208"/>
        <v>31</v>
      </c>
      <c r="V366" s="45">
        <f t="shared" si="209"/>
        <v>48269</v>
      </c>
      <c r="W366" s="5">
        <f t="shared" si="210"/>
        <v>11318</v>
      </c>
      <c r="X366" s="55">
        <f t="shared" si="211"/>
        <v>6.2845917974847509E-2</v>
      </c>
      <c r="Y366" s="47">
        <f t="shared" si="212"/>
        <v>0.1469833815165659</v>
      </c>
      <c r="Z366" s="5">
        <f t="shared" si="213"/>
        <v>0</v>
      </c>
      <c r="AA366" s="5">
        <f t="shared" si="214"/>
        <v>0</v>
      </c>
      <c r="AC366" s="39">
        <f t="shared" si="215"/>
        <v>0</v>
      </c>
      <c r="AD366" s="39">
        <f t="shared" si="216"/>
        <v>0</v>
      </c>
      <c r="AE366" s="39">
        <f t="shared" si="217"/>
        <v>0</v>
      </c>
      <c r="AF366" s="39">
        <f t="shared" si="218"/>
        <v>0</v>
      </c>
      <c r="AG366" s="39">
        <f t="shared" si="219"/>
        <v>0</v>
      </c>
      <c r="AH366" s="39">
        <f t="shared" si="220"/>
        <v>0</v>
      </c>
      <c r="AI366" s="39">
        <f t="shared" si="221"/>
        <v>0</v>
      </c>
      <c r="AJ366" s="39">
        <f t="shared" si="222"/>
        <v>0</v>
      </c>
      <c r="AK366" s="39">
        <f t="shared" si="223"/>
        <v>0</v>
      </c>
      <c r="AL366" s="43"/>
      <c r="AM366" s="39">
        <f t="shared" si="224"/>
        <v>0</v>
      </c>
      <c r="AN366" s="39">
        <f t="shared" si="225"/>
        <v>0</v>
      </c>
      <c r="AO366" s="39">
        <f t="shared" si="226"/>
        <v>0</v>
      </c>
      <c r="AP366" s="40">
        <f t="shared" si="227"/>
        <v>0</v>
      </c>
      <c r="AR366" s="39">
        <f t="shared" si="228"/>
        <v>0</v>
      </c>
      <c r="AS366" s="39">
        <f t="shared" si="229"/>
        <v>0</v>
      </c>
      <c r="AT366" s="39">
        <f t="shared" si="230"/>
        <v>0</v>
      </c>
      <c r="AU366" s="40">
        <f t="shared" si="231"/>
        <v>0</v>
      </c>
      <c r="AV366" s="40"/>
      <c r="AW366" s="52">
        <f t="shared" si="232"/>
        <v>0</v>
      </c>
      <c r="AY366" s="52">
        <f t="shared" si="233"/>
        <v>0</v>
      </c>
      <c r="AZ366" s="70"/>
    </row>
    <row r="367" spans="1:52" ht="12" customHeight="1">
      <c r="A367" s="44">
        <f t="shared" si="234"/>
        <v>48245</v>
      </c>
      <c r="B367" s="66">
        <f t="shared" si="236"/>
        <v>15000</v>
      </c>
      <c r="C367" s="67"/>
      <c r="D367" s="68">
        <f t="shared" si="198"/>
        <v>15000</v>
      </c>
      <c r="E367" s="35">
        <f t="shared" si="199"/>
        <v>0</v>
      </c>
      <c r="F367" s="35">
        <f t="shared" si="200"/>
        <v>0</v>
      </c>
      <c r="G367" s="55">
        <f t="shared" si="201"/>
        <v>6.0650000000000004</v>
      </c>
      <c r="H367" s="69">
        <f>G367+' Summary'!$B$15</f>
        <v>6.0650000000000004</v>
      </c>
      <c r="I367" s="105">
        <f>H367+' Summary'!$B$17</f>
        <v>6.0650000000000004</v>
      </c>
      <c r="J367" s="55">
        <f t="shared" si="202"/>
        <v>0</v>
      </c>
      <c r="K367" s="69">
        <f>J367+' Summary'!$B$16</f>
        <v>0</v>
      </c>
      <c r="L367" s="105">
        <f t="shared" si="235"/>
        <v>0</v>
      </c>
      <c r="M367" s="55">
        <f t="shared" si="203"/>
        <v>0</v>
      </c>
      <c r="N367" s="69">
        <f t="shared" si="204"/>
        <v>0</v>
      </c>
      <c r="O367" s="105">
        <f t="shared" si="204"/>
        <v>0</v>
      </c>
      <c r="P367" s="7"/>
      <c r="Q367" s="105">
        <f t="shared" si="205"/>
        <v>6.0650000000000004</v>
      </c>
      <c r="R367" s="105">
        <f t="shared" si="206"/>
        <v>6.0650000000000004</v>
      </c>
      <c r="S367" s="105">
        <f t="shared" si="207"/>
        <v>6.0650000000000004</v>
      </c>
      <c r="T367" s="7"/>
      <c r="U367" s="5">
        <f t="shared" si="208"/>
        <v>29</v>
      </c>
      <c r="V367" s="45">
        <f t="shared" si="209"/>
        <v>48298</v>
      </c>
      <c r="W367" s="5">
        <f t="shared" si="210"/>
        <v>11347</v>
      </c>
      <c r="X367" s="55">
        <f t="shared" si="211"/>
        <v>6.2845917974847509E-2</v>
      </c>
      <c r="Y367" s="47">
        <f t="shared" si="212"/>
        <v>0.14626301926015661</v>
      </c>
      <c r="Z367" s="5">
        <f t="shared" si="213"/>
        <v>0</v>
      </c>
      <c r="AA367" s="5">
        <f t="shared" si="214"/>
        <v>0</v>
      </c>
      <c r="AC367" s="39">
        <f t="shared" si="215"/>
        <v>0</v>
      </c>
      <c r="AD367" s="39">
        <f t="shared" si="216"/>
        <v>0</v>
      </c>
      <c r="AE367" s="39">
        <f t="shared" si="217"/>
        <v>0</v>
      </c>
      <c r="AF367" s="39">
        <f t="shared" si="218"/>
        <v>0</v>
      </c>
      <c r="AG367" s="39">
        <f t="shared" si="219"/>
        <v>0</v>
      </c>
      <c r="AH367" s="39">
        <f t="shared" si="220"/>
        <v>0</v>
      </c>
      <c r="AI367" s="39">
        <f t="shared" si="221"/>
        <v>0</v>
      </c>
      <c r="AJ367" s="39">
        <f t="shared" si="222"/>
        <v>0</v>
      </c>
      <c r="AK367" s="39">
        <f t="shared" si="223"/>
        <v>0</v>
      </c>
      <c r="AL367" s="43"/>
      <c r="AM367" s="39">
        <f t="shared" si="224"/>
        <v>0</v>
      </c>
      <c r="AN367" s="39">
        <f t="shared" si="225"/>
        <v>0</v>
      </c>
      <c r="AO367" s="39">
        <f t="shared" si="226"/>
        <v>0</v>
      </c>
      <c r="AP367" s="40">
        <f t="shared" si="227"/>
        <v>0</v>
      </c>
      <c r="AR367" s="39">
        <f t="shared" si="228"/>
        <v>0</v>
      </c>
      <c r="AS367" s="39">
        <f t="shared" si="229"/>
        <v>0</v>
      </c>
      <c r="AT367" s="39">
        <f t="shared" si="230"/>
        <v>0</v>
      </c>
      <c r="AU367" s="40">
        <f t="shared" si="231"/>
        <v>0</v>
      </c>
      <c r="AV367" s="40"/>
      <c r="AW367" s="52">
        <f t="shared" si="232"/>
        <v>0</v>
      </c>
      <c r="AY367" s="52">
        <f t="shared" si="233"/>
        <v>0</v>
      </c>
      <c r="AZ367" s="70"/>
    </row>
    <row r="368" spans="1:52" ht="12" customHeight="1">
      <c r="A368" s="44">
        <f t="shared" si="234"/>
        <v>48274</v>
      </c>
      <c r="B368" s="66">
        <f t="shared" si="236"/>
        <v>15000</v>
      </c>
      <c r="C368" s="67"/>
      <c r="D368" s="68">
        <f t="shared" si="198"/>
        <v>15000</v>
      </c>
      <c r="E368" s="35">
        <f t="shared" si="199"/>
        <v>0</v>
      </c>
      <c r="F368" s="35">
        <f t="shared" si="200"/>
        <v>0</v>
      </c>
      <c r="G368" s="55">
        <f t="shared" si="201"/>
        <v>6.0650000000000004</v>
      </c>
      <c r="H368" s="69">
        <f>G368+' Summary'!$B$15</f>
        <v>6.0650000000000004</v>
      </c>
      <c r="I368" s="105">
        <f>H368+' Summary'!$B$17</f>
        <v>6.0650000000000004</v>
      </c>
      <c r="J368" s="55">
        <f t="shared" si="202"/>
        <v>0</v>
      </c>
      <c r="K368" s="69">
        <f>J368+' Summary'!$B$16</f>
        <v>0</v>
      </c>
      <c r="L368" s="105">
        <f t="shared" si="235"/>
        <v>0</v>
      </c>
      <c r="M368" s="55">
        <f t="shared" si="203"/>
        <v>0</v>
      </c>
      <c r="N368" s="69">
        <f t="shared" si="204"/>
        <v>0</v>
      </c>
      <c r="O368" s="105">
        <f t="shared" si="204"/>
        <v>0</v>
      </c>
      <c r="P368" s="7"/>
      <c r="Q368" s="105">
        <f t="shared" si="205"/>
        <v>6.0650000000000004</v>
      </c>
      <c r="R368" s="105">
        <f t="shared" si="206"/>
        <v>6.0650000000000004</v>
      </c>
      <c r="S368" s="105">
        <f t="shared" si="207"/>
        <v>6.0650000000000004</v>
      </c>
      <c r="T368" s="7"/>
      <c r="U368" s="5">
        <f t="shared" si="208"/>
        <v>31</v>
      </c>
      <c r="V368" s="45">
        <f t="shared" si="209"/>
        <v>48329</v>
      </c>
      <c r="W368" s="5">
        <f t="shared" si="210"/>
        <v>11378</v>
      </c>
      <c r="X368" s="55">
        <f t="shared" si="211"/>
        <v>6.2845917974847509E-2</v>
      </c>
      <c r="Y368" s="47">
        <f t="shared" si="212"/>
        <v>0.14549688050493426</v>
      </c>
      <c r="Z368" s="5">
        <f t="shared" si="213"/>
        <v>0</v>
      </c>
      <c r="AA368" s="5">
        <f t="shared" si="214"/>
        <v>0</v>
      </c>
      <c r="AC368" s="39">
        <f t="shared" si="215"/>
        <v>0</v>
      </c>
      <c r="AD368" s="39">
        <f t="shared" si="216"/>
        <v>0</v>
      </c>
      <c r="AE368" s="39">
        <f t="shared" si="217"/>
        <v>0</v>
      </c>
      <c r="AF368" s="39">
        <f t="shared" si="218"/>
        <v>0</v>
      </c>
      <c r="AG368" s="39">
        <f t="shared" si="219"/>
        <v>0</v>
      </c>
      <c r="AH368" s="39">
        <f t="shared" si="220"/>
        <v>0</v>
      </c>
      <c r="AI368" s="39">
        <f t="shared" si="221"/>
        <v>0</v>
      </c>
      <c r="AJ368" s="39">
        <f t="shared" si="222"/>
        <v>0</v>
      </c>
      <c r="AK368" s="39">
        <f t="shared" si="223"/>
        <v>0</v>
      </c>
      <c r="AL368" s="43"/>
      <c r="AM368" s="39">
        <f t="shared" si="224"/>
        <v>0</v>
      </c>
      <c r="AN368" s="39">
        <f t="shared" si="225"/>
        <v>0</v>
      </c>
      <c r="AO368" s="39">
        <f t="shared" si="226"/>
        <v>0</v>
      </c>
      <c r="AP368" s="40">
        <f t="shared" si="227"/>
        <v>0</v>
      </c>
      <c r="AR368" s="39">
        <f t="shared" si="228"/>
        <v>0</v>
      </c>
      <c r="AS368" s="39">
        <f t="shared" si="229"/>
        <v>0</v>
      </c>
      <c r="AT368" s="39">
        <f t="shared" si="230"/>
        <v>0</v>
      </c>
      <c r="AU368" s="40">
        <f t="shared" si="231"/>
        <v>0</v>
      </c>
      <c r="AV368" s="40"/>
      <c r="AW368" s="52">
        <f t="shared" si="232"/>
        <v>0</v>
      </c>
      <c r="AY368" s="52">
        <f t="shared" si="233"/>
        <v>0</v>
      </c>
      <c r="AZ368" s="70"/>
    </row>
    <row r="369" spans="1:52" ht="12" customHeight="1" thickBot="1">
      <c r="A369" s="44">
        <f t="shared" si="234"/>
        <v>48305</v>
      </c>
      <c r="B369" s="66">
        <f t="shared" si="236"/>
        <v>15000</v>
      </c>
      <c r="C369" s="67"/>
      <c r="D369" s="68">
        <f t="shared" si="198"/>
        <v>15000</v>
      </c>
      <c r="E369" s="35">
        <f t="shared" si="199"/>
        <v>0</v>
      </c>
      <c r="F369" s="35">
        <f t="shared" si="200"/>
        <v>0</v>
      </c>
      <c r="G369" s="55">
        <f t="shared" si="201"/>
        <v>6.0650000000000004</v>
      </c>
      <c r="H369" s="69">
        <f>G369+' Summary'!$B$15</f>
        <v>6.0650000000000004</v>
      </c>
      <c r="I369" s="105">
        <f>H369+' Summary'!$B$17</f>
        <v>6.0650000000000004</v>
      </c>
      <c r="J369" s="55">
        <f t="shared" si="202"/>
        <v>0</v>
      </c>
      <c r="K369" s="69">
        <f>J369+' Summary'!$B$16</f>
        <v>0</v>
      </c>
      <c r="L369" s="105">
        <f t="shared" si="235"/>
        <v>0</v>
      </c>
      <c r="M369" s="55">
        <f t="shared" si="203"/>
        <v>0</v>
      </c>
      <c r="N369" s="69">
        <f t="shared" si="204"/>
        <v>0</v>
      </c>
      <c r="O369" s="105">
        <f t="shared" si="204"/>
        <v>0</v>
      </c>
      <c r="P369" s="7"/>
      <c r="Q369" s="105">
        <f t="shared" si="205"/>
        <v>6.0650000000000004</v>
      </c>
      <c r="R369" s="105">
        <f t="shared" si="206"/>
        <v>6.0650000000000004</v>
      </c>
      <c r="S369" s="105">
        <f t="shared" si="207"/>
        <v>6.0650000000000004</v>
      </c>
      <c r="T369" s="7"/>
      <c r="U369" s="5">
        <f t="shared" si="208"/>
        <v>30</v>
      </c>
      <c r="V369" s="45">
        <f t="shared" si="209"/>
        <v>48359</v>
      </c>
      <c r="W369" s="5">
        <f t="shared" si="210"/>
        <v>11408</v>
      </c>
      <c r="X369" s="55">
        <f t="shared" si="211"/>
        <v>6.2845917974847509E-2</v>
      </c>
      <c r="Y369" s="47">
        <f t="shared" si="212"/>
        <v>0.14475927712739103</v>
      </c>
      <c r="Z369" s="5">
        <f t="shared" si="213"/>
        <v>0</v>
      </c>
      <c r="AA369" s="5">
        <f t="shared" si="214"/>
        <v>0</v>
      </c>
      <c r="AC369" s="39">
        <f t="shared" si="215"/>
        <v>0</v>
      </c>
      <c r="AD369" s="39">
        <f t="shared" si="216"/>
        <v>0</v>
      </c>
      <c r="AE369" s="39">
        <f t="shared" si="217"/>
        <v>0</v>
      </c>
      <c r="AF369" s="39">
        <f t="shared" si="218"/>
        <v>0</v>
      </c>
      <c r="AG369" s="39">
        <f t="shared" si="219"/>
        <v>0</v>
      </c>
      <c r="AH369" s="39">
        <f t="shared" si="220"/>
        <v>0</v>
      </c>
      <c r="AI369" s="39">
        <f t="shared" si="221"/>
        <v>0</v>
      </c>
      <c r="AJ369" s="39">
        <f t="shared" si="222"/>
        <v>0</v>
      </c>
      <c r="AK369" s="39">
        <f t="shared" si="223"/>
        <v>0</v>
      </c>
      <c r="AL369" s="43"/>
      <c r="AM369" s="39">
        <f t="shared" si="224"/>
        <v>0</v>
      </c>
      <c r="AN369" s="39">
        <f t="shared" si="225"/>
        <v>0</v>
      </c>
      <c r="AO369" s="39">
        <f t="shared" si="226"/>
        <v>0</v>
      </c>
      <c r="AP369" s="40">
        <f t="shared" si="227"/>
        <v>0</v>
      </c>
      <c r="AR369" s="39">
        <f t="shared" si="228"/>
        <v>0</v>
      </c>
      <c r="AS369" s="39">
        <f t="shared" si="229"/>
        <v>0</v>
      </c>
      <c r="AT369" s="39">
        <f t="shared" si="230"/>
        <v>0</v>
      </c>
      <c r="AU369" s="40">
        <f t="shared" si="231"/>
        <v>0</v>
      </c>
      <c r="AV369" s="40"/>
      <c r="AW369" s="72">
        <f t="shared" si="232"/>
        <v>0</v>
      </c>
      <c r="AY369" s="72">
        <f t="shared" si="233"/>
        <v>0</v>
      </c>
      <c r="AZ369" s="70"/>
    </row>
    <row r="370" spans="1:52">
      <c r="A370" s="44">
        <f t="shared" si="234"/>
        <v>48335</v>
      </c>
      <c r="X370" s="55">
        <f t="shared" si="211"/>
        <v>6.2845917974847509E-2</v>
      </c>
    </row>
  </sheetData>
  <pageMargins left="0.75" right="0.75" top="1" bottom="1" header="0.5" footer="0.5"/>
  <pageSetup paperSize="5" scale="22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21">
    <pageSetUpPr fitToPage="1"/>
  </sheetPr>
  <dimension ref="A1:CI65536"/>
  <sheetViews>
    <sheetView zoomScale="75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9" sqref="B9"/>
    </sheetView>
  </sheetViews>
  <sheetFormatPr defaultRowHeight="12.75"/>
  <cols>
    <col min="1" max="1" width="14.140625" style="2" customWidth="1"/>
    <col min="2" max="2" width="14.5703125" style="2" customWidth="1"/>
    <col min="3" max="4" width="16.42578125" style="2" customWidth="1"/>
    <col min="5" max="5" width="14.85546875" style="2" bestFit="1" customWidth="1"/>
    <col min="6" max="6" width="13.85546875" style="2" bestFit="1" customWidth="1"/>
    <col min="7" max="7" width="10.7109375" style="2" customWidth="1"/>
    <col min="8" max="9" width="18.140625" style="2" customWidth="1"/>
    <col min="10" max="10" width="22.5703125" style="2" customWidth="1"/>
    <col min="11" max="12" width="16" style="2" customWidth="1"/>
    <col min="13" max="13" width="25" style="2" customWidth="1"/>
    <col min="14" max="14" width="14.5703125" style="2" customWidth="1"/>
    <col min="15" max="15" width="15.42578125" style="2" customWidth="1"/>
    <col min="16" max="16" width="3.140625" style="2" customWidth="1"/>
    <col min="17" max="17" width="16.7109375" style="2" bestFit="1" customWidth="1"/>
    <col min="18" max="18" width="18.5703125" style="2" bestFit="1" customWidth="1"/>
    <col min="19" max="19" width="16.7109375" style="2" bestFit="1" customWidth="1"/>
    <col min="20" max="20" width="13.42578125" style="2" customWidth="1"/>
    <col min="21" max="28" width="10.7109375" style="5" customWidth="1"/>
    <col min="29" max="29" width="2.85546875" style="5" customWidth="1"/>
    <col min="30" max="44" width="10.7109375" style="5" customWidth="1"/>
    <col min="45" max="45" width="2.85546875" style="5" customWidth="1"/>
    <col min="46" max="46" width="12.42578125" style="5" bestFit="1" customWidth="1"/>
    <col min="47" max="50" width="12.42578125" style="5" customWidth="1"/>
    <col min="51" max="59" width="10.7109375" style="5" customWidth="1"/>
    <col min="60" max="60" width="4.28515625" style="2" customWidth="1"/>
    <col min="61" max="61" width="12.28515625" style="2" customWidth="1"/>
    <col min="62" max="62" width="18.85546875" style="2" customWidth="1"/>
    <col min="63" max="63" width="15.85546875" style="2" customWidth="1"/>
    <col min="64" max="64" width="17.140625" style="2" customWidth="1"/>
    <col min="65" max="65" width="20.5703125" style="2" customWidth="1"/>
    <col min="66" max="66" width="20.7109375" style="2" customWidth="1"/>
    <col min="67" max="67" width="14.28515625" style="2" customWidth="1"/>
    <col min="68" max="68" width="16.42578125" style="2" customWidth="1"/>
    <col min="69" max="69" width="15.140625" style="2" customWidth="1"/>
    <col min="70" max="70" width="6.5703125" style="6" customWidth="1"/>
    <col min="71" max="72" width="15.140625" style="2" customWidth="1"/>
    <col min="73" max="73" width="16.85546875" style="2" customWidth="1"/>
    <col min="74" max="74" width="16" style="2" customWidth="1"/>
    <col min="75" max="75" width="5.85546875" customWidth="1"/>
    <col min="76" max="77" width="15.140625" style="2" customWidth="1"/>
    <col min="78" max="78" width="16.85546875" style="2" customWidth="1"/>
    <col min="79" max="79" width="16" style="2" customWidth="1"/>
    <col min="80" max="80" width="6.28515625" style="2" customWidth="1"/>
    <col min="81" max="81" width="18.42578125" style="2" customWidth="1"/>
    <col min="82" max="82" width="3.85546875" style="2" customWidth="1"/>
    <col min="83" max="83" width="18.42578125" style="2" customWidth="1"/>
    <col min="84" max="84" width="9.140625" style="2"/>
    <col min="85" max="85" width="11.28515625" style="2" bestFit="1" customWidth="1"/>
    <col min="86" max="86" width="9.140625" style="2"/>
    <col min="87" max="87" width="11.28515625" style="2" bestFit="1" customWidth="1"/>
    <col min="88" max="16384" width="9.140625" style="2"/>
  </cols>
  <sheetData>
    <row r="1" spans="1:87" ht="13.5" thickBot="1">
      <c r="A1" s="1"/>
      <c r="B1" s="56" t="s">
        <v>47</v>
      </c>
      <c r="C1" s="57"/>
      <c r="D1" s="57"/>
      <c r="E1"/>
      <c r="H1" s="3" t="s">
        <v>13</v>
      </c>
      <c r="I1" s="3" t="s">
        <v>7</v>
      </c>
      <c r="J1" s="48" t="s">
        <v>8</v>
      </c>
      <c r="K1" s="48" t="s">
        <v>37</v>
      </c>
      <c r="L1" s="73" t="s">
        <v>41</v>
      </c>
      <c r="M1" s="58"/>
      <c r="AF1" s="160"/>
      <c r="AG1" s="160"/>
      <c r="BI1" s="4"/>
      <c r="BJ1" s="59"/>
      <c r="BK1" s="4"/>
      <c r="BL1" s="4"/>
      <c r="BM1" s="59"/>
      <c r="BN1" s="4"/>
      <c r="BO1" s="60"/>
    </row>
    <row r="2" spans="1:87" ht="13.5" thickBot="1">
      <c r="A2" s="8" t="s">
        <v>14</v>
      </c>
      <c r="B2" s="9" t="s">
        <v>15</v>
      </c>
      <c r="C2" s="10" t="s">
        <v>16</v>
      </c>
      <c r="D2" s="11" t="s">
        <v>17</v>
      </c>
      <c r="E2" s="9" t="s">
        <v>11</v>
      </c>
      <c r="F2" s="10" t="s">
        <v>18</v>
      </c>
      <c r="G2" s="9" t="s">
        <v>19</v>
      </c>
      <c r="H2" s="12" t="s">
        <v>20</v>
      </c>
      <c r="I2" s="13" t="s">
        <v>21</v>
      </c>
      <c r="J2" s="49" t="s">
        <v>21</v>
      </c>
      <c r="K2" s="49" t="s">
        <v>38</v>
      </c>
      <c r="L2" s="61"/>
      <c r="AE2" s="95" t="s">
        <v>112</v>
      </c>
      <c r="AF2" s="21"/>
      <c r="AG2" s="182">
        <v>0.1</v>
      </c>
      <c r="AJ2" s="64" t="s">
        <v>104</v>
      </c>
      <c r="AK2" s="182">
        <v>0.01</v>
      </c>
      <c r="AP2" s="14" t="s">
        <v>113</v>
      </c>
      <c r="AQ2" s="14" t="s">
        <v>115</v>
      </c>
      <c r="AT2" s="5" t="s">
        <v>102</v>
      </c>
      <c r="AU2" s="5" t="s">
        <v>103</v>
      </c>
      <c r="AX2" s="5" t="s">
        <v>107</v>
      </c>
      <c r="BI2" s="4"/>
      <c r="BJ2" s="4"/>
      <c r="BK2" s="4"/>
      <c r="BL2" s="4"/>
      <c r="BM2" s="4"/>
      <c r="BN2" s="4"/>
      <c r="BO2" s="4"/>
      <c r="BV2" s="54" t="s">
        <v>45</v>
      </c>
      <c r="CA2" s="54" t="s">
        <v>46</v>
      </c>
    </row>
    <row r="3" spans="1:87" ht="13.5" thickBot="1">
      <c r="A3" s="77">
        <f>' Summary'!B9</f>
        <v>37377</v>
      </c>
      <c r="B3" s="78">
        <f>' Summary'!C9</f>
        <v>41730</v>
      </c>
      <c r="C3" s="15">
        <f>' Summary'!B4</f>
        <v>36951</v>
      </c>
      <c r="D3" s="15">
        <f>' Summary'!B5</f>
        <v>36950</v>
      </c>
      <c r="E3" s="16" t="str">
        <f>CONCATENATE(INT(AA8/12)," Y - ",AA8-INT(AA8/12)*12," M")</f>
        <v>12 Y - 0 M</v>
      </c>
      <c r="F3" s="76">
        <v>1</v>
      </c>
      <c r="G3" s="76">
        <v>2</v>
      </c>
      <c r="H3" s="75">
        <v>1</v>
      </c>
      <c r="I3" s="74" t="s">
        <v>68</v>
      </c>
      <c r="J3" s="74" t="s">
        <v>68</v>
      </c>
      <c r="K3" s="74">
        <v>0</v>
      </c>
      <c r="L3" s="62"/>
      <c r="AP3" s="5" t="s">
        <v>114</v>
      </c>
      <c r="AT3" s="5" t="s">
        <v>110</v>
      </c>
      <c r="AU3" s="5" t="s">
        <v>110</v>
      </c>
      <c r="AX3" s="5" t="s">
        <v>105</v>
      </c>
      <c r="BI3" s="4"/>
      <c r="BL3" s="4"/>
    </row>
    <row r="4" spans="1:87">
      <c r="A4" s="17"/>
      <c r="B4" s="17"/>
      <c r="C4" s="17"/>
      <c r="D4" s="17" t="s">
        <v>26</v>
      </c>
      <c r="E4" s="17" t="s">
        <v>10</v>
      </c>
      <c r="F4" s="17" t="s">
        <v>2</v>
      </c>
      <c r="G4" s="63" t="s">
        <v>42</v>
      </c>
      <c r="H4" s="18"/>
      <c r="I4" s="18"/>
      <c r="J4" s="63" t="str">
        <f>CONCATENATE(I3,"-","D")</f>
        <v>IF-FGT/Z2-D</v>
      </c>
      <c r="K4" s="18" t="str">
        <f>I3</f>
        <v>IF-FGT/Z2</v>
      </c>
      <c r="L4" s="18" t="str">
        <f>I3</f>
        <v>IF-FGT/Z2</v>
      </c>
      <c r="M4" s="63" t="str">
        <f>CONCATENATE(J3,"-","I")</f>
        <v>IF-FGT/Z2-I</v>
      </c>
      <c r="N4" s="18" t="str">
        <f>J3</f>
        <v>IF-FGT/Z2</v>
      </c>
      <c r="O4" s="18" t="str">
        <f>J3</f>
        <v>IF-FGT/Z2</v>
      </c>
      <c r="Q4" s="18" t="str">
        <f>K4</f>
        <v>IF-FGT/Z2</v>
      </c>
      <c r="R4" s="18" t="str">
        <f>J4</f>
        <v>IF-FGT/Z2-D</v>
      </c>
      <c r="S4" s="18" t="str">
        <f>K4</f>
        <v>IF-FGT/Z2</v>
      </c>
      <c r="T4" s="18" t="str">
        <f>L4</f>
        <v>IF-FGT/Z2</v>
      </c>
      <c r="U4" s="19"/>
      <c r="V4" s="19"/>
      <c r="W4" s="19" t="s">
        <v>22</v>
      </c>
      <c r="X4" s="63" t="s">
        <v>44</v>
      </c>
      <c r="Y4" s="19"/>
      <c r="Z4" s="19" t="s">
        <v>106</v>
      </c>
      <c r="AA4" s="19"/>
      <c r="AB4" s="19"/>
      <c r="AC4" s="132"/>
      <c r="AD4" s="133"/>
      <c r="AE4" s="133"/>
      <c r="AF4" s="133"/>
      <c r="AG4" s="133"/>
      <c r="AH4" s="133"/>
      <c r="AI4" s="133"/>
      <c r="AJ4" s="133"/>
      <c r="AK4" s="133"/>
      <c r="AL4" s="133"/>
      <c r="AM4" s="133"/>
      <c r="AN4" s="133"/>
      <c r="AO4" s="133"/>
      <c r="AP4" s="133"/>
      <c r="AQ4" s="133"/>
      <c r="AR4" s="133"/>
      <c r="AS4" s="132"/>
      <c r="AT4" s="135" t="s">
        <v>92</v>
      </c>
      <c r="AU4" s="135" t="s">
        <v>92</v>
      </c>
      <c r="AV4" s="133" t="s">
        <v>107</v>
      </c>
      <c r="AW4" s="133" t="s">
        <v>109</v>
      </c>
      <c r="AX4" s="135" t="s">
        <v>92</v>
      </c>
      <c r="AY4" s="133" t="s">
        <v>93</v>
      </c>
      <c r="AZ4" s="133"/>
      <c r="BA4" s="133"/>
      <c r="BB4" s="133"/>
      <c r="BC4" s="133"/>
      <c r="BD4" s="133"/>
      <c r="BE4" s="133"/>
      <c r="BF4" s="133"/>
      <c r="BG4" s="133"/>
      <c r="BI4" s="20"/>
      <c r="BJ4" s="20"/>
      <c r="BK4" s="20"/>
      <c r="BL4" s="20" t="str">
        <f>K4</f>
        <v>IF-FGT/Z2</v>
      </c>
      <c r="BM4" s="20" t="str">
        <f>BL4</f>
        <v>IF-FGT/Z2</v>
      </c>
      <c r="BN4" s="20" t="str">
        <f>BM4</f>
        <v>IF-FGT/Z2</v>
      </c>
      <c r="BO4" s="20" t="str">
        <f>BN4</f>
        <v>IF-FGT/Z2</v>
      </c>
      <c r="BP4" s="20" t="str">
        <f>BO4</f>
        <v>IF-FGT/Z2</v>
      </c>
      <c r="BQ4" s="20" t="str">
        <f>BP4</f>
        <v>IF-FGT/Z2</v>
      </c>
      <c r="BR4" s="21"/>
      <c r="BS4" s="22" t="s">
        <v>23</v>
      </c>
      <c r="BT4" s="22" t="s">
        <v>24</v>
      </c>
      <c r="BU4" s="22" t="s">
        <v>25</v>
      </c>
      <c r="BV4" s="22" t="s">
        <v>26</v>
      </c>
      <c r="BX4" s="22" t="s">
        <v>23</v>
      </c>
      <c r="BY4" s="22" t="s">
        <v>7</v>
      </c>
      <c r="BZ4" s="22" t="s">
        <v>25</v>
      </c>
      <c r="CA4" s="22" t="s">
        <v>26</v>
      </c>
      <c r="CB4" s="64"/>
      <c r="CC4" s="50"/>
      <c r="CE4" s="50"/>
    </row>
    <row r="5" spans="1:87">
      <c r="A5" s="17" t="s">
        <v>27</v>
      </c>
      <c r="B5" s="17" t="str">
        <f>IF($H$3=1,"Daily","Monthly")</f>
        <v>Daily</v>
      </c>
      <c r="C5" s="17"/>
      <c r="D5" s="17" t="str">
        <f>IF($H$3=1,"Daily","Monthly")</f>
        <v>Daily</v>
      </c>
      <c r="E5" s="17" t="s">
        <v>1</v>
      </c>
      <c r="F5" s="17" t="s">
        <v>1</v>
      </c>
      <c r="G5" s="17" t="s">
        <v>6</v>
      </c>
      <c r="H5" s="17" t="s">
        <v>6</v>
      </c>
      <c r="I5" s="17" t="s">
        <v>6</v>
      </c>
      <c r="J5" s="17" t="s">
        <v>7</v>
      </c>
      <c r="K5" s="17" t="s">
        <v>7</v>
      </c>
      <c r="L5" s="17" t="s">
        <v>7</v>
      </c>
      <c r="M5" s="17" t="s">
        <v>8</v>
      </c>
      <c r="N5" s="17" t="s">
        <v>8</v>
      </c>
      <c r="O5" s="17" t="s">
        <v>8</v>
      </c>
      <c r="Q5" s="17" t="s">
        <v>43</v>
      </c>
      <c r="R5" s="17" t="s">
        <v>43</v>
      </c>
      <c r="S5" s="17" t="s">
        <v>43</v>
      </c>
      <c r="T5" s="17" t="s">
        <v>97</v>
      </c>
      <c r="U5" s="23" t="s">
        <v>28</v>
      </c>
      <c r="V5" s="23" t="s">
        <v>3</v>
      </c>
      <c r="W5" s="23" t="s">
        <v>3</v>
      </c>
      <c r="X5" s="24" t="s">
        <v>29</v>
      </c>
      <c r="Y5" s="23" t="s">
        <v>3</v>
      </c>
      <c r="Z5" s="23" t="s">
        <v>3</v>
      </c>
      <c r="AA5" s="23" t="s">
        <v>30</v>
      </c>
      <c r="AB5" s="23" t="s">
        <v>30</v>
      </c>
      <c r="AC5" s="132"/>
      <c r="AD5" s="131" t="s">
        <v>76</v>
      </c>
      <c r="AE5" s="131" t="s">
        <v>78</v>
      </c>
      <c r="AF5" s="131" t="s">
        <v>79</v>
      </c>
      <c r="AG5" s="131" t="s">
        <v>80</v>
      </c>
      <c r="AH5" s="131" t="s">
        <v>81</v>
      </c>
      <c r="AI5" s="131" t="s">
        <v>82</v>
      </c>
      <c r="AJ5" s="131" t="s">
        <v>102</v>
      </c>
      <c r="AK5" s="131" t="s">
        <v>103</v>
      </c>
      <c r="AL5" s="131" t="s">
        <v>100</v>
      </c>
      <c r="AM5" s="131"/>
      <c r="AN5" s="131"/>
      <c r="AO5" s="131" t="s">
        <v>86</v>
      </c>
      <c r="AP5" s="131" t="s">
        <v>88</v>
      </c>
      <c r="AQ5" s="131" t="s">
        <v>90</v>
      </c>
      <c r="AR5" s="131" t="s">
        <v>90</v>
      </c>
      <c r="AS5" s="132"/>
      <c r="AT5" s="131" t="s">
        <v>88</v>
      </c>
      <c r="AU5" s="131" t="s">
        <v>88</v>
      </c>
      <c r="AV5" s="131" t="s">
        <v>108</v>
      </c>
      <c r="AW5" s="131"/>
      <c r="AX5" s="131" t="s">
        <v>88</v>
      </c>
      <c r="AY5" s="131" t="s">
        <v>88</v>
      </c>
      <c r="AZ5" s="131"/>
      <c r="BA5" s="131"/>
      <c r="BB5" s="131"/>
      <c r="BC5" s="131"/>
      <c r="BD5" s="131"/>
      <c r="BE5" s="131"/>
      <c r="BF5" s="131"/>
      <c r="BG5" s="131"/>
      <c r="BI5" s="25" t="str">
        <f t="shared" ref="BI5:BQ6" si="0">G5</f>
        <v>Nymex</v>
      </c>
      <c r="BJ5" s="25" t="str">
        <f t="shared" si="0"/>
        <v>Nymex</v>
      </c>
      <c r="BK5" s="25" t="str">
        <f t="shared" si="0"/>
        <v>Nymex</v>
      </c>
      <c r="BL5" s="25" t="str">
        <f t="shared" si="0"/>
        <v>Basis</v>
      </c>
      <c r="BM5" s="25" t="str">
        <f t="shared" si="0"/>
        <v>Basis</v>
      </c>
      <c r="BN5" s="25" t="str">
        <f t="shared" si="0"/>
        <v>Basis</v>
      </c>
      <c r="BO5" s="25" t="str">
        <f t="shared" si="0"/>
        <v>Index</v>
      </c>
      <c r="BP5" s="25" t="str">
        <f t="shared" si="0"/>
        <v>Index</v>
      </c>
      <c r="BQ5" s="25" t="str">
        <f t="shared" si="0"/>
        <v>Index</v>
      </c>
      <c r="BR5" s="21"/>
      <c r="BS5" s="26" t="str">
        <f>CHOOSE(G3,"Bid-Contract","Contract-Offer")</f>
        <v>Contract-Offer</v>
      </c>
      <c r="BT5" s="26" t="str">
        <f>BS5</f>
        <v>Contract-Offer</v>
      </c>
      <c r="BU5" s="26" t="str">
        <f>BS5</f>
        <v>Contract-Offer</v>
      </c>
      <c r="BV5" s="26" t="str">
        <f>BS5</f>
        <v>Contract-Offer</v>
      </c>
      <c r="BX5" s="26" t="str">
        <f>CHOOSE(G3,"Mid-Bid","Offer-Mid")</f>
        <v>Offer-Mid</v>
      </c>
      <c r="BY5" s="26" t="str">
        <f>BX5</f>
        <v>Offer-Mid</v>
      </c>
      <c r="BZ5" s="26" t="str">
        <f>BX5</f>
        <v>Offer-Mid</v>
      </c>
      <c r="CA5" s="26" t="str">
        <f>BX5</f>
        <v>Offer-Mid</v>
      </c>
      <c r="CB5" s="64"/>
      <c r="CC5" s="51" t="s">
        <v>26</v>
      </c>
      <c r="CE5" s="51" t="s">
        <v>26</v>
      </c>
    </row>
    <row r="6" spans="1:87">
      <c r="A6" s="27" t="s">
        <v>31</v>
      </c>
      <c r="B6" s="28" t="s">
        <v>40</v>
      </c>
      <c r="C6" s="28"/>
      <c r="D6" s="27" t="s">
        <v>40</v>
      </c>
      <c r="E6" s="28" t="s">
        <v>12</v>
      </c>
      <c r="F6" s="28" t="s">
        <v>12</v>
      </c>
      <c r="G6" s="27" t="s">
        <v>0</v>
      </c>
      <c r="H6" s="27" t="str">
        <f>CHOOSE(G3,"Bid","Offer")</f>
        <v>Offer</v>
      </c>
      <c r="I6" s="27" t="s">
        <v>32</v>
      </c>
      <c r="J6" s="27" t="s">
        <v>0</v>
      </c>
      <c r="K6" s="27" t="str">
        <f>H6</f>
        <v>Offer</v>
      </c>
      <c r="L6" s="27" t="s">
        <v>32</v>
      </c>
      <c r="M6" s="27" t="s">
        <v>0</v>
      </c>
      <c r="N6" s="27" t="str">
        <f>K6</f>
        <v>Offer</v>
      </c>
      <c r="O6" s="27" t="s">
        <v>32</v>
      </c>
      <c r="Q6" s="27" t="s">
        <v>0</v>
      </c>
      <c r="R6" s="27" t="str">
        <f>K6</f>
        <v>Offer</v>
      </c>
      <c r="S6" s="27" t="s">
        <v>32</v>
      </c>
      <c r="T6" s="27" t="s">
        <v>98</v>
      </c>
      <c r="U6" s="29" t="s">
        <v>33</v>
      </c>
      <c r="V6" s="29" t="s">
        <v>9</v>
      </c>
      <c r="W6" s="29" t="s">
        <v>33</v>
      </c>
      <c r="X6" s="30" t="s">
        <v>34</v>
      </c>
      <c r="Y6" s="29" t="s">
        <v>4</v>
      </c>
      <c r="Z6" s="29" t="s">
        <v>4</v>
      </c>
      <c r="AA6" s="29" t="s">
        <v>35</v>
      </c>
      <c r="AB6" s="29" t="s">
        <v>33</v>
      </c>
      <c r="AC6" s="132"/>
      <c r="AD6" s="134" t="s">
        <v>77</v>
      </c>
      <c r="AE6" s="134" t="s">
        <v>77</v>
      </c>
      <c r="AF6" s="134" t="s">
        <v>77</v>
      </c>
      <c r="AG6" s="134" t="s">
        <v>77</v>
      </c>
      <c r="AH6" s="134" t="s">
        <v>77</v>
      </c>
      <c r="AI6" s="134" t="s">
        <v>33</v>
      </c>
      <c r="AJ6" s="134" t="s">
        <v>83</v>
      </c>
      <c r="AK6" s="134" t="s">
        <v>83</v>
      </c>
      <c r="AL6" s="134" t="s">
        <v>101</v>
      </c>
      <c r="AM6" s="134" t="s">
        <v>84</v>
      </c>
      <c r="AN6" s="134" t="s">
        <v>85</v>
      </c>
      <c r="AO6" s="134" t="s">
        <v>87</v>
      </c>
      <c r="AP6" s="134" t="s">
        <v>89</v>
      </c>
      <c r="AQ6" s="134" t="s">
        <v>89</v>
      </c>
      <c r="AR6" s="134" t="s">
        <v>31</v>
      </c>
      <c r="AS6" s="132"/>
      <c r="AT6" s="134" t="s">
        <v>91</v>
      </c>
      <c r="AU6" s="134" t="s">
        <v>91</v>
      </c>
      <c r="AV6" s="173" t="s">
        <v>111</v>
      </c>
      <c r="AW6" s="134"/>
      <c r="AX6" s="134" t="s">
        <v>91</v>
      </c>
      <c r="AY6" s="134" t="s">
        <v>91</v>
      </c>
      <c r="AZ6" s="134"/>
      <c r="BA6" s="134"/>
      <c r="BB6" s="134"/>
      <c r="BC6" s="134"/>
      <c r="BD6" s="134"/>
      <c r="BE6" s="134"/>
      <c r="BF6" s="134"/>
      <c r="BG6" s="134"/>
      <c r="BI6" s="31" t="str">
        <f t="shared" si="0"/>
        <v>Mid</v>
      </c>
      <c r="BJ6" s="31" t="str">
        <f t="shared" si="0"/>
        <v>Offer</v>
      </c>
      <c r="BK6" s="31" t="str">
        <f t="shared" si="0"/>
        <v>Contract</v>
      </c>
      <c r="BL6" s="31" t="str">
        <f t="shared" si="0"/>
        <v>Mid</v>
      </c>
      <c r="BM6" s="31" t="str">
        <f t="shared" si="0"/>
        <v>Offer</v>
      </c>
      <c r="BN6" s="31" t="str">
        <f t="shared" si="0"/>
        <v>Contract</v>
      </c>
      <c r="BO6" s="31" t="str">
        <f t="shared" si="0"/>
        <v>Mid</v>
      </c>
      <c r="BP6" s="31" t="str">
        <f t="shared" si="0"/>
        <v>Offer</v>
      </c>
      <c r="BQ6" s="31" t="str">
        <f t="shared" si="0"/>
        <v>Contract</v>
      </c>
      <c r="BR6" s="21"/>
      <c r="BS6" s="32" t="s">
        <v>5</v>
      </c>
      <c r="BT6" s="32" t="s">
        <v>5</v>
      </c>
      <c r="BU6" s="32" t="s">
        <v>5</v>
      </c>
      <c r="BV6" s="32" t="s">
        <v>5</v>
      </c>
      <c r="BX6" s="32" t="s">
        <v>5</v>
      </c>
      <c r="BY6" s="32" t="s">
        <v>5</v>
      </c>
      <c r="BZ6" s="32" t="s">
        <v>5</v>
      </c>
      <c r="CA6" s="32" t="s">
        <v>5</v>
      </c>
      <c r="CB6" s="64"/>
      <c r="CC6" s="51" t="s">
        <v>39</v>
      </c>
      <c r="CE6" s="51" t="s">
        <v>32</v>
      </c>
    </row>
    <row r="7" spans="1:87" ht="13.5" thickBot="1">
      <c r="A7" s="33"/>
      <c r="B7" s="33"/>
      <c r="C7" s="33"/>
      <c r="D7" s="33"/>
      <c r="W7" s="34"/>
      <c r="CC7" s="53"/>
      <c r="CE7" s="53"/>
    </row>
    <row r="8" spans="1:87" ht="13.5" thickBot="1">
      <c r="A8" s="46" t="s">
        <v>36</v>
      </c>
      <c r="B8" s="35"/>
      <c r="C8" s="35"/>
      <c r="D8" s="35">
        <f>SUM(D10:D370)</f>
        <v>5400000</v>
      </c>
      <c r="E8" s="35">
        <f>SUM(E10:E370)</f>
        <v>65745000</v>
      </c>
      <c r="F8" s="35">
        <f>SUM(F10:F370)</f>
        <v>44440558.461357452</v>
      </c>
      <c r="G8" s="36">
        <f t="shared" ref="G8:O8" si="1">BI8/$F$8</f>
        <v>4.793856602399198</v>
      </c>
      <c r="H8" s="36">
        <f t="shared" si="1"/>
        <v>4.793856602399198</v>
      </c>
      <c r="I8" s="36">
        <f t="shared" si="1"/>
        <v>4.793856602399198</v>
      </c>
      <c r="J8" s="36">
        <f t="shared" si="1"/>
        <v>4.0326351493639601E-3</v>
      </c>
      <c r="K8" s="36">
        <f t="shared" si="1"/>
        <v>4.0326351493639601E-3</v>
      </c>
      <c r="L8" s="36">
        <f t="shared" si="1"/>
        <v>4.0326351493639601E-3</v>
      </c>
      <c r="M8" s="65">
        <f t="shared" si="1"/>
        <v>8.3821057022747773E-3</v>
      </c>
      <c r="N8" s="36">
        <f t="shared" si="1"/>
        <v>8.3821057022747773E-3</v>
      </c>
      <c r="O8" s="36">
        <f t="shared" si="1"/>
        <v>8.3821057022747773E-3</v>
      </c>
      <c r="Q8" s="36">
        <f>(BI8+BL8+BO8)/F8</f>
        <v>4.8062713432508364</v>
      </c>
      <c r="R8" s="36">
        <f>(BJ8+BM8+BP8)/F8</f>
        <v>4.8062713432508364</v>
      </c>
      <c r="S8" s="36">
        <f>CE8/$F$8</f>
        <v>4.8062713432508364</v>
      </c>
      <c r="X8" s="37"/>
      <c r="Y8" s="14"/>
      <c r="Z8" s="14"/>
      <c r="AA8" s="38">
        <f>SUM(AA10:AA370)</f>
        <v>144</v>
      </c>
      <c r="AB8" s="38">
        <f>SUM(AB10:AB370)</f>
        <v>4383</v>
      </c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6">
        <f>AY8/E8</f>
        <v>3.686504957855679E-2</v>
      </c>
      <c r="AY8" s="181">
        <f>SUM(AY10:AY358)</f>
        <v>2423692.6845422164</v>
      </c>
      <c r="AZ8" s="38"/>
      <c r="BA8" s="38"/>
      <c r="BB8" s="38"/>
      <c r="BC8" s="38"/>
      <c r="BD8" s="38"/>
      <c r="BE8" s="38"/>
      <c r="BF8" s="38"/>
      <c r="BG8" s="38"/>
      <c r="BI8" s="39">
        <f t="shared" ref="BI8:BQ8" si="2">SUM(BI10:BI370)</f>
        <v>213041664.59428596</v>
      </c>
      <c r="BJ8" s="39">
        <f t="shared" si="2"/>
        <v>213041664.59428596</v>
      </c>
      <c r="BK8" s="39">
        <f t="shared" si="2"/>
        <v>213041664.59428596</v>
      </c>
      <c r="BL8" s="39">
        <f t="shared" si="2"/>
        <v>179212.558108634</v>
      </c>
      <c r="BM8" s="39">
        <f t="shared" si="2"/>
        <v>179212.558108634</v>
      </c>
      <c r="BN8" s="39">
        <f t="shared" si="2"/>
        <v>179212.558108634</v>
      </c>
      <c r="BO8" s="39">
        <f t="shared" si="2"/>
        <v>372505.45849121991</v>
      </c>
      <c r="BP8" s="39">
        <f t="shared" si="2"/>
        <v>372505.45849121991</v>
      </c>
      <c r="BQ8" s="39">
        <f t="shared" si="2"/>
        <v>372505.45849121991</v>
      </c>
      <c r="BR8" s="39"/>
      <c r="BS8" s="39">
        <f>SUM(BS10:BS370)</f>
        <v>0</v>
      </c>
      <c r="BT8" s="39">
        <f>SUM(BT10:BT370)</f>
        <v>0</v>
      </c>
      <c r="BU8" s="39">
        <f>SUM(BU10:BU370)</f>
        <v>0</v>
      </c>
      <c r="BV8" s="39">
        <f>SUM(BV10:BV370)</f>
        <v>0</v>
      </c>
      <c r="BX8" s="39">
        <f>SUM(BX10:BX370)</f>
        <v>0</v>
      </c>
      <c r="BY8" s="39">
        <f>SUM(BY10:BY370)</f>
        <v>0</v>
      </c>
      <c r="BZ8" s="39">
        <f>SUM(BZ10:BZ370)</f>
        <v>0</v>
      </c>
      <c r="CA8" s="39">
        <f>SUM(CA10:CA370)</f>
        <v>0</v>
      </c>
      <c r="CB8" s="39"/>
      <c r="CC8" s="52">
        <f>SUM(CC10:CC370)</f>
        <v>0</v>
      </c>
      <c r="CE8" s="52">
        <f>SUM(CE10:CE370)</f>
        <v>213593382.6108858</v>
      </c>
      <c r="CG8" s="70"/>
      <c r="CI8" s="70"/>
    </row>
    <row r="9" spans="1:87">
      <c r="B9" s="41"/>
      <c r="C9" s="41"/>
      <c r="D9" s="41"/>
      <c r="E9" s="41"/>
      <c r="F9" s="41"/>
      <c r="G9" s="42"/>
      <c r="H9" s="42"/>
      <c r="I9" s="42"/>
      <c r="J9" s="42"/>
      <c r="K9" s="42"/>
      <c r="L9" s="42"/>
      <c r="M9" s="42"/>
      <c r="N9" s="42"/>
      <c r="O9" s="42"/>
      <c r="Q9" s="42"/>
      <c r="R9" s="42"/>
      <c r="S9" s="42"/>
      <c r="Y9" s="14"/>
      <c r="Z9" s="14"/>
      <c r="BI9" s="39"/>
      <c r="BJ9" s="39"/>
      <c r="BK9" s="39"/>
      <c r="BL9" s="39"/>
      <c r="BM9" s="39"/>
      <c r="BN9" s="39"/>
      <c r="BO9" s="39"/>
      <c r="BP9" s="39"/>
      <c r="BQ9" s="39"/>
      <c r="BR9" s="43"/>
      <c r="CC9" s="53"/>
      <c r="CE9" s="53"/>
    </row>
    <row r="10" spans="1:87">
      <c r="A10" s="44">
        <f>A3</f>
        <v>37377</v>
      </c>
      <c r="B10" s="66">
        <f>' Summary'!B11</f>
        <v>15000</v>
      </c>
      <c r="C10" s="79"/>
      <c r="D10" s="68">
        <f t="shared" ref="D10:D73" si="3">B10+C10</f>
        <v>15000</v>
      </c>
      <c r="E10" s="35">
        <f t="shared" ref="E10:E73" si="4">IF(AA10=0,0,IF(AND(AA10=1,$H$3=1),D10*U10,IF($H$3=2,D10,"N/A")))</f>
        <v>465000</v>
      </c>
      <c r="F10" s="35">
        <f t="shared" ref="F10:F73" si="5">E10*Y10</f>
        <v>436115.25752324885</v>
      </c>
      <c r="G10" s="55">
        <f t="shared" ref="G10:G73" si="6">VLOOKUP($A10,Table,MATCH(G$4,Curves,0))</f>
        <v>4.5030000000000001</v>
      </c>
      <c r="H10" s="69">
        <f>G10+' Summary'!$B$15</f>
        <v>4.5030000000000001</v>
      </c>
      <c r="I10" s="105">
        <f>H10+' Summary'!$B$17</f>
        <v>4.5030000000000001</v>
      </c>
      <c r="J10" s="55">
        <f t="shared" ref="J10:J73" si="7">VLOOKUP($A10,Table,MATCH(J$4,Curves,0))</f>
        <v>7.2499999999999995E-3</v>
      </c>
      <c r="K10" s="69">
        <f>J10+' Summary'!$B$16</f>
        <v>7.2499999999999995E-3</v>
      </c>
      <c r="L10" s="105">
        <f t="shared" ref="L10:L73" si="8">K10</f>
        <v>7.2499999999999995E-3</v>
      </c>
      <c r="M10" s="55">
        <f t="shared" ref="M10:M73" si="9">VLOOKUP($A10,Table,MATCH(M$4,Curves,0))</f>
        <v>7.4999999999999997E-3</v>
      </c>
      <c r="N10" s="69">
        <f t="shared" ref="N10:O29" si="10">M10</f>
        <v>7.4999999999999997E-3</v>
      </c>
      <c r="O10" s="105">
        <f t="shared" si="10"/>
        <v>7.4999999999999997E-3</v>
      </c>
      <c r="P10" s="7"/>
      <c r="Q10" s="105">
        <f t="shared" ref="Q10:Q73" si="11">M10+J10+G10</f>
        <v>4.5177500000000004</v>
      </c>
      <c r="R10" s="105">
        <f t="shared" ref="R10:R73" si="12">N10+K10+H10</f>
        <v>4.5177500000000004</v>
      </c>
      <c r="S10" s="105">
        <f t="shared" ref="S10:S73" si="13">O10+L10+I10</f>
        <v>4.5177500000000004</v>
      </c>
      <c r="T10" s="161">
        <f>Curves!F6+' Summary'!$B$18</f>
        <v>0.33400000000000002</v>
      </c>
      <c r="U10" s="5">
        <f t="shared" ref="U10:U73" si="14">A11-A10</f>
        <v>31</v>
      </c>
      <c r="V10" s="45">
        <f t="shared" ref="V10:V73" si="15">CHOOSE(F$3,A11+24,A10)</f>
        <v>37432</v>
      </c>
      <c r="W10" s="5">
        <f t="shared" ref="W10:W73" si="16">V10-C$3</f>
        <v>481</v>
      </c>
      <c r="X10" s="55">
        <f t="shared" ref="X10:X73" si="17">VLOOKUP($A10,Table,MATCH(X$4,Curves,0))</f>
        <v>4.9262126939898718E-2</v>
      </c>
      <c r="Y10" s="47">
        <f t="shared" ref="Y10:Y73" si="18">1/(1+CHOOSE(F$3,(X11+($K$3/10000))/2,(X10+($K$3/10000))/2))^(2*W10/365.25)</f>
        <v>0.93788227424354587</v>
      </c>
      <c r="Z10" s="47"/>
      <c r="AA10" s="5">
        <f t="shared" ref="AA10:AA73" si="19">IF(AND(mthbeg&lt;=A10,mthend&gt;=A10),1,0)</f>
        <v>1</v>
      </c>
      <c r="AB10" s="5">
        <f t="shared" ref="AB10:AB73" si="20">U10*AA10</f>
        <v>31</v>
      </c>
      <c r="AD10" s="36">
        <f>S10</f>
        <v>4.5177500000000004</v>
      </c>
      <c r="AE10" s="165">
        <f>T10</f>
        <v>0.33400000000000002</v>
      </c>
      <c r="AF10" s="164">
        <f>(A10-$C$3)/365.25</f>
        <v>1.1663244353182751</v>
      </c>
      <c r="AG10" s="164">
        <f>AF10</f>
        <v>1.1663244353182751</v>
      </c>
      <c r="AH10" s="160">
        <v>1</v>
      </c>
      <c r="AI10" s="5">
        <v>0</v>
      </c>
      <c r="AJ10" s="36">
        <f>$S$8</f>
        <v>4.8062713432508364</v>
      </c>
      <c r="AK10" s="36">
        <f>AJ10-$AK$2</f>
        <v>4.7962713432508366</v>
      </c>
      <c r="AL10" s="166">
        <f>X21</f>
        <v>5.0776971708616607E-2</v>
      </c>
      <c r="AM10" s="137">
        <v>1</v>
      </c>
      <c r="AN10" s="5">
        <v>0</v>
      </c>
      <c r="AO10" s="138">
        <f>AF21</f>
        <v>2.083504449007529</v>
      </c>
      <c r="AP10" s="5">
        <v>0</v>
      </c>
      <c r="AQ10" s="5">
        <v>0</v>
      </c>
      <c r="AR10" s="5">
        <v>0</v>
      </c>
      <c r="AT10" s="161">
        <f>_xll.ASTRIP(AD10:AD21,AE10:AE21,AF10:AF21,AG10:AG21,AH10:AH21,AI10,AJ10,AL10,AM10,AN10,AO10,AP10,AQ10,AR10)</f>
        <v>0.75793784080087612</v>
      </c>
      <c r="AU10" s="161">
        <f>_xll.ASTRIP(AD10:AD21,AE10:AE21,AF10:AF21,AG10:AG21,AH10:AH21,AI10,AK10,AL10,AM10,AN10,AO10,AP10,AQ10,AR10)</f>
        <v>0.7523438764814514</v>
      </c>
      <c r="AV10" s="138">
        <f>SUM(Z22:Z33)*$AG$2/12</f>
        <v>9.7041210758794863E-2</v>
      </c>
      <c r="AW10" s="170">
        <f>AV10/$AK$2</f>
        <v>9.7041210758794865</v>
      </c>
      <c r="AX10" s="161">
        <f>(AT10-AU10)*AW10</f>
        <v>5.4284507049847233E-2</v>
      </c>
      <c r="AY10" s="174">
        <f>AX10*SUM(E22:E33)</f>
        <v>298021.94370366132</v>
      </c>
      <c r="BI10" s="39">
        <f t="shared" ref="BI10:BI73" si="21">F10*G10</f>
        <v>1963827.0046271896</v>
      </c>
      <c r="BJ10" s="39">
        <f t="shared" ref="BJ10:BJ73" si="22">$F10*H10</f>
        <v>1963827.0046271896</v>
      </c>
      <c r="BK10" s="39">
        <f t="shared" ref="BK10:BK73" si="23">$F10*I10</f>
        <v>1963827.0046271896</v>
      </c>
      <c r="BL10" s="39">
        <f t="shared" ref="BL10:BL73" si="24">$F10*J10</f>
        <v>3161.8356170435541</v>
      </c>
      <c r="BM10" s="39">
        <f t="shared" ref="BM10:BM73" si="25">$F10*K10</f>
        <v>3161.8356170435541</v>
      </c>
      <c r="BN10" s="39">
        <f t="shared" ref="BN10:BN73" si="26">$F10*L10</f>
        <v>3161.8356170435541</v>
      </c>
      <c r="BO10" s="39">
        <f t="shared" ref="BO10:BO73" si="27">$F10*M10</f>
        <v>3270.8644314243661</v>
      </c>
      <c r="BP10" s="39">
        <f t="shared" ref="BP10:BP73" si="28">$F10*N10</f>
        <v>3270.8644314243661</v>
      </c>
      <c r="BQ10" s="39">
        <f t="shared" ref="BQ10:BQ73" si="29">F10*O10</f>
        <v>3270.8644314243661</v>
      </c>
      <c r="BR10" s="43"/>
      <c r="BS10" s="39">
        <f t="shared" ref="BS10:BS73" si="30">CHOOSE($G$3,BJ10-BK10,BK10-BJ10)</f>
        <v>0</v>
      </c>
      <c r="BT10" s="39">
        <f t="shared" ref="BT10:BT73" si="31">CHOOSE($G$3,BM10-BN10,BN10-BM10)</f>
        <v>0</v>
      </c>
      <c r="BU10" s="39">
        <f t="shared" ref="BU10:BU73" si="32">CHOOSE($G$3,BP10-BQ10,BQ10-BP10)</f>
        <v>0</v>
      </c>
      <c r="BV10" s="40">
        <f t="shared" ref="BV10:BV73" si="33">SUM(BS10:BU10)</f>
        <v>0</v>
      </c>
      <c r="BX10" s="39">
        <f t="shared" ref="BX10:BX73" si="34">CHOOSE($G$3,BI10-BJ10,BJ10-BI10)</f>
        <v>0</v>
      </c>
      <c r="BY10" s="39">
        <f t="shared" ref="BY10:BY73" si="35">CHOOSE($G$3,BL10-BM10,BM10-BL10)</f>
        <v>0</v>
      </c>
      <c r="BZ10" s="39">
        <f t="shared" ref="BZ10:BZ73" si="36">CHOOSE($G$3,BO10-BP10,BP10-BO10)</f>
        <v>0</v>
      </c>
      <c r="CA10" s="40">
        <f t="shared" ref="CA10:CA73" si="37">BX10+BY10+BZ10</f>
        <v>0</v>
      </c>
      <c r="CB10" s="40"/>
      <c r="CC10" s="52">
        <f t="shared" ref="CC10:CC73" si="38">CA10+BV10</f>
        <v>0</v>
      </c>
      <c r="CE10" s="52">
        <f t="shared" ref="CE10:CE73" si="39">BQ10+BN10+BK10</f>
        <v>1970259.7046756574</v>
      </c>
      <c r="CF10" s="70"/>
      <c r="CG10" s="70"/>
      <c r="CI10" s="71"/>
    </row>
    <row r="11" spans="1:87">
      <c r="A11" s="44">
        <f t="shared" ref="A11:A74" si="40">EDATE(A10,1)</f>
        <v>37408</v>
      </c>
      <c r="B11" s="66">
        <f t="shared" ref="B11:B74" si="41">B10</f>
        <v>15000</v>
      </c>
      <c r="C11" s="67"/>
      <c r="D11" s="68">
        <f t="shared" si="3"/>
        <v>15000</v>
      </c>
      <c r="E11" s="35">
        <f t="shared" si="4"/>
        <v>450000</v>
      </c>
      <c r="F11" s="35">
        <f t="shared" si="5"/>
        <v>420324.68058745132</v>
      </c>
      <c r="G11" s="55">
        <f t="shared" si="6"/>
        <v>4.5179999999999998</v>
      </c>
      <c r="H11" s="69">
        <f>G11+' Summary'!$B$15</f>
        <v>4.5179999999999998</v>
      </c>
      <c r="I11" s="105">
        <f>H11+' Summary'!$B$17</f>
        <v>4.5179999999999998</v>
      </c>
      <c r="J11" s="55">
        <f t="shared" si="7"/>
        <v>7.2499999999999995E-3</v>
      </c>
      <c r="K11" s="69">
        <f>J11+' Summary'!$B$16</f>
        <v>7.2499999999999995E-3</v>
      </c>
      <c r="L11" s="105">
        <f t="shared" si="8"/>
        <v>7.2499999999999995E-3</v>
      </c>
      <c r="M11" s="55">
        <f t="shared" si="9"/>
        <v>7.4999999999999997E-3</v>
      </c>
      <c r="N11" s="69">
        <f t="shared" si="10"/>
        <v>7.4999999999999997E-3</v>
      </c>
      <c r="O11" s="105">
        <f t="shared" si="10"/>
        <v>7.4999999999999997E-3</v>
      </c>
      <c r="P11" s="7"/>
      <c r="Q11" s="105">
        <f t="shared" si="11"/>
        <v>4.5327500000000001</v>
      </c>
      <c r="R11" s="105">
        <f t="shared" si="12"/>
        <v>4.5327500000000001</v>
      </c>
      <c r="S11" s="105">
        <f t="shared" si="13"/>
        <v>4.5327500000000001</v>
      </c>
      <c r="T11" s="161">
        <f>Curves!F7+' Summary'!$B$18</f>
        <v>0.32400000000000001</v>
      </c>
      <c r="U11" s="5">
        <f t="shared" si="14"/>
        <v>30</v>
      </c>
      <c r="V11" s="45">
        <f t="shared" si="15"/>
        <v>37462</v>
      </c>
      <c r="W11" s="5">
        <f t="shared" si="16"/>
        <v>511</v>
      </c>
      <c r="X11" s="55">
        <f t="shared" si="17"/>
        <v>4.9295828433760618E-2</v>
      </c>
      <c r="Y11" s="47">
        <f t="shared" si="18"/>
        <v>0.93405484574989184</v>
      </c>
      <c r="Z11" s="47"/>
      <c r="AA11" s="5">
        <f t="shared" si="19"/>
        <v>1</v>
      </c>
      <c r="AB11" s="5">
        <f t="shared" si="20"/>
        <v>30</v>
      </c>
      <c r="AD11" s="36">
        <f t="shared" ref="AD11:AD21" si="42">S11</f>
        <v>4.5327500000000001</v>
      </c>
      <c r="AE11" s="165">
        <f t="shared" ref="AE11:AE21" si="43">T11</f>
        <v>0.32400000000000001</v>
      </c>
      <c r="AF11" s="164">
        <f t="shared" ref="AF11:AF21" si="44">(A11-$C$3)/365.25</f>
        <v>1.2511978097193703</v>
      </c>
      <c r="AG11" s="164">
        <f t="shared" ref="AG11:AG74" si="45">AF11</f>
        <v>1.2511978097193703</v>
      </c>
      <c r="AH11" s="160">
        <v>1</v>
      </c>
      <c r="AJ11" s="36"/>
      <c r="AK11" s="36"/>
      <c r="AL11" s="36"/>
      <c r="AM11" s="137"/>
      <c r="AO11" s="138"/>
      <c r="BI11" s="39">
        <f t="shared" si="21"/>
        <v>1899026.906894105</v>
      </c>
      <c r="BJ11" s="39">
        <f t="shared" si="22"/>
        <v>1899026.906894105</v>
      </c>
      <c r="BK11" s="39">
        <f t="shared" si="23"/>
        <v>1899026.906894105</v>
      </c>
      <c r="BL11" s="39">
        <f t="shared" si="24"/>
        <v>3047.353934259022</v>
      </c>
      <c r="BM11" s="39">
        <f t="shared" si="25"/>
        <v>3047.353934259022</v>
      </c>
      <c r="BN11" s="39">
        <f t="shared" si="26"/>
        <v>3047.353934259022</v>
      </c>
      <c r="BO11" s="39">
        <f t="shared" si="27"/>
        <v>3152.4351044058849</v>
      </c>
      <c r="BP11" s="39">
        <f t="shared" si="28"/>
        <v>3152.4351044058849</v>
      </c>
      <c r="BQ11" s="39">
        <f t="shared" si="29"/>
        <v>3152.4351044058849</v>
      </c>
      <c r="BR11" s="43"/>
      <c r="BS11" s="39">
        <f t="shared" si="30"/>
        <v>0</v>
      </c>
      <c r="BT11" s="39">
        <f t="shared" si="31"/>
        <v>0</v>
      </c>
      <c r="BU11" s="39">
        <f t="shared" si="32"/>
        <v>0</v>
      </c>
      <c r="BV11" s="40">
        <f t="shared" si="33"/>
        <v>0</v>
      </c>
      <c r="BX11" s="39">
        <f t="shared" si="34"/>
        <v>0</v>
      </c>
      <c r="BY11" s="39">
        <f t="shared" si="35"/>
        <v>0</v>
      </c>
      <c r="BZ11" s="39">
        <f t="shared" si="36"/>
        <v>0</v>
      </c>
      <c r="CA11" s="40">
        <f t="shared" si="37"/>
        <v>0</v>
      </c>
      <c r="CB11" s="40"/>
      <c r="CC11" s="52">
        <f t="shared" si="38"/>
        <v>0</v>
      </c>
      <c r="CE11" s="52">
        <f t="shared" si="39"/>
        <v>1905226.6959327699</v>
      </c>
      <c r="CF11" s="70"/>
      <c r="CG11" s="70"/>
    </row>
    <row r="12" spans="1:87">
      <c r="A12" s="44">
        <f t="shared" si="40"/>
        <v>37438</v>
      </c>
      <c r="B12" s="66">
        <f t="shared" si="41"/>
        <v>15000</v>
      </c>
      <c r="C12" s="67"/>
      <c r="D12" s="68">
        <f t="shared" si="3"/>
        <v>15000</v>
      </c>
      <c r="E12" s="35">
        <f t="shared" si="4"/>
        <v>465000</v>
      </c>
      <c r="F12" s="35">
        <f t="shared" si="5"/>
        <v>432465.51422882319</v>
      </c>
      <c r="G12" s="55">
        <f t="shared" si="6"/>
        <v>4.5579999999999998</v>
      </c>
      <c r="H12" s="69">
        <f>G12+' Summary'!$B$15</f>
        <v>4.5579999999999998</v>
      </c>
      <c r="I12" s="105">
        <f>H12+' Summary'!$B$17</f>
        <v>4.5579999999999998</v>
      </c>
      <c r="J12" s="55">
        <f t="shared" si="7"/>
        <v>7.2499999999999995E-3</v>
      </c>
      <c r="K12" s="69">
        <f>J12+' Summary'!$B$16</f>
        <v>7.2499999999999995E-3</v>
      </c>
      <c r="L12" s="105">
        <f t="shared" si="8"/>
        <v>7.2499999999999995E-3</v>
      </c>
      <c r="M12" s="55">
        <f t="shared" si="9"/>
        <v>7.4999999999999997E-3</v>
      </c>
      <c r="N12" s="69">
        <f t="shared" si="10"/>
        <v>7.4999999999999997E-3</v>
      </c>
      <c r="O12" s="105">
        <f t="shared" si="10"/>
        <v>7.4999999999999997E-3</v>
      </c>
      <c r="P12" s="7"/>
      <c r="Q12" s="105">
        <f t="shared" si="11"/>
        <v>4.5727500000000001</v>
      </c>
      <c r="R12" s="105">
        <f t="shared" si="12"/>
        <v>4.5727500000000001</v>
      </c>
      <c r="S12" s="105">
        <f t="shared" si="13"/>
        <v>4.5727500000000001</v>
      </c>
      <c r="T12" s="161">
        <f>Curves!F8+' Summary'!$B$18</f>
        <v>0.32400000000000001</v>
      </c>
      <c r="U12" s="5">
        <f t="shared" si="14"/>
        <v>31</v>
      </c>
      <c r="V12" s="45">
        <f t="shared" si="15"/>
        <v>37493</v>
      </c>
      <c r="W12" s="5">
        <f t="shared" si="16"/>
        <v>542</v>
      </c>
      <c r="X12" s="55">
        <f t="shared" si="17"/>
        <v>4.9361328276276616E-2</v>
      </c>
      <c r="Y12" s="47">
        <f t="shared" si="18"/>
        <v>0.93003336393295311</v>
      </c>
      <c r="Z12" s="47"/>
      <c r="AA12" s="5">
        <f t="shared" si="19"/>
        <v>1</v>
      </c>
      <c r="AB12" s="5">
        <f t="shared" si="20"/>
        <v>31</v>
      </c>
      <c r="AD12" s="36">
        <f t="shared" si="42"/>
        <v>4.5727500000000001</v>
      </c>
      <c r="AE12" s="165">
        <f t="shared" si="43"/>
        <v>0.32400000000000001</v>
      </c>
      <c r="AF12" s="164">
        <f t="shared" si="44"/>
        <v>1.3333333333333333</v>
      </c>
      <c r="AG12" s="164">
        <f t="shared" si="45"/>
        <v>1.3333333333333333</v>
      </c>
      <c r="AH12" s="160">
        <v>1</v>
      </c>
      <c r="AJ12" s="36"/>
      <c r="AK12" s="36"/>
      <c r="AL12" s="36"/>
      <c r="AM12" s="137"/>
      <c r="AO12" s="138"/>
      <c r="BI12" s="39">
        <f t="shared" si="21"/>
        <v>1971177.8138549761</v>
      </c>
      <c r="BJ12" s="39">
        <f t="shared" si="22"/>
        <v>1971177.8138549761</v>
      </c>
      <c r="BK12" s="39">
        <f t="shared" si="23"/>
        <v>1971177.8138549761</v>
      </c>
      <c r="BL12" s="39">
        <f t="shared" si="24"/>
        <v>3135.3749781589677</v>
      </c>
      <c r="BM12" s="39">
        <f t="shared" si="25"/>
        <v>3135.3749781589677</v>
      </c>
      <c r="BN12" s="39">
        <f t="shared" si="26"/>
        <v>3135.3749781589677</v>
      </c>
      <c r="BO12" s="39">
        <f t="shared" si="27"/>
        <v>3243.4913567161739</v>
      </c>
      <c r="BP12" s="39">
        <f t="shared" si="28"/>
        <v>3243.4913567161739</v>
      </c>
      <c r="BQ12" s="39">
        <f t="shared" si="29"/>
        <v>3243.4913567161739</v>
      </c>
      <c r="BR12" s="43"/>
      <c r="BS12" s="39">
        <f t="shared" si="30"/>
        <v>0</v>
      </c>
      <c r="BT12" s="39">
        <f t="shared" si="31"/>
        <v>0</v>
      </c>
      <c r="BU12" s="39">
        <f t="shared" si="32"/>
        <v>0</v>
      </c>
      <c r="BV12" s="40">
        <f t="shared" si="33"/>
        <v>0</v>
      </c>
      <c r="BX12" s="39">
        <f t="shared" si="34"/>
        <v>0</v>
      </c>
      <c r="BY12" s="39">
        <f t="shared" si="35"/>
        <v>0</v>
      </c>
      <c r="BZ12" s="39">
        <f t="shared" si="36"/>
        <v>0</v>
      </c>
      <c r="CA12" s="40">
        <f t="shared" si="37"/>
        <v>0</v>
      </c>
      <c r="CB12" s="40"/>
      <c r="CC12" s="52">
        <f t="shared" si="38"/>
        <v>0</v>
      </c>
      <c r="CE12" s="52">
        <f t="shared" si="39"/>
        <v>1977556.6801898512</v>
      </c>
      <c r="CF12" s="70"/>
      <c r="CG12" s="70"/>
    </row>
    <row r="13" spans="1:87">
      <c r="A13" s="44">
        <f t="shared" si="40"/>
        <v>37469</v>
      </c>
      <c r="B13" s="66">
        <f t="shared" si="41"/>
        <v>15000</v>
      </c>
      <c r="C13" s="67"/>
      <c r="D13" s="68">
        <f t="shared" si="3"/>
        <v>15000</v>
      </c>
      <c r="E13" s="35">
        <f t="shared" si="4"/>
        <v>465000</v>
      </c>
      <c r="F13" s="35">
        <f t="shared" si="5"/>
        <v>430594.90693840844</v>
      </c>
      <c r="G13" s="55">
        <f t="shared" si="6"/>
        <v>4.5650000000000004</v>
      </c>
      <c r="H13" s="69">
        <f>G13+' Summary'!$B$15</f>
        <v>4.5650000000000004</v>
      </c>
      <c r="I13" s="105">
        <f>H13+' Summary'!$B$17</f>
        <v>4.5650000000000004</v>
      </c>
      <c r="J13" s="55">
        <f t="shared" si="7"/>
        <v>7.2499999999999995E-3</v>
      </c>
      <c r="K13" s="69">
        <f>J13+' Summary'!$B$16</f>
        <v>7.2499999999999995E-3</v>
      </c>
      <c r="L13" s="105">
        <f t="shared" si="8"/>
        <v>7.2499999999999995E-3</v>
      </c>
      <c r="M13" s="55">
        <f t="shared" si="9"/>
        <v>7.4999999999999997E-3</v>
      </c>
      <c r="N13" s="69">
        <f t="shared" si="10"/>
        <v>7.4999999999999997E-3</v>
      </c>
      <c r="O13" s="105">
        <f t="shared" si="10"/>
        <v>7.4999999999999997E-3</v>
      </c>
      <c r="P13" s="7"/>
      <c r="Q13" s="105">
        <f t="shared" si="11"/>
        <v>4.5797500000000007</v>
      </c>
      <c r="R13" s="105">
        <f t="shared" si="12"/>
        <v>4.5797500000000007</v>
      </c>
      <c r="S13" s="105">
        <f t="shared" si="13"/>
        <v>4.5797500000000007</v>
      </c>
      <c r="T13" s="161">
        <f>Curves!F9+' Summary'!$B$18</f>
        <v>0.32400000000000001</v>
      </c>
      <c r="U13" s="5">
        <f t="shared" si="14"/>
        <v>31</v>
      </c>
      <c r="V13" s="45">
        <f t="shared" si="15"/>
        <v>37524</v>
      </c>
      <c r="W13" s="5">
        <f t="shared" si="16"/>
        <v>573</v>
      </c>
      <c r="X13" s="55">
        <f t="shared" si="17"/>
        <v>4.9482932540772011E-2</v>
      </c>
      <c r="Y13" s="47">
        <f t="shared" si="18"/>
        <v>0.92601055255571707</v>
      </c>
      <c r="Z13" s="47"/>
      <c r="AA13" s="5">
        <f t="shared" si="19"/>
        <v>1</v>
      </c>
      <c r="AB13" s="5">
        <f t="shared" si="20"/>
        <v>31</v>
      </c>
      <c r="AD13" s="36">
        <f t="shared" si="42"/>
        <v>4.5797500000000007</v>
      </c>
      <c r="AE13" s="165">
        <f t="shared" si="43"/>
        <v>0.32400000000000001</v>
      </c>
      <c r="AF13" s="164">
        <f t="shared" si="44"/>
        <v>1.4182067077344285</v>
      </c>
      <c r="AG13" s="164">
        <f t="shared" si="45"/>
        <v>1.4182067077344285</v>
      </c>
      <c r="AH13" s="160">
        <v>1</v>
      </c>
      <c r="AJ13" s="36"/>
      <c r="AK13" s="36"/>
      <c r="AL13" s="36"/>
      <c r="AM13" s="137"/>
      <c r="AO13" s="138"/>
      <c r="BI13" s="39">
        <f t="shared" si="21"/>
        <v>1965665.7501738346</v>
      </c>
      <c r="BJ13" s="39">
        <f t="shared" si="22"/>
        <v>1965665.7501738346</v>
      </c>
      <c r="BK13" s="39">
        <f t="shared" si="23"/>
        <v>1965665.7501738346</v>
      </c>
      <c r="BL13" s="39">
        <f t="shared" si="24"/>
        <v>3121.8130753034611</v>
      </c>
      <c r="BM13" s="39">
        <f t="shared" si="25"/>
        <v>3121.8130753034611</v>
      </c>
      <c r="BN13" s="39">
        <f t="shared" si="26"/>
        <v>3121.8130753034611</v>
      </c>
      <c r="BO13" s="39">
        <f t="shared" si="27"/>
        <v>3229.4618020380631</v>
      </c>
      <c r="BP13" s="39">
        <f t="shared" si="28"/>
        <v>3229.4618020380631</v>
      </c>
      <c r="BQ13" s="39">
        <f t="shared" si="29"/>
        <v>3229.4618020380631</v>
      </c>
      <c r="BR13" s="43"/>
      <c r="BS13" s="39">
        <f t="shared" si="30"/>
        <v>0</v>
      </c>
      <c r="BT13" s="39">
        <f t="shared" si="31"/>
        <v>0</v>
      </c>
      <c r="BU13" s="39">
        <f t="shared" si="32"/>
        <v>0</v>
      </c>
      <c r="BV13" s="40">
        <f t="shared" si="33"/>
        <v>0</v>
      </c>
      <c r="BX13" s="39">
        <f t="shared" si="34"/>
        <v>0</v>
      </c>
      <c r="BY13" s="39">
        <f t="shared" si="35"/>
        <v>0</v>
      </c>
      <c r="BZ13" s="39">
        <f t="shared" si="36"/>
        <v>0</v>
      </c>
      <c r="CA13" s="40">
        <f t="shared" si="37"/>
        <v>0</v>
      </c>
      <c r="CB13" s="40"/>
      <c r="CC13" s="52">
        <f t="shared" si="38"/>
        <v>0</v>
      </c>
      <c r="CE13" s="52">
        <f t="shared" si="39"/>
        <v>1972017.0250511761</v>
      </c>
      <c r="CF13" s="70"/>
      <c r="CG13" s="70"/>
    </row>
    <row r="14" spans="1:87">
      <c r="A14" s="44">
        <f t="shared" si="40"/>
        <v>37500</v>
      </c>
      <c r="B14" s="66">
        <f t="shared" si="41"/>
        <v>15000</v>
      </c>
      <c r="C14" s="67"/>
      <c r="D14" s="68">
        <f t="shared" si="3"/>
        <v>15000</v>
      </c>
      <c r="E14" s="35">
        <f t="shared" si="4"/>
        <v>450000</v>
      </c>
      <c r="F14" s="35">
        <f t="shared" si="5"/>
        <v>414942.75301763706</v>
      </c>
      <c r="G14" s="55">
        <f t="shared" si="6"/>
        <v>4.5390000000000006</v>
      </c>
      <c r="H14" s="69">
        <f>G14+' Summary'!$B$15</f>
        <v>4.5390000000000006</v>
      </c>
      <c r="I14" s="105">
        <f>H14+' Summary'!$B$17</f>
        <v>4.5390000000000006</v>
      </c>
      <c r="J14" s="55">
        <f t="shared" si="7"/>
        <v>7.2499999999999995E-3</v>
      </c>
      <c r="K14" s="69">
        <f>J14+' Summary'!$B$16</f>
        <v>7.2499999999999995E-3</v>
      </c>
      <c r="L14" s="105">
        <f t="shared" si="8"/>
        <v>7.2499999999999995E-3</v>
      </c>
      <c r="M14" s="55">
        <f t="shared" si="9"/>
        <v>7.4999999999999997E-3</v>
      </c>
      <c r="N14" s="69">
        <f t="shared" si="10"/>
        <v>7.4999999999999997E-3</v>
      </c>
      <c r="O14" s="105">
        <f t="shared" si="10"/>
        <v>7.4999999999999997E-3</v>
      </c>
      <c r="P14" s="7"/>
      <c r="Q14" s="105">
        <f t="shared" si="11"/>
        <v>4.5537500000000009</v>
      </c>
      <c r="R14" s="105">
        <f t="shared" si="12"/>
        <v>4.5537500000000009</v>
      </c>
      <c r="S14" s="105">
        <f t="shared" si="13"/>
        <v>4.5537500000000009</v>
      </c>
      <c r="T14" s="161">
        <f>Curves!F10+' Summary'!$B$18</f>
        <v>0.32400000000000001</v>
      </c>
      <c r="U14" s="5">
        <f t="shared" si="14"/>
        <v>30</v>
      </c>
      <c r="V14" s="45">
        <f t="shared" si="15"/>
        <v>37554</v>
      </c>
      <c r="W14" s="5">
        <f t="shared" si="16"/>
        <v>603</v>
      </c>
      <c r="X14" s="55">
        <f t="shared" si="17"/>
        <v>4.9604536810206011E-2</v>
      </c>
      <c r="Y14" s="47">
        <f t="shared" si="18"/>
        <v>0.92209500670586009</v>
      </c>
      <c r="Z14" s="47"/>
      <c r="AA14" s="5">
        <f t="shared" si="19"/>
        <v>1</v>
      </c>
      <c r="AB14" s="5">
        <f t="shared" si="20"/>
        <v>30</v>
      </c>
      <c r="AD14" s="36">
        <f t="shared" si="42"/>
        <v>4.5537500000000009</v>
      </c>
      <c r="AE14" s="165">
        <f t="shared" si="43"/>
        <v>0.32400000000000001</v>
      </c>
      <c r="AF14" s="164">
        <f t="shared" si="44"/>
        <v>1.5030800821355237</v>
      </c>
      <c r="AG14" s="164">
        <f t="shared" si="45"/>
        <v>1.5030800821355237</v>
      </c>
      <c r="AH14" s="160">
        <v>1</v>
      </c>
      <c r="AJ14" s="36"/>
      <c r="AK14" s="36"/>
      <c r="AL14" s="36"/>
      <c r="AM14" s="137"/>
      <c r="AO14" s="138"/>
      <c r="BI14" s="39">
        <f t="shared" si="21"/>
        <v>1883425.155947055</v>
      </c>
      <c r="BJ14" s="39">
        <f t="shared" si="22"/>
        <v>1883425.155947055</v>
      </c>
      <c r="BK14" s="39">
        <f t="shared" si="23"/>
        <v>1883425.155947055</v>
      </c>
      <c r="BL14" s="39">
        <f t="shared" si="24"/>
        <v>3008.3349593778685</v>
      </c>
      <c r="BM14" s="39">
        <f t="shared" si="25"/>
        <v>3008.3349593778685</v>
      </c>
      <c r="BN14" s="39">
        <f t="shared" si="26"/>
        <v>3008.3349593778685</v>
      </c>
      <c r="BO14" s="39">
        <f t="shared" si="27"/>
        <v>3112.070647632278</v>
      </c>
      <c r="BP14" s="39">
        <f t="shared" si="28"/>
        <v>3112.070647632278</v>
      </c>
      <c r="BQ14" s="39">
        <f t="shared" si="29"/>
        <v>3112.070647632278</v>
      </c>
      <c r="BR14" s="43"/>
      <c r="BS14" s="39">
        <f t="shared" si="30"/>
        <v>0</v>
      </c>
      <c r="BT14" s="39">
        <f t="shared" si="31"/>
        <v>0</v>
      </c>
      <c r="BU14" s="39">
        <f t="shared" si="32"/>
        <v>0</v>
      </c>
      <c r="BV14" s="40">
        <f t="shared" si="33"/>
        <v>0</v>
      </c>
      <c r="BX14" s="39">
        <f t="shared" si="34"/>
        <v>0</v>
      </c>
      <c r="BY14" s="39">
        <f t="shared" si="35"/>
        <v>0</v>
      </c>
      <c r="BZ14" s="39">
        <f t="shared" si="36"/>
        <v>0</v>
      </c>
      <c r="CA14" s="40">
        <f t="shared" si="37"/>
        <v>0</v>
      </c>
      <c r="CB14" s="40"/>
      <c r="CC14" s="52">
        <f t="shared" si="38"/>
        <v>0</v>
      </c>
      <c r="CE14" s="52">
        <f t="shared" si="39"/>
        <v>1889545.5615540652</v>
      </c>
      <c r="CF14" s="70"/>
      <c r="CG14" s="70"/>
    </row>
    <row r="15" spans="1:87">
      <c r="A15" s="44">
        <f t="shared" si="40"/>
        <v>37530</v>
      </c>
      <c r="B15" s="66">
        <f t="shared" si="41"/>
        <v>15000</v>
      </c>
      <c r="C15" s="67"/>
      <c r="D15" s="68">
        <f t="shared" si="3"/>
        <v>15000</v>
      </c>
      <c r="E15" s="35">
        <f t="shared" si="4"/>
        <v>465000</v>
      </c>
      <c r="F15" s="35">
        <f t="shared" si="5"/>
        <v>426876.45564363501</v>
      </c>
      <c r="G15" s="55">
        <f t="shared" si="6"/>
        <v>4.5340000000000007</v>
      </c>
      <c r="H15" s="69">
        <f>G15+' Summary'!$B$15</f>
        <v>4.5340000000000007</v>
      </c>
      <c r="I15" s="105">
        <f>H15+' Summary'!$B$17</f>
        <v>4.5340000000000007</v>
      </c>
      <c r="J15" s="55">
        <f t="shared" si="7"/>
        <v>7.2499999999999995E-3</v>
      </c>
      <c r="K15" s="69">
        <f>J15+' Summary'!$B$16</f>
        <v>7.2499999999999995E-3</v>
      </c>
      <c r="L15" s="105">
        <f t="shared" si="8"/>
        <v>7.2499999999999995E-3</v>
      </c>
      <c r="M15" s="55">
        <f t="shared" si="9"/>
        <v>7.4999999999999997E-3</v>
      </c>
      <c r="N15" s="69">
        <f t="shared" si="10"/>
        <v>7.4999999999999997E-3</v>
      </c>
      <c r="O15" s="105">
        <f t="shared" si="10"/>
        <v>7.4999999999999997E-3</v>
      </c>
      <c r="P15" s="7"/>
      <c r="Q15" s="105">
        <f t="shared" si="11"/>
        <v>4.548750000000001</v>
      </c>
      <c r="R15" s="105">
        <f t="shared" si="12"/>
        <v>4.548750000000001</v>
      </c>
      <c r="S15" s="105">
        <f t="shared" si="13"/>
        <v>4.548750000000001</v>
      </c>
      <c r="T15" s="161">
        <f>Curves!F11+' Summary'!$B$18</f>
        <v>0.32600000000000001</v>
      </c>
      <c r="U15" s="5">
        <f t="shared" si="14"/>
        <v>31</v>
      </c>
      <c r="V15" s="45">
        <f t="shared" si="15"/>
        <v>37585</v>
      </c>
      <c r="W15" s="5">
        <f t="shared" si="16"/>
        <v>634</v>
      </c>
      <c r="X15" s="55">
        <f t="shared" si="17"/>
        <v>4.9736622557483602E-2</v>
      </c>
      <c r="Y15" s="47">
        <f t="shared" si="18"/>
        <v>0.91801388310459142</v>
      </c>
      <c r="Z15" s="47"/>
      <c r="AA15" s="5">
        <f t="shared" si="19"/>
        <v>1</v>
      </c>
      <c r="AB15" s="5">
        <f t="shared" si="20"/>
        <v>31</v>
      </c>
      <c r="AD15" s="36">
        <f t="shared" si="42"/>
        <v>4.548750000000001</v>
      </c>
      <c r="AE15" s="165">
        <f t="shared" si="43"/>
        <v>0.32600000000000001</v>
      </c>
      <c r="AF15" s="164">
        <f t="shared" si="44"/>
        <v>1.5852156057494866</v>
      </c>
      <c r="AG15" s="164">
        <f t="shared" si="45"/>
        <v>1.5852156057494866</v>
      </c>
      <c r="AH15" s="160">
        <v>1</v>
      </c>
      <c r="AJ15" s="36"/>
      <c r="AK15" s="36"/>
      <c r="AL15" s="36"/>
      <c r="AM15" s="137"/>
      <c r="AO15" s="138"/>
      <c r="BI15" s="39">
        <f t="shared" si="21"/>
        <v>1935457.8498882414</v>
      </c>
      <c r="BJ15" s="39">
        <f t="shared" si="22"/>
        <v>1935457.8498882414</v>
      </c>
      <c r="BK15" s="39">
        <f t="shared" si="23"/>
        <v>1935457.8498882414</v>
      </c>
      <c r="BL15" s="39">
        <f t="shared" si="24"/>
        <v>3094.8543034163536</v>
      </c>
      <c r="BM15" s="39">
        <f t="shared" si="25"/>
        <v>3094.8543034163536</v>
      </c>
      <c r="BN15" s="39">
        <f t="shared" si="26"/>
        <v>3094.8543034163536</v>
      </c>
      <c r="BO15" s="39">
        <f t="shared" si="27"/>
        <v>3201.5734173272626</v>
      </c>
      <c r="BP15" s="39">
        <f t="shared" si="28"/>
        <v>3201.5734173272626</v>
      </c>
      <c r="BQ15" s="39">
        <f t="shared" si="29"/>
        <v>3201.5734173272626</v>
      </c>
      <c r="BR15" s="43"/>
      <c r="BS15" s="39">
        <f t="shared" si="30"/>
        <v>0</v>
      </c>
      <c r="BT15" s="39">
        <f t="shared" si="31"/>
        <v>0</v>
      </c>
      <c r="BU15" s="39">
        <f t="shared" si="32"/>
        <v>0</v>
      </c>
      <c r="BV15" s="40">
        <f t="shared" si="33"/>
        <v>0</v>
      </c>
      <c r="BX15" s="39">
        <f t="shared" si="34"/>
        <v>0</v>
      </c>
      <c r="BY15" s="39">
        <f t="shared" si="35"/>
        <v>0</v>
      </c>
      <c r="BZ15" s="39">
        <f t="shared" si="36"/>
        <v>0</v>
      </c>
      <c r="CA15" s="40">
        <f t="shared" si="37"/>
        <v>0</v>
      </c>
      <c r="CB15" s="40"/>
      <c r="CC15" s="52">
        <f t="shared" si="38"/>
        <v>0</v>
      </c>
      <c r="CE15" s="52">
        <f t="shared" si="39"/>
        <v>1941754.2776089851</v>
      </c>
      <c r="CF15" s="70"/>
      <c r="CG15" s="70"/>
    </row>
    <row r="16" spans="1:87">
      <c r="A16" s="44">
        <f t="shared" si="40"/>
        <v>37561</v>
      </c>
      <c r="B16" s="66">
        <f t="shared" si="41"/>
        <v>15000</v>
      </c>
      <c r="C16" s="67"/>
      <c r="D16" s="68">
        <f t="shared" si="3"/>
        <v>15000</v>
      </c>
      <c r="E16" s="35">
        <f t="shared" si="4"/>
        <v>450000</v>
      </c>
      <c r="F16" s="35">
        <f t="shared" si="5"/>
        <v>411326.54153647897</v>
      </c>
      <c r="G16" s="55">
        <f t="shared" si="6"/>
        <v>4.6510000000000007</v>
      </c>
      <c r="H16" s="69">
        <f>G16+' Summary'!$B$15</f>
        <v>4.6510000000000007</v>
      </c>
      <c r="I16" s="105">
        <f>H16+' Summary'!$B$17</f>
        <v>4.6510000000000007</v>
      </c>
      <c r="J16" s="55">
        <f t="shared" si="7"/>
        <v>-5.0000000000000001E-3</v>
      </c>
      <c r="K16" s="69">
        <f>J16+' Summary'!$B$16</f>
        <v>-5.0000000000000001E-3</v>
      </c>
      <c r="L16" s="105">
        <f t="shared" si="8"/>
        <v>-5.0000000000000001E-3</v>
      </c>
      <c r="M16" s="55">
        <f t="shared" si="9"/>
        <v>7.4999999999999997E-3</v>
      </c>
      <c r="N16" s="69">
        <f t="shared" si="10"/>
        <v>7.4999999999999997E-3</v>
      </c>
      <c r="O16" s="105">
        <f t="shared" si="10"/>
        <v>7.4999999999999997E-3</v>
      </c>
      <c r="P16" s="7"/>
      <c r="Q16" s="105">
        <f t="shared" si="11"/>
        <v>4.6535000000000011</v>
      </c>
      <c r="R16" s="105">
        <f t="shared" si="12"/>
        <v>4.6535000000000011</v>
      </c>
      <c r="S16" s="105">
        <f t="shared" si="13"/>
        <v>4.6535000000000011</v>
      </c>
      <c r="T16" s="161">
        <f>Curves!F12+' Summary'!$B$18</f>
        <v>0.32900000000000001</v>
      </c>
      <c r="U16" s="5">
        <f t="shared" si="14"/>
        <v>30</v>
      </c>
      <c r="V16" s="45">
        <f t="shared" si="15"/>
        <v>37615</v>
      </c>
      <c r="W16" s="5">
        <f t="shared" si="16"/>
        <v>664</v>
      </c>
      <c r="X16" s="55">
        <f t="shared" si="17"/>
        <v>4.9893723268994022E-2</v>
      </c>
      <c r="Y16" s="47">
        <f t="shared" si="18"/>
        <v>0.91405898119217543</v>
      </c>
      <c r="Z16" s="47"/>
      <c r="AA16" s="5">
        <f t="shared" si="19"/>
        <v>1</v>
      </c>
      <c r="AB16" s="5">
        <f t="shared" si="20"/>
        <v>30</v>
      </c>
      <c r="AD16" s="36">
        <f t="shared" si="42"/>
        <v>4.6535000000000011</v>
      </c>
      <c r="AE16" s="165">
        <f t="shared" si="43"/>
        <v>0.32900000000000001</v>
      </c>
      <c r="AF16" s="164">
        <f t="shared" si="44"/>
        <v>1.6700889801505818</v>
      </c>
      <c r="AG16" s="164">
        <f t="shared" si="45"/>
        <v>1.6700889801505818</v>
      </c>
      <c r="AH16" s="160">
        <v>1</v>
      </c>
      <c r="AJ16" s="36"/>
      <c r="AK16" s="36"/>
      <c r="AL16" s="36"/>
      <c r="AM16" s="137"/>
      <c r="AO16" s="138"/>
      <c r="BI16" s="39">
        <f t="shared" si="21"/>
        <v>1913079.744686164</v>
      </c>
      <c r="BJ16" s="39">
        <f t="shared" si="22"/>
        <v>1913079.744686164</v>
      </c>
      <c r="BK16" s="39">
        <f t="shared" si="23"/>
        <v>1913079.744686164</v>
      </c>
      <c r="BL16" s="39">
        <f t="shared" si="24"/>
        <v>-2056.632707682395</v>
      </c>
      <c r="BM16" s="39">
        <f t="shared" si="25"/>
        <v>-2056.632707682395</v>
      </c>
      <c r="BN16" s="39">
        <f t="shared" si="26"/>
        <v>-2056.632707682395</v>
      </c>
      <c r="BO16" s="39">
        <f t="shared" si="27"/>
        <v>3084.9490615235923</v>
      </c>
      <c r="BP16" s="39">
        <f t="shared" si="28"/>
        <v>3084.9490615235923</v>
      </c>
      <c r="BQ16" s="39">
        <f t="shared" si="29"/>
        <v>3084.9490615235923</v>
      </c>
      <c r="BR16" s="43"/>
      <c r="BS16" s="39">
        <f t="shared" si="30"/>
        <v>0</v>
      </c>
      <c r="BT16" s="39">
        <f t="shared" si="31"/>
        <v>0</v>
      </c>
      <c r="BU16" s="39">
        <f t="shared" si="32"/>
        <v>0</v>
      </c>
      <c r="BV16" s="40">
        <f t="shared" si="33"/>
        <v>0</v>
      </c>
      <c r="BX16" s="39">
        <f t="shared" si="34"/>
        <v>0</v>
      </c>
      <c r="BY16" s="39">
        <f t="shared" si="35"/>
        <v>0</v>
      </c>
      <c r="BZ16" s="39">
        <f t="shared" si="36"/>
        <v>0</v>
      </c>
      <c r="CA16" s="40">
        <f t="shared" si="37"/>
        <v>0</v>
      </c>
      <c r="CB16" s="40"/>
      <c r="CC16" s="52">
        <f t="shared" si="38"/>
        <v>0</v>
      </c>
      <c r="CE16" s="52">
        <f t="shared" si="39"/>
        <v>1914108.0610400052</v>
      </c>
      <c r="CF16" s="70"/>
      <c r="CG16" s="70"/>
    </row>
    <row r="17" spans="1:85">
      <c r="A17" s="44">
        <f t="shared" si="40"/>
        <v>37591</v>
      </c>
      <c r="B17" s="66">
        <f t="shared" si="41"/>
        <v>15000</v>
      </c>
      <c r="C17" s="67"/>
      <c r="D17" s="68">
        <f t="shared" si="3"/>
        <v>15000</v>
      </c>
      <c r="E17" s="35">
        <f t="shared" si="4"/>
        <v>465000</v>
      </c>
      <c r="F17" s="35">
        <f t="shared" si="5"/>
        <v>423120.59171476192</v>
      </c>
      <c r="G17" s="55">
        <f t="shared" si="6"/>
        <v>4.7610000000000001</v>
      </c>
      <c r="H17" s="69">
        <f>G17+' Summary'!$B$15</f>
        <v>4.7610000000000001</v>
      </c>
      <c r="I17" s="105">
        <f>H17+' Summary'!$B$17</f>
        <v>4.7610000000000001</v>
      </c>
      <c r="J17" s="55">
        <f t="shared" si="7"/>
        <v>-5.0000000000000001E-3</v>
      </c>
      <c r="K17" s="69">
        <f>J17+' Summary'!$B$16</f>
        <v>-5.0000000000000001E-3</v>
      </c>
      <c r="L17" s="105">
        <f t="shared" si="8"/>
        <v>-5.0000000000000001E-3</v>
      </c>
      <c r="M17" s="55">
        <f t="shared" si="9"/>
        <v>7.4999999999999997E-3</v>
      </c>
      <c r="N17" s="69">
        <f t="shared" si="10"/>
        <v>7.4999999999999997E-3</v>
      </c>
      <c r="O17" s="105">
        <f t="shared" si="10"/>
        <v>7.4999999999999997E-3</v>
      </c>
      <c r="P17" s="7"/>
      <c r="Q17" s="105">
        <f t="shared" si="11"/>
        <v>4.7635000000000005</v>
      </c>
      <c r="R17" s="105">
        <f t="shared" si="12"/>
        <v>4.7635000000000005</v>
      </c>
      <c r="S17" s="105">
        <f t="shared" si="13"/>
        <v>4.7635000000000005</v>
      </c>
      <c r="T17" s="161">
        <f>Curves!F13+' Summary'!$B$18</f>
        <v>0.33200000000000002</v>
      </c>
      <c r="U17" s="5">
        <f t="shared" si="14"/>
        <v>31</v>
      </c>
      <c r="V17" s="45">
        <f t="shared" si="15"/>
        <v>37646</v>
      </c>
      <c r="W17" s="5">
        <f t="shared" si="16"/>
        <v>695</v>
      </c>
      <c r="X17" s="55">
        <f t="shared" si="17"/>
        <v>5.0045756223463307E-2</v>
      </c>
      <c r="Y17" s="47">
        <f t="shared" si="18"/>
        <v>0.90993675637583205</v>
      </c>
      <c r="Z17" s="47"/>
      <c r="AA17" s="5">
        <f t="shared" si="19"/>
        <v>1</v>
      </c>
      <c r="AB17" s="5">
        <f t="shared" si="20"/>
        <v>31</v>
      </c>
      <c r="AD17" s="36">
        <f t="shared" si="42"/>
        <v>4.7635000000000005</v>
      </c>
      <c r="AE17" s="165">
        <f t="shared" si="43"/>
        <v>0.33200000000000002</v>
      </c>
      <c r="AF17" s="164">
        <f t="shared" si="44"/>
        <v>1.7522245037645447</v>
      </c>
      <c r="AG17" s="164">
        <f t="shared" si="45"/>
        <v>1.7522245037645447</v>
      </c>
      <c r="AH17" s="160">
        <v>1</v>
      </c>
      <c r="AJ17" s="36"/>
      <c r="AK17" s="36"/>
      <c r="AL17" s="36"/>
      <c r="AM17" s="137"/>
      <c r="AO17" s="138"/>
      <c r="BI17" s="39">
        <f t="shared" si="21"/>
        <v>2014477.1371539815</v>
      </c>
      <c r="BJ17" s="39">
        <f t="shared" si="22"/>
        <v>2014477.1371539815</v>
      </c>
      <c r="BK17" s="39">
        <f t="shared" si="23"/>
        <v>2014477.1371539815</v>
      </c>
      <c r="BL17" s="39">
        <f t="shared" si="24"/>
        <v>-2115.6029585738097</v>
      </c>
      <c r="BM17" s="39">
        <f t="shared" si="25"/>
        <v>-2115.6029585738097</v>
      </c>
      <c r="BN17" s="39">
        <f t="shared" si="26"/>
        <v>-2115.6029585738097</v>
      </c>
      <c r="BO17" s="39">
        <f t="shared" si="27"/>
        <v>3173.4044378607141</v>
      </c>
      <c r="BP17" s="39">
        <f t="shared" si="28"/>
        <v>3173.4044378607141</v>
      </c>
      <c r="BQ17" s="39">
        <f t="shared" si="29"/>
        <v>3173.4044378607141</v>
      </c>
      <c r="BR17" s="43"/>
      <c r="BS17" s="39">
        <f t="shared" si="30"/>
        <v>0</v>
      </c>
      <c r="BT17" s="39">
        <f t="shared" si="31"/>
        <v>0</v>
      </c>
      <c r="BU17" s="39">
        <f t="shared" si="32"/>
        <v>0</v>
      </c>
      <c r="BV17" s="40">
        <f t="shared" si="33"/>
        <v>0</v>
      </c>
      <c r="BX17" s="39">
        <f t="shared" si="34"/>
        <v>0</v>
      </c>
      <c r="BY17" s="39">
        <f t="shared" si="35"/>
        <v>0</v>
      </c>
      <c r="BZ17" s="39">
        <f t="shared" si="36"/>
        <v>0</v>
      </c>
      <c r="CA17" s="40">
        <f t="shared" si="37"/>
        <v>0</v>
      </c>
      <c r="CB17" s="40"/>
      <c r="CC17" s="52">
        <f t="shared" si="38"/>
        <v>0</v>
      </c>
      <c r="CE17" s="52">
        <f t="shared" si="39"/>
        <v>2015534.9386332685</v>
      </c>
      <c r="CF17" s="70"/>
      <c r="CG17" s="70"/>
    </row>
    <row r="18" spans="1:85">
      <c r="A18" s="44">
        <f t="shared" si="40"/>
        <v>37622</v>
      </c>
      <c r="B18" s="66">
        <f t="shared" si="41"/>
        <v>15000</v>
      </c>
      <c r="C18" s="67"/>
      <c r="D18" s="68">
        <f t="shared" si="3"/>
        <v>15000</v>
      </c>
      <c r="E18" s="35">
        <f t="shared" si="4"/>
        <v>465000</v>
      </c>
      <c r="F18" s="35">
        <f t="shared" si="5"/>
        <v>421182.53080641734</v>
      </c>
      <c r="G18" s="55">
        <f t="shared" si="6"/>
        <v>4.8040000000000003</v>
      </c>
      <c r="H18" s="69">
        <f>G18+' Summary'!$B$15</f>
        <v>4.8040000000000003</v>
      </c>
      <c r="I18" s="105">
        <f>H18+' Summary'!$B$17</f>
        <v>4.8040000000000003</v>
      </c>
      <c r="J18" s="55">
        <f t="shared" si="7"/>
        <v>-5.0000000000000001E-3</v>
      </c>
      <c r="K18" s="69">
        <f>J18+' Summary'!$B$16</f>
        <v>-5.0000000000000001E-3</v>
      </c>
      <c r="L18" s="105">
        <f t="shared" si="8"/>
        <v>-5.0000000000000001E-3</v>
      </c>
      <c r="M18" s="55">
        <f t="shared" si="9"/>
        <v>7.4999999999999997E-3</v>
      </c>
      <c r="N18" s="69">
        <f t="shared" si="10"/>
        <v>7.4999999999999997E-3</v>
      </c>
      <c r="O18" s="105">
        <f t="shared" si="10"/>
        <v>7.4999999999999997E-3</v>
      </c>
      <c r="P18" s="7"/>
      <c r="Q18" s="105">
        <f t="shared" si="11"/>
        <v>4.8065000000000007</v>
      </c>
      <c r="R18" s="105">
        <f t="shared" si="12"/>
        <v>4.8065000000000007</v>
      </c>
      <c r="S18" s="105">
        <f t="shared" si="13"/>
        <v>4.8065000000000007</v>
      </c>
      <c r="T18" s="161">
        <f>Curves!F14+' Summary'!$B$18</f>
        <v>0.33700000000000002</v>
      </c>
      <c r="U18" s="5">
        <f t="shared" si="14"/>
        <v>31</v>
      </c>
      <c r="V18" s="45">
        <f t="shared" si="15"/>
        <v>37677</v>
      </c>
      <c r="W18" s="5">
        <f t="shared" si="16"/>
        <v>726</v>
      </c>
      <c r="X18" s="55">
        <f t="shared" si="17"/>
        <v>5.022068830345771E-2</v>
      </c>
      <c r="Y18" s="47">
        <f t="shared" si="18"/>
        <v>0.905768883454661</v>
      </c>
      <c r="Z18" s="47"/>
      <c r="AA18" s="5">
        <f t="shared" si="19"/>
        <v>1</v>
      </c>
      <c r="AB18" s="5">
        <f t="shared" si="20"/>
        <v>31</v>
      </c>
      <c r="AD18" s="36">
        <f t="shared" si="42"/>
        <v>4.8065000000000007</v>
      </c>
      <c r="AE18" s="165">
        <f t="shared" si="43"/>
        <v>0.33700000000000002</v>
      </c>
      <c r="AF18" s="164">
        <f t="shared" si="44"/>
        <v>1.83709787816564</v>
      </c>
      <c r="AG18" s="164">
        <f t="shared" si="45"/>
        <v>1.83709787816564</v>
      </c>
      <c r="AH18" s="160">
        <v>1</v>
      </c>
      <c r="AJ18" s="36"/>
      <c r="AK18" s="36"/>
      <c r="AL18" s="36"/>
      <c r="AM18" s="137"/>
      <c r="AO18" s="138"/>
      <c r="BI18" s="39">
        <f t="shared" si="21"/>
        <v>2023360.8779940291</v>
      </c>
      <c r="BJ18" s="39">
        <f t="shared" si="22"/>
        <v>2023360.8779940291</v>
      </c>
      <c r="BK18" s="39">
        <f t="shared" si="23"/>
        <v>2023360.8779940291</v>
      </c>
      <c r="BL18" s="39">
        <f t="shared" si="24"/>
        <v>-2105.9126540320867</v>
      </c>
      <c r="BM18" s="39">
        <f t="shared" si="25"/>
        <v>-2105.9126540320867</v>
      </c>
      <c r="BN18" s="39">
        <f t="shared" si="26"/>
        <v>-2105.9126540320867</v>
      </c>
      <c r="BO18" s="39">
        <f t="shared" si="27"/>
        <v>3158.8689810481301</v>
      </c>
      <c r="BP18" s="39">
        <f t="shared" si="28"/>
        <v>3158.8689810481301</v>
      </c>
      <c r="BQ18" s="39">
        <f t="shared" si="29"/>
        <v>3158.8689810481301</v>
      </c>
      <c r="BR18" s="43"/>
      <c r="BS18" s="39">
        <f t="shared" si="30"/>
        <v>0</v>
      </c>
      <c r="BT18" s="39">
        <f t="shared" si="31"/>
        <v>0</v>
      </c>
      <c r="BU18" s="39">
        <f t="shared" si="32"/>
        <v>0</v>
      </c>
      <c r="BV18" s="40">
        <f t="shared" si="33"/>
        <v>0</v>
      </c>
      <c r="BX18" s="39">
        <f t="shared" si="34"/>
        <v>0</v>
      </c>
      <c r="BY18" s="39">
        <f t="shared" si="35"/>
        <v>0</v>
      </c>
      <c r="BZ18" s="39">
        <f t="shared" si="36"/>
        <v>0</v>
      </c>
      <c r="CA18" s="40">
        <f t="shared" si="37"/>
        <v>0</v>
      </c>
      <c r="CB18" s="40"/>
      <c r="CC18" s="52">
        <f t="shared" si="38"/>
        <v>0</v>
      </c>
      <c r="CE18" s="52">
        <f t="shared" si="39"/>
        <v>2024413.8343210451</v>
      </c>
      <c r="CF18" s="70"/>
      <c r="CG18" s="70"/>
    </row>
    <row r="19" spans="1:85">
      <c r="A19" s="44">
        <f t="shared" si="40"/>
        <v>37653</v>
      </c>
      <c r="B19" s="66">
        <f t="shared" si="41"/>
        <v>15000</v>
      </c>
      <c r="C19" s="67"/>
      <c r="D19" s="68">
        <f t="shared" si="3"/>
        <v>15000</v>
      </c>
      <c r="E19" s="35">
        <f t="shared" si="4"/>
        <v>420000</v>
      </c>
      <c r="F19" s="35">
        <f t="shared" si="5"/>
        <v>378838.13405616296</v>
      </c>
      <c r="G19" s="55">
        <f t="shared" si="6"/>
        <v>4.6840000000000002</v>
      </c>
      <c r="H19" s="69">
        <f>G19+' Summary'!$B$15</f>
        <v>4.6840000000000002</v>
      </c>
      <c r="I19" s="105">
        <f>H19+' Summary'!$B$17</f>
        <v>4.6840000000000002</v>
      </c>
      <c r="J19" s="55">
        <f t="shared" si="7"/>
        <v>-5.0000000000000001E-3</v>
      </c>
      <c r="K19" s="69">
        <f>J19+' Summary'!$B$16</f>
        <v>-5.0000000000000001E-3</v>
      </c>
      <c r="L19" s="105">
        <f t="shared" si="8"/>
        <v>-5.0000000000000001E-3</v>
      </c>
      <c r="M19" s="55">
        <f t="shared" si="9"/>
        <v>7.4999999999999997E-3</v>
      </c>
      <c r="N19" s="69">
        <f t="shared" si="10"/>
        <v>7.4999999999999997E-3</v>
      </c>
      <c r="O19" s="105">
        <f t="shared" si="10"/>
        <v>7.4999999999999997E-3</v>
      </c>
      <c r="P19" s="7"/>
      <c r="Q19" s="105">
        <f t="shared" si="11"/>
        <v>4.6865000000000006</v>
      </c>
      <c r="R19" s="105">
        <f t="shared" si="12"/>
        <v>4.6865000000000006</v>
      </c>
      <c r="S19" s="105">
        <f t="shared" si="13"/>
        <v>4.6865000000000006</v>
      </c>
      <c r="T19" s="161">
        <f>Curves!F15+' Summary'!$B$18</f>
        <v>0.32100000000000001</v>
      </c>
      <c r="U19" s="5">
        <f t="shared" si="14"/>
        <v>28</v>
      </c>
      <c r="V19" s="45">
        <f t="shared" si="15"/>
        <v>37705</v>
      </c>
      <c r="W19" s="5">
        <f t="shared" si="16"/>
        <v>754</v>
      </c>
      <c r="X19" s="55">
        <f t="shared" si="17"/>
        <v>5.0417272751402717E-2</v>
      </c>
      <c r="Y19" s="47">
        <f t="shared" si="18"/>
        <v>0.90199555727657854</v>
      </c>
      <c r="Z19" s="47"/>
      <c r="AA19" s="5">
        <f t="shared" si="19"/>
        <v>1</v>
      </c>
      <c r="AB19" s="5">
        <f t="shared" si="20"/>
        <v>28</v>
      </c>
      <c r="AD19" s="36">
        <f t="shared" si="42"/>
        <v>4.6865000000000006</v>
      </c>
      <c r="AE19" s="165">
        <f t="shared" si="43"/>
        <v>0.32100000000000001</v>
      </c>
      <c r="AF19" s="164">
        <f t="shared" si="44"/>
        <v>1.9219712525667352</v>
      </c>
      <c r="AG19" s="164">
        <f t="shared" si="45"/>
        <v>1.9219712525667352</v>
      </c>
      <c r="AH19" s="160">
        <v>1</v>
      </c>
      <c r="AJ19" s="36"/>
      <c r="AK19" s="36"/>
      <c r="AL19" s="36"/>
      <c r="AM19" s="137"/>
      <c r="AO19" s="138"/>
      <c r="BI19" s="39">
        <f t="shared" si="21"/>
        <v>1774477.8199190674</v>
      </c>
      <c r="BJ19" s="39">
        <f t="shared" si="22"/>
        <v>1774477.8199190674</v>
      </c>
      <c r="BK19" s="39">
        <f t="shared" si="23"/>
        <v>1774477.8199190674</v>
      </c>
      <c r="BL19" s="39">
        <f t="shared" si="24"/>
        <v>-1894.1906702808149</v>
      </c>
      <c r="BM19" s="39">
        <f t="shared" si="25"/>
        <v>-1894.1906702808149</v>
      </c>
      <c r="BN19" s="39">
        <f t="shared" si="26"/>
        <v>-1894.1906702808149</v>
      </c>
      <c r="BO19" s="39">
        <f t="shared" si="27"/>
        <v>2841.2860054212219</v>
      </c>
      <c r="BP19" s="39">
        <f t="shared" si="28"/>
        <v>2841.2860054212219</v>
      </c>
      <c r="BQ19" s="39">
        <f t="shared" si="29"/>
        <v>2841.2860054212219</v>
      </c>
      <c r="BR19" s="43"/>
      <c r="BS19" s="39">
        <f t="shared" si="30"/>
        <v>0</v>
      </c>
      <c r="BT19" s="39">
        <f t="shared" si="31"/>
        <v>0</v>
      </c>
      <c r="BU19" s="39">
        <f t="shared" si="32"/>
        <v>0</v>
      </c>
      <c r="BV19" s="40">
        <f t="shared" si="33"/>
        <v>0</v>
      </c>
      <c r="BX19" s="39">
        <f t="shared" si="34"/>
        <v>0</v>
      </c>
      <c r="BY19" s="39">
        <f t="shared" si="35"/>
        <v>0</v>
      </c>
      <c r="BZ19" s="39">
        <f t="shared" si="36"/>
        <v>0</v>
      </c>
      <c r="CA19" s="40">
        <f t="shared" si="37"/>
        <v>0</v>
      </c>
      <c r="CB19" s="40"/>
      <c r="CC19" s="52">
        <f t="shared" si="38"/>
        <v>0</v>
      </c>
      <c r="CE19" s="52">
        <f t="shared" si="39"/>
        <v>1775424.9152542078</v>
      </c>
      <c r="CF19" s="70"/>
      <c r="CG19" s="70"/>
    </row>
    <row r="20" spans="1:85">
      <c r="A20" s="44">
        <f t="shared" si="40"/>
        <v>37681</v>
      </c>
      <c r="B20" s="66">
        <f t="shared" si="41"/>
        <v>15000</v>
      </c>
      <c r="C20" s="67"/>
      <c r="D20" s="68">
        <f t="shared" si="3"/>
        <v>15000</v>
      </c>
      <c r="E20" s="35">
        <f t="shared" si="4"/>
        <v>465000</v>
      </c>
      <c r="F20" s="35">
        <f t="shared" si="5"/>
        <v>417493.59544712328</v>
      </c>
      <c r="G20" s="55">
        <f t="shared" si="6"/>
        <v>4.524</v>
      </c>
      <c r="H20" s="69">
        <f>G20+' Summary'!$B$15</f>
        <v>4.524</v>
      </c>
      <c r="I20" s="105">
        <f>H20+' Summary'!$B$17</f>
        <v>4.524</v>
      </c>
      <c r="J20" s="55">
        <f t="shared" si="7"/>
        <v>-5.0000000000000001E-3</v>
      </c>
      <c r="K20" s="69">
        <f>J20+' Summary'!$B$16</f>
        <v>-5.0000000000000001E-3</v>
      </c>
      <c r="L20" s="105">
        <f t="shared" si="8"/>
        <v>-5.0000000000000001E-3</v>
      </c>
      <c r="M20" s="55">
        <f t="shared" si="9"/>
        <v>7.4999999999999997E-3</v>
      </c>
      <c r="N20" s="69">
        <f t="shared" si="10"/>
        <v>7.4999999999999997E-3</v>
      </c>
      <c r="O20" s="105">
        <f t="shared" si="10"/>
        <v>7.4999999999999997E-3</v>
      </c>
      <c r="P20" s="7"/>
      <c r="Q20" s="105">
        <f t="shared" si="11"/>
        <v>4.5265000000000004</v>
      </c>
      <c r="R20" s="105">
        <f t="shared" si="12"/>
        <v>4.5265000000000004</v>
      </c>
      <c r="S20" s="105">
        <f t="shared" si="13"/>
        <v>4.5265000000000004</v>
      </c>
      <c r="T20" s="161">
        <f>Curves!F16+' Summary'!$B$18</f>
        <v>0.314</v>
      </c>
      <c r="U20" s="5">
        <f t="shared" si="14"/>
        <v>31</v>
      </c>
      <c r="V20" s="45">
        <f t="shared" si="15"/>
        <v>37736</v>
      </c>
      <c r="W20" s="5">
        <f t="shared" si="16"/>
        <v>785</v>
      </c>
      <c r="X20" s="55">
        <f t="shared" si="17"/>
        <v>5.0594832909021607E-2</v>
      </c>
      <c r="Y20" s="47">
        <f t="shared" si="18"/>
        <v>0.89783568913359846</v>
      </c>
      <c r="Z20" s="47"/>
      <c r="AA20" s="5">
        <f t="shared" si="19"/>
        <v>1</v>
      </c>
      <c r="AB20" s="5">
        <f t="shared" si="20"/>
        <v>31</v>
      </c>
      <c r="AD20" s="36">
        <f t="shared" si="42"/>
        <v>4.5265000000000004</v>
      </c>
      <c r="AE20" s="165">
        <f t="shared" si="43"/>
        <v>0.314</v>
      </c>
      <c r="AF20" s="164">
        <f t="shared" si="44"/>
        <v>1.998631074606434</v>
      </c>
      <c r="AG20" s="164">
        <f t="shared" si="45"/>
        <v>1.998631074606434</v>
      </c>
      <c r="AH20" s="160">
        <v>1</v>
      </c>
      <c r="AJ20" s="36"/>
      <c r="AK20" s="36"/>
      <c r="AL20" s="36"/>
      <c r="AM20" s="137"/>
      <c r="AO20" s="138"/>
      <c r="BI20" s="39">
        <f t="shared" si="21"/>
        <v>1888741.0258027858</v>
      </c>
      <c r="BJ20" s="39">
        <f t="shared" si="22"/>
        <v>1888741.0258027858</v>
      </c>
      <c r="BK20" s="39">
        <f t="shared" si="23"/>
        <v>1888741.0258027858</v>
      </c>
      <c r="BL20" s="39">
        <f t="shared" si="24"/>
        <v>-2087.4679772356167</v>
      </c>
      <c r="BM20" s="39">
        <f t="shared" si="25"/>
        <v>-2087.4679772356167</v>
      </c>
      <c r="BN20" s="39">
        <f t="shared" si="26"/>
        <v>-2087.4679772356167</v>
      </c>
      <c r="BO20" s="39">
        <f t="shared" si="27"/>
        <v>3131.2019658534246</v>
      </c>
      <c r="BP20" s="39">
        <f t="shared" si="28"/>
        <v>3131.2019658534246</v>
      </c>
      <c r="BQ20" s="39">
        <f t="shared" si="29"/>
        <v>3131.2019658534246</v>
      </c>
      <c r="BR20" s="43"/>
      <c r="BS20" s="39">
        <f t="shared" si="30"/>
        <v>0</v>
      </c>
      <c r="BT20" s="39">
        <f t="shared" si="31"/>
        <v>0</v>
      </c>
      <c r="BU20" s="39">
        <f t="shared" si="32"/>
        <v>0</v>
      </c>
      <c r="BV20" s="40">
        <f t="shared" si="33"/>
        <v>0</v>
      </c>
      <c r="BX20" s="39">
        <f t="shared" si="34"/>
        <v>0</v>
      </c>
      <c r="BY20" s="39">
        <f t="shared" si="35"/>
        <v>0</v>
      </c>
      <c r="BZ20" s="39">
        <f t="shared" si="36"/>
        <v>0</v>
      </c>
      <c r="CA20" s="40">
        <f t="shared" si="37"/>
        <v>0</v>
      </c>
      <c r="CB20" s="40"/>
      <c r="CC20" s="52">
        <f t="shared" si="38"/>
        <v>0</v>
      </c>
      <c r="CE20" s="52">
        <f t="shared" si="39"/>
        <v>1889784.7597914035</v>
      </c>
      <c r="CF20" s="70"/>
      <c r="CG20" s="70"/>
    </row>
    <row r="21" spans="1:85" s="154" customFormat="1">
      <c r="A21" s="139">
        <f t="shared" si="40"/>
        <v>37712</v>
      </c>
      <c r="B21" s="140">
        <f t="shared" si="41"/>
        <v>15000</v>
      </c>
      <c r="C21" s="141"/>
      <c r="D21" s="142">
        <f t="shared" si="3"/>
        <v>15000</v>
      </c>
      <c r="E21" s="143">
        <f t="shared" si="4"/>
        <v>450000</v>
      </c>
      <c r="F21" s="143">
        <f t="shared" si="5"/>
        <v>402228.1922339981</v>
      </c>
      <c r="G21" s="144">
        <f t="shared" si="6"/>
        <v>4.3340000000000005</v>
      </c>
      <c r="H21" s="145">
        <f>G21+' Summary'!$B$15</f>
        <v>4.3340000000000005</v>
      </c>
      <c r="I21" s="146">
        <f>H21+' Summary'!$B$17</f>
        <v>4.3340000000000005</v>
      </c>
      <c r="J21" s="144">
        <f t="shared" si="7"/>
        <v>7.4999999999999997E-3</v>
      </c>
      <c r="K21" s="145">
        <f>J21+' Summary'!$B$16</f>
        <v>7.4999999999999997E-3</v>
      </c>
      <c r="L21" s="146">
        <f t="shared" si="8"/>
        <v>7.4999999999999997E-3</v>
      </c>
      <c r="M21" s="144">
        <f t="shared" si="9"/>
        <v>7.4999999999999997E-3</v>
      </c>
      <c r="N21" s="145">
        <f t="shared" si="10"/>
        <v>7.4999999999999997E-3</v>
      </c>
      <c r="O21" s="146">
        <f t="shared" si="10"/>
        <v>7.4999999999999997E-3</v>
      </c>
      <c r="P21" s="147"/>
      <c r="Q21" s="146">
        <f t="shared" si="11"/>
        <v>4.3490000000000002</v>
      </c>
      <c r="R21" s="146">
        <f t="shared" si="12"/>
        <v>4.3490000000000002</v>
      </c>
      <c r="S21" s="146">
        <f t="shared" si="13"/>
        <v>4.3490000000000002</v>
      </c>
      <c r="T21" s="162">
        <f>Curves!F17+' Summary'!$B$18</f>
        <v>0.30100000000000005</v>
      </c>
      <c r="U21" s="148">
        <f t="shared" si="14"/>
        <v>30</v>
      </c>
      <c r="V21" s="149">
        <f t="shared" si="15"/>
        <v>37766</v>
      </c>
      <c r="W21" s="148">
        <f t="shared" si="16"/>
        <v>815</v>
      </c>
      <c r="X21" s="144">
        <f t="shared" si="17"/>
        <v>5.0776971708616607E-2</v>
      </c>
      <c r="Y21" s="150">
        <f t="shared" si="18"/>
        <v>0.89384042718666246</v>
      </c>
      <c r="Z21" s="150"/>
      <c r="AA21" s="148">
        <f t="shared" si="19"/>
        <v>1</v>
      </c>
      <c r="AB21" s="148">
        <f t="shared" si="20"/>
        <v>30</v>
      </c>
      <c r="AC21" s="148"/>
      <c r="AD21" s="151">
        <f t="shared" si="42"/>
        <v>4.3490000000000002</v>
      </c>
      <c r="AE21" s="167">
        <f t="shared" si="43"/>
        <v>0.30100000000000005</v>
      </c>
      <c r="AF21" s="168">
        <f t="shared" si="44"/>
        <v>2.083504449007529</v>
      </c>
      <c r="AG21" s="168">
        <f t="shared" si="45"/>
        <v>2.083504449007529</v>
      </c>
      <c r="AH21" s="169">
        <v>1</v>
      </c>
      <c r="AI21" s="148"/>
      <c r="AJ21" s="151"/>
      <c r="AK21" s="151"/>
      <c r="AL21" s="151"/>
      <c r="AM21" s="152"/>
      <c r="AN21" s="148"/>
      <c r="AO21" s="153"/>
      <c r="AP21" s="148"/>
      <c r="AQ21" s="148"/>
      <c r="AR21" s="148"/>
      <c r="AS21" s="148"/>
      <c r="AT21" s="148"/>
      <c r="AU21" s="148"/>
      <c r="AV21" s="148"/>
      <c r="AW21" s="148"/>
      <c r="AX21" s="148"/>
      <c r="AY21" s="148"/>
      <c r="AZ21" s="148"/>
      <c r="BA21" s="148"/>
      <c r="BB21" s="148"/>
      <c r="BC21" s="148"/>
      <c r="BD21" s="148"/>
      <c r="BE21" s="148"/>
      <c r="BF21" s="148"/>
      <c r="BG21" s="148"/>
      <c r="BI21" s="155">
        <f t="shared" si="21"/>
        <v>1743256.9851421479</v>
      </c>
      <c r="BJ21" s="155">
        <f t="shared" si="22"/>
        <v>1743256.9851421479</v>
      </c>
      <c r="BK21" s="155">
        <f t="shared" si="23"/>
        <v>1743256.9851421479</v>
      </c>
      <c r="BL21" s="155">
        <f t="shared" si="24"/>
        <v>3016.7114417549856</v>
      </c>
      <c r="BM21" s="155">
        <f t="shared" si="25"/>
        <v>3016.7114417549856</v>
      </c>
      <c r="BN21" s="155">
        <f t="shared" si="26"/>
        <v>3016.7114417549856</v>
      </c>
      <c r="BO21" s="155">
        <f t="shared" si="27"/>
        <v>3016.7114417549856</v>
      </c>
      <c r="BP21" s="155">
        <f t="shared" si="28"/>
        <v>3016.7114417549856</v>
      </c>
      <c r="BQ21" s="155">
        <f t="shared" si="29"/>
        <v>3016.7114417549856</v>
      </c>
      <c r="BR21" s="156"/>
      <c r="BS21" s="155">
        <f t="shared" si="30"/>
        <v>0</v>
      </c>
      <c r="BT21" s="155">
        <f t="shared" si="31"/>
        <v>0</v>
      </c>
      <c r="BU21" s="155">
        <f t="shared" si="32"/>
        <v>0</v>
      </c>
      <c r="BV21" s="157">
        <f t="shared" si="33"/>
        <v>0</v>
      </c>
      <c r="BW21" s="158"/>
      <c r="BX21" s="155">
        <f t="shared" si="34"/>
        <v>0</v>
      </c>
      <c r="BY21" s="155">
        <f t="shared" si="35"/>
        <v>0</v>
      </c>
      <c r="BZ21" s="155">
        <f t="shared" si="36"/>
        <v>0</v>
      </c>
      <c r="CA21" s="157">
        <f t="shared" si="37"/>
        <v>0</v>
      </c>
      <c r="CB21" s="157"/>
      <c r="CC21" s="159">
        <f t="shared" si="38"/>
        <v>0</v>
      </c>
      <c r="CE21" s="159">
        <f t="shared" si="39"/>
        <v>1749290.4080256578</v>
      </c>
      <c r="CF21" s="163"/>
      <c r="CG21" s="163"/>
    </row>
    <row r="22" spans="1:85">
      <c r="A22" s="44">
        <f t="shared" si="40"/>
        <v>37742</v>
      </c>
      <c r="B22" s="66">
        <f t="shared" si="41"/>
        <v>15000</v>
      </c>
      <c r="C22" s="67"/>
      <c r="D22" s="68">
        <f t="shared" si="3"/>
        <v>15000</v>
      </c>
      <c r="E22" s="35">
        <f t="shared" si="4"/>
        <v>465000</v>
      </c>
      <c r="F22" s="35">
        <f t="shared" si="5"/>
        <v>413713.85132431809</v>
      </c>
      <c r="G22" s="55">
        <f t="shared" si="6"/>
        <v>4.3010000000000002</v>
      </c>
      <c r="H22" s="69">
        <f>G22+' Summary'!$B$15</f>
        <v>4.3010000000000002</v>
      </c>
      <c r="I22" s="105">
        <f>H22+' Summary'!$B$17</f>
        <v>4.3010000000000002</v>
      </c>
      <c r="J22" s="55">
        <f t="shared" si="7"/>
        <v>7.2499999999999995E-3</v>
      </c>
      <c r="K22" s="69">
        <f>J22+' Summary'!$B$16</f>
        <v>7.2499999999999995E-3</v>
      </c>
      <c r="L22" s="105">
        <f t="shared" si="8"/>
        <v>7.2499999999999995E-3</v>
      </c>
      <c r="M22" s="55">
        <f t="shared" si="9"/>
        <v>7.4999999999999997E-3</v>
      </c>
      <c r="N22" s="69">
        <f t="shared" si="10"/>
        <v>7.4999999999999997E-3</v>
      </c>
      <c r="O22" s="105">
        <f t="shared" si="10"/>
        <v>7.4999999999999997E-3</v>
      </c>
      <c r="P22" s="7"/>
      <c r="Q22" s="105">
        <f t="shared" si="11"/>
        <v>4.3157500000000004</v>
      </c>
      <c r="R22" s="105">
        <f t="shared" si="12"/>
        <v>4.3157500000000004</v>
      </c>
      <c r="S22" s="105">
        <f t="shared" si="13"/>
        <v>4.3157500000000004</v>
      </c>
      <c r="T22" s="161">
        <f>Curves!F18+' Summary'!$B$18</f>
        <v>0.29799999999999999</v>
      </c>
      <c r="U22" s="5">
        <f t="shared" si="14"/>
        <v>31</v>
      </c>
      <c r="V22" s="45">
        <f t="shared" si="15"/>
        <v>37797</v>
      </c>
      <c r="W22" s="5">
        <f t="shared" si="16"/>
        <v>846</v>
      </c>
      <c r="X22" s="55">
        <f t="shared" si="17"/>
        <v>5.0933809230898401E-2</v>
      </c>
      <c r="Y22" s="47">
        <f t="shared" si="18"/>
        <v>0.88970720714907114</v>
      </c>
      <c r="Z22" s="47">
        <f>Y22/Y21</f>
        <v>0.99537588599499749</v>
      </c>
      <c r="AA22" s="5">
        <f t="shared" si="19"/>
        <v>1</v>
      </c>
      <c r="AB22" s="5">
        <f t="shared" si="20"/>
        <v>31</v>
      </c>
      <c r="AD22" s="36">
        <f>S22</f>
        <v>4.3157500000000004</v>
      </c>
      <c r="AE22" s="165">
        <f>T22</f>
        <v>0.29799999999999999</v>
      </c>
      <c r="AF22" s="164">
        <f>(A22-$C$3)/365.25</f>
        <v>2.1656399726214923</v>
      </c>
      <c r="AG22" s="164">
        <f>AF22</f>
        <v>2.1656399726214923</v>
      </c>
      <c r="AH22" s="160">
        <v>1</v>
      </c>
      <c r="AI22" s="5">
        <v>0</v>
      </c>
      <c r="AJ22" s="36">
        <f>$S$8</f>
        <v>4.8062713432508364</v>
      </c>
      <c r="AK22" s="36">
        <f>AJ22-$AK$2</f>
        <v>4.7962713432508366</v>
      </c>
      <c r="AL22" s="166">
        <f>X33</f>
        <v>5.2567433496223608E-2</v>
      </c>
      <c r="AM22" s="137">
        <f>AM10</f>
        <v>1</v>
      </c>
      <c r="AN22" s="5">
        <v>0</v>
      </c>
      <c r="AO22" s="138">
        <f>AF33</f>
        <v>3.0855578370978782</v>
      </c>
      <c r="AP22" s="5">
        <v>0</v>
      </c>
      <c r="AQ22" s="5">
        <v>0</v>
      </c>
      <c r="AR22" s="5">
        <v>0</v>
      </c>
      <c r="AT22" s="161">
        <f>_xll.ASTRIP(AD22:AD33,AE22:AE33,AF22:AF33,AG22:AG33,AH22:AH33,AI22,AJ22,AL22,AM22,AN22,AO22,AP22,AQ22,AR22)</f>
        <v>0.87885478765602043</v>
      </c>
      <c r="AU22" s="161">
        <f>_xll.ASTRIP(AD22:AD33,AE22:AE33,AF22:AF33,AG22:AG33,AH22:AH33,AI22,AK22,AL22,AM22,AN22,AO22,AP22,AQ22,AR22)</f>
        <v>0.87332579426657952</v>
      </c>
      <c r="AV22" s="138">
        <f>SUM(Z34:Z45)*$AG$2/12</f>
        <v>9.6939314315143632E-2</v>
      </c>
      <c r="AW22" s="170">
        <f>AV22/$AK$2</f>
        <v>9.693931431514363</v>
      </c>
      <c r="AX22" s="161">
        <f>(AT22-AU22)*AW22</f>
        <v>5.359768280253633E-2</v>
      </c>
      <c r="AY22" s="174">
        <f>AX22*SUM(E34:E45)</f>
        <v>293447.3133438864</v>
      </c>
      <c r="BI22" s="39">
        <f t="shared" si="21"/>
        <v>1779383.2745458921</v>
      </c>
      <c r="BJ22" s="39">
        <f t="shared" si="22"/>
        <v>1779383.2745458921</v>
      </c>
      <c r="BK22" s="39">
        <f t="shared" si="23"/>
        <v>1779383.2745458921</v>
      </c>
      <c r="BL22" s="39">
        <f t="shared" si="24"/>
        <v>2999.4254221013061</v>
      </c>
      <c r="BM22" s="39">
        <f t="shared" si="25"/>
        <v>2999.4254221013061</v>
      </c>
      <c r="BN22" s="39">
        <f t="shared" si="26"/>
        <v>2999.4254221013061</v>
      </c>
      <c r="BO22" s="39">
        <f t="shared" si="27"/>
        <v>3102.8538849323854</v>
      </c>
      <c r="BP22" s="39">
        <f t="shared" si="28"/>
        <v>3102.8538849323854</v>
      </c>
      <c r="BQ22" s="39">
        <f t="shared" si="29"/>
        <v>3102.8538849323854</v>
      </c>
      <c r="BR22" s="43"/>
      <c r="BS22" s="39">
        <f t="shared" si="30"/>
        <v>0</v>
      </c>
      <c r="BT22" s="39">
        <f t="shared" si="31"/>
        <v>0</v>
      </c>
      <c r="BU22" s="39">
        <f t="shared" si="32"/>
        <v>0</v>
      </c>
      <c r="BV22" s="40">
        <f t="shared" si="33"/>
        <v>0</v>
      </c>
      <c r="BX22" s="39">
        <f t="shared" si="34"/>
        <v>0</v>
      </c>
      <c r="BY22" s="39">
        <f t="shared" si="35"/>
        <v>0</v>
      </c>
      <c r="BZ22" s="39">
        <f t="shared" si="36"/>
        <v>0</v>
      </c>
      <c r="CA22" s="40">
        <f t="shared" si="37"/>
        <v>0</v>
      </c>
      <c r="CB22" s="40"/>
      <c r="CC22" s="52">
        <f t="shared" si="38"/>
        <v>0</v>
      </c>
      <c r="CE22" s="52">
        <f t="shared" si="39"/>
        <v>1785485.5538529258</v>
      </c>
      <c r="CF22" s="70"/>
    </row>
    <row r="23" spans="1:85">
      <c r="A23" s="44">
        <f t="shared" si="40"/>
        <v>37773</v>
      </c>
      <c r="B23" s="66">
        <f t="shared" si="41"/>
        <v>15000</v>
      </c>
      <c r="C23" s="67"/>
      <c r="D23" s="68">
        <f t="shared" si="3"/>
        <v>15000</v>
      </c>
      <c r="E23" s="35">
        <f t="shared" si="4"/>
        <v>450000</v>
      </c>
      <c r="F23" s="35">
        <f t="shared" si="5"/>
        <v>398569.62699202908</v>
      </c>
      <c r="G23" s="55">
        <f t="shared" si="6"/>
        <v>4.3440000000000003</v>
      </c>
      <c r="H23" s="69">
        <f>G23+' Summary'!$B$15</f>
        <v>4.3440000000000003</v>
      </c>
      <c r="I23" s="105">
        <f>H23+' Summary'!$B$17</f>
        <v>4.3440000000000003</v>
      </c>
      <c r="J23" s="55">
        <f t="shared" si="7"/>
        <v>7.2499999999999995E-3</v>
      </c>
      <c r="K23" s="69">
        <f>J23+' Summary'!$B$16</f>
        <v>7.2499999999999995E-3</v>
      </c>
      <c r="L23" s="105">
        <f t="shared" si="8"/>
        <v>7.2499999999999995E-3</v>
      </c>
      <c r="M23" s="55">
        <f t="shared" si="9"/>
        <v>7.4999999999999997E-3</v>
      </c>
      <c r="N23" s="69">
        <f t="shared" si="10"/>
        <v>7.4999999999999997E-3</v>
      </c>
      <c r="O23" s="105">
        <f t="shared" si="10"/>
        <v>7.4999999999999997E-3</v>
      </c>
      <c r="P23" s="7"/>
      <c r="Q23" s="105">
        <f t="shared" si="11"/>
        <v>4.3587500000000006</v>
      </c>
      <c r="R23" s="105">
        <f t="shared" si="12"/>
        <v>4.3587500000000006</v>
      </c>
      <c r="S23" s="105">
        <f t="shared" si="13"/>
        <v>4.3587500000000006</v>
      </c>
      <c r="T23" s="161">
        <f>Curves!F19+' Summary'!$B$18</f>
        <v>0.29799999999999999</v>
      </c>
      <c r="U23" s="5">
        <f t="shared" si="14"/>
        <v>30</v>
      </c>
      <c r="V23" s="45">
        <f t="shared" si="15"/>
        <v>37827</v>
      </c>
      <c r="W23" s="5">
        <f t="shared" si="16"/>
        <v>876</v>
      </c>
      <c r="X23" s="55">
        <f t="shared" si="17"/>
        <v>5.109587467921322E-2</v>
      </c>
      <c r="Y23" s="47">
        <f t="shared" si="18"/>
        <v>0.88571028220450909</v>
      </c>
      <c r="Z23" s="47">
        <f>Y23/Y21</f>
        <v>0.99090425456841025</v>
      </c>
      <c r="AA23" s="5">
        <f t="shared" si="19"/>
        <v>1</v>
      </c>
      <c r="AB23" s="5">
        <f t="shared" si="20"/>
        <v>30</v>
      </c>
      <c r="AD23" s="36">
        <f t="shared" ref="AD23:AD33" si="46">S23</f>
        <v>4.3587500000000006</v>
      </c>
      <c r="AE23" s="165">
        <f t="shared" ref="AE23:AE33" si="47">T23</f>
        <v>0.29799999999999999</v>
      </c>
      <c r="AF23" s="164">
        <f t="shared" ref="AF23:AF33" si="48">(A23-$C$3)/365.25</f>
        <v>2.2505133470225873</v>
      </c>
      <c r="AG23" s="164">
        <f t="shared" si="45"/>
        <v>2.2505133470225873</v>
      </c>
      <c r="AH23" s="160">
        <v>1</v>
      </c>
      <c r="AJ23" s="36"/>
      <c r="AK23" s="36"/>
      <c r="AL23" s="36"/>
      <c r="AM23" s="137"/>
      <c r="AO23" s="138"/>
      <c r="BI23" s="39">
        <f t="shared" si="21"/>
        <v>1731386.4596533745</v>
      </c>
      <c r="BJ23" s="39">
        <f t="shared" si="22"/>
        <v>1731386.4596533745</v>
      </c>
      <c r="BK23" s="39">
        <f t="shared" si="23"/>
        <v>1731386.4596533745</v>
      </c>
      <c r="BL23" s="39">
        <f t="shared" si="24"/>
        <v>2889.6297956922108</v>
      </c>
      <c r="BM23" s="39">
        <f t="shared" si="25"/>
        <v>2889.6297956922108</v>
      </c>
      <c r="BN23" s="39">
        <f t="shared" si="26"/>
        <v>2889.6297956922108</v>
      </c>
      <c r="BO23" s="39">
        <f t="shared" si="27"/>
        <v>2989.2722024402178</v>
      </c>
      <c r="BP23" s="39">
        <f t="shared" si="28"/>
        <v>2989.2722024402178</v>
      </c>
      <c r="BQ23" s="39">
        <f t="shared" si="29"/>
        <v>2989.2722024402178</v>
      </c>
      <c r="BR23" s="43"/>
      <c r="BS23" s="39">
        <f t="shared" si="30"/>
        <v>0</v>
      </c>
      <c r="BT23" s="39">
        <f t="shared" si="31"/>
        <v>0</v>
      </c>
      <c r="BU23" s="39">
        <f t="shared" si="32"/>
        <v>0</v>
      </c>
      <c r="BV23" s="40">
        <f t="shared" si="33"/>
        <v>0</v>
      </c>
      <c r="BX23" s="39">
        <f t="shared" si="34"/>
        <v>0</v>
      </c>
      <c r="BY23" s="39">
        <f t="shared" si="35"/>
        <v>0</v>
      </c>
      <c r="BZ23" s="39">
        <f t="shared" si="36"/>
        <v>0</v>
      </c>
      <c r="CA23" s="40">
        <f t="shared" si="37"/>
        <v>0</v>
      </c>
      <c r="CB23" s="40"/>
      <c r="CC23" s="52">
        <f t="shared" si="38"/>
        <v>0</v>
      </c>
      <c r="CE23" s="52">
        <f t="shared" si="39"/>
        <v>1737265.361651507</v>
      </c>
      <c r="CF23" s="70"/>
    </row>
    <row r="24" spans="1:85">
      <c r="A24" s="44">
        <f t="shared" si="40"/>
        <v>37803</v>
      </c>
      <c r="B24" s="66">
        <f t="shared" si="41"/>
        <v>15000</v>
      </c>
      <c r="C24" s="67"/>
      <c r="D24" s="68">
        <f t="shared" si="3"/>
        <v>15000</v>
      </c>
      <c r="E24" s="35">
        <f t="shared" si="4"/>
        <v>465000</v>
      </c>
      <c r="F24" s="35">
        <f t="shared" si="5"/>
        <v>409938.03285990277</v>
      </c>
      <c r="G24" s="55">
        <f t="shared" si="6"/>
        <v>4.3600000000000003</v>
      </c>
      <c r="H24" s="69">
        <f>G24+' Summary'!$B$15</f>
        <v>4.3600000000000003</v>
      </c>
      <c r="I24" s="105">
        <f>H24+' Summary'!$B$17</f>
        <v>4.3600000000000003</v>
      </c>
      <c r="J24" s="55">
        <f t="shared" si="7"/>
        <v>7.2499999999999995E-3</v>
      </c>
      <c r="K24" s="69">
        <f>J24+' Summary'!$B$16</f>
        <v>7.2499999999999995E-3</v>
      </c>
      <c r="L24" s="105">
        <f t="shared" si="8"/>
        <v>7.2499999999999995E-3</v>
      </c>
      <c r="M24" s="55">
        <f t="shared" si="9"/>
        <v>7.4999999999999997E-3</v>
      </c>
      <c r="N24" s="69">
        <f t="shared" si="10"/>
        <v>7.4999999999999997E-3</v>
      </c>
      <c r="O24" s="105">
        <f t="shared" si="10"/>
        <v>7.4999999999999997E-3</v>
      </c>
      <c r="P24" s="7"/>
      <c r="Q24" s="105">
        <f t="shared" si="11"/>
        <v>4.3747500000000006</v>
      </c>
      <c r="R24" s="105">
        <f t="shared" si="12"/>
        <v>4.3747500000000006</v>
      </c>
      <c r="S24" s="105">
        <f t="shared" si="13"/>
        <v>4.3747500000000006</v>
      </c>
      <c r="T24" s="161">
        <f>Curves!F20+' Summary'!$B$18</f>
        <v>0.29799999999999999</v>
      </c>
      <c r="U24" s="5">
        <f t="shared" si="14"/>
        <v>31</v>
      </c>
      <c r="V24" s="45">
        <f t="shared" si="15"/>
        <v>37858</v>
      </c>
      <c r="W24" s="5">
        <f t="shared" si="16"/>
        <v>907</v>
      </c>
      <c r="X24" s="55">
        <f t="shared" si="17"/>
        <v>5.124915656811261E-2</v>
      </c>
      <c r="Y24" s="47">
        <f t="shared" si="18"/>
        <v>0.88158716744065113</v>
      </c>
      <c r="Z24" s="47">
        <f>Y24/Y21</f>
        <v>0.98629144601953378</v>
      </c>
      <c r="AA24" s="5">
        <f t="shared" si="19"/>
        <v>1</v>
      </c>
      <c r="AB24" s="5">
        <f t="shared" si="20"/>
        <v>31</v>
      </c>
      <c r="AD24" s="36">
        <f t="shared" si="46"/>
        <v>4.3747500000000006</v>
      </c>
      <c r="AE24" s="165">
        <f t="shared" si="47"/>
        <v>0.29799999999999999</v>
      </c>
      <c r="AF24" s="164">
        <f t="shared" si="48"/>
        <v>2.3326488706365502</v>
      </c>
      <c r="AG24" s="164">
        <f t="shared" si="45"/>
        <v>2.3326488706365502</v>
      </c>
      <c r="AH24" s="160">
        <v>1</v>
      </c>
      <c r="AJ24" s="36"/>
      <c r="AK24" s="36"/>
      <c r="AL24" s="36"/>
      <c r="AM24" s="137"/>
      <c r="AO24" s="138"/>
      <c r="BI24" s="39">
        <f t="shared" si="21"/>
        <v>1787329.8232691763</v>
      </c>
      <c r="BJ24" s="39">
        <f t="shared" si="22"/>
        <v>1787329.8232691763</v>
      </c>
      <c r="BK24" s="39">
        <f t="shared" si="23"/>
        <v>1787329.8232691763</v>
      </c>
      <c r="BL24" s="39">
        <f t="shared" si="24"/>
        <v>2972.0507382342948</v>
      </c>
      <c r="BM24" s="39">
        <f t="shared" si="25"/>
        <v>2972.0507382342948</v>
      </c>
      <c r="BN24" s="39">
        <f t="shared" si="26"/>
        <v>2972.0507382342948</v>
      </c>
      <c r="BO24" s="39">
        <f t="shared" si="27"/>
        <v>3074.5352464492707</v>
      </c>
      <c r="BP24" s="39">
        <f t="shared" si="28"/>
        <v>3074.5352464492707</v>
      </c>
      <c r="BQ24" s="39">
        <f t="shared" si="29"/>
        <v>3074.5352464492707</v>
      </c>
      <c r="BR24" s="43"/>
      <c r="BS24" s="39">
        <f t="shared" si="30"/>
        <v>0</v>
      </c>
      <c r="BT24" s="39">
        <f t="shared" si="31"/>
        <v>0</v>
      </c>
      <c r="BU24" s="39">
        <f t="shared" si="32"/>
        <v>0</v>
      </c>
      <c r="BV24" s="40">
        <f t="shared" si="33"/>
        <v>0</v>
      </c>
      <c r="BX24" s="39">
        <f t="shared" si="34"/>
        <v>0</v>
      </c>
      <c r="BY24" s="39">
        <f t="shared" si="35"/>
        <v>0</v>
      </c>
      <c r="BZ24" s="39">
        <f t="shared" si="36"/>
        <v>0</v>
      </c>
      <c r="CA24" s="40">
        <f t="shared" si="37"/>
        <v>0</v>
      </c>
      <c r="CB24" s="40"/>
      <c r="CC24" s="52">
        <f t="shared" si="38"/>
        <v>0</v>
      </c>
      <c r="CE24" s="52">
        <f t="shared" si="39"/>
        <v>1793376.4092538599</v>
      </c>
      <c r="CF24" s="70"/>
    </row>
    <row r="25" spans="1:85">
      <c r="A25" s="44">
        <f t="shared" si="40"/>
        <v>37834</v>
      </c>
      <c r="B25" s="66">
        <f t="shared" si="41"/>
        <v>15000</v>
      </c>
      <c r="C25" s="67"/>
      <c r="D25" s="68">
        <f t="shared" si="3"/>
        <v>15000</v>
      </c>
      <c r="E25" s="35">
        <f t="shared" si="4"/>
        <v>465000</v>
      </c>
      <c r="F25" s="35">
        <f t="shared" si="5"/>
        <v>408019.37003312551</v>
      </c>
      <c r="G25" s="55">
        <f t="shared" si="6"/>
        <v>4.3879999999999999</v>
      </c>
      <c r="H25" s="69">
        <f>G25+' Summary'!$B$15</f>
        <v>4.3879999999999999</v>
      </c>
      <c r="I25" s="105">
        <f>H25+' Summary'!$B$17</f>
        <v>4.3879999999999999</v>
      </c>
      <c r="J25" s="55">
        <f t="shared" si="7"/>
        <v>7.2499999999999995E-3</v>
      </c>
      <c r="K25" s="69">
        <f>J25+' Summary'!$B$16</f>
        <v>7.2499999999999995E-3</v>
      </c>
      <c r="L25" s="105">
        <f t="shared" si="8"/>
        <v>7.2499999999999995E-3</v>
      </c>
      <c r="M25" s="55">
        <f t="shared" si="9"/>
        <v>7.4999999999999997E-3</v>
      </c>
      <c r="N25" s="69">
        <f t="shared" si="10"/>
        <v>7.4999999999999997E-3</v>
      </c>
      <c r="O25" s="105">
        <f t="shared" si="10"/>
        <v>7.4999999999999997E-3</v>
      </c>
      <c r="P25" s="7"/>
      <c r="Q25" s="105">
        <f t="shared" si="11"/>
        <v>4.4027500000000002</v>
      </c>
      <c r="R25" s="105">
        <f t="shared" si="12"/>
        <v>4.4027500000000002</v>
      </c>
      <c r="S25" s="105">
        <f t="shared" si="13"/>
        <v>4.4027500000000002</v>
      </c>
      <c r="T25" s="161">
        <f>Curves!F21+' Summary'!$B$18</f>
        <v>0.29799999999999999</v>
      </c>
      <c r="U25" s="5">
        <f t="shared" si="14"/>
        <v>31</v>
      </c>
      <c r="V25" s="45">
        <f t="shared" si="15"/>
        <v>37889</v>
      </c>
      <c r="W25" s="5">
        <f t="shared" si="16"/>
        <v>938</v>
      </c>
      <c r="X25" s="55">
        <f t="shared" si="17"/>
        <v>5.1402444889965294E-2</v>
      </c>
      <c r="Y25" s="47">
        <f t="shared" si="18"/>
        <v>0.8774610108239258</v>
      </c>
      <c r="Z25" s="47">
        <f>Y25/Y21</f>
        <v>0.98167523434323689</v>
      </c>
      <c r="AA25" s="5">
        <f t="shared" si="19"/>
        <v>1</v>
      </c>
      <c r="AB25" s="5">
        <f t="shared" si="20"/>
        <v>31</v>
      </c>
      <c r="AD25" s="36">
        <f t="shared" si="46"/>
        <v>4.4027500000000002</v>
      </c>
      <c r="AE25" s="165">
        <f t="shared" si="47"/>
        <v>0.29799999999999999</v>
      </c>
      <c r="AF25" s="164">
        <f t="shared" si="48"/>
        <v>2.4175222450376452</v>
      </c>
      <c r="AG25" s="164">
        <f t="shared" si="45"/>
        <v>2.4175222450376452</v>
      </c>
      <c r="AH25" s="160">
        <v>1</v>
      </c>
      <c r="AJ25" s="36"/>
      <c r="AK25" s="36"/>
      <c r="AL25" s="36"/>
      <c r="AM25" s="137"/>
      <c r="AO25" s="138"/>
      <c r="BI25" s="39">
        <f t="shared" si="21"/>
        <v>1790388.9957053547</v>
      </c>
      <c r="BJ25" s="39">
        <f t="shared" si="22"/>
        <v>1790388.9957053547</v>
      </c>
      <c r="BK25" s="39">
        <f t="shared" si="23"/>
        <v>1790388.9957053547</v>
      </c>
      <c r="BL25" s="39">
        <f t="shared" si="24"/>
        <v>2958.1404327401597</v>
      </c>
      <c r="BM25" s="39">
        <f t="shared" si="25"/>
        <v>2958.1404327401597</v>
      </c>
      <c r="BN25" s="39">
        <f t="shared" si="26"/>
        <v>2958.1404327401597</v>
      </c>
      <c r="BO25" s="39">
        <f t="shared" si="27"/>
        <v>3060.1452752484411</v>
      </c>
      <c r="BP25" s="39">
        <f t="shared" si="28"/>
        <v>3060.1452752484411</v>
      </c>
      <c r="BQ25" s="39">
        <f t="shared" si="29"/>
        <v>3060.1452752484411</v>
      </c>
      <c r="BR25" s="43"/>
      <c r="BS25" s="39">
        <f t="shared" si="30"/>
        <v>0</v>
      </c>
      <c r="BT25" s="39">
        <f t="shared" si="31"/>
        <v>0</v>
      </c>
      <c r="BU25" s="39">
        <f t="shared" si="32"/>
        <v>0</v>
      </c>
      <c r="BV25" s="40">
        <f t="shared" si="33"/>
        <v>0</v>
      </c>
      <c r="BX25" s="39">
        <f t="shared" si="34"/>
        <v>0</v>
      </c>
      <c r="BY25" s="39">
        <f t="shared" si="35"/>
        <v>0</v>
      </c>
      <c r="BZ25" s="39">
        <f t="shared" si="36"/>
        <v>0</v>
      </c>
      <c r="CA25" s="40">
        <f t="shared" si="37"/>
        <v>0</v>
      </c>
      <c r="CB25" s="40"/>
      <c r="CC25" s="52">
        <f t="shared" si="38"/>
        <v>0</v>
      </c>
      <c r="CE25" s="52">
        <f t="shared" si="39"/>
        <v>1796407.2814133433</v>
      </c>
      <c r="CF25" s="70"/>
    </row>
    <row r="26" spans="1:85">
      <c r="A26" s="44">
        <f t="shared" si="40"/>
        <v>37865</v>
      </c>
      <c r="B26" s="66">
        <f t="shared" si="41"/>
        <v>15000</v>
      </c>
      <c r="C26" s="67"/>
      <c r="D26" s="68">
        <f t="shared" si="3"/>
        <v>15000</v>
      </c>
      <c r="E26" s="35">
        <f t="shared" si="4"/>
        <v>450000</v>
      </c>
      <c r="F26" s="35">
        <f t="shared" si="5"/>
        <v>393063.64162310271</v>
      </c>
      <c r="G26" s="55">
        <f t="shared" si="6"/>
        <v>4.3879999999999999</v>
      </c>
      <c r="H26" s="69">
        <f>G26+' Summary'!$B$15</f>
        <v>4.3879999999999999</v>
      </c>
      <c r="I26" s="105">
        <f>H26+' Summary'!$B$17</f>
        <v>4.3879999999999999</v>
      </c>
      <c r="J26" s="55">
        <f t="shared" si="7"/>
        <v>7.2499999999999995E-3</v>
      </c>
      <c r="K26" s="69">
        <f>J26+' Summary'!$B$16</f>
        <v>7.2499999999999995E-3</v>
      </c>
      <c r="L26" s="105">
        <f t="shared" si="8"/>
        <v>7.2499999999999995E-3</v>
      </c>
      <c r="M26" s="55">
        <f t="shared" si="9"/>
        <v>7.4999999999999997E-3</v>
      </c>
      <c r="N26" s="69">
        <f t="shared" si="10"/>
        <v>7.4999999999999997E-3</v>
      </c>
      <c r="O26" s="105">
        <f t="shared" si="10"/>
        <v>7.4999999999999997E-3</v>
      </c>
      <c r="P26" s="7"/>
      <c r="Q26" s="105">
        <f t="shared" si="11"/>
        <v>4.4027500000000002</v>
      </c>
      <c r="R26" s="105">
        <f t="shared" si="12"/>
        <v>4.4027500000000002</v>
      </c>
      <c r="S26" s="105">
        <f t="shared" si="13"/>
        <v>4.4027500000000002</v>
      </c>
      <c r="T26" s="161">
        <f>Curves!F22+' Summary'!$B$18</f>
        <v>0.29799999999999999</v>
      </c>
      <c r="U26" s="5">
        <f t="shared" si="14"/>
        <v>30</v>
      </c>
      <c r="V26" s="45">
        <f t="shared" si="15"/>
        <v>37919</v>
      </c>
      <c r="W26" s="5">
        <f t="shared" si="16"/>
        <v>968</v>
      </c>
      <c r="X26" s="55">
        <f t="shared" si="17"/>
        <v>5.1555733219657902E-2</v>
      </c>
      <c r="Y26" s="47">
        <f t="shared" si="18"/>
        <v>0.87347475916245043</v>
      </c>
      <c r="Z26" s="47">
        <f>Y26/Y21</f>
        <v>0.97721554384342135</v>
      </c>
      <c r="AA26" s="5">
        <f t="shared" si="19"/>
        <v>1</v>
      </c>
      <c r="AB26" s="5">
        <f t="shared" si="20"/>
        <v>30</v>
      </c>
      <c r="AD26" s="36">
        <f t="shared" si="46"/>
        <v>4.4027500000000002</v>
      </c>
      <c r="AE26" s="165">
        <f t="shared" si="47"/>
        <v>0.29799999999999999</v>
      </c>
      <c r="AF26" s="164">
        <f t="shared" si="48"/>
        <v>2.5023956194387407</v>
      </c>
      <c r="AG26" s="164">
        <f t="shared" si="45"/>
        <v>2.5023956194387407</v>
      </c>
      <c r="AH26" s="160">
        <v>1</v>
      </c>
      <c r="AJ26" s="36"/>
      <c r="AK26" s="36"/>
      <c r="AL26" s="36"/>
      <c r="AM26" s="137"/>
      <c r="AO26" s="138"/>
      <c r="BI26" s="39">
        <f t="shared" si="21"/>
        <v>1724763.2594421746</v>
      </c>
      <c r="BJ26" s="39">
        <f t="shared" si="22"/>
        <v>1724763.2594421746</v>
      </c>
      <c r="BK26" s="39">
        <f t="shared" si="23"/>
        <v>1724763.2594421746</v>
      </c>
      <c r="BL26" s="39">
        <f t="shared" si="24"/>
        <v>2849.7114017674944</v>
      </c>
      <c r="BM26" s="39">
        <f t="shared" si="25"/>
        <v>2849.7114017674944</v>
      </c>
      <c r="BN26" s="39">
        <f t="shared" si="26"/>
        <v>2849.7114017674944</v>
      </c>
      <c r="BO26" s="39">
        <f t="shared" si="27"/>
        <v>2947.9773121732701</v>
      </c>
      <c r="BP26" s="39">
        <f t="shared" si="28"/>
        <v>2947.9773121732701</v>
      </c>
      <c r="BQ26" s="39">
        <f t="shared" si="29"/>
        <v>2947.9773121732701</v>
      </c>
      <c r="BR26" s="43"/>
      <c r="BS26" s="39">
        <f t="shared" si="30"/>
        <v>0</v>
      </c>
      <c r="BT26" s="39">
        <f t="shared" si="31"/>
        <v>0</v>
      </c>
      <c r="BU26" s="39">
        <f t="shared" si="32"/>
        <v>0</v>
      </c>
      <c r="BV26" s="40">
        <f t="shared" si="33"/>
        <v>0</v>
      </c>
      <c r="BX26" s="39">
        <f t="shared" si="34"/>
        <v>0</v>
      </c>
      <c r="BY26" s="39">
        <f t="shared" si="35"/>
        <v>0</v>
      </c>
      <c r="BZ26" s="39">
        <f t="shared" si="36"/>
        <v>0</v>
      </c>
      <c r="CA26" s="40">
        <f t="shared" si="37"/>
        <v>0</v>
      </c>
      <c r="CB26" s="40"/>
      <c r="CC26" s="52">
        <f t="shared" si="38"/>
        <v>0</v>
      </c>
      <c r="CE26" s="52">
        <f t="shared" si="39"/>
        <v>1730560.9481561154</v>
      </c>
      <c r="CF26" s="70"/>
    </row>
    <row r="27" spans="1:85">
      <c r="A27" s="44">
        <f t="shared" si="40"/>
        <v>37895</v>
      </c>
      <c r="B27" s="66">
        <f t="shared" si="41"/>
        <v>15000</v>
      </c>
      <c r="C27" s="67"/>
      <c r="D27" s="68">
        <f t="shared" si="3"/>
        <v>15000</v>
      </c>
      <c r="E27" s="35">
        <f t="shared" si="4"/>
        <v>465000</v>
      </c>
      <c r="F27" s="35">
        <f t="shared" si="5"/>
        <v>404255.10907503555</v>
      </c>
      <c r="G27" s="55">
        <f t="shared" si="6"/>
        <v>4.3980000000000006</v>
      </c>
      <c r="H27" s="69">
        <f>G27+' Summary'!$B$15</f>
        <v>4.3980000000000006</v>
      </c>
      <c r="I27" s="105">
        <f>H27+' Summary'!$B$17</f>
        <v>4.3980000000000006</v>
      </c>
      <c r="J27" s="55">
        <f t="shared" si="7"/>
        <v>7.2499999999999995E-3</v>
      </c>
      <c r="K27" s="69">
        <f>J27+' Summary'!$B$16</f>
        <v>7.2499999999999995E-3</v>
      </c>
      <c r="L27" s="105">
        <f t="shared" si="8"/>
        <v>7.2499999999999995E-3</v>
      </c>
      <c r="M27" s="55">
        <f t="shared" si="9"/>
        <v>7.4999999999999997E-3</v>
      </c>
      <c r="N27" s="69">
        <f t="shared" si="10"/>
        <v>7.4999999999999997E-3</v>
      </c>
      <c r="O27" s="105">
        <f t="shared" si="10"/>
        <v>7.4999999999999997E-3</v>
      </c>
      <c r="P27" s="7"/>
      <c r="Q27" s="105">
        <f t="shared" si="11"/>
        <v>4.4127500000000008</v>
      </c>
      <c r="R27" s="105">
        <f t="shared" si="12"/>
        <v>4.4127500000000008</v>
      </c>
      <c r="S27" s="105">
        <f t="shared" si="13"/>
        <v>4.4127500000000008</v>
      </c>
      <c r="T27" s="161">
        <f>Curves!F23+' Summary'!$B$18</f>
        <v>0.29799999999999999</v>
      </c>
      <c r="U27" s="5">
        <f t="shared" si="14"/>
        <v>31</v>
      </c>
      <c r="V27" s="45">
        <f t="shared" si="15"/>
        <v>37950</v>
      </c>
      <c r="W27" s="5">
        <f t="shared" si="16"/>
        <v>999</v>
      </c>
      <c r="X27" s="55">
        <f t="shared" si="17"/>
        <v>5.1699872549012815E-2</v>
      </c>
      <c r="Y27" s="47">
        <f t="shared" si="18"/>
        <v>0.86936582596781842</v>
      </c>
      <c r="Z27" s="47">
        <f>Y27/Y21</f>
        <v>0.97261860117932109</v>
      </c>
      <c r="AA27" s="5">
        <f t="shared" si="19"/>
        <v>1</v>
      </c>
      <c r="AB27" s="5">
        <f t="shared" si="20"/>
        <v>31</v>
      </c>
      <c r="AD27" s="36">
        <f t="shared" si="46"/>
        <v>4.4127500000000008</v>
      </c>
      <c r="AE27" s="165">
        <f t="shared" si="47"/>
        <v>0.29799999999999999</v>
      </c>
      <c r="AF27" s="164">
        <f t="shared" si="48"/>
        <v>2.5845311430527036</v>
      </c>
      <c r="AG27" s="164">
        <f t="shared" si="45"/>
        <v>2.5845311430527036</v>
      </c>
      <c r="AH27" s="160">
        <v>1</v>
      </c>
      <c r="AJ27" s="36"/>
      <c r="AK27" s="36"/>
      <c r="AL27" s="36"/>
      <c r="AM27" s="137"/>
      <c r="AO27" s="138"/>
      <c r="BI27" s="39">
        <f t="shared" si="21"/>
        <v>1777913.9697120066</v>
      </c>
      <c r="BJ27" s="39">
        <f t="shared" si="22"/>
        <v>1777913.9697120066</v>
      </c>
      <c r="BK27" s="39">
        <f t="shared" si="23"/>
        <v>1777913.9697120066</v>
      </c>
      <c r="BL27" s="39">
        <f t="shared" si="24"/>
        <v>2930.8495407940077</v>
      </c>
      <c r="BM27" s="39">
        <f t="shared" si="25"/>
        <v>2930.8495407940077</v>
      </c>
      <c r="BN27" s="39">
        <f t="shared" si="26"/>
        <v>2930.8495407940077</v>
      </c>
      <c r="BO27" s="39">
        <f t="shared" si="27"/>
        <v>3031.9133180627664</v>
      </c>
      <c r="BP27" s="39">
        <f t="shared" si="28"/>
        <v>3031.9133180627664</v>
      </c>
      <c r="BQ27" s="39">
        <f t="shared" si="29"/>
        <v>3031.9133180627664</v>
      </c>
      <c r="BR27" s="43"/>
      <c r="BS27" s="39">
        <f t="shared" si="30"/>
        <v>0</v>
      </c>
      <c r="BT27" s="39">
        <f t="shared" si="31"/>
        <v>0</v>
      </c>
      <c r="BU27" s="39">
        <f t="shared" si="32"/>
        <v>0</v>
      </c>
      <c r="BV27" s="40">
        <f t="shared" si="33"/>
        <v>0</v>
      </c>
      <c r="BX27" s="39">
        <f t="shared" si="34"/>
        <v>0</v>
      </c>
      <c r="BY27" s="39">
        <f t="shared" si="35"/>
        <v>0</v>
      </c>
      <c r="BZ27" s="39">
        <f t="shared" si="36"/>
        <v>0</v>
      </c>
      <c r="CA27" s="40">
        <f t="shared" si="37"/>
        <v>0</v>
      </c>
      <c r="CB27" s="40"/>
      <c r="CC27" s="52">
        <f t="shared" si="38"/>
        <v>0</v>
      </c>
      <c r="CE27" s="52">
        <f t="shared" si="39"/>
        <v>1783876.7325708633</v>
      </c>
      <c r="CF27" s="70"/>
    </row>
    <row r="28" spans="1:85">
      <c r="A28" s="44">
        <f t="shared" si="40"/>
        <v>37926</v>
      </c>
      <c r="B28" s="66">
        <f t="shared" si="41"/>
        <v>15000</v>
      </c>
      <c r="C28" s="67"/>
      <c r="D28" s="68">
        <f t="shared" si="3"/>
        <v>15000</v>
      </c>
      <c r="E28" s="35">
        <f t="shared" si="4"/>
        <v>450000</v>
      </c>
      <c r="F28" s="35">
        <f t="shared" si="5"/>
        <v>389424.7255111842</v>
      </c>
      <c r="G28" s="55">
        <f t="shared" si="6"/>
        <v>4.5350000000000001</v>
      </c>
      <c r="H28" s="69">
        <f>G28+' Summary'!$B$15</f>
        <v>4.5350000000000001</v>
      </c>
      <c r="I28" s="105">
        <f>H28+' Summary'!$B$17</f>
        <v>4.5350000000000001</v>
      </c>
      <c r="J28" s="55">
        <f t="shared" si="7"/>
        <v>-7.000000000000001E-3</v>
      </c>
      <c r="K28" s="69">
        <f>J28+' Summary'!$B$16</f>
        <v>-7.000000000000001E-3</v>
      </c>
      <c r="L28" s="105">
        <f t="shared" si="8"/>
        <v>-7.000000000000001E-3</v>
      </c>
      <c r="M28" s="55">
        <f t="shared" si="9"/>
        <v>7.4999999999999997E-3</v>
      </c>
      <c r="N28" s="69">
        <f t="shared" si="10"/>
        <v>7.4999999999999997E-3</v>
      </c>
      <c r="O28" s="105">
        <f t="shared" si="10"/>
        <v>7.4999999999999997E-3</v>
      </c>
      <c r="P28" s="7"/>
      <c r="Q28" s="105">
        <f t="shared" si="11"/>
        <v>4.5354999999999999</v>
      </c>
      <c r="R28" s="105">
        <f t="shared" si="12"/>
        <v>4.5354999999999999</v>
      </c>
      <c r="S28" s="105">
        <f t="shared" si="13"/>
        <v>4.5354999999999999</v>
      </c>
      <c r="T28" s="161">
        <f>Curves!F24+' Summary'!$B$18</f>
        <v>0.29799999999999999</v>
      </c>
      <c r="U28" s="5">
        <f t="shared" si="14"/>
        <v>30</v>
      </c>
      <c r="V28" s="45">
        <f t="shared" si="15"/>
        <v>37980</v>
      </c>
      <c r="W28" s="5">
        <f t="shared" si="16"/>
        <v>1029</v>
      </c>
      <c r="X28" s="55">
        <f t="shared" si="17"/>
        <v>5.1843541404135218E-2</v>
      </c>
      <c r="Y28" s="47">
        <f t="shared" si="18"/>
        <v>0.8653882789137427</v>
      </c>
      <c r="Z28" s="47">
        <f>Y28/Y21</f>
        <v>0.96816864911506395</v>
      </c>
      <c r="AA28" s="5">
        <f t="shared" si="19"/>
        <v>1</v>
      </c>
      <c r="AB28" s="5">
        <f t="shared" si="20"/>
        <v>30</v>
      </c>
      <c r="AD28" s="36">
        <f t="shared" si="46"/>
        <v>4.5354999999999999</v>
      </c>
      <c r="AE28" s="165">
        <f t="shared" si="47"/>
        <v>0.29799999999999999</v>
      </c>
      <c r="AF28" s="164">
        <f t="shared" si="48"/>
        <v>2.6694045174537986</v>
      </c>
      <c r="AG28" s="164">
        <f t="shared" si="45"/>
        <v>2.6694045174537986</v>
      </c>
      <c r="AH28" s="160">
        <v>1</v>
      </c>
      <c r="AJ28" s="36"/>
      <c r="AK28" s="36"/>
      <c r="AL28" s="36"/>
      <c r="AM28" s="137"/>
      <c r="AO28" s="138"/>
      <c r="BI28" s="39">
        <f t="shared" si="21"/>
        <v>1766041.1301932205</v>
      </c>
      <c r="BJ28" s="39">
        <f t="shared" si="22"/>
        <v>1766041.1301932205</v>
      </c>
      <c r="BK28" s="39">
        <f t="shared" si="23"/>
        <v>1766041.1301932205</v>
      </c>
      <c r="BL28" s="39">
        <f t="shared" si="24"/>
        <v>-2725.9730785782899</v>
      </c>
      <c r="BM28" s="39">
        <f t="shared" si="25"/>
        <v>-2725.9730785782899</v>
      </c>
      <c r="BN28" s="39">
        <f t="shared" si="26"/>
        <v>-2725.9730785782899</v>
      </c>
      <c r="BO28" s="39">
        <f t="shared" si="27"/>
        <v>2920.6854413338815</v>
      </c>
      <c r="BP28" s="39">
        <f t="shared" si="28"/>
        <v>2920.6854413338815</v>
      </c>
      <c r="BQ28" s="39">
        <f t="shared" si="29"/>
        <v>2920.6854413338815</v>
      </c>
      <c r="BR28" s="43"/>
      <c r="BS28" s="39">
        <f t="shared" si="30"/>
        <v>0</v>
      </c>
      <c r="BT28" s="39">
        <f t="shared" si="31"/>
        <v>0</v>
      </c>
      <c r="BU28" s="39">
        <f t="shared" si="32"/>
        <v>0</v>
      </c>
      <c r="BV28" s="40">
        <f t="shared" si="33"/>
        <v>0</v>
      </c>
      <c r="BX28" s="39">
        <f t="shared" si="34"/>
        <v>0</v>
      </c>
      <c r="BY28" s="39">
        <f t="shared" si="35"/>
        <v>0</v>
      </c>
      <c r="BZ28" s="39">
        <f t="shared" si="36"/>
        <v>0</v>
      </c>
      <c r="CA28" s="40">
        <f t="shared" si="37"/>
        <v>0</v>
      </c>
      <c r="CB28" s="40"/>
      <c r="CC28" s="52">
        <f t="shared" si="38"/>
        <v>0</v>
      </c>
      <c r="CE28" s="52">
        <f t="shared" si="39"/>
        <v>1766235.842555976</v>
      </c>
      <c r="CF28" s="70"/>
    </row>
    <row r="29" spans="1:85">
      <c r="A29" s="44">
        <f t="shared" si="40"/>
        <v>37956</v>
      </c>
      <c r="B29" s="66">
        <f t="shared" si="41"/>
        <v>15000</v>
      </c>
      <c r="C29" s="67"/>
      <c r="D29" s="68">
        <f t="shared" si="3"/>
        <v>15000</v>
      </c>
      <c r="E29" s="35">
        <f t="shared" si="4"/>
        <v>465000</v>
      </c>
      <c r="F29" s="35">
        <f t="shared" si="5"/>
        <v>400488.53295242222</v>
      </c>
      <c r="G29" s="55">
        <f t="shared" si="6"/>
        <v>4.67</v>
      </c>
      <c r="H29" s="69">
        <f>G29+' Summary'!$B$15</f>
        <v>4.67</v>
      </c>
      <c r="I29" s="105">
        <f>H29+' Summary'!$B$17</f>
        <v>4.67</v>
      </c>
      <c r="J29" s="55">
        <f t="shared" si="7"/>
        <v>-7.000000000000001E-3</v>
      </c>
      <c r="K29" s="69">
        <f>J29+' Summary'!$B$16</f>
        <v>-7.000000000000001E-3</v>
      </c>
      <c r="L29" s="105">
        <f t="shared" si="8"/>
        <v>-7.000000000000001E-3</v>
      </c>
      <c r="M29" s="55">
        <f t="shared" si="9"/>
        <v>7.4999999999999997E-3</v>
      </c>
      <c r="N29" s="69">
        <f t="shared" si="10"/>
        <v>7.4999999999999997E-3</v>
      </c>
      <c r="O29" s="105">
        <f t="shared" si="10"/>
        <v>7.4999999999999997E-3</v>
      </c>
      <c r="P29" s="7"/>
      <c r="Q29" s="105">
        <f t="shared" si="11"/>
        <v>4.6704999999999997</v>
      </c>
      <c r="R29" s="105">
        <f t="shared" si="12"/>
        <v>4.6704999999999997</v>
      </c>
      <c r="S29" s="105">
        <f t="shared" si="13"/>
        <v>4.6704999999999997</v>
      </c>
      <c r="T29" s="161">
        <f>Curves!F25+' Summary'!$B$18</f>
        <v>0.29799999999999999</v>
      </c>
      <c r="U29" s="5">
        <f t="shared" si="14"/>
        <v>31</v>
      </c>
      <c r="V29" s="45">
        <f t="shared" si="15"/>
        <v>38011</v>
      </c>
      <c r="W29" s="5">
        <f t="shared" si="16"/>
        <v>1060</v>
      </c>
      <c r="X29" s="55">
        <f t="shared" si="17"/>
        <v>5.1982575786616407E-2</v>
      </c>
      <c r="Y29" s="47">
        <f t="shared" si="18"/>
        <v>0.86126566226327361</v>
      </c>
      <c r="Z29" s="47">
        <f>Y29/Y21</f>
        <v>0.96355639783947011</v>
      </c>
      <c r="AA29" s="5">
        <f t="shared" si="19"/>
        <v>1</v>
      </c>
      <c r="AB29" s="5">
        <f t="shared" si="20"/>
        <v>31</v>
      </c>
      <c r="AD29" s="36">
        <f t="shared" si="46"/>
        <v>4.6704999999999997</v>
      </c>
      <c r="AE29" s="165">
        <f t="shared" si="47"/>
        <v>0.29799999999999999</v>
      </c>
      <c r="AF29" s="164">
        <f t="shared" si="48"/>
        <v>2.751540041067762</v>
      </c>
      <c r="AG29" s="164">
        <f t="shared" si="45"/>
        <v>2.751540041067762</v>
      </c>
      <c r="AH29" s="160">
        <v>1</v>
      </c>
      <c r="AJ29" s="36"/>
      <c r="AK29" s="36"/>
      <c r="AL29" s="36"/>
      <c r="AM29" s="137"/>
      <c r="AO29" s="138"/>
      <c r="BI29" s="39">
        <f t="shared" si="21"/>
        <v>1870281.4488878117</v>
      </c>
      <c r="BJ29" s="39">
        <f t="shared" si="22"/>
        <v>1870281.4488878117</v>
      </c>
      <c r="BK29" s="39">
        <f t="shared" si="23"/>
        <v>1870281.4488878117</v>
      </c>
      <c r="BL29" s="39">
        <f t="shared" si="24"/>
        <v>-2803.4197306669557</v>
      </c>
      <c r="BM29" s="39">
        <f t="shared" si="25"/>
        <v>-2803.4197306669557</v>
      </c>
      <c r="BN29" s="39">
        <f t="shared" si="26"/>
        <v>-2803.4197306669557</v>
      </c>
      <c r="BO29" s="39">
        <f t="shared" si="27"/>
        <v>3003.6639971431664</v>
      </c>
      <c r="BP29" s="39">
        <f t="shared" si="28"/>
        <v>3003.6639971431664</v>
      </c>
      <c r="BQ29" s="39">
        <f t="shared" si="29"/>
        <v>3003.6639971431664</v>
      </c>
      <c r="BR29" s="43"/>
      <c r="BS29" s="39">
        <f t="shared" si="30"/>
        <v>0</v>
      </c>
      <c r="BT29" s="39">
        <f t="shared" si="31"/>
        <v>0</v>
      </c>
      <c r="BU29" s="39">
        <f t="shared" si="32"/>
        <v>0</v>
      </c>
      <c r="BV29" s="40">
        <f t="shared" si="33"/>
        <v>0</v>
      </c>
      <c r="BX29" s="39">
        <f t="shared" si="34"/>
        <v>0</v>
      </c>
      <c r="BY29" s="39">
        <f t="shared" si="35"/>
        <v>0</v>
      </c>
      <c r="BZ29" s="39">
        <f t="shared" si="36"/>
        <v>0</v>
      </c>
      <c r="CA29" s="40">
        <f t="shared" si="37"/>
        <v>0</v>
      </c>
      <c r="CB29" s="40"/>
      <c r="CC29" s="52">
        <f t="shared" si="38"/>
        <v>0</v>
      </c>
      <c r="CE29" s="52">
        <f t="shared" si="39"/>
        <v>1870481.693154288</v>
      </c>
      <c r="CF29" s="70"/>
    </row>
    <row r="30" spans="1:85">
      <c r="A30" s="44">
        <f t="shared" si="40"/>
        <v>37987</v>
      </c>
      <c r="B30" s="66">
        <f t="shared" si="41"/>
        <v>15000</v>
      </c>
      <c r="C30" s="67"/>
      <c r="D30" s="68">
        <f t="shared" si="3"/>
        <v>15000</v>
      </c>
      <c r="E30" s="35">
        <f t="shared" si="4"/>
        <v>465000</v>
      </c>
      <c r="F30" s="35">
        <f t="shared" si="5"/>
        <v>398565.04303376074</v>
      </c>
      <c r="G30" s="55">
        <f t="shared" si="6"/>
        <v>4.71</v>
      </c>
      <c r="H30" s="69">
        <f>G30+' Summary'!$B$15</f>
        <v>4.71</v>
      </c>
      <c r="I30" s="105">
        <f>H30+' Summary'!$B$17</f>
        <v>4.71</v>
      </c>
      <c r="J30" s="55">
        <f t="shared" si="7"/>
        <v>-7.000000000000001E-3</v>
      </c>
      <c r="K30" s="69">
        <f>J30+' Summary'!$B$16</f>
        <v>-7.000000000000001E-3</v>
      </c>
      <c r="L30" s="105">
        <f t="shared" si="8"/>
        <v>-7.000000000000001E-3</v>
      </c>
      <c r="M30" s="55">
        <f t="shared" si="9"/>
        <v>7.4999999999999997E-3</v>
      </c>
      <c r="N30" s="69">
        <f t="shared" ref="N30:O49" si="49">M30</f>
        <v>7.4999999999999997E-3</v>
      </c>
      <c r="O30" s="105">
        <f t="shared" si="49"/>
        <v>7.4999999999999997E-3</v>
      </c>
      <c r="P30" s="7"/>
      <c r="Q30" s="105">
        <f t="shared" si="11"/>
        <v>4.7104999999999997</v>
      </c>
      <c r="R30" s="105">
        <f t="shared" si="12"/>
        <v>4.7104999999999997</v>
      </c>
      <c r="S30" s="105">
        <f t="shared" si="13"/>
        <v>4.7104999999999997</v>
      </c>
      <c r="T30" s="161">
        <f>Curves!F26+' Summary'!$B$18</f>
        <v>0.30100000000000005</v>
      </c>
      <c r="U30" s="5">
        <f t="shared" si="14"/>
        <v>31</v>
      </c>
      <c r="V30" s="45">
        <f t="shared" si="15"/>
        <v>38042</v>
      </c>
      <c r="W30" s="5">
        <f t="shared" si="16"/>
        <v>1091</v>
      </c>
      <c r="X30" s="55">
        <f t="shared" si="17"/>
        <v>5.2130958552012406E-2</v>
      </c>
      <c r="Y30" s="47">
        <f t="shared" si="18"/>
        <v>0.85712912480378656</v>
      </c>
      <c r="Z30" s="47">
        <f>Y30/Y21</f>
        <v>0.95892857240925689</v>
      </c>
      <c r="AA30" s="5">
        <f t="shared" si="19"/>
        <v>1</v>
      </c>
      <c r="AB30" s="5">
        <f t="shared" si="20"/>
        <v>31</v>
      </c>
      <c r="AD30" s="36">
        <f t="shared" si="46"/>
        <v>4.7104999999999997</v>
      </c>
      <c r="AE30" s="165">
        <f t="shared" si="47"/>
        <v>0.30100000000000005</v>
      </c>
      <c r="AF30" s="164">
        <f t="shared" si="48"/>
        <v>2.8364134154688569</v>
      </c>
      <c r="AG30" s="164">
        <f t="shared" si="45"/>
        <v>2.8364134154688569</v>
      </c>
      <c r="AH30" s="160">
        <v>1</v>
      </c>
      <c r="AJ30" s="36"/>
      <c r="AK30" s="36"/>
      <c r="AL30" s="36"/>
      <c r="AM30" s="137"/>
      <c r="AO30" s="138"/>
      <c r="BI30" s="39">
        <f t="shared" si="21"/>
        <v>1877241.3526890131</v>
      </c>
      <c r="BJ30" s="39">
        <f t="shared" si="22"/>
        <v>1877241.3526890131</v>
      </c>
      <c r="BK30" s="39">
        <f t="shared" si="23"/>
        <v>1877241.3526890131</v>
      </c>
      <c r="BL30" s="39">
        <f t="shared" si="24"/>
        <v>-2789.9553012363258</v>
      </c>
      <c r="BM30" s="39">
        <f t="shared" si="25"/>
        <v>-2789.9553012363258</v>
      </c>
      <c r="BN30" s="39">
        <f t="shared" si="26"/>
        <v>-2789.9553012363258</v>
      </c>
      <c r="BO30" s="39">
        <f t="shared" si="27"/>
        <v>2989.2378227532054</v>
      </c>
      <c r="BP30" s="39">
        <f t="shared" si="28"/>
        <v>2989.2378227532054</v>
      </c>
      <c r="BQ30" s="39">
        <f t="shared" si="29"/>
        <v>2989.2378227532054</v>
      </c>
      <c r="BR30" s="43"/>
      <c r="BS30" s="39">
        <f t="shared" si="30"/>
        <v>0</v>
      </c>
      <c r="BT30" s="39">
        <f t="shared" si="31"/>
        <v>0</v>
      </c>
      <c r="BU30" s="39">
        <f t="shared" si="32"/>
        <v>0</v>
      </c>
      <c r="BV30" s="40">
        <f t="shared" si="33"/>
        <v>0</v>
      </c>
      <c r="BX30" s="39">
        <f t="shared" si="34"/>
        <v>0</v>
      </c>
      <c r="BY30" s="39">
        <f t="shared" si="35"/>
        <v>0</v>
      </c>
      <c r="BZ30" s="39">
        <f t="shared" si="36"/>
        <v>0</v>
      </c>
      <c r="CA30" s="40">
        <f t="shared" si="37"/>
        <v>0</v>
      </c>
      <c r="CB30" s="40"/>
      <c r="CC30" s="52">
        <f t="shared" si="38"/>
        <v>0</v>
      </c>
      <c r="CE30" s="52">
        <f t="shared" si="39"/>
        <v>1877440.6352105299</v>
      </c>
      <c r="CF30" s="70"/>
    </row>
    <row r="31" spans="1:85">
      <c r="A31" s="44">
        <f t="shared" si="40"/>
        <v>38018</v>
      </c>
      <c r="B31" s="66">
        <f t="shared" si="41"/>
        <v>15000</v>
      </c>
      <c r="C31" s="67"/>
      <c r="D31" s="68">
        <f t="shared" si="3"/>
        <v>15000</v>
      </c>
      <c r="E31" s="35">
        <f t="shared" si="4"/>
        <v>435000</v>
      </c>
      <c r="F31" s="35">
        <f t="shared" si="5"/>
        <v>371167.1738113208</v>
      </c>
      <c r="G31" s="55">
        <f t="shared" si="6"/>
        <v>4.59</v>
      </c>
      <c r="H31" s="69">
        <f>G31+' Summary'!$B$15</f>
        <v>4.59</v>
      </c>
      <c r="I31" s="105">
        <f>H31+' Summary'!$B$17</f>
        <v>4.59</v>
      </c>
      <c r="J31" s="55">
        <f t="shared" si="7"/>
        <v>-7.000000000000001E-3</v>
      </c>
      <c r="K31" s="69">
        <f>J31+' Summary'!$B$16</f>
        <v>-7.000000000000001E-3</v>
      </c>
      <c r="L31" s="105">
        <f t="shared" si="8"/>
        <v>-7.000000000000001E-3</v>
      </c>
      <c r="M31" s="55">
        <f t="shared" si="9"/>
        <v>7.4999999999999997E-3</v>
      </c>
      <c r="N31" s="69">
        <f t="shared" si="49"/>
        <v>7.4999999999999997E-3</v>
      </c>
      <c r="O31" s="105">
        <f t="shared" si="49"/>
        <v>7.4999999999999997E-3</v>
      </c>
      <c r="P31" s="7"/>
      <c r="Q31" s="105">
        <f t="shared" si="11"/>
        <v>4.5904999999999996</v>
      </c>
      <c r="R31" s="105">
        <f t="shared" si="12"/>
        <v>4.5904999999999996</v>
      </c>
      <c r="S31" s="105">
        <f t="shared" si="13"/>
        <v>4.5904999999999996</v>
      </c>
      <c r="T31" s="161">
        <f>Curves!F27+' Summary'!$B$18</f>
        <v>0.29799999999999999</v>
      </c>
      <c r="U31" s="5">
        <f t="shared" si="14"/>
        <v>29</v>
      </c>
      <c r="V31" s="45">
        <f t="shared" si="15"/>
        <v>38071</v>
      </c>
      <c r="W31" s="5">
        <f t="shared" si="16"/>
        <v>1120</v>
      </c>
      <c r="X31" s="55">
        <f t="shared" si="17"/>
        <v>5.2284369481516296E-2</v>
      </c>
      <c r="Y31" s="47">
        <f t="shared" si="18"/>
        <v>0.85325787083062254</v>
      </c>
      <c r="Z31" s="47">
        <f>Y31/Y21</f>
        <v>0.95459753763457267</v>
      </c>
      <c r="AA31" s="5">
        <f t="shared" si="19"/>
        <v>1</v>
      </c>
      <c r="AB31" s="5">
        <f t="shared" si="20"/>
        <v>29</v>
      </c>
      <c r="AD31" s="36">
        <f t="shared" si="46"/>
        <v>4.5904999999999996</v>
      </c>
      <c r="AE31" s="165">
        <f t="shared" si="47"/>
        <v>0.29799999999999999</v>
      </c>
      <c r="AF31" s="164">
        <f t="shared" si="48"/>
        <v>2.9212867898699519</v>
      </c>
      <c r="AG31" s="164">
        <f t="shared" si="45"/>
        <v>2.9212867898699519</v>
      </c>
      <c r="AH31" s="160">
        <v>1</v>
      </c>
      <c r="AJ31" s="36"/>
      <c r="AK31" s="36"/>
      <c r="AL31" s="36"/>
      <c r="AM31" s="137"/>
      <c r="AO31" s="138"/>
      <c r="BI31" s="39">
        <f t="shared" si="21"/>
        <v>1703657.3277939623</v>
      </c>
      <c r="BJ31" s="39">
        <f t="shared" si="22"/>
        <v>1703657.3277939623</v>
      </c>
      <c r="BK31" s="39">
        <f t="shared" si="23"/>
        <v>1703657.3277939623</v>
      </c>
      <c r="BL31" s="39">
        <f t="shared" si="24"/>
        <v>-2598.1702166792461</v>
      </c>
      <c r="BM31" s="39">
        <f t="shared" si="25"/>
        <v>-2598.1702166792461</v>
      </c>
      <c r="BN31" s="39">
        <f t="shared" si="26"/>
        <v>-2598.1702166792461</v>
      </c>
      <c r="BO31" s="39">
        <f t="shared" si="27"/>
        <v>2783.7538035849057</v>
      </c>
      <c r="BP31" s="39">
        <f t="shared" si="28"/>
        <v>2783.7538035849057</v>
      </c>
      <c r="BQ31" s="39">
        <f t="shared" si="29"/>
        <v>2783.7538035849057</v>
      </c>
      <c r="BR31" s="43"/>
      <c r="BS31" s="39">
        <f t="shared" si="30"/>
        <v>0</v>
      </c>
      <c r="BT31" s="39">
        <f t="shared" si="31"/>
        <v>0</v>
      </c>
      <c r="BU31" s="39">
        <f t="shared" si="32"/>
        <v>0</v>
      </c>
      <c r="BV31" s="40">
        <f t="shared" si="33"/>
        <v>0</v>
      </c>
      <c r="BX31" s="39">
        <f t="shared" si="34"/>
        <v>0</v>
      </c>
      <c r="BY31" s="39">
        <f t="shared" si="35"/>
        <v>0</v>
      </c>
      <c r="BZ31" s="39">
        <f t="shared" si="36"/>
        <v>0</v>
      </c>
      <c r="CA31" s="40">
        <f t="shared" si="37"/>
        <v>0</v>
      </c>
      <c r="CB31" s="40"/>
      <c r="CC31" s="52">
        <f t="shared" si="38"/>
        <v>0</v>
      </c>
      <c r="CE31" s="52">
        <f t="shared" si="39"/>
        <v>1703842.9113808679</v>
      </c>
      <c r="CF31" s="70"/>
    </row>
    <row r="32" spans="1:85">
      <c r="A32" s="44">
        <f t="shared" si="40"/>
        <v>38047</v>
      </c>
      <c r="B32" s="66">
        <f t="shared" si="41"/>
        <v>15000</v>
      </c>
      <c r="C32" s="67"/>
      <c r="D32" s="68">
        <f t="shared" si="3"/>
        <v>15000</v>
      </c>
      <c r="E32" s="35">
        <f t="shared" si="4"/>
        <v>465000</v>
      </c>
      <c r="F32" s="35">
        <f t="shared" si="5"/>
        <v>394856.74073321262</v>
      </c>
      <c r="G32" s="55">
        <f t="shared" si="6"/>
        <v>4.45</v>
      </c>
      <c r="H32" s="69">
        <f>G32+' Summary'!$B$15</f>
        <v>4.45</v>
      </c>
      <c r="I32" s="105">
        <f>H32+' Summary'!$B$17</f>
        <v>4.45</v>
      </c>
      <c r="J32" s="55">
        <f t="shared" si="7"/>
        <v>-7.000000000000001E-3</v>
      </c>
      <c r="K32" s="69">
        <f>J32+' Summary'!$B$16</f>
        <v>-7.000000000000001E-3</v>
      </c>
      <c r="L32" s="105">
        <f t="shared" si="8"/>
        <v>-7.000000000000001E-3</v>
      </c>
      <c r="M32" s="55">
        <f t="shared" si="9"/>
        <v>7.4999999999999997E-3</v>
      </c>
      <c r="N32" s="69">
        <f t="shared" si="49"/>
        <v>7.4999999999999997E-3</v>
      </c>
      <c r="O32" s="105">
        <f t="shared" si="49"/>
        <v>7.4999999999999997E-3</v>
      </c>
      <c r="P32" s="7"/>
      <c r="Q32" s="105">
        <f t="shared" si="11"/>
        <v>4.4504999999999999</v>
      </c>
      <c r="R32" s="105">
        <f t="shared" si="12"/>
        <v>4.4504999999999999</v>
      </c>
      <c r="S32" s="105">
        <f t="shared" si="13"/>
        <v>4.4504999999999999</v>
      </c>
      <c r="T32" s="161">
        <f>Curves!F28+' Summary'!$B$18</f>
        <v>0.29300000000000004</v>
      </c>
      <c r="U32" s="5">
        <f t="shared" si="14"/>
        <v>31</v>
      </c>
      <c r="V32" s="45">
        <f t="shared" si="15"/>
        <v>38102</v>
      </c>
      <c r="W32" s="5">
        <f t="shared" si="16"/>
        <v>1151</v>
      </c>
      <c r="X32" s="55">
        <f t="shared" si="17"/>
        <v>5.2427882938803613E-2</v>
      </c>
      <c r="Y32" s="47">
        <f t="shared" si="18"/>
        <v>0.84915428114669378</v>
      </c>
      <c r="Z32" s="47">
        <f>Y32/Y21</f>
        <v>0.95000657311885406</v>
      </c>
      <c r="AA32" s="5">
        <f t="shared" si="19"/>
        <v>1</v>
      </c>
      <c r="AB32" s="5">
        <f t="shared" si="20"/>
        <v>31</v>
      </c>
      <c r="AD32" s="36">
        <f t="shared" si="46"/>
        <v>4.4504999999999999</v>
      </c>
      <c r="AE32" s="165">
        <f t="shared" si="47"/>
        <v>0.29300000000000004</v>
      </c>
      <c r="AF32" s="164">
        <f t="shared" si="48"/>
        <v>3.0006844626967832</v>
      </c>
      <c r="AG32" s="164">
        <f t="shared" si="45"/>
        <v>3.0006844626967832</v>
      </c>
      <c r="AH32" s="160">
        <v>1</v>
      </c>
      <c r="AJ32" s="36"/>
      <c r="AK32" s="36"/>
      <c r="AL32" s="36"/>
      <c r="AM32" s="137"/>
      <c r="AO32" s="138"/>
      <c r="BI32" s="39">
        <f t="shared" si="21"/>
        <v>1757112.4962627962</v>
      </c>
      <c r="BJ32" s="39">
        <f t="shared" si="22"/>
        <v>1757112.4962627962</v>
      </c>
      <c r="BK32" s="39">
        <f t="shared" si="23"/>
        <v>1757112.4962627962</v>
      </c>
      <c r="BL32" s="39">
        <f t="shared" si="24"/>
        <v>-2763.9971851324885</v>
      </c>
      <c r="BM32" s="39">
        <f t="shared" si="25"/>
        <v>-2763.9971851324885</v>
      </c>
      <c r="BN32" s="39">
        <f t="shared" si="26"/>
        <v>-2763.9971851324885</v>
      </c>
      <c r="BO32" s="39">
        <f t="shared" si="27"/>
        <v>2961.4255554990946</v>
      </c>
      <c r="BP32" s="39">
        <f t="shared" si="28"/>
        <v>2961.4255554990946</v>
      </c>
      <c r="BQ32" s="39">
        <f t="shared" si="29"/>
        <v>2961.4255554990946</v>
      </c>
      <c r="BR32" s="43"/>
      <c r="BS32" s="39">
        <f t="shared" si="30"/>
        <v>0</v>
      </c>
      <c r="BT32" s="39">
        <f t="shared" si="31"/>
        <v>0</v>
      </c>
      <c r="BU32" s="39">
        <f t="shared" si="32"/>
        <v>0</v>
      </c>
      <c r="BV32" s="40">
        <f t="shared" si="33"/>
        <v>0</v>
      </c>
      <c r="BX32" s="39">
        <f t="shared" si="34"/>
        <v>0</v>
      </c>
      <c r="BY32" s="39">
        <f t="shared" si="35"/>
        <v>0</v>
      </c>
      <c r="BZ32" s="39">
        <f t="shared" si="36"/>
        <v>0</v>
      </c>
      <c r="CA32" s="40">
        <f t="shared" si="37"/>
        <v>0</v>
      </c>
      <c r="CB32" s="40"/>
      <c r="CC32" s="52">
        <f t="shared" si="38"/>
        <v>0</v>
      </c>
      <c r="CE32" s="52">
        <f t="shared" si="39"/>
        <v>1757309.9246331628</v>
      </c>
      <c r="CF32" s="70"/>
    </row>
    <row r="33" spans="1:84" s="154" customFormat="1">
      <c r="A33" s="139">
        <f t="shared" si="40"/>
        <v>38078</v>
      </c>
      <c r="B33" s="140">
        <f t="shared" si="41"/>
        <v>15000</v>
      </c>
      <c r="C33" s="141"/>
      <c r="D33" s="142">
        <f t="shared" si="3"/>
        <v>15000</v>
      </c>
      <c r="E33" s="143">
        <f t="shared" si="4"/>
        <v>450000</v>
      </c>
      <c r="F33" s="143">
        <f t="shared" si="5"/>
        <v>380349.63126707083</v>
      </c>
      <c r="G33" s="144">
        <f t="shared" si="6"/>
        <v>4.4140000000000006</v>
      </c>
      <c r="H33" s="145">
        <f>G33+' Summary'!$B$15</f>
        <v>4.4140000000000006</v>
      </c>
      <c r="I33" s="146">
        <f>H33+' Summary'!$B$17</f>
        <v>4.4140000000000006</v>
      </c>
      <c r="J33" s="144">
        <f t="shared" si="7"/>
        <v>6.5000000000000006E-3</v>
      </c>
      <c r="K33" s="145">
        <f>J33+' Summary'!$B$16</f>
        <v>6.5000000000000006E-3</v>
      </c>
      <c r="L33" s="146">
        <f t="shared" si="8"/>
        <v>6.5000000000000006E-3</v>
      </c>
      <c r="M33" s="144">
        <f t="shared" si="9"/>
        <v>7.4999999999999997E-3</v>
      </c>
      <c r="N33" s="145">
        <f t="shared" si="49"/>
        <v>7.4999999999999997E-3</v>
      </c>
      <c r="O33" s="146">
        <f t="shared" si="49"/>
        <v>7.4999999999999997E-3</v>
      </c>
      <c r="P33" s="147"/>
      <c r="Q33" s="146">
        <f t="shared" si="11"/>
        <v>4.4280000000000008</v>
      </c>
      <c r="R33" s="146">
        <f t="shared" si="12"/>
        <v>4.4280000000000008</v>
      </c>
      <c r="S33" s="146">
        <f t="shared" si="13"/>
        <v>4.4280000000000008</v>
      </c>
      <c r="T33" s="162">
        <f>Curves!F29+' Summary'!$B$18</f>
        <v>0.29100000000000004</v>
      </c>
      <c r="U33" s="148">
        <f t="shared" si="14"/>
        <v>30</v>
      </c>
      <c r="V33" s="149">
        <f t="shared" si="15"/>
        <v>38132</v>
      </c>
      <c r="W33" s="148">
        <f t="shared" si="16"/>
        <v>1181</v>
      </c>
      <c r="X33" s="144">
        <f t="shared" si="17"/>
        <v>5.2567433496223608E-2</v>
      </c>
      <c r="Y33" s="150">
        <f t="shared" si="18"/>
        <v>0.8452214028157129</v>
      </c>
      <c r="Z33" s="150">
        <f>Y33/Y21</f>
        <v>0.94560659498924593</v>
      </c>
      <c r="AA33" s="148">
        <f t="shared" si="19"/>
        <v>1</v>
      </c>
      <c r="AB33" s="148">
        <f t="shared" si="20"/>
        <v>30</v>
      </c>
      <c r="AC33" s="148"/>
      <c r="AD33" s="151">
        <f t="shared" si="46"/>
        <v>4.4280000000000008</v>
      </c>
      <c r="AE33" s="167">
        <f t="shared" si="47"/>
        <v>0.29100000000000004</v>
      </c>
      <c r="AF33" s="168">
        <f t="shared" si="48"/>
        <v>3.0855578370978782</v>
      </c>
      <c r="AG33" s="168">
        <f t="shared" si="45"/>
        <v>3.0855578370978782</v>
      </c>
      <c r="AH33" s="169">
        <v>1</v>
      </c>
      <c r="AI33" s="148"/>
      <c r="AJ33" s="151"/>
      <c r="AK33" s="151"/>
      <c r="AL33" s="151"/>
      <c r="AM33" s="152"/>
      <c r="AN33" s="148"/>
      <c r="AO33" s="153"/>
      <c r="AP33" s="148"/>
      <c r="AQ33" s="148"/>
      <c r="AR33" s="148"/>
      <c r="AS33" s="148"/>
      <c r="AT33" s="148"/>
      <c r="AU33" s="148"/>
      <c r="AV33" s="148"/>
      <c r="AW33" s="148"/>
      <c r="AX33" s="148"/>
      <c r="AY33" s="148"/>
      <c r="AZ33" s="148"/>
      <c r="BA33" s="148"/>
      <c r="BB33" s="148"/>
      <c r="BC33" s="148"/>
      <c r="BD33" s="148"/>
      <c r="BE33" s="148"/>
      <c r="BF33" s="148"/>
      <c r="BG33" s="148"/>
      <c r="BI33" s="155">
        <f t="shared" si="21"/>
        <v>1678863.2724128508</v>
      </c>
      <c r="BJ33" s="155">
        <f t="shared" si="22"/>
        <v>1678863.2724128508</v>
      </c>
      <c r="BK33" s="155">
        <f t="shared" si="23"/>
        <v>1678863.2724128508</v>
      </c>
      <c r="BL33" s="155">
        <f t="shared" si="24"/>
        <v>2472.2726032359606</v>
      </c>
      <c r="BM33" s="155">
        <f t="shared" si="25"/>
        <v>2472.2726032359606</v>
      </c>
      <c r="BN33" s="155">
        <f t="shared" si="26"/>
        <v>2472.2726032359606</v>
      </c>
      <c r="BO33" s="155">
        <f t="shared" si="27"/>
        <v>2852.622234503031</v>
      </c>
      <c r="BP33" s="155">
        <f t="shared" si="28"/>
        <v>2852.622234503031</v>
      </c>
      <c r="BQ33" s="155">
        <f t="shared" si="29"/>
        <v>2852.622234503031</v>
      </c>
      <c r="BR33" s="156"/>
      <c r="BS33" s="155">
        <f t="shared" si="30"/>
        <v>0</v>
      </c>
      <c r="BT33" s="155">
        <f t="shared" si="31"/>
        <v>0</v>
      </c>
      <c r="BU33" s="155">
        <f t="shared" si="32"/>
        <v>0</v>
      </c>
      <c r="BV33" s="157">
        <f t="shared" si="33"/>
        <v>0</v>
      </c>
      <c r="BW33" s="158"/>
      <c r="BX33" s="155">
        <f t="shared" si="34"/>
        <v>0</v>
      </c>
      <c r="BY33" s="155">
        <f t="shared" si="35"/>
        <v>0</v>
      </c>
      <c r="BZ33" s="155">
        <f t="shared" si="36"/>
        <v>0</v>
      </c>
      <c r="CA33" s="157">
        <f t="shared" si="37"/>
        <v>0</v>
      </c>
      <c r="CB33" s="157"/>
      <c r="CC33" s="159">
        <f t="shared" si="38"/>
        <v>0</v>
      </c>
      <c r="CE33" s="159">
        <f t="shared" si="39"/>
        <v>1684188.1672505897</v>
      </c>
      <c r="CF33" s="163"/>
    </row>
    <row r="34" spans="1:84">
      <c r="A34" s="44">
        <f t="shared" si="40"/>
        <v>38108</v>
      </c>
      <c r="B34" s="66">
        <f t="shared" si="41"/>
        <v>15000</v>
      </c>
      <c r="C34" s="67"/>
      <c r="D34" s="68">
        <f t="shared" si="3"/>
        <v>15000</v>
      </c>
      <c r="E34" s="35">
        <f t="shared" si="4"/>
        <v>465000</v>
      </c>
      <c r="F34" s="35">
        <f t="shared" si="5"/>
        <v>391139.17022337136</v>
      </c>
      <c r="G34" s="55">
        <f t="shared" si="6"/>
        <v>4.4010000000000007</v>
      </c>
      <c r="H34" s="69">
        <f>G34+' Summary'!$B$15</f>
        <v>4.4010000000000007</v>
      </c>
      <c r="I34" s="105">
        <f>H34+' Summary'!$B$17</f>
        <v>4.4010000000000007</v>
      </c>
      <c r="J34" s="55">
        <f t="shared" si="7"/>
        <v>6.2500000000000003E-3</v>
      </c>
      <c r="K34" s="69">
        <f>J34+' Summary'!$B$16</f>
        <v>6.2500000000000003E-3</v>
      </c>
      <c r="L34" s="105">
        <f t="shared" si="8"/>
        <v>6.2500000000000003E-3</v>
      </c>
      <c r="M34" s="55">
        <f t="shared" si="9"/>
        <v>7.4999999999999997E-3</v>
      </c>
      <c r="N34" s="69">
        <f t="shared" si="49"/>
        <v>7.4999999999999997E-3</v>
      </c>
      <c r="O34" s="105">
        <f t="shared" si="49"/>
        <v>7.4999999999999997E-3</v>
      </c>
      <c r="P34" s="7"/>
      <c r="Q34" s="105">
        <f t="shared" si="11"/>
        <v>4.4147500000000006</v>
      </c>
      <c r="R34" s="105">
        <f t="shared" si="12"/>
        <v>4.4147500000000006</v>
      </c>
      <c r="S34" s="105">
        <f t="shared" si="13"/>
        <v>4.4147500000000006</v>
      </c>
      <c r="T34" s="161">
        <f>Curves!F30+' Summary'!$B$18</f>
        <v>0.29100000000000004</v>
      </c>
      <c r="U34" s="5">
        <f t="shared" si="14"/>
        <v>31</v>
      </c>
      <c r="V34" s="45">
        <f t="shared" si="15"/>
        <v>38163</v>
      </c>
      <c r="W34" s="5">
        <f t="shared" si="16"/>
        <v>1212</v>
      </c>
      <c r="X34" s="55">
        <f t="shared" si="17"/>
        <v>5.2688174931824906E-2</v>
      </c>
      <c r="Y34" s="47">
        <f t="shared" si="18"/>
        <v>0.84115950585671262</v>
      </c>
      <c r="Z34" s="47">
        <f>Y34/Y33</f>
        <v>0.9951942805216849</v>
      </c>
      <c r="AA34" s="5">
        <f t="shared" si="19"/>
        <v>1</v>
      </c>
      <c r="AB34" s="5">
        <f t="shared" si="20"/>
        <v>31</v>
      </c>
      <c r="AD34" s="36">
        <f>S34</f>
        <v>4.4147500000000006</v>
      </c>
      <c r="AE34" s="165">
        <f>T34</f>
        <v>0.29100000000000004</v>
      </c>
      <c r="AF34" s="164">
        <f>(A34-$C$3)/365.25</f>
        <v>3.1676933607118412</v>
      </c>
      <c r="AG34" s="164">
        <f>AF34</f>
        <v>3.1676933607118412</v>
      </c>
      <c r="AH34" s="160">
        <v>1</v>
      </c>
      <c r="AI34" s="5">
        <v>0</v>
      </c>
      <c r="AJ34" s="36">
        <f>$S$8</f>
        <v>4.8062713432508364</v>
      </c>
      <c r="AK34" s="36">
        <f>AJ34-$AK$2</f>
        <v>4.7962713432508366</v>
      </c>
      <c r="AL34" s="166">
        <f>X45</f>
        <v>5.39825608692222E-2</v>
      </c>
      <c r="AM34" s="137">
        <f>AM22</f>
        <v>1</v>
      </c>
      <c r="AN34" s="5">
        <v>0</v>
      </c>
      <c r="AO34" s="138">
        <f>AF45</f>
        <v>4.084873374401095</v>
      </c>
      <c r="AP34" s="5">
        <v>0</v>
      </c>
      <c r="AQ34" s="5">
        <v>0</v>
      </c>
      <c r="AR34" s="5">
        <v>0</v>
      </c>
      <c r="AT34" s="161">
        <f>_xll.ASTRIP(AD34:AD45,AE34:AE45,AF34:AF45,AG34:AG45,AH34:AH45,AI34,AJ34,AL34,AM34,AN34,AO34,AP34,AQ34,AR34)</f>
        <v>0.89249422719591065</v>
      </c>
      <c r="AU34" s="161">
        <f>_xll.ASTRIP(AD34:AD45,AE34:AE45,AF34:AF45,AG34:AG45,AH34:AH45,AI34,AK34,AL34,AM34,AN34,AO34,AP34,AQ34,AR34)</f>
        <v>0.88734376434409024</v>
      </c>
      <c r="AV34" s="138">
        <f>SUM(Z46:Z57)*$AG$2/12</f>
        <v>9.6853652306082672E-2</v>
      </c>
      <c r="AW34" s="170">
        <f>AV34/$AK$2</f>
        <v>9.6853652306082676</v>
      </c>
      <c r="AX34" s="161">
        <f>(AT34-AU34)*AW34</f>
        <v>4.9884113826560945E-2</v>
      </c>
      <c r="AY34" s="174">
        <f>AX34*SUM(E46:E57)</f>
        <v>273115.52320042119</v>
      </c>
      <c r="BI34" s="39">
        <f t="shared" si="21"/>
        <v>1721403.4881530576</v>
      </c>
      <c r="BJ34" s="39">
        <f t="shared" si="22"/>
        <v>1721403.4881530576</v>
      </c>
      <c r="BK34" s="39">
        <f t="shared" si="23"/>
        <v>1721403.4881530576</v>
      </c>
      <c r="BL34" s="39">
        <f t="shared" si="24"/>
        <v>2444.6198138960713</v>
      </c>
      <c r="BM34" s="39">
        <f t="shared" si="25"/>
        <v>2444.6198138960713</v>
      </c>
      <c r="BN34" s="39">
        <f t="shared" si="26"/>
        <v>2444.6198138960713</v>
      </c>
      <c r="BO34" s="39">
        <f t="shared" si="27"/>
        <v>2933.5437766752852</v>
      </c>
      <c r="BP34" s="39">
        <f t="shared" si="28"/>
        <v>2933.5437766752852</v>
      </c>
      <c r="BQ34" s="39">
        <f t="shared" si="29"/>
        <v>2933.5437766752852</v>
      </c>
      <c r="BR34" s="43"/>
      <c r="BS34" s="39">
        <f t="shared" si="30"/>
        <v>0</v>
      </c>
      <c r="BT34" s="39">
        <f t="shared" si="31"/>
        <v>0</v>
      </c>
      <c r="BU34" s="39">
        <f t="shared" si="32"/>
        <v>0</v>
      </c>
      <c r="BV34" s="40">
        <f t="shared" si="33"/>
        <v>0</v>
      </c>
      <c r="BX34" s="39">
        <f t="shared" si="34"/>
        <v>0</v>
      </c>
      <c r="BY34" s="39">
        <f t="shared" si="35"/>
        <v>0</v>
      </c>
      <c r="BZ34" s="39">
        <f t="shared" si="36"/>
        <v>0</v>
      </c>
      <c r="CA34" s="40">
        <f t="shared" si="37"/>
        <v>0</v>
      </c>
      <c r="CB34" s="40"/>
      <c r="CC34" s="52">
        <f t="shared" si="38"/>
        <v>0</v>
      </c>
      <c r="CE34" s="52">
        <f t="shared" si="39"/>
        <v>1726781.651743629</v>
      </c>
      <c r="CF34" s="70"/>
    </row>
    <row r="35" spans="1:84">
      <c r="A35" s="44">
        <f t="shared" si="40"/>
        <v>38139</v>
      </c>
      <c r="B35" s="66">
        <f t="shared" si="41"/>
        <v>15000</v>
      </c>
      <c r="C35" s="67"/>
      <c r="D35" s="68">
        <f t="shared" si="3"/>
        <v>15000</v>
      </c>
      <c r="E35" s="35">
        <f t="shared" si="4"/>
        <v>450000</v>
      </c>
      <c r="F35" s="35">
        <f t="shared" si="5"/>
        <v>376756.35283278546</v>
      </c>
      <c r="G35" s="55">
        <f t="shared" si="6"/>
        <v>4.4340000000000002</v>
      </c>
      <c r="H35" s="69">
        <f>G35+' Summary'!$B$15</f>
        <v>4.4340000000000002</v>
      </c>
      <c r="I35" s="105">
        <f>H35+' Summary'!$B$17</f>
        <v>4.4340000000000002</v>
      </c>
      <c r="J35" s="55">
        <f t="shared" si="7"/>
        <v>6.2500000000000003E-3</v>
      </c>
      <c r="K35" s="69">
        <f>J35+' Summary'!$B$16</f>
        <v>6.2500000000000003E-3</v>
      </c>
      <c r="L35" s="105">
        <f t="shared" si="8"/>
        <v>6.2500000000000003E-3</v>
      </c>
      <c r="M35" s="55">
        <f t="shared" si="9"/>
        <v>7.4999999999999997E-3</v>
      </c>
      <c r="N35" s="69">
        <f t="shared" si="49"/>
        <v>7.4999999999999997E-3</v>
      </c>
      <c r="O35" s="105">
        <f t="shared" si="49"/>
        <v>7.4999999999999997E-3</v>
      </c>
      <c r="P35" s="7"/>
      <c r="Q35" s="105">
        <f t="shared" si="11"/>
        <v>4.4477500000000001</v>
      </c>
      <c r="R35" s="105">
        <f t="shared" si="12"/>
        <v>4.4477500000000001</v>
      </c>
      <c r="S35" s="105">
        <f t="shared" si="13"/>
        <v>4.4477500000000001</v>
      </c>
      <c r="T35" s="161">
        <f>Curves!F31+' Summary'!$B$18</f>
        <v>0.28800000000000003</v>
      </c>
      <c r="U35" s="5">
        <f t="shared" si="14"/>
        <v>30</v>
      </c>
      <c r="V35" s="45">
        <f t="shared" si="15"/>
        <v>38193</v>
      </c>
      <c r="W35" s="5">
        <f t="shared" si="16"/>
        <v>1242</v>
      </c>
      <c r="X35" s="55">
        <f t="shared" si="17"/>
        <v>5.2812941087052596E-2</v>
      </c>
      <c r="Y35" s="47">
        <f t="shared" si="18"/>
        <v>0.83723633962841215</v>
      </c>
      <c r="Z35" s="47">
        <f>Y35/Y33</f>
        <v>0.99055269641693899</v>
      </c>
      <c r="AA35" s="5">
        <f t="shared" si="19"/>
        <v>1</v>
      </c>
      <c r="AB35" s="5">
        <f t="shared" si="20"/>
        <v>30</v>
      </c>
      <c r="AD35" s="36">
        <f t="shared" ref="AD35:AD45" si="50">S35</f>
        <v>4.4477500000000001</v>
      </c>
      <c r="AE35" s="165">
        <f t="shared" ref="AE35:AE45" si="51">T35</f>
        <v>0.28800000000000003</v>
      </c>
      <c r="AF35" s="164">
        <f t="shared" ref="AF35:AF45" si="52">(A35-$C$3)/365.25</f>
        <v>3.2525667351129361</v>
      </c>
      <c r="AG35" s="164">
        <f t="shared" si="45"/>
        <v>3.2525667351129361</v>
      </c>
      <c r="AH35" s="160">
        <v>1</v>
      </c>
      <c r="AJ35" s="36"/>
      <c r="AK35" s="36"/>
      <c r="AL35" s="36"/>
      <c r="AM35" s="137"/>
      <c r="AO35" s="138"/>
      <c r="BI35" s="39">
        <f t="shared" si="21"/>
        <v>1670537.6684605707</v>
      </c>
      <c r="BJ35" s="39">
        <f t="shared" si="22"/>
        <v>1670537.6684605707</v>
      </c>
      <c r="BK35" s="39">
        <f t="shared" si="23"/>
        <v>1670537.6684605707</v>
      </c>
      <c r="BL35" s="39">
        <f t="shared" si="24"/>
        <v>2354.7272052049093</v>
      </c>
      <c r="BM35" s="39">
        <f t="shared" si="25"/>
        <v>2354.7272052049093</v>
      </c>
      <c r="BN35" s="39">
        <f t="shared" si="26"/>
        <v>2354.7272052049093</v>
      </c>
      <c r="BO35" s="39">
        <f t="shared" si="27"/>
        <v>2825.672646245891</v>
      </c>
      <c r="BP35" s="39">
        <f t="shared" si="28"/>
        <v>2825.672646245891</v>
      </c>
      <c r="BQ35" s="39">
        <f t="shared" si="29"/>
        <v>2825.672646245891</v>
      </c>
      <c r="BR35" s="43"/>
      <c r="BS35" s="39">
        <f t="shared" si="30"/>
        <v>0</v>
      </c>
      <c r="BT35" s="39">
        <f t="shared" si="31"/>
        <v>0</v>
      </c>
      <c r="BU35" s="39">
        <f t="shared" si="32"/>
        <v>0</v>
      </c>
      <c r="BV35" s="40">
        <f t="shared" si="33"/>
        <v>0</v>
      </c>
      <c r="BX35" s="39">
        <f t="shared" si="34"/>
        <v>0</v>
      </c>
      <c r="BY35" s="39">
        <f t="shared" si="35"/>
        <v>0</v>
      </c>
      <c r="BZ35" s="39">
        <f t="shared" si="36"/>
        <v>0</v>
      </c>
      <c r="CA35" s="40">
        <f t="shared" si="37"/>
        <v>0</v>
      </c>
      <c r="CB35" s="40"/>
      <c r="CC35" s="52">
        <f t="shared" si="38"/>
        <v>0</v>
      </c>
      <c r="CE35" s="52">
        <f t="shared" si="39"/>
        <v>1675718.0683120214</v>
      </c>
      <c r="CF35" s="70"/>
    </row>
    <row r="36" spans="1:84">
      <c r="A36" s="44">
        <f t="shared" si="40"/>
        <v>38169</v>
      </c>
      <c r="B36" s="66">
        <f t="shared" si="41"/>
        <v>15000</v>
      </c>
      <c r="C36" s="67"/>
      <c r="D36" s="68">
        <f t="shared" si="3"/>
        <v>15000</v>
      </c>
      <c r="E36" s="35">
        <f t="shared" si="4"/>
        <v>465000</v>
      </c>
      <c r="F36" s="35">
        <f t="shared" si="5"/>
        <v>387433.91766429984</v>
      </c>
      <c r="G36" s="55">
        <f t="shared" si="6"/>
        <v>4.46</v>
      </c>
      <c r="H36" s="69">
        <f>G36+' Summary'!$B$15</f>
        <v>4.46</v>
      </c>
      <c r="I36" s="105">
        <f>H36+' Summary'!$B$17</f>
        <v>4.46</v>
      </c>
      <c r="J36" s="55">
        <f t="shared" si="7"/>
        <v>6.2500000000000003E-3</v>
      </c>
      <c r="K36" s="69">
        <f>J36+' Summary'!$B$16</f>
        <v>6.2500000000000003E-3</v>
      </c>
      <c r="L36" s="105">
        <f t="shared" si="8"/>
        <v>6.2500000000000003E-3</v>
      </c>
      <c r="M36" s="55">
        <f t="shared" si="9"/>
        <v>7.4999999999999997E-3</v>
      </c>
      <c r="N36" s="69">
        <f t="shared" si="49"/>
        <v>7.4999999999999997E-3</v>
      </c>
      <c r="O36" s="105">
        <f t="shared" si="49"/>
        <v>7.4999999999999997E-3</v>
      </c>
      <c r="P36" s="7"/>
      <c r="Q36" s="105">
        <f t="shared" si="11"/>
        <v>4.4737499999999999</v>
      </c>
      <c r="R36" s="105">
        <f t="shared" si="12"/>
        <v>4.4737499999999999</v>
      </c>
      <c r="S36" s="105">
        <f t="shared" si="13"/>
        <v>4.4737499999999999</v>
      </c>
      <c r="T36" s="161">
        <f>Curves!F32+' Summary'!$B$18</f>
        <v>0.28800000000000003</v>
      </c>
      <c r="U36" s="5">
        <f t="shared" si="14"/>
        <v>31</v>
      </c>
      <c r="V36" s="45">
        <f t="shared" si="15"/>
        <v>38224</v>
      </c>
      <c r="W36" s="5">
        <f t="shared" si="16"/>
        <v>1273</v>
      </c>
      <c r="X36" s="55">
        <f t="shared" si="17"/>
        <v>5.2931683691486216E-2</v>
      </c>
      <c r="Y36" s="47">
        <f t="shared" si="18"/>
        <v>0.83319122078344054</v>
      </c>
      <c r="Z36" s="47">
        <f>Y36/Y33</f>
        <v>0.98576682749372435</v>
      </c>
      <c r="AA36" s="5">
        <f t="shared" si="19"/>
        <v>1</v>
      </c>
      <c r="AB36" s="5">
        <f t="shared" si="20"/>
        <v>31</v>
      </c>
      <c r="AD36" s="36">
        <f t="shared" si="50"/>
        <v>4.4737499999999999</v>
      </c>
      <c r="AE36" s="165">
        <f t="shared" si="51"/>
        <v>0.28800000000000003</v>
      </c>
      <c r="AF36" s="164">
        <f t="shared" si="52"/>
        <v>3.3347022587268995</v>
      </c>
      <c r="AG36" s="164">
        <f t="shared" si="45"/>
        <v>3.3347022587268995</v>
      </c>
      <c r="AH36" s="160">
        <v>1</v>
      </c>
      <c r="AJ36" s="36"/>
      <c r="AK36" s="36"/>
      <c r="AL36" s="36"/>
      <c r="AM36" s="137"/>
      <c r="AO36" s="138"/>
      <c r="BI36" s="39">
        <f t="shared" si="21"/>
        <v>1727955.2727827772</v>
      </c>
      <c r="BJ36" s="39">
        <f t="shared" si="22"/>
        <v>1727955.2727827772</v>
      </c>
      <c r="BK36" s="39">
        <f t="shared" si="23"/>
        <v>1727955.2727827772</v>
      </c>
      <c r="BL36" s="39">
        <f t="shared" si="24"/>
        <v>2421.4619854018742</v>
      </c>
      <c r="BM36" s="39">
        <f t="shared" si="25"/>
        <v>2421.4619854018742</v>
      </c>
      <c r="BN36" s="39">
        <f t="shared" si="26"/>
        <v>2421.4619854018742</v>
      </c>
      <c r="BO36" s="39">
        <f t="shared" si="27"/>
        <v>2905.7543824822487</v>
      </c>
      <c r="BP36" s="39">
        <f t="shared" si="28"/>
        <v>2905.7543824822487</v>
      </c>
      <c r="BQ36" s="39">
        <f t="shared" si="29"/>
        <v>2905.7543824822487</v>
      </c>
      <c r="BR36" s="43"/>
      <c r="BS36" s="39">
        <f t="shared" si="30"/>
        <v>0</v>
      </c>
      <c r="BT36" s="39">
        <f t="shared" si="31"/>
        <v>0</v>
      </c>
      <c r="BU36" s="39">
        <f t="shared" si="32"/>
        <v>0</v>
      </c>
      <c r="BV36" s="40">
        <f t="shared" si="33"/>
        <v>0</v>
      </c>
      <c r="BX36" s="39">
        <f t="shared" si="34"/>
        <v>0</v>
      </c>
      <c r="BY36" s="39">
        <f t="shared" si="35"/>
        <v>0</v>
      </c>
      <c r="BZ36" s="39">
        <f t="shared" si="36"/>
        <v>0</v>
      </c>
      <c r="CA36" s="40">
        <f t="shared" si="37"/>
        <v>0</v>
      </c>
      <c r="CB36" s="40"/>
      <c r="CC36" s="52">
        <f t="shared" si="38"/>
        <v>0</v>
      </c>
      <c r="CE36" s="52">
        <f t="shared" si="39"/>
        <v>1733282.4891506613</v>
      </c>
      <c r="CF36" s="70"/>
    </row>
    <row r="37" spans="1:84">
      <c r="A37" s="44">
        <f t="shared" si="40"/>
        <v>38200</v>
      </c>
      <c r="B37" s="66">
        <f t="shared" si="41"/>
        <v>15000</v>
      </c>
      <c r="C37" s="67"/>
      <c r="D37" s="68">
        <f t="shared" si="3"/>
        <v>15000</v>
      </c>
      <c r="E37" s="35">
        <f t="shared" si="4"/>
        <v>465000</v>
      </c>
      <c r="F37" s="35">
        <f t="shared" si="5"/>
        <v>385554.35172063846</v>
      </c>
      <c r="G37" s="55">
        <f t="shared" si="6"/>
        <v>4.4880000000000004</v>
      </c>
      <c r="H37" s="69">
        <f>G37+' Summary'!$B$15</f>
        <v>4.4880000000000004</v>
      </c>
      <c r="I37" s="105">
        <f>H37+' Summary'!$B$17</f>
        <v>4.4880000000000004</v>
      </c>
      <c r="J37" s="55">
        <f t="shared" si="7"/>
        <v>6.2500000000000003E-3</v>
      </c>
      <c r="K37" s="69">
        <f>J37+' Summary'!$B$16</f>
        <v>6.2500000000000003E-3</v>
      </c>
      <c r="L37" s="105">
        <f t="shared" si="8"/>
        <v>6.2500000000000003E-3</v>
      </c>
      <c r="M37" s="55">
        <f t="shared" si="9"/>
        <v>7.4999999999999997E-3</v>
      </c>
      <c r="N37" s="69">
        <f t="shared" si="49"/>
        <v>7.4999999999999997E-3</v>
      </c>
      <c r="O37" s="105">
        <f t="shared" si="49"/>
        <v>7.4999999999999997E-3</v>
      </c>
      <c r="P37" s="7"/>
      <c r="Q37" s="105">
        <f t="shared" si="11"/>
        <v>4.5017500000000004</v>
      </c>
      <c r="R37" s="105">
        <f t="shared" si="12"/>
        <v>4.5017500000000004</v>
      </c>
      <c r="S37" s="105">
        <f t="shared" si="13"/>
        <v>4.5017500000000004</v>
      </c>
      <c r="T37" s="161">
        <f>Curves!F33+' Summary'!$B$18</f>
        <v>0.28800000000000003</v>
      </c>
      <c r="U37" s="5">
        <f t="shared" si="14"/>
        <v>31</v>
      </c>
      <c r="V37" s="45">
        <f t="shared" si="15"/>
        <v>38255</v>
      </c>
      <c r="W37" s="5">
        <f t="shared" si="16"/>
        <v>1304</v>
      </c>
      <c r="X37" s="55">
        <f t="shared" si="17"/>
        <v>5.3052188572677114E-2</v>
      </c>
      <c r="Y37" s="47">
        <f t="shared" si="18"/>
        <v>0.82914914348524404</v>
      </c>
      <c r="Z37" s="47">
        <f>Y37/Y33</f>
        <v>0.98098455709128185</v>
      </c>
      <c r="AA37" s="5">
        <f t="shared" si="19"/>
        <v>1</v>
      </c>
      <c r="AB37" s="5">
        <f t="shared" si="20"/>
        <v>31</v>
      </c>
      <c r="AD37" s="36">
        <f t="shared" si="50"/>
        <v>4.5017500000000004</v>
      </c>
      <c r="AE37" s="165">
        <f t="shared" si="51"/>
        <v>0.28800000000000003</v>
      </c>
      <c r="AF37" s="164">
        <f t="shared" si="52"/>
        <v>3.4195756331279945</v>
      </c>
      <c r="AG37" s="164">
        <f t="shared" si="45"/>
        <v>3.4195756331279945</v>
      </c>
      <c r="AH37" s="160">
        <v>1</v>
      </c>
      <c r="AJ37" s="36"/>
      <c r="AK37" s="36"/>
      <c r="AL37" s="36"/>
      <c r="AM37" s="137"/>
      <c r="AO37" s="138"/>
      <c r="BI37" s="39">
        <f t="shared" si="21"/>
        <v>1730367.9305222256</v>
      </c>
      <c r="BJ37" s="39">
        <f t="shared" si="22"/>
        <v>1730367.9305222256</v>
      </c>
      <c r="BK37" s="39">
        <f t="shared" si="23"/>
        <v>1730367.9305222256</v>
      </c>
      <c r="BL37" s="39">
        <f t="shared" si="24"/>
        <v>2409.7146982539903</v>
      </c>
      <c r="BM37" s="39">
        <f t="shared" si="25"/>
        <v>2409.7146982539903</v>
      </c>
      <c r="BN37" s="39">
        <f t="shared" si="26"/>
        <v>2409.7146982539903</v>
      </c>
      <c r="BO37" s="39">
        <f t="shared" si="27"/>
        <v>2891.6576379047883</v>
      </c>
      <c r="BP37" s="39">
        <f t="shared" si="28"/>
        <v>2891.6576379047883</v>
      </c>
      <c r="BQ37" s="39">
        <f t="shared" si="29"/>
        <v>2891.6576379047883</v>
      </c>
      <c r="BR37" s="43"/>
      <c r="BS37" s="39">
        <f t="shared" si="30"/>
        <v>0</v>
      </c>
      <c r="BT37" s="39">
        <f t="shared" si="31"/>
        <v>0</v>
      </c>
      <c r="BU37" s="39">
        <f t="shared" si="32"/>
        <v>0</v>
      </c>
      <c r="BV37" s="40">
        <f t="shared" si="33"/>
        <v>0</v>
      </c>
      <c r="BX37" s="39">
        <f t="shared" si="34"/>
        <v>0</v>
      </c>
      <c r="BY37" s="39">
        <f t="shared" si="35"/>
        <v>0</v>
      </c>
      <c r="BZ37" s="39">
        <f t="shared" si="36"/>
        <v>0</v>
      </c>
      <c r="CA37" s="40">
        <f t="shared" si="37"/>
        <v>0</v>
      </c>
      <c r="CB37" s="40"/>
      <c r="CC37" s="52">
        <f t="shared" si="38"/>
        <v>0</v>
      </c>
      <c r="CE37" s="52">
        <f t="shared" si="39"/>
        <v>1735669.3028583843</v>
      </c>
      <c r="CF37" s="70"/>
    </row>
    <row r="38" spans="1:84">
      <c r="A38" s="44">
        <f t="shared" si="40"/>
        <v>38231</v>
      </c>
      <c r="B38" s="66">
        <f t="shared" si="41"/>
        <v>15000</v>
      </c>
      <c r="C38" s="67"/>
      <c r="D38" s="68">
        <f t="shared" si="3"/>
        <v>15000</v>
      </c>
      <c r="E38" s="35">
        <f t="shared" si="4"/>
        <v>450000</v>
      </c>
      <c r="F38" s="35">
        <f t="shared" si="5"/>
        <v>371360.97393031092</v>
      </c>
      <c r="G38" s="55">
        <f t="shared" si="6"/>
        <v>4.4780000000000006</v>
      </c>
      <c r="H38" s="69">
        <f>G38+' Summary'!$B$15</f>
        <v>4.4780000000000006</v>
      </c>
      <c r="I38" s="105">
        <f>H38+' Summary'!$B$17</f>
        <v>4.4780000000000006</v>
      </c>
      <c r="J38" s="55">
        <f t="shared" si="7"/>
        <v>6.2500000000000003E-3</v>
      </c>
      <c r="K38" s="69">
        <f>J38+' Summary'!$B$16</f>
        <v>6.2500000000000003E-3</v>
      </c>
      <c r="L38" s="105">
        <f t="shared" si="8"/>
        <v>6.2500000000000003E-3</v>
      </c>
      <c r="M38" s="55">
        <f t="shared" si="9"/>
        <v>7.4999999999999997E-3</v>
      </c>
      <c r="N38" s="69">
        <f t="shared" si="49"/>
        <v>7.4999999999999997E-3</v>
      </c>
      <c r="O38" s="105">
        <f t="shared" si="49"/>
        <v>7.4999999999999997E-3</v>
      </c>
      <c r="P38" s="7"/>
      <c r="Q38" s="105">
        <f t="shared" si="11"/>
        <v>4.4917500000000006</v>
      </c>
      <c r="R38" s="105">
        <f t="shared" si="12"/>
        <v>4.4917500000000006</v>
      </c>
      <c r="S38" s="105">
        <f t="shared" si="13"/>
        <v>4.4917500000000006</v>
      </c>
      <c r="T38" s="161">
        <f>Curves!F34+' Summary'!$B$18</f>
        <v>0.28800000000000003</v>
      </c>
      <c r="U38" s="5">
        <f t="shared" si="14"/>
        <v>30</v>
      </c>
      <c r="V38" s="45">
        <f t="shared" si="15"/>
        <v>38285</v>
      </c>
      <c r="W38" s="5">
        <f t="shared" si="16"/>
        <v>1334</v>
      </c>
      <c r="X38" s="55">
        <f t="shared" si="17"/>
        <v>5.3172693458710001E-2</v>
      </c>
      <c r="Y38" s="47">
        <f t="shared" si="18"/>
        <v>0.82524660873402422</v>
      </c>
      <c r="Z38" s="47">
        <f>Y38/Y33</f>
        <v>0.97636738254007061</v>
      </c>
      <c r="AA38" s="5">
        <f t="shared" si="19"/>
        <v>1</v>
      </c>
      <c r="AB38" s="5">
        <f t="shared" si="20"/>
        <v>30</v>
      </c>
      <c r="AD38" s="36">
        <f t="shared" si="50"/>
        <v>4.4917500000000006</v>
      </c>
      <c r="AE38" s="165">
        <f t="shared" si="51"/>
        <v>0.28800000000000003</v>
      </c>
      <c r="AF38" s="164">
        <f t="shared" si="52"/>
        <v>3.5044490075290895</v>
      </c>
      <c r="AG38" s="164">
        <f t="shared" si="45"/>
        <v>3.5044490075290895</v>
      </c>
      <c r="AH38" s="160">
        <v>1</v>
      </c>
      <c r="AJ38" s="36"/>
      <c r="AK38" s="36"/>
      <c r="AL38" s="36"/>
      <c r="AM38" s="137"/>
      <c r="AO38" s="138"/>
      <c r="BI38" s="39">
        <f t="shared" si="21"/>
        <v>1662954.4412599325</v>
      </c>
      <c r="BJ38" s="39">
        <f t="shared" si="22"/>
        <v>1662954.4412599325</v>
      </c>
      <c r="BK38" s="39">
        <f t="shared" si="23"/>
        <v>1662954.4412599325</v>
      </c>
      <c r="BL38" s="39">
        <f t="shared" si="24"/>
        <v>2321.0060870644434</v>
      </c>
      <c r="BM38" s="39">
        <f t="shared" si="25"/>
        <v>2321.0060870644434</v>
      </c>
      <c r="BN38" s="39">
        <f t="shared" si="26"/>
        <v>2321.0060870644434</v>
      </c>
      <c r="BO38" s="39">
        <f t="shared" si="27"/>
        <v>2785.2073044773319</v>
      </c>
      <c r="BP38" s="39">
        <f t="shared" si="28"/>
        <v>2785.2073044773319</v>
      </c>
      <c r="BQ38" s="39">
        <f t="shared" si="29"/>
        <v>2785.2073044773319</v>
      </c>
      <c r="BR38" s="43"/>
      <c r="BS38" s="39">
        <f t="shared" si="30"/>
        <v>0</v>
      </c>
      <c r="BT38" s="39">
        <f t="shared" si="31"/>
        <v>0</v>
      </c>
      <c r="BU38" s="39">
        <f t="shared" si="32"/>
        <v>0</v>
      </c>
      <c r="BV38" s="40">
        <f t="shared" si="33"/>
        <v>0</v>
      </c>
      <c r="BX38" s="39">
        <f t="shared" si="34"/>
        <v>0</v>
      </c>
      <c r="BY38" s="39">
        <f t="shared" si="35"/>
        <v>0</v>
      </c>
      <c r="BZ38" s="39">
        <f t="shared" si="36"/>
        <v>0</v>
      </c>
      <c r="CA38" s="40">
        <f t="shared" si="37"/>
        <v>0</v>
      </c>
      <c r="CB38" s="40"/>
      <c r="CC38" s="52">
        <f t="shared" si="38"/>
        <v>0</v>
      </c>
      <c r="CE38" s="52">
        <f t="shared" si="39"/>
        <v>1668060.6546514742</v>
      </c>
      <c r="CF38" s="70"/>
    </row>
    <row r="39" spans="1:84">
      <c r="A39" s="44">
        <f t="shared" si="40"/>
        <v>38261</v>
      </c>
      <c r="B39" s="66">
        <f t="shared" si="41"/>
        <v>15000</v>
      </c>
      <c r="C39" s="67"/>
      <c r="D39" s="68">
        <f t="shared" si="3"/>
        <v>15000</v>
      </c>
      <c r="E39" s="35">
        <f t="shared" si="4"/>
        <v>465000</v>
      </c>
      <c r="F39" s="35">
        <f t="shared" si="5"/>
        <v>381868.92178560409</v>
      </c>
      <c r="G39" s="55">
        <f t="shared" si="6"/>
        <v>4.4980000000000002</v>
      </c>
      <c r="H39" s="69">
        <f>G39+' Summary'!$B$15</f>
        <v>4.4980000000000002</v>
      </c>
      <c r="I39" s="105">
        <f>H39+' Summary'!$B$17</f>
        <v>4.4980000000000002</v>
      </c>
      <c r="J39" s="55">
        <f t="shared" si="7"/>
        <v>6.2500000000000003E-3</v>
      </c>
      <c r="K39" s="69">
        <f>J39+' Summary'!$B$16</f>
        <v>6.2500000000000003E-3</v>
      </c>
      <c r="L39" s="105">
        <f t="shared" si="8"/>
        <v>6.2500000000000003E-3</v>
      </c>
      <c r="M39" s="55">
        <f t="shared" si="9"/>
        <v>7.4999999999999997E-3</v>
      </c>
      <c r="N39" s="69">
        <f t="shared" si="49"/>
        <v>7.4999999999999997E-3</v>
      </c>
      <c r="O39" s="105">
        <f t="shared" si="49"/>
        <v>7.4999999999999997E-3</v>
      </c>
      <c r="P39" s="7"/>
      <c r="Q39" s="105">
        <f t="shared" si="11"/>
        <v>4.5117500000000001</v>
      </c>
      <c r="R39" s="105">
        <f t="shared" si="12"/>
        <v>4.5117500000000001</v>
      </c>
      <c r="S39" s="105">
        <f t="shared" si="13"/>
        <v>4.5117500000000001</v>
      </c>
      <c r="T39" s="161">
        <f>Curves!F35+' Summary'!$B$18</f>
        <v>0.28800000000000003</v>
      </c>
      <c r="U39" s="5">
        <f t="shared" si="14"/>
        <v>31</v>
      </c>
      <c r="V39" s="45">
        <f t="shared" si="15"/>
        <v>38316</v>
      </c>
      <c r="W39" s="5">
        <f t="shared" si="16"/>
        <v>1365</v>
      </c>
      <c r="X39" s="55">
        <f t="shared" si="17"/>
        <v>5.3287227052401409E-2</v>
      </c>
      <c r="Y39" s="47">
        <f t="shared" si="18"/>
        <v>0.82122348771097653</v>
      </c>
      <c r="Z39" s="47">
        <f>Y39/Y33</f>
        <v>0.97160753972297509</v>
      </c>
      <c r="AA39" s="5">
        <f t="shared" si="19"/>
        <v>1</v>
      </c>
      <c r="AB39" s="5">
        <f t="shared" si="20"/>
        <v>31</v>
      </c>
      <c r="AD39" s="36">
        <f t="shared" si="50"/>
        <v>4.5117500000000001</v>
      </c>
      <c r="AE39" s="165">
        <f t="shared" si="51"/>
        <v>0.28800000000000003</v>
      </c>
      <c r="AF39" s="164">
        <f t="shared" si="52"/>
        <v>3.5865845311430529</v>
      </c>
      <c r="AG39" s="164">
        <f t="shared" si="45"/>
        <v>3.5865845311430529</v>
      </c>
      <c r="AH39" s="160">
        <v>1</v>
      </c>
      <c r="AJ39" s="36"/>
      <c r="AK39" s="36"/>
      <c r="AL39" s="36"/>
      <c r="AM39" s="137"/>
      <c r="AO39" s="138"/>
      <c r="BI39" s="39">
        <f t="shared" si="21"/>
        <v>1717646.4101916472</v>
      </c>
      <c r="BJ39" s="39">
        <f t="shared" si="22"/>
        <v>1717646.4101916472</v>
      </c>
      <c r="BK39" s="39">
        <f t="shared" si="23"/>
        <v>1717646.4101916472</v>
      </c>
      <c r="BL39" s="39">
        <f t="shared" si="24"/>
        <v>2386.6807611600257</v>
      </c>
      <c r="BM39" s="39">
        <f t="shared" si="25"/>
        <v>2386.6807611600257</v>
      </c>
      <c r="BN39" s="39">
        <f t="shared" si="26"/>
        <v>2386.6807611600257</v>
      </c>
      <c r="BO39" s="39">
        <f t="shared" si="27"/>
        <v>2864.0169133920308</v>
      </c>
      <c r="BP39" s="39">
        <f t="shared" si="28"/>
        <v>2864.0169133920308</v>
      </c>
      <c r="BQ39" s="39">
        <f t="shared" si="29"/>
        <v>2864.0169133920308</v>
      </c>
      <c r="BR39" s="43"/>
      <c r="BS39" s="39">
        <f t="shared" si="30"/>
        <v>0</v>
      </c>
      <c r="BT39" s="39">
        <f t="shared" si="31"/>
        <v>0</v>
      </c>
      <c r="BU39" s="39">
        <f t="shared" si="32"/>
        <v>0</v>
      </c>
      <c r="BV39" s="40">
        <f t="shared" si="33"/>
        <v>0</v>
      </c>
      <c r="BX39" s="39">
        <f t="shared" si="34"/>
        <v>0</v>
      </c>
      <c r="BY39" s="39">
        <f t="shared" si="35"/>
        <v>0</v>
      </c>
      <c r="BZ39" s="39">
        <f t="shared" si="36"/>
        <v>0</v>
      </c>
      <c r="CA39" s="40">
        <f t="shared" si="37"/>
        <v>0</v>
      </c>
      <c r="CB39" s="40"/>
      <c r="CC39" s="52">
        <f t="shared" si="38"/>
        <v>0</v>
      </c>
      <c r="CE39" s="52">
        <f t="shared" si="39"/>
        <v>1722897.1078661992</v>
      </c>
      <c r="CF39" s="70"/>
    </row>
    <row r="40" spans="1:84">
      <c r="A40" s="44">
        <f t="shared" si="40"/>
        <v>38292</v>
      </c>
      <c r="B40" s="66">
        <f t="shared" si="41"/>
        <v>15000</v>
      </c>
      <c r="C40" s="67"/>
      <c r="D40" s="68">
        <f t="shared" si="3"/>
        <v>15000</v>
      </c>
      <c r="E40" s="35">
        <f t="shared" si="4"/>
        <v>450000</v>
      </c>
      <c r="F40" s="35">
        <f t="shared" si="5"/>
        <v>367800.24101442291</v>
      </c>
      <c r="G40" s="55">
        <f t="shared" si="6"/>
        <v>4.625</v>
      </c>
      <c r="H40" s="69">
        <f>G40+' Summary'!$B$15</f>
        <v>4.625</v>
      </c>
      <c r="I40" s="105">
        <f>H40+' Summary'!$B$17</f>
        <v>4.625</v>
      </c>
      <c r="J40" s="55">
        <f t="shared" si="7"/>
        <v>-6.0000000000000001E-3</v>
      </c>
      <c r="K40" s="69">
        <f>J40+' Summary'!$B$16</f>
        <v>-6.0000000000000001E-3</v>
      </c>
      <c r="L40" s="105">
        <f t="shared" si="8"/>
        <v>-6.0000000000000001E-3</v>
      </c>
      <c r="M40" s="55">
        <f t="shared" si="9"/>
        <v>7.4999999999999997E-3</v>
      </c>
      <c r="N40" s="69">
        <f t="shared" si="49"/>
        <v>7.4999999999999997E-3</v>
      </c>
      <c r="O40" s="105">
        <f t="shared" si="49"/>
        <v>7.4999999999999997E-3</v>
      </c>
      <c r="P40" s="7"/>
      <c r="Q40" s="105">
        <f t="shared" si="11"/>
        <v>4.6265000000000001</v>
      </c>
      <c r="R40" s="105">
        <f t="shared" si="12"/>
        <v>4.6265000000000001</v>
      </c>
      <c r="S40" s="105">
        <f t="shared" si="13"/>
        <v>4.6265000000000001</v>
      </c>
      <c r="T40" s="161">
        <f>Curves!F36+' Summary'!$B$18</f>
        <v>0.28800000000000003</v>
      </c>
      <c r="U40" s="5">
        <f t="shared" si="14"/>
        <v>30</v>
      </c>
      <c r="V40" s="45">
        <f t="shared" si="15"/>
        <v>38346</v>
      </c>
      <c r="W40" s="5">
        <f t="shared" si="16"/>
        <v>1395</v>
      </c>
      <c r="X40" s="55">
        <f t="shared" si="17"/>
        <v>5.3403573256545205E-2</v>
      </c>
      <c r="Y40" s="47">
        <f t="shared" si="18"/>
        <v>0.81733386892093984</v>
      </c>
      <c r="Z40" s="47">
        <f>Y40/Y33</f>
        <v>0.9670056463290323</v>
      </c>
      <c r="AA40" s="5">
        <f t="shared" si="19"/>
        <v>1</v>
      </c>
      <c r="AB40" s="5">
        <f t="shared" si="20"/>
        <v>30</v>
      </c>
      <c r="AD40" s="36">
        <f t="shared" si="50"/>
        <v>4.6265000000000001</v>
      </c>
      <c r="AE40" s="165">
        <f t="shared" si="51"/>
        <v>0.28800000000000003</v>
      </c>
      <c r="AF40" s="164">
        <f t="shared" si="52"/>
        <v>3.6714579055441479</v>
      </c>
      <c r="AG40" s="164">
        <f t="shared" si="45"/>
        <v>3.6714579055441479</v>
      </c>
      <c r="AH40" s="160">
        <v>1</v>
      </c>
      <c r="AJ40" s="36"/>
      <c r="AK40" s="36"/>
      <c r="AL40" s="36"/>
      <c r="AM40" s="137"/>
      <c r="AO40" s="138"/>
      <c r="BI40" s="39">
        <f t="shared" si="21"/>
        <v>1701076.1146917059</v>
      </c>
      <c r="BJ40" s="39">
        <f t="shared" si="22"/>
        <v>1701076.1146917059</v>
      </c>
      <c r="BK40" s="39">
        <f t="shared" si="23"/>
        <v>1701076.1146917059</v>
      </c>
      <c r="BL40" s="39">
        <f t="shared" si="24"/>
        <v>-2206.8014460865375</v>
      </c>
      <c r="BM40" s="39">
        <f t="shared" si="25"/>
        <v>-2206.8014460865375</v>
      </c>
      <c r="BN40" s="39">
        <f t="shared" si="26"/>
        <v>-2206.8014460865375</v>
      </c>
      <c r="BO40" s="39">
        <f t="shared" si="27"/>
        <v>2758.5018076081715</v>
      </c>
      <c r="BP40" s="39">
        <f t="shared" si="28"/>
        <v>2758.5018076081715</v>
      </c>
      <c r="BQ40" s="39">
        <f t="shared" si="29"/>
        <v>2758.5018076081715</v>
      </c>
      <c r="BR40" s="43"/>
      <c r="BS40" s="39">
        <f t="shared" si="30"/>
        <v>0</v>
      </c>
      <c r="BT40" s="39">
        <f t="shared" si="31"/>
        <v>0</v>
      </c>
      <c r="BU40" s="39">
        <f t="shared" si="32"/>
        <v>0</v>
      </c>
      <c r="BV40" s="40">
        <f t="shared" si="33"/>
        <v>0</v>
      </c>
      <c r="BX40" s="39">
        <f t="shared" si="34"/>
        <v>0</v>
      </c>
      <c r="BY40" s="39">
        <f t="shared" si="35"/>
        <v>0</v>
      </c>
      <c r="BZ40" s="39">
        <f t="shared" si="36"/>
        <v>0</v>
      </c>
      <c r="CA40" s="40">
        <f t="shared" si="37"/>
        <v>0</v>
      </c>
      <c r="CB40" s="40"/>
      <c r="CC40" s="52">
        <f t="shared" si="38"/>
        <v>0</v>
      </c>
      <c r="CE40" s="52">
        <f t="shared" si="39"/>
        <v>1701627.8150532276</v>
      </c>
      <c r="CF40" s="70"/>
    </row>
    <row r="41" spans="1:84">
      <c r="A41" s="44">
        <f t="shared" si="40"/>
        <v>38322</v>
      </c>
      <c r="B41" s="66">
        <f t="shared" si="41"/>
        <v>15000</v>
      </c>
      <c r="C41" s="67"/>
      <c r="D41" s="68">
        <f t="shared" si="3"/>
        <v>15000</v>
      </c>
      <c r="E41" s="35">
        <f t="shared" si="4"/>
        <v>465000</v>
      </c>
      <c r="F41" s="35">
        <f t="shared" si="5"/>
        <v>378187.61417935294</v>
      </c>
      <c r="G41" s="55">
        <f t="shared" si="6"/>
        <v>4.76</v>
      </c>
      <c r="H41" s="69">
        <f>G41+' Summary'!$B$15</f>
        <v>4.76</v>
      </c>
      <c r="I41" s="105">
        <f>H41+' Summary'!$B$17</f>
        <v>4.76</v>
      </c>
      <c r="J41" s="55">
        <f t="shared" si="7"/>
        <v>-6.0000000000000001E-3</v>
      </c>
      <c r="K41" s="69">
        <f>J41+' Summary'!$B$16</f>
        <v>-6.0000000000000001E-3</v>
      </c>
      <c r="L41" s="105">
        <f t="shared" si="8"/>
        <v>-6.0000000000000001E-3</v>
      </c>
      <c r="M41" s="55">
        <f t="shared" si="9"/>
        <v>7.4999999999999997E-3</v>
      </c>
      <c r="N41" s="69">
        <f t="shared" si="49"/>
        <v>7.4999999999999997E-3</v>
      </c>
      <c r="O41" s="105">
        <f t="shared" si="49"/>
        <v>7.4999999999999997E-3</v>
      </c>
      <c r="P41" s="7"/>
      <c r="Q41" s="105">
        <f t="shared" si="11"/>
        <v>4.7614999999999998</v>
      </c>
      <c r="R41" s="105">
        <f t="shared" si="12"/>
        <v>4.7614999999999998</v>
      </c>
      <c r="S41" s="105">
        <f t="shared" si="13"/>
        <v>4.7614999999999998</v>
      </c>
      <c r="T41" s="161">
        <f>Curves!F37+' Summary'!$B$18</f>
        <v>0.28800000000000003</v>
      </c>
      <c r="U41" s="5">
        <f t="shared" si="14"/>
        <v>31</v>
      </c>
      <c r="V41" s="45">
        <f t="shared" si="15"/>
        <v>38377</v>
      </c>
      <c r="W41" s="5">
        <f t="shared" si="16"/>
        <v>1426</v>
      </c>
      <c r="X41" s="55">
        <f t="shared" si="17"/>
        <v>5.3516166361625511E-2</v>
      </c>
      <c r="Y41" s="47">
        <f t="shared" si="18"/>
        <v>0.81330669715989878</v>
      </c>
      <c r="Z41" s="47">
        <f>Y41/Y33</f>
        <v>0.9622410109948758</v>
      </c>
      <c r="AA41" s="5">
        <f t="shared" si="19"/>
        <v>1</v>
      </c>
      <c r="AB41" s="5">
        <f t="shared" si="20"/>
        <v>31</v>
      </c>
      <c r="AD41" s="36">
        <f t="shared" si="50"/>
        <v>4.7614999999999998</v>
      </c>
      <c r="AE41" s="165">
        <f t="shared" si="51"/>
        <v>0.28800000000000003</v>
      </c>
      <c r="AF41" s="164">
        <f t="shared" si="52"/>
        <v>3.7535934291581108</v>
      </c>
      <c r="AG41" s="164">
        <f t="shared" si="45"/>
        <v>3.7535934291581108</v>
      </c>
      <c r="AH41" s="160">
        <v>1</v>
      </c>
      <c r="AJ41" s="36"/>
      <c r="AK41" s="36"/>
      <c r="AL41" s="36"/>
      <c r="AM41" s="137"/>
      <c r="AO41" s="138"/>
      <c r="BI41" s="39">
        <f t="shared" si="21"/>
        <v>1800173.04349372</v>
      </c>
      <c r="BJ41" s="39">
        <f t="shared" si="22"/>
        <v>1800173.04349372</v>
      </c>
      <c r="BK41" s="39">
        <f t="shared" si="23"/>
        <v>1800173.04349372</v>
      </c>
      <c r="BL41" s="39">
        <f t="shared" si="24"/>
        <v>-2269.1256850761179</v>
      </c>
      <c r="BM41" s="39">
        <f t="shared" si="25"/>
        <v>-2269.1256850761179</v>
      </c>
      <c r="BN41" s="39">
        <f t="shared" si="26"/>
        <v>-2269.1256850761179</v>
      </c>
      <c r="BO41" s="39">
        <f t="shared" si="27"/>
        <v>2836.407106345147</v>
      </c>
      <c r="BP41" s="39">
        <f t="shared" si="28"/>
        <v>2836.407106345147</v>
      </c>
      <c r="BQ41" s="39">
        <f t="shared" si="29"/>
        <v>2836.407106345147</v>
      </c>
      <c r="BR41" s="43"/>
      <c r="BS41" s="39">
        <f t="shared" si="30"/>
        <v>0</v>
      </c>
      <c r="BT41" s="39">
        <f t="shared" si="31"/>
        <v>0</v>
      </c>
      <c r="BU41" s="39">
        <f t="shared" si="32"/>
        <v>0</v>
      </c>
      <c r="BV41" s="40">
        <f t="shared" si="33"/>
        <v>0</v>
      </c>
      <c r="BX41" s="39">
        <f t="shared" si="34"/>
        <v>0</v>
      </c>
      <c r="BY41" s="39">
        <f t="shared" si="35"/>
        <v>0</v>
      </c>
      <c r="BZ41" s="39">
        <f t="shared" si="36"/>
        <v>0</v>
      </c>
      <c r="CA41" s="40">
        <f t="shared" si="37"/>
        <v>0</v>
      </c>
      <c r="CB41" s="40"/>
      <c r="CC41" s="52">
        <f t="shared" si="38"/>
        <v>0</v>
      </c>
      <c r="CE41" s="52">
        <f t="shared" si="39"/>
        <v>1800740.3249149891</v>
      </c>
      <c r="CF41" s="70"/>
    </row>
    <row r="42" spans="1:84">
      <c r="A42" s="44">
        <f t="shared" si="40"/>
        <v>38353</v>
      </c>
      <c r="B42" s="66">
        <f t="shared" si="41"/>
        <v>15000</v>
      </c>
      <c r="C42" s="67"/>
      <c r="D42" s="68">
        <f t="shared" si="3"/>
        <v>15000</v>
      </c>
      <c r="E42" s="35">
        <f t="shared" si="4"/>
        <v>465000</v>
      </c>
      <c r="F42" s="35">
        <f t="shared" si="5"/>
        <v>376312.11437931366</v>
      </c>
      <c r="G42" s="55">
        <f t="shared" si="6"/>
        <v>4.78</v>
      </c>
      <c r="H42" s="69">
        <f>G42+' Summary'!$B$15</f>
        <v>4.78</v>
      </c>
      <c r="I42" s="105">
        <f>H42+' Summary'!$B$17</f>
        <v>4.78</v>
      </c>
      <c r="J42" s="55">
        <f t="shared" si="7"/>
        <v>-6.0000000000000001E-3</v>
      </c>
      <c r="K42" s="69">
        <f>J42+' Summary'!$B$16</f>
        <v>-6.0000000000000001E-3</v>
      </c>
      <c r="L42" s="105">
        <f t="shared" si="8"/>
        <v>-6.0000000000000001E-3</v>
      </c>
      <c r="M42" s="55">
        <f t="shared" si="9"/>
        <v>7.4999999999999997E-3</v>
      </c>
      <c r="N42" s="69">
        <f t="shared" si="49"/>
        <v>7.4999999999999997E-3</v>
      </c>
      <c r="O42" s="105">
        <f t="shared" si="49"/>
        <v>7.4999999999999997E-3</v>
      </c>
      <c r="P42" s="7"/>
      <c r="Q42" s="105">
        <f t="shared" si="11"/>
        <v>4.7815000000000003</v>
      </c>
      <c r="R42" s="105">
        <f t="shared" si="12"/>
        <v>4.7815000000000003</v>
      </c>
      <c r="S42" s="105">
        <f t="shared" si="13"/>
        <v>4.7815000000000003</v>
      </c>
      <c r="T42" s="161">
        <f>Curves!F38+' Summary'!$B$18</f>
        <v>0.29100000000000004</v>
      </c>
      <c r="U42" s="5">
        <f t="shared" si="14"/>
        <v>31</v>
      </c>
      <c r="V42" s="45">
        <f t="shared" si="15"/>
        <v>38408</v>
      </c>
      <c r="W42" s="5">
        <f t="shared" si="16"/>
        <v>1457</v>
      </c>
      <c r="X42" s="55">
        <f t="shared" si="17"/>
        <v>5.3636354232925218E-2</v>
      </c>
      <c r="Y42" s="47">
        <f t="shared" si="18"/>
        <v>0.80927336425658847</v>
      </c>
      <c r="Z42" s="47">
        <f>Y42/Y33</f>
        <v>0.95746908627802185</v>
      </c>
      <c r="AA42" s="5">
        <f t="shared" si="19"/>
        <v>1</v>
      </c>
      <c r="AB42" s="5">
        <f t="shared" si="20"/>
        <v>31</v>
      </c>
      <c r="AD42" s="36">
        <f t="shared" si="50"/>
        <v>4.7815000000000003</v>
      </c>
      <c r="AE42" s="165">
        <f t="shared" si="51"/>
        <v>0.29100000000000004</v>
      </c>
      <c r="AF42" s="164">
        <f t="shared" si="52"/>
        <v>3.8384668035592062</v>
      </c>
      <c r="AG42" s="164">
        <f t="shared" si="45"/>
        <v>3.8384668035592062</v>
      </c>
      <c r="AH42" s="160">
        <v>1</v>
      </c>
      <c r="AJ42" s="36"/>
      <c r="AK42" s="36"/>
      <c r="AL42" s="36"/>
      <c r="AM42" s="137"/>
      <c r="AO42" s="138"/>
      <c r="BI42" s="39">
        <f t="shared" si="21"/>
        <v>1798771.9067331194</v>
      </c>
      <c r="BJ42" s="39">
        <f t="shared" si="22"/>
        <v>1798771.9067331194</v>
      </c>
      <c r="BK42" s="39">
        <f t="shared" si="23"/>
        <v>1798771.9067331194</v>
      </c>
      <c r="BL42" s="39">
        <f t="shared" si="24"/>
        <v>-2257.8726862758822</v>
      </c>
      <c r="BM42" s="39">
        <f t="shared" si="25"/>
        <v>-2257.8726862758822</v>
      </c>
      <c r="BN42" s="39">
        <f t="shared" si="26"/>
        <v>-2257.8726862758822</v>
      </c>
      <c r="BO42" s="39">
        <f t="shared" si="27"/>
        <v>2822.3408578448525</v>
      </c>
      <c r="BP42" s="39">
        <f t="shared" si="28"/>
        <v>2822.3408578448525</v>
      </c>
      <c r="BQ42" s="39">
        <f t="shared" si="29"/>
        <v>2822.3408578448525</v>
      </c>
      <c r="BR42" s="43"/>
      <c r="BS42" s="39">
        <f t="shared" si="30"/>
        <v>0</v>
      </c>
      <c r="BT42" s="39">
        <f t="shared" si="31"/>
        <v>0</v>
      </c>
      <c r="BU42" s="39">
        <f t="shared" si="32"/>
        <v>0</v>
      </c>
      <c r="BV42" s="40">
        <f t="shared" si="33"/>
        <v>0</v>
      </c>
      <c r="BX42" s="39">
        <f t="shared" si="34"/>
        <v>0</v>
      </c>
      <c r="BY42" s="39">
        <f t="shared" si="35"/>
        <v>0</v>
      </c>
      <c r="BZ42" s="39">
        <f t="shared" si="36"/>
        <v>0</v>
      </c>
      <c r="CA42" s="40">
        <f t="shared" si="37"/>
        <v>0</v>
      </c>
      <c r="CB42" s="40"/>
      <c r="CC42" s="52">
        <f t="shared" si="38"/>
        <v>0</v>
      </c>
      <c r="CE42" s="52">
        <f t="shared" si="39"/>
        <v>1799336.3749046884</v>
      </c>
      <c r="CF42" s="70"/>
    </row>
    <row r="43" spans="1:84">
      <c r="A43" s="44">
        <f t="shared" si="40"/>
        <v>38384</v>
      </c>
      <c r="B43" s="66">
        <f t="shared" si="41"/>
        <v>15000</v>
      </c>
      <c r="C43" s="67"/>
      <c r="D43" s="68">
        <f t="shared" si="3"/>
        <v>15000</v>
      </c>
      <c r="E43" s="35">
        <f t="shared" si="4"/>
        <v>420000</v>
      </c>
      <c r="F43" s="35">
        <f t="shared" si="5"/>
        <v>338366.04858448252</v>
      </c>
      <c r="G43" s="55">
        <f t="shared" si="6"/>
        <v>4.66</v>
      </c>
      <c r="H43" s="69">
        <f>G43+' Summary'!$B$15</f>
        <v>4.66</v>
      </c>
      <c r="I43" s="105">
        <f>H43+' Summary'!$B$17</f>
        <v>4.66</v>
      </c>
      <c r="J43" s="55">
        <f t="shared" si="7"/>
        <v>-6.0000000000000001E-3</v>
      </c>
      <c r="K43" s="69">
        <f>J43+' Summary'!$B$16</f>
        <v>-6.0000000000000001E-3</v>
      </c>
      <c r="L43" s="105">
        <f t="shared" si="8"/>
        <v>-6.0000000000000001E-3</v>
      </c>
      <c r="M43" s="55">
        <f t="shared" si="9"/>
        <v>7.4999999999999997E-3</v>
      </c>
      <c r="N43" s="69">
        <f t="shared" si="49"/>
        <v>7.4999999999999997E-3</v>
      </c>
      <c r="O43" s="105">
        <f t="shared" si="49"/>
        <v>7.4999999999999997E-3</v>
      </c>
      <c r="P43" s="7"/>
      <c r="Q43" s="105">
        <f t="shared" si="11"/>
        <v>4.6615000000000002</v>
      </c>
      <c r="R43" s="105">
        <f t="shared" si="12"/>
        <v>4.6615000000000002</v>
      </c>
      <c r="S43" s="105">
        <f t="shared" si="13"/>
        <v>4.6615000000000002</v>
      </c>
      <c r="T43" s="161">
        <f>Curves!F39+' Summary'!$B$18</f>
        <v>0.28800000000000003</v>
      </c>
      <c r="U43" s="5">
        <f t="shared" si="14"/>
        <v>28</v>
      </c>
      <c r="V43" s="45">
        <f t="shared" si="15"/>
        <v>38436</v>
      </c>
      <c r="W43" s="5">
        <f t="shared" si="16"/>
        <v>1485</v>
      </c>
      <c r="X43" s="55">
        <f t="shared" si="17"/>
        <v>5.37597058277526E-2</v>
      </c>
      <c r="Y43" s="47">
        <f t="shared" si="18"/>
        <v>0.80563344901067269</v>
      </c>
      <c r="Z43" s="47">
        <f>Y43/Y33</f>
        <v>0.95316262262981089</v>
      </c>
      <c r="AA43" s="5">
        <f t="shared" si="19"/>
        <v>1</v>
      </c>
      <c r="AB43" s="5">
        <f t="shared" si="20"/>
        <v>28</v>
      </c>
      <c r="AD43" s="36">
        <f t="shared" si="50"/>
        <v>4.6615000000000002</v>
      </c>
      <c r="AE43" s="165">
        <f t="shared" si="51"/>
        <v>0.28800000000000003</v>
      </c>
      <c r="AF43" s="164">
        <f t="shared" si="52"/>
        <v>3.9233401779603012</v>
      </c>
      <c r="AG43" s="164">
        <f t="shared" si="45"/>
        <v>3.9233401779603012</v>
      </c>
      <c r="AH43" s="160">
        <v>1</v>
      </c>
      <c r="AJ43" s="36"/>
      <c r="AK43" s="36"/>
      <c r="AL43" s="36"/>
      <c r="AM43" s="137"/>
      <c r="AO43" s="138"/>
      <c r="BI43" s="39">
        <f t="shared" si="21"/>
        <v>1576785.7864036886</v>
      </c>
      <c r="BJ43" s="39">
        <f t="shared" si="22"/>
        <v>1576785.7864036886</v>
      </c>
      <c r="BK43" s="39">
        <f t="shared" si="23"/>
        <v>1576785.7864036886</v>
      </c>
      <c r="BL43" s="39">
        <f t="shared" si="24"/>
        <v>-2030.1962915068952</v>
      </c>
      <c r="BM43" s="39">
        <f t="shared" si="25"/>
        <v>-2030.1962915068952</v>
      </c>
      <c r="BN43" s="39">
        <f t="shared" si="26"/>
        <v>-2030.1962915068952</v>
      </c>
      <c r="BO43" s="39">
        <f t="shared" si="27"/>
        <v>2537.7453643836188</v>
      </c>
      <c r="BP43" s="39">
        <f t="shared" si="28"/>
        <v>2537.7453643836188</v>
      </c>
      <c r="BQ43" s="39">
        <f t="shared" si="29"/>
        <v>2537.7453643836188</v>
      </c>
      <c r="BR43" s="43"/>
      <c r="BS43" s="39">
        <f t="shared" si="30"/>
        <v>0</v>
      </c>
      <c r="BT43" s="39">
        <f t="shared" si="31"/>
        <v>0</v>
      </c>
      <c r="BU43" s="39">
        <f t="shared" si="32"/>
        <v>0</v>
      </c>
      <c r="BV43" s="40">
        <f t="shared" si="33"/>
        <v>0</v>
      </c>
      <c r="BX43" s="39">
        <f t="shared" si="34"/>
        <v>0</v>
      </c>
      <c r="BY43" s="39">
        <f t="shared" si="35"/>
        <v>0</v>
      </c>
      <c r="BZ43" s="39">
        <f t="shared" si="36"/>
        <v>0</v>
      </c>
      <c r="CA43" s="40">
        <f t="shared" si="37"/>
        <v>0</v>
      </c>
      <c r="CB43" s="40"/>
      <c r="CC43" s="52">
        <f t="shared" si="38"/>
        <v>0</v>
      </c>
      <c r="CE43" s="52">
        <f t="shared" si="39"/>
        <v>1577293.3354765654</v>
      </c>
      <c r="CF43" s="70"/>
    </row>
    <row r="44" spans="1:84">
      <c r="A44" s="44">
        <f t="shared" si="40"/>
        <v>38412</v>
      </c>
      <c r="B44" s="66">
        <f t="shared" si="41"/>
        <v>15000</v>
      </c>
      <c r="C44" s="67"/>
      <c r="D44" s="68">
        <f t="shared" si="3"/>
        <v>15000</v>
      </c>
      <c r="E44" s="35">
        <f t="shared" si="4"/>
        <v>465000</v>
      </c>
      <c r="F44" s="35">
        <f t="shared" si="5"/>
        <v>372765.24756961718</v>
      </c>
      <c r="G44" s="55">
        <f t="shared" si="6"/>
        <v>4.5199999999999996</v>
      </c>
      <c r="H44" s="69">
        <f>G44+' Summary'!$B$15</f>
        <v>4.5199999999999996</v>
      </c>
      <c r="I44" s="105">
        <f>H44+' Summary'!$B$17</f>
        <v>4.5199999999999996</v>
      </c>
      <c r="J44" s="55">
        <f t="shared" si="7"/>
        <v>-6.0000000000000001E-3</v>
      </c>
      <c r="K44" s="69">
        <f>J44+' Summary'!$B$16</f>
        <v>-6.0000000000000001E-3</v>
      </c>
      <c r="L44" s="105">
        <f t="shared" si="8"/>
        <v>-6.0000000000000001E-3</v>
      </c>
      <c r="M44" s="55">
        <f t="shared" si="9"/>
        <v>7.4999999999999997E-3</v>
      </c>
      <c r="N44" s="69">
        <f t="shared" si="49"/>
        <v>7.4999999999999997E-3</v>
      </c>
      <c r="O44" s="105">
        <f t="shared" si="49"/>
        <v>7.4999999999999997E-3</v>
      </c>
      <c r="P44" s="7"/>
      <c r="Q44" s="105">
        <f t="shared" si="11"/>
        <v>4.5214999999999996</v>
      </c>
      <c r="R44" s="105">
        <f t="shared" si="12"/>
        <v>4.5214999999999996</v>
      </c>
      <c r="S44" s="105">
        <f t="shared" si="13"/>
        <v>4.5214999999999996</v>
      </c>
      <c r="T44" s="161">
        <f>Curves!F40+' Summary'!$B$18</f>
        <v>0.28100000000000003</v>
      </c>
      <c r="U44" s="5">
        <f t="shared" si="14"/>
        <v>31</v>
      </c>
      <c r="V44" s="45">
        <f t="shared" si="15"/>
        <v>38467</v>
      </c>
      <c r="W44" s="5">
        <f t="shared" si="16"/>
        <v>1516</v>
      </c>
      <c r="X44" s="55">
        <f t="shared" si="17"/>
        <v>5.3871120175826209E-2</v>
      </c>
      <c r="Y44" s="47">
        <f t="shared" si="18"/>
        <v>0.80164569369810146</v>
      </c>
      <c r="Z44" s="47">
        <f>Y44/Y33</f>
        <v>0.94844462176129674</v>
      </c>
      <c r="AA44" s="5">
        <f t="shared" si="19"/>
        <v>1</v>
      </c>
      <c r="AB44" s="5">
        <f t="shared" si="20"/>
        <v>31</v>
      </c>
      <c r="AD44" s="36">
        <f t="shared" si="50"/>
        <v>4.5214999999999996</v>
      </c>
      <c r="AE44" s="165">
        <f t="shared" si="51"/>
        <v>0.28100000000000003</v>
      </c>
      <c r="AF44" s="164">
        <f t="shared" si="52"/>
        <v>4</v>
      </c>
      <c r="AG44" s="164">
        <f t="shared" si="45"/>
        <v>4</v>
      </c>
      <c r="AH44" s="160">
        <v>1</v>
      </c>
      <c r="AJ44" s="36"/>
      <c r="AK44" s="36"/>
      <c r="AL44" s="36"/>
      <c r="AM44" s="137"/>
      <c r="AO44" s="138"/>
      <c r="BI44" s="39">
        <f t="shared" si="21"/>
        <v>1684898.9190146695</v>
      </c>
      <c r="BJ44" s="39">
        <f t="shared" si="22"/>
        <v>1684898.9190146695</v>
      </c>
      <c r="BK44" s="39">
        <f t="shared" si="23"/>
        <v>1684898.9190146695</v>
      </c>
      <c r="BL44" s="39">
        <f t="shared" si="24"/>
        <v>-2236.5914854177031</v>
      </c>
      <c r="BM44" s="39">
        <f t="shared" si="25"/>
        <v>-2236.5914854177031</v>
      </c>
      <c r="BN44" s="39">
        <f t="shared" si="26"/>
        <v>-2236.5914854177031</v>
      </c>
      <c r="BO44" s="39">
        <f t="shared" si="27"/>
        <v>2795.7393567721288</v>
      </c>
      <c r="BP44" s="39">
        <f t="shared" si="28"/>
        <v>2795.7393567721288</v>
      </c>
      <c r="BQ44" s="39">
        <f t="shared" si="29"/>
        <v>2795.7393567721288</v>
      </c>
      <c r="BR44" s="43"/>
      <c r="BS44" s="39">
        <f t="shared" si="30"/>
        <v>0</v>
      </c>
      <c r="BT44" s="39">
        <f t="shared" si="31"/>
        <v>0</v>
      </c>
      <c r="BU44" s="39">
        <f t="shared" si="32"/>
        <v>0</v>
      </c>
      <c r="BV44" s="40">
        <f t="shared" si="33"/>
        <v>0</v>
      </c>
      <c r="BX44" s="39">
        <f t="shared" si="34"/>
        <v>0</v>
      </c>
      <c r="BY44" s="39">
        <f t="shared" si="35"/>
        <v>0</v>
      </c>
      <c r="BZ44" s="39">
        <f t="shared" si="36"/>
        <v>0</v>
      </c>
      <c r="CA44" s="40">
        <f t="shared" si="37"/>
        <v>0</v>
      </c>
      <c r="CB44" s="40"/>
      <c r="CC44" s="52">
        <f t="shared" si="38"/>
        <v>0</v>
      </c>
      <c r="CE44" s="52">
        <f t="shared" si="39"/>
        <v>1685458.0668860239</v>
      </c>
      <c r="CF44" s="70"/>
    </row>
    <row r="45" spans="1:84" s="154" customFormat="1">
      <c r="A45" s="139">
        <f t="shared" si="40"/>
        <v>38443</v>
      </c>
      <c r="B45" s="140">
        <f t="shared" si="41"/>
        <v>15000</v>
      </c>
      <c r="C45" s="141"/>
      <c r="D45" s="142">
        <f t="shared" si="3"/>
        <v>15000</v>
      </c>
      <c r="E45" s="143">
        <f t="shared" si="4"/>
        <v>450000</v>
      </c>
      <c r="F45" s="143">
        <f t="shared" si="5"/>
        <v>359020.17394545145</v>
      </c>
      <c r="G45" s="144">
        <f t="shared" si="6"/>
        <v>4.4840000000000009</v>
      </c>
      <c r="H45" s="145">
        <f>G45+' Summary'!$B$15</f>
        <v>4.4840000000000009</v>
      </c>
      <c r="I45" s="146">
        <f>H45+' Summary'!$B$17</f>
        <v>4.4840000000000009</v>
      </c>
      <c r="J45" s="144">
        <f t="shared" si="7"/>
        <v>7.4999999999999997E-3</v>
      </c>
      <c r="K45" s="145">
        <f>J45+' Summary'!$B$16</f>
        <v>7.4999999999999997E-3</v>
      </c>
      <c r="L45" s="146">
        <f t="shared" si="8"/>
        <v>7.4999999999999997E-3</v>
      </c>
      <c r="M45" s="144">
        <f t="shared" si="9"/>
        <v>7.4999999999999997E-3</v>
      </c>
      <c r="N45" s="145">
        <f t="shared" si="49"/>
        <v>7.4999999999999997E-3</v>
      </c>
      <c r="O45" s="146">
        <f t="shared" si="49"/>
        <v>7.4999999999999997E-3</v>
      </c>
      <c r="P45" s="147"/>
      <c r="Q45" s="146">
        <f t="shared" si="11"/>
        <v>4.4990000000000006</v>
      </c>
      <c r="R45" s="146">
        <f t="shared" si="12"/>
        <v>4.4990000000000006</v>
      </c>
      <c r="S45" s="146">
        <f t="shared" si="13"/>
        <v>4.4990000000000006</v>
      </c>
      <c r="T45" s="162">
        <f>Curves!F41+' Summary'!$B$18</f>
        <v>0.26800000000000002</v>
      </c>
      <c r="U45" s="148">
        <f t="shared" si="14"/>
        <v>30</v>
      </c>
      <c r="V45" s="149">
        <f t="shared" si="15"/>
        <v>38497</v>
      </c>
      <c r="W45" s="148">
        <f t="shared" si="16"/>
        <v>1546</v>
      </c>
      <c r="X45" s="144">
        <f t="shared" si="17"/>
        <v>5.39825608692222E-2</v>
      </c>
      <c r="Y45" s="150">
        <f t="shared" si="18"/>
        <v>0.79782260876766986</v>
      </c>
      <c r="Z45" s="150">
        <f>Y45/Y33</f>
        <v>0.94392144603752115</v>
      </c>
      <c r="AA45" s="148">
        <f t="shared" si="19"/>
        <v>1</v>
      </c>
      <c r="AB45" s="148">
        <f t="shared" si="20"/>
        <v>30</v>
      </c>
      <c r="AC45" s="148"/>
      <c r="AD45" s="151">
        <f t="shared" si="50"/>
        <v>4.4990000000000006</v>
      </c>
      <c r="AE45" s="167">
        <f t="shared" si="51"/>
        <v>0.26800000000000002</v>
      </c>
      <c r="AF45" s="168">
        <f t="shared" si="52"/>
        <v>4.084873374401095</v>
      </c>
      <c r="AG45" s="168">
        <f t="shared" si="45"/>
        <v>4.084873374401095</v>
      </c>
      <c r="AH45" s="169">
        <v>1</v>
      </c>
      <c r="AI45" s="148"/>
      <c r="AJ45" s="151"/>
      <c r="AK45" s="151"/>
      <c r="AL45" s="151"/>
      <c r="AM45" s="152"/>
      <c r="AN45" s="148"/>
      <c r="AO45" s="153"/>
      <c r="AP45" s="148"/>
      <c r="AQ45" s="148"/>
      <c r="AR45" s="148"/>
      <c r="AS45" s="148"/>
      <c r="AT45" s="148"/>
      <c r="AU45" s="148"/>
      <c r="AV45" s="148"/>
      <c r="AW45" s="148"/>
      <c r="AX45" s="148"/>
      <c r="AY45" s="148"/>
      <c r="AZ45" s="148"/>
      <c r="BA45" s="148"/>
      <c r="BB45" s="148"/>
      <c r="BC45" s="148"/>
      <c r="BD45" s="148"/>
      <c r="BE45" s="148"/>
      <c r="BF45" s="148"/>
      <c r="BG45" s="148"/>
      <c r="BI45" s="155">
        <f t="shared" si="21"/>
        <v>1609846.4599714046</v>
      </c>
      <c r="BJ45" s="155">
        <f t="shared" si="22"/>
        <v>1609846.4599714046</v>
      </c>
      <c r="BK45" s="155">
        <f t="shared" si="23"/>
        <v>1609846.4599714046</v>
      </c>
      <c r="BL45" s="155">
        <f t="shared" si="24"/>
        <v>2692.651304590886</v>
      </c>
      <c r="BM45" s="155">
        <f t="shared" si="25"/>
        <v>2692.651304590886</v>
      </c>
      <c r="BN45" s="155">
        <f t="shared" si="26"/>
        <v>2692.651304590886</v>
      </c>
      <c r="BO45" s="155">
        <f t="shared" si="27"/>
        <v>2692.651304590886</v>
      </c>
      <c r="BP45" s="155">
        <f t="shared" si="28"/>
        <v>2692.651304590886</v>
      </c>
      <c r="BQ45" s="155">
        <f t="shared" si="29"/>
        <v>2692.651304590886</v>
      </c>
      <c r="BR45" s="156"/>
      <c r="BS45" s="155">
        <f t="shared" si="30"/>
        <v>0</v>
      </c>
      <c r="BT45" s="155">
        <f t="shared" si="31"/>
        <v>0</v>
      </c>
      <c r="BU45" s="155">
        <f t="shared" si="32"/>
        <v>0</v>
      </c>
      <c r="BV45" s="157">
        <f t="shared" si="33"/>
        <v>0</v>
      </c>
      <c r="BW45" s="158"/>
      <c r="BX45" s="155">
        <f t="shared" si="34"/>
        <v>0</v>
      </c>
      <c r="BY45" s="155">
        <f t="shared" si="35"/>
        <v>0</v>
      </c>
      <c r="BZ45" s="155">
        <f t="shared" si="36"/>
        <v>0</v>
      </c>
      <c r="CA45" s="157">
        <f t="shared" si="37"/>
        <v>0</v>
      </c>
      <c r="CB45" s="157"/>
      <c r="CC45" s="159">
        <f t="shared" si="38"/>
        <v>0</v>
      </c>
      <c r="CE45" s="159">
        <f t="shared" si="39"/>
        <v>1615231.7625805864</v>
      </c>
      <c r="CF45" s="163"/>
    </row>
    <row r="46" spans="1:84">
      <c r="A46" s="44">
        <f t="shared" si="40"/>
        <v>38473</v>
      </c>
      <c r="B46" s="66">
        <f t="shared" si="41"/>
        <v>15000</v>
      </c>
      <c r="C46" s="67"/>
      <c r="D46" s="68">
        <f t="shared" si="3"/>
        <v>15000</v>
      </c>
      <c r="E46" s="35">
        <f t="shared" si="4"/>
        <v>465000</v>
      </c>
      <c r="F46" s="35">
        <f t="shared" si="5"/>
        <v>369153.33366519609</v>
      </c>
      <c r="G46" s="55">
        <f t="shared" si="6"/>
        <v>4.4710000000000001</v>
      </c>
      <c r="H46" s="69">
        <f>G46+' Summary'!$B$15</f>
        <v>4.4710000000000001</v>
      </c>
      <c r="I46" s="105">
        <f>H46+' Summary'!$B$17</f>
        <v>4.4710000000000001</v>
      </c>
      <c r="J46" s="55">
        <f t="shared" si="7"/>
        <v>7.2499999999999995E-3</v>
      </c>
      <c r="K46" s="69">
        <f>J46+' Summary'!$B$16</f>
        <v>7.2499999999999995E-3</v>
      </c>
      <c r="L46" s="105">
        <f t="shared" si="8"/>
        <v>7.2499999999999995E-3</v>
      </c>
      <c r="M46" s="55">
        <f t="shared" si="9"/>
        <v>7.4999999999999997E-3</v>
      </c>
      <c r="N46" s="69">
        <f t="shared" si="49"/>
        <v>7.4999999999999997E-3</v>
      </c>
      <c r="O46" s="105">
        <f t="shared" si="49"/>
        <v>7.4999999999999997E-3</v>
      </c>
      <c r="P46" s="7"/>
      <c r="Q46" s="105">
        <f t="shared" si="11"/>
        <v>4.4857500000000003</v>
      </c>
      <c r="R46" s="105">
        <f t="shared" si="12"/>
        <v>4.4857500000000003</v>
      </c>
      <c r="S46" s="105">
        <f t="shared" si="13"/>
        <v>4.4857500000000003</v>
      </c>
      <c r="T46" s="161">
        <f>Curves!F42+' Summary'!$B$18</f>
        <v>0.26</v>
      </c>
      <c r="U46" s="5">
        <f t="shared" si="14"/>
        <v>31</v>
      </c>
      <c r="V46" s="45">
        <f t="shared" si="15"/>
        <v>38528</v>
      </c>
      <c r="W46" s="5">
        <f t="shared" si="16"/>
        <v>1577</v>
      </c>
      <c r="X46" s="55">
        <f t="shared" si="17"/>
        <v>5.40809141384688E-2</v>
      </c>
      <c r="Y46" s="47">
        <f t="shared" si="18"/>
        <v>0.79387813691440012</v>
      </c>
      <c r="Z46" s="47">
        <f>Y46/Y45</f>
        <v>0.99505595377979772</v>
      </c>
      <c r="AA46" s="5">
        <f t="shared" si="19"/>
        <v>1</v>
      </c>
      <c r="AB46" s="5">
        <f t="shared" si="20"/>
        <v>31</v>
      </c>
      <c r="AD46" s="36">
        <f>S46</f>
        <v>4.4857500000000003</v>
      </c>
      <c r="AE46" s="165">
        <f>T46</f>
        <v>0.26</v>
      </c>
      <c r="AF46" s="164">
        <f>(A46-$C$3)/365.25</f>
        <v>4.1670088980150579</v>
      </c>
      <c r="AG46" s="164">
        <f>AF46</f>
        <v>4.1670088980150579</v>
      </c>
      <c r="AH46" s="160">
        <v>1</v>
      </c>
      <c r="AI46" s="5">
        <v>0</v>
      </c>
      <c r="AJ46" s="36">
        <f>$S$8</f>
        <v>4.8062713432508364</v>
      </c>
      <c r="AK46" s="36">
        <f>AJ46-$AK$2</f>
        <v>4.7962713432508366</v>
      </c>
      <c r="AL46" s="166">
        <f>X57</f>
        <v>5.5162424442699413E-2</v>
      </c>
      <c r="AM46" s="137">
        <f>AM34</f>
        <v>1</v>
      </c>
      <c r="AN46" s="5">
        <v>0</v>
      </c>
      <c r="AO46" s="138">
        <f>AF57</f>
        <v>5.0841889117043122</v>
      </c>
      <c r="AP46" s="5">
        <v>0</v>
      </c>
      <c r="AQ46" s="5">
        <v>0</v>
      </c>
      <c r="AR46" s="5">
        <v>0</v>
      </c>
      <c r="AT46" s="161">
        <f>_xll.ASTRIP(AD46:AD57,AE46:AE57,AF46:AF57,AG46:AG57,AH46:AH57,AI46,AJ46,AL46,AM46,AN46,AO46,AP46,AQ46,AR46)</f>
        <v>0.82225257319015754</v>
      </c>
      <c r="AU46" s="161">
        <f>_xll.ASTRIP(AD46:AD57,AE46:AE57,AF46:AF57,AG46:AG57,AH46:AH57,AI46,AK46,AL46,AM46,AN46,AO46,AP46,AQ46,AR46)</f>
        <v>0.81748265452348567</v>
      </c>
      <c r="AV46" s="138">
        <f>SUM(Z58:Z69)*$AG$2/12</f>
        <v>9.6793400162879364E-2</v>
      </c>
      <c r="AW46" s="170">
        <f>AV46/$AK$2</f>
        <v>9.6793400162879362</v>
      </c>
      <c r="AX46" s="161">
        <f>(AT46-AU46)*AW46</f>
        <v>4.6169664624755816E-2</v>
      </c>
      <c r="AY46" s="174">
        <f>AX46*SUM(E58:E69)</f>
        <v>252778.91382053809</v>
      </c>
      <c r="BI46" s="39">
        <f t="shared" si="21"/>
        <v>1650484.5548170917</v>
      </c>
      <c r="BJ46" s="39">
        <f t="shared" si="22"/>
        <v>1650484.5548170917</v>
      </c>
      <c r="BK46" s="39">
        <f t="shared" si="23"/>
        <v>1650484.5548170917</v>
      </c>
      <c r="BL46" s="39">
        <f t="shared" si="24"/>
        <v>2676.3616690726712</v>
      </c>
      <c r="BM46" s="39">
        <f t="shared" si="25"/>
        <v>2676.3616690726712</v>
      </c>
      <c r="BN46" s="39">
        <f t="shared" si="26"/>
        <v>2676.3616690726712</v>
      </c>
      <c r="BO46" s="39">
        <f t="shared" si="27"/>
        <v>2768.6500024889706</v>
      </c>
      <c r="BP46" s="39">
        <f t="shared" si="28"/>
        <v>2768.6500024889706</v>
      </c>
      <c r="BQ46" s="39">
        <f t="shared" si="29"/>
        <v>2768.6500024889706</v>
      </c>
      <c r="BR46" s="43"/>
      <c r="BS46" s="39">
        <f t="shared" si="30"/>
        <v>0</v>
      </c>
      <c r="BT46" s="39">
        <f t="shared" si="31"/>
        <v>0</v>
      </c>
      <c r="BU46" s="39">
        <f t="shared" si="32"/>
        <v>0</v>
      </c>
      <c r="BV46" s="40">
        <f t="shared" si="33"/>
        <v>0</v>
      </c>
      <c r="BX46" s="39">
        <f t="shared" si="34"/>
        <v>0</v>
      </c>
      <c r="BY46" s="39">
        <f t="shared" si="35"/>
        <v>0</v>
      </c>
      <c r="BZ46" s="39">
        <f t="shared" si="36"/>
        <v>0</v>
      </c>
      <c r="CA46" s="40">
        <f t="shared" si="37"/>
        <v>0</v>
      </c>
      <c r="CB46" s="40"/>
      <c r="CC46" s="52">
        <f t="shared" si="38"/>
        <v>0</v>
      </c>
      <c r="CE46" s="52">
        <f t="shared" si="39"/>
        <v>1655929.5664886534</v>
      </c>
      <c r="CF46" s="70"/>
    </row>
    <row r="47" spans="1:84">
      <c r="A47" s="44">
        <f t="shared" si="40"/>
        <v>38504</v>
      </c>
      <c r="B47" s="66">
        <f t="shared" si="41"/>
        <v>15000</v>
      </c>
      <c r="C47" s="67"/>
      <c r="D47" s="68">
        <f t="shared" si="3"/>
        <v>15000</v>
      </c>
      <c r="E47" s="35">
        <f t="shared" si="4"/>
        <v>450000</v>
      </c>
      <c r="F47" s="35">
        <f t="shared" si="5"/>
        <v>355530.0851067804</v>
      </c>
      <c r="G47" s="55">
        <f t="shared" si="6"/>
        <v>4.5040000000000004</v>
      </c>
      <c r="H47" s="69">
        <f>G47+' Summary'!$B$15</f>
        <v>4.5040000000000004</v>
      </c>
      <c r="I47" s="105">
        <f>H47+' Summary'!$B$17</f>
        <v>4.5040000000000004</v>
      </c>
      <c r="J47" s="55">
        <f t="shared" si="7"/>
        <v>7.2499999999999995E-3</v>
      </c>
      <c r="K47" s="69">
        <f>J47+' Summary'!$B$16</f>
        <v>7.2499999999999995E-3</v>
      </c>
      <c r="L47" s="105">
        <f t="shared" si="8"/>
        <v>7.2499999999999995E-3</v>
      </c>
      <c r="M47" s="55">
        <f t="shared" si="9"/>
        <v>7.4999999999999997E-3</v>
      </c>
      <c r="N47" s="69">
        <f t="shared" si="49"/>
        <v>7.4999999999999997E-3</v>
      </c>
      <c r="O47" s="105">
        <f t="shared" si="49"/>
        <v>7.4999999999999997E-3</v>
      </c>
      <c r="P47" s="7"/>
      <c r="Q47" s="105">
        <f t="shared" si="11"/>
        <v>4.5187500000000007</v>
      </c>
      <c r="R47" s="105">
        <f t="shared" si="12"/>
        <v>4.5187500000000007</v>
      </c>
      <c r="S47" s="105">
        <f t="shared" si="13"/>
        <v>4.5187500000000007</v>
      </c>
      <c r="T47" s="161">
        <f>Curves!F43+' Summary'!$B$18</f>
        <v>0.255</v>
      </c>
      <c r="U47" s="5">
        <f t="shared" si="14"/>
        <v>30</v>
      </c>
      <c r="V47" s="45">
        <f t="shared" si="15"/>
        <v>38558</v>
      </c>
      <c r="W47" s="5">
        <f t="shared" si="16"/>
        <v>1607</v>
      </c>
      <c r="X47" s="55">
        <f t="shared" si="17"/>
        <v>5.4182545853408613E-2</v>
      </c>
      <c r="Y47" s="47">
        <f t="shared" si="18"/>
        <v>0.7900668557928453</v>
      </c>
      <c r="Z47" s="47">
        <f>Y47/Y45</f>
        <v>0.99027885034894636</v>
      </c>
      <c r="AA47" s="5">
        <f t="shared" si="19"/>
        <v>1</v>
      </c>
      <c r="AB47" s="5">
        <f t="shared" si="20"/>
        <v>30</v>
      </c>
      <c r="AD47" s="36">
        <f t="shared" ref="AD47:AD57" si="53">S47</f>
        <v>4.5187500000000007</v>
      </c>
      <c r="AE47" s="165">
        <f t="shared" ref="AE47:AE57" si="54">T47</f>
        <v>0.255</v>
      </c>
      <c r="AF47" s="164">
        <f t="shared" ref="AF47:AF57" si="55">(A47-$C$3)/365.25</f>
        <v>4.2518822724161529</v>
      </c>
      <c r="AG47" s="164">
        <f t="shared" si="45"/>
        <v>4.2518822724161529</v>
      </c>
      <c r="AH47" s="160">
        <v>1</v>
      </c>
      <c r="AJ47" s="36"/>
      <c r="AK47" s="36"/>
      <c r="AL47" s="36"/>
      <c r="AM47" s="137"/>
      <c r="AO47" s="138"/>
      <c r="BI47" s="39">
        <f t="shared" si="21"/>
        <v>1601307.5033209391</v>
      </c>
      <c r="BJ47" s="39">
        <f t="shared" si="22"/>
        <v>1601307.5033209391</v>
      </c>
      <c r="BK47" s="39">
        <f t="shared" si="23"/>
        <v>1601307.5033209391</v>
      </c>
      <c r="BL47" s="39">
        <f t="shared" si="24"/>
        <v>2577.5931170241579</v>
      </c>
      <c r="BM47" s="39">
        <f t="shared" si="25"/>
        <v>2577.5931170241579</v>
      </c>
      <c r="BN47" s="39">
        <f t="shared" si="26"/>
        <v>2577.5931170241579</v>
      </c>
      <c r="BO47" s="39">
        <f t="shared" si="27"/>
        <v>2666.475638300853</v>
      </c>
      <c r="BP47" s="39">
        <f t="shared" si="28"/>
        <v>2666.475638300853</v>
      </c>
      <c r="BQ47" s="39">
        <f t="shared" si="29"/>
        <v>2666.475638300853</v>
      </c>
      <c r="BR47" s="43"/>
      <c r="BS47" s="39">
        <f t="shared" si="30"/>
        <v>0</v>
      </c>
      <c r="BT47" s="39">
        <f t="shared" si="31"/>
        <v>0</v>
      </c>
      <c r="BU47" s="39">
        <f t="shared" si="32"/>
        <v>0</v>
      </c>
      <c r="BV47" s="40">
        <f t="shared" si="33"/>
        <v>0</v>
      </c>
      <c r="BX47" s="39">
        <f t="shared" si="34"/>
        <v>0</v>
      </c>
      <c r="BY47" s="39">
        <f t="shared" si="35"/>
        <v>0</v>
      </c>
      <c r="BZ47" s="39">
        <f t="shared" si="36"/>
        <v>0</v>
      </c>
      <c r="CA47" s="40">
        <f t="shared" si="37"/>
        <v>0</v>
      </c>
      <c r="CB47" s="40"/>
      <c r="CC47" s="52">
        <f t="shared" si="38"/>
        <v>0</v>
      </c>
      <c r="CE47" s="52">
        <f t="shared" si="39"/>
        <v>1606551.5720762641</v>
      </c>
      <c r="CF47" s="70"/>
    </row>
    <row r="48" spans="1:84">
      <c r="A48" s="44">
        <f t="shared" si="40"/>
        <v>38534</v>
      </c>
      <c r="B48" s="66">
        <f t="shared" si="41"/>
        <v>15000</v>
      </c>
      <c r="C48" s="67"/>
      <c r="D48" s="68">
        <f t="shared" si="3"/>
        <v>15000</v>
      </c>
      <c r="E48" s="35">
        <f t="shared" si="4"/>
        <v>465000</v>
      </c>
      <c r="F48" s="35">
        <f t="shared" si="5"/>
        <v>365552.67226541426</v>
      </c>
      <c r="G48" s="55">
        <f t="shared" si="6"/>
        <v>4.53</v>
      </c>
      <c r="H48" s="69">
        <f>G48+' Summary'!$B$15</f>
        <v>4.53</v>
      </c>
      <c r="I48" s="105">
        <f>H48+' Summary'!$B$17</f>
        <v>4.53</v>
      </c>
      <c r="J48" s="55">
        <f t="shared" si="7"/>
        <v>7.2499999999999995E-3</v>
      </c>
      <c r="K48" s="69">
        <f>J48+' Summary'!$B$16</f>
        <v>7.2499999999999995E-3</v>
      </c>
      <c r="L48" s="105">
        <f t="shared" si="8"/>
        <v>7.2499999999999995E-3</v>
      </c>
      <c r="M48" s="55">
        <f t="shared" si="9"/>
        <v>7.4999999999999997E-3</v>
      </c>
      <c r="N48" s="69">
        <f t="shared" si="49"/>
        <v>7.4999999999999997E-3</v>
      </c>
      <c r="O48" s="105">
        <f t="shared" si="49"/>
        <v>7.4999999999999997E-3</v>
      </c>
      <c r="P48" s="7"/>
      <c r="Q48" s="105">
        <f t="shared" si="11"/>
        <v>4.5447500000000005</v>
      </c>
      <c r="R48" s="105">
        <f t="shared" si="12"/>
        <v>4.5447500000000005</v>
      </c>
      <c r="S48" s="105">
        <f t="shared" si="13"/>
        <v>4.5447500000000005</v>
      </c>
      <c r="T48" s="161">
        <f>Curves!F44+' Summary'!$B$18</f>
        <v>0.255</v>
      </c>
      <c r="U48" s="5">
        <f t="shared" si="14"/>
        <v>31</v>
      </c>
      <c r="V48" s="45">
        <f t="shared" si="15"/>
        <v>38589</v>
      </c>
      <c r="W48" s="5">
        <f t="shared" si="16"/>
        <v>1638</v>
      </c>
      <c r="X48" s="55">
        <f t="shared" si="17"/>
        <v>5.4280899129209213E-2</v>
      </c>
      <c r="Y48" s="47">
        <f t="shared" si="18"/>
        <v>0.78613477906540707</v>
      </c>
      <c r="Z48" s="47">
        <f>Y48/Y45</f>
        <v>0.98535034032149582</v>
      </c>
      <c r="AA48" s="5">
        <f t="shared" si="19"/>
        <v>1</v>
      </c>
      <c r="AB48" s="5">
        <f t="shared" si="20"/>
        <v>31</v>
      </c>
      <c r="AD48" s="36">
        <f t="shared" si="53"/>
        <v>4.5447500000000005</v>
      </c>
      <c r="AE48" s="165">
        <f t="shared" si="54"/>
        <v>0.255</v>
      </c>
      <c r="AF48" s="164">
        <f t="shared" si="55"/>
        <v>4.3340177960301167</v>
      </c>
      <c r="AG48" s="164">
        <f t="shared" si="45"/>
        <v>4.3340177960301167</v>
      </c>
      <c r="AH48" s="160">
        <v>1</v>
      </c>
      <c r="AJ48" s="36"/>
      <c r="AK48" s="36"/>
      <c r="AL48" s="36"/>
      <c r="AM48" s="137"/>
      <c r="AO48" s="138"/>
      <c r="BI48" s="39">
        <f t="shared" si="21"/>
        <v>1655953.6053623266</v>
      </c>
      <c r="BJ48" s="39">
        <f t="shared" si="22"/>
        <v>1655953.6053623266</v>
      </c>
      <c r="BK48" s="39">
        <f t="shared" si="23"/>
        <v>1655953.6053623266</v>
      </c>
      <c r="BL48" s="39">
        <f t="shared" si="24"/>
        <v>2650.2568739242533</v>
      </c>
      <c r="BM48" s="39">
        <f t="shared" si="25"/>
        <v>2650.2568739242533</v>
      </c>
      <c r="BN48" s="39">
        <f t="shared" si="26"/>
        <v>2650.2568739242533</v>
      </c>
      <c r="BO48" s="39">
        <f t="shared" si="27"/>
        <v>2741.6450419906068</v>
      </c>
      <c r="BP48" s="39">
        <f t="shared" si="28"/>
        <v>2741.6450419906068</v>
      </c>
      <c r="BQ48" s="39">
        <f t="shared" si="29"/>
        <v>2741.6450419906068</v>
      </c>
      <c r="BR48" s="43"/>
      <c r="BS48" s="39">
        <f t="shared" si="30"/>
        <v>0</v>
      </c>
      <c r="BT48" s="39">
        <f t="shared" si="31"/>
        <v>0</v>
      </c>
      <c r="BU48" s="39">
        <f t="shared" si="32"/>
        <v>0</v>
      </c>
      <c r="BV48" s="40">
        <f t="shared" si="33"/>
        <v>0</v>
      </c>
      <c r="BX48" s="39">
        <f t="shared" si="34"/>
        <v>0</v>
      </c>
      <c r="BY48" s="39">
        <f t="shared" si="35"/>
        <v>0</v>
      </c>
      <c r="BZ48" s="39">
        <f t="shared" si="36"/>
        <v>0</v>
      </c>
      <c r="CA48" s="40">
        <f t="shared" si="37"/>
        <v>0</v>
      </c>
      <c r="CB48" s="40"/>
      <c r="CC48" s="52">
        <f t="shared" si="38"/>
        <v>0</v>
      </c>
      <c r="CE48" s="52">
        <f t="shared" si="39"/>
        <v>1661345.5072782414</v>
      </c>
      <c r="CF48" s="70"/>
    </row>
    <row r="49" spans="1:84">
      <c r="A49" s="44">
        <f t="shared" si="40"/>
        <v>38565</v>
      </c>
      <c r="B49" s="66">
        <f t="shared" si="41"/>
        <v>15000</v>
      </c>
      <c r="C49" s="67"/>
      <c r="D49" s="68">
        <f t="shared" si="3"/>
        <v>15000</v>
      </c>
      <c r="E49" s="35">
        <f t="shared" si="4"/>
        <v>465000</v>
      </c>
      <c r="F49" s="35">
        <f t="shared" si="5"/>
        <v>363727.25554915622</v>
      </c>
      <c r="G49" s="55">
        <f t="shared" si="6"/>
        <v>4.5579999999999998</v>
      </c>
      <c r="H49" s="69">
        <f>G49+' Summary'!$B$15</f>
        <v>4.5579999999999998</v>
      </c>
      <c r="I49" s="105">
        <f>H49+' Summary'!$B$17</f>
        <v>4.5579999999999998</v>
      </c>
      <c r="J49" s="55">
        <f t="shared" si="7"/>
        <v>7.2499999999999995E-3</v>
      </c>
      <c r="K49" s="69">
        <f>J49+' Summary'!$B$16</f>
        <v>7.2499999999999995E-3</v>
      </c>
      <c r="L49" s="105">
        <f t="shared" si="8"/>
        <v>7.2499999999999995E-3</v>
      </c>
      <c r="M49" s="55">
        <f t="shared" si="9"/>
        <v>7.4999999999999997E-3</v>
      </c>
      <c r="N49" s="69">
        <f t="shared" si="49"/>
        <v>7.4999999999999997E-3</v>
      </c>
      <c r="O49" s="105">
        <f t="shared" si="49"/>
        <v>7.4999999999999997E-3</v>
      </c>
      <c r="P49" s="7"/>
      <c r="Q49" s="105">
        <f t="shared" si="11"/>
        <v>4.5727500000000001</v>
      </c>
      <c r="R49" s="105">
        <f t="shared" si="12"/>
        <v>4.5727500000000001</v>
      </c>
      <c r="S49" s="105">
        <f t="shared" si="13"/>
        <v>4.5727500000000001</v>
      </c>
      <c r="T49" s="161">
        <f>Curves!F45+' Summary'!$B$18</f>
        <v>0.255</v>
      </c>
      <c r="U49" s="5">
        <f t="shared" si="14"/>
        <v>31</v>
      </c>
      <c r="V49" s="45">
        <f t="shared" si="15"/>
        <v>38620</v>
      </c>
      <c r="W49" s="5">
        <f t="shared" si="16"/>
        <v>1669</v>
      </c>
      <c r="X49" s="55">
        <f t="shared" si="17"/>
        <v>5.4382530850921401E-2</v>
      </c>
      <c r="Y49" s="47">
        <f t="shared" si="18"/>
        <v>0.78220915171861549</v>
      </c>
      <c r="Z49" s="47">
        <f>Y49/Y45</f>
        <v>0.98042991402165058</v>
      </c>
      <c r="AA49" s="5">
        <f t="shared" si="19"/>
        <v>1</v>
      </c>
      <c r="AB49" s="5">
        <f t="shared" si="20"/>
        <v>31</v>
      </c>
      <c r="AD49" s="36">
        <f t="shared" si="53"/>
        <v>4.5727500000000001</v>
      </c>
      <c r="AE49" s="165">
        <f t="shared" si="54"/>
        <v>0.255</v>
      </c>
      <c r="AF49" s="164">
        <f t="shared" si="55"/>
        <v>4.4188911704312117</v>
      </c>
      <c r="AG49" s="164">
        <f t="shared" si="45"/>
        <v>4.4188911704312117</v>
      </c>
      <c r="AH49" s="160">
        <v>1</v>
      </c>
      <c r="AJ49" s="36"/>
      <c r="AK49" s="36"/>
      <c r="AL49" s="36"/>
      <c r="AM49" s="137"/>
      <c r="AO49" s="138"/>
      <c r="BI49" s="39">
        <f t="shared" si="21"/>
        <v>1657868.8307930541</v>
      </c>
      <c r="BJ49" s="39">
        <f t="shared" si="22"/>
        <v>1657868.8307930541</v>
      </c>
      <c r="BK49" s="39">
        <f t="shared" si="23"/>
        <v>1657868.8307930541</v>
      </c>
      <c r="BL49" s="39">
        <f t="shared" si="24"/>
        <v>2637.0226027313824</v>
      </c>
      <c r="BM49" s="39">
        <f t="shared" si="25"/>
        <v>2637.0226027313824</v>
      </c>
      <c r="BN49" s="39">
        <f t="shared" si="26"/>
        <v>2637.0226027313824</v>
      </c>
      <c r="BO49" s="39">
        <f t="shared" si="27"/>
        <v>2727.9544166186715</v>
      </c>
      <c r="BP49" s="39">
        <f t="shared" si="28"/>
        <v>2727.9544166186715</v>
      </c>
      <c r="BQ49" s="39">
        <f t="shared" si="29"/>
        <v>2727.9544166186715</v>
      </c>
      <c r="BR49" s="43"/>
      <c r="BS49" s="39">
        <f t="shared" si="30"/>
        <v>0</v>
      </c>
      <c r="BT49" s="39">
        <f t="shared" si="31"/>
        <v>0</v>
      </c>
      <c r="BU49" s="39">
        <f t="shared" si="32"/>
        <v>0</v>
      </c>
      <c r="BV49" s="40">
        <f t="shared" si="33"/>
        <v>0</v>
      </c>
      <c r="BX49" s="39">
        <f t="shared" si="34"/>
        <v>0</v>
      </c>
      <c r="BY49" s="39">
        <f t="shared" si="35"/>
        <v>0</v>
      </c>
      <c r="BZ49" s="39">
        <f t="shared" si="36"/>
        <v>0</v>
      </c>
      <c r="CA49" s="40">
        <f t="shared" si="37"/>
        <v>0</v>
      </c>
      <c r="CB49" s="40"/>
      <c r="CC49" s="52">
        <f t="shared" si="38"/>
        <v>0</v>
      </c>
      <c r="CE49" s="52">
        <f t="shared" si="39"/>
        <v>1663233.8078124041</v>
      </c>
      <c r="CF49" s="70"/>
    </row>
    <row r="50" spans="1:84">
      <c r="A50" s="44">
        <f t="shared" si="40"/>
        <v>38596</v>
      </c>
      <c r="B50" s="66">
        <f t="shared" si="41"/>
        <v>15000</v>
      </c>
      <c r="C50" s="67"/>
      <c r="D50" s="68">
        <f t="shared" si="3"/>
        <v>15000</v>
      </c>
      <c r="E50" s="35">
        <f t="shared" si="4"/>
        <v>450000</v>
      </c>
      <c r="F50" s="35">
        <f t="shared" si="5"/>
        <v>350287.37662134808</v>
      </c>
      <c r="G50" s="55">
        <f t="shared" si="6"/>
        <v>4.548</v>
      </c>
      <c r="H50" s="69">
        <f>G50+' Summary'!$B$15</f>
        <v>4.548</v>
      </c>
      <c r="I50" s="105">
        <f>H50+' Summary'!$B$17</f>
        <v>4.548</v>
      </c>
      <c r="J50" s="55">
        <f t="shared" si="7"/>
        <v>7.2499999999999995E-3</v>
      </c>
      <c r="K50" s="69">
        <f>J50+' Summary'!$B$16</f>
        <v>7.2499999999999995E-3</v>
      </c>
      <c r="L50" s="105">
        <f t="shared" si="8"/>
        <v>7.2499999999999995E-3</v>
      </c>
      <c r="M50" s="55">
        <f t="shared" si="9"/>
        <v>7.4999999999999997E-3</v>
      </c>
      <c r="N50" s="69">
        <f t="shared" ref="N50:O69" si="56">M50</f>
        <v>7.4999999999999997E-3</v>
      </c>
      <c r="O50" s="105">
        <f t="shared" si="56"/>
        <v>7.4999999999999997E-3</v>
      </c>
      <c r="P50" s="7"/>
      <c r="Q50" s="105">
        <f t="shared" si="11"/>
        <v>4.5627500000000003</v>
      </c>
      <c r="R50" s="105">
        <f t="shared" si="12"/>
        <v>4.5627500000000003</v>
      </c>
      <c r="S50" s="105">
        <f t="shared" si="13"/>
        <v>4.5627500000000003</v>
      </c>
      <c r="T50" s="161">
        <f>Curves!F46+' Summary'!$B$18</f>
        <v>0.255</v>
      </c>
      <c r="U50" s="5">
        <f t="shared" si="14"/>
        <v>30</v>
      </c>
      <c r="V50" s="45">
        <f t="shared" si="15"/>
        <v>38650</v>
      </c>
      <c r="W50" s="5">
        <f t="shared" si="16"/>
        <v>1699</v>
      </c>
      <c r="X50" s="55">
        <f t="shared" si="17"/>
        <v>5.4484162576075211E-2</v>
      </c>
      <c r="Y50" s="47">
        <f t="shared" si="18"/>
        <v>0.77841639249188466</v>
      </c>
      <c r="Z50" s="47">
        <f>Y50/Y45</f>
        <v>0.97567602614601212</v>
      </c>
      <c r="AA50" s="5">
        <f t="shared" si="19"/>
        <v>1</v>
      </c>
      <c r="AB50" s="5">
        <f t="shared" si="20"/>
        <v>30</v>
      </c>
      <c r="AD50" s="36">
        <f t="shared" si="53"/>
        <v>4.5627500000000003</v>
      </c>
      <c r="AE50" s="165">
        <f t="shared" si="54"/>
        <v>0.255</v>
      </c>
      <c r="AF50" s="164">
        <f t="shared" si="55"/>
        <v>4.5037645448323067</v>
      </c>
      <c r="AG50" s="164">
        <f t="shared" si="45"/>
        <v>4.5037645448323067</v>
      </c>
      <c r="AH50" s="160">
        <v>1</v>
      </c>
      <c r="AJ50" s="36"/>
      <c r="AK50" s="36"/>
      <c r="AL50" s="36"/>
      <c r="AM50" s="137"/>
      <c r="AO50" s="138"/>
      <c r="BI50" s="39">
        <f t="shared" si="21"/>
        <v>1593106.9888738911</v>
      </c>
      <c r="BJ50" s="39">
        <f t="shared" si="22"/>
        <v>1593106.9888738911</v>
      </c>
      <c r="BK50" s="39">
        <f t="shared" si="23"/>
        <v>1593106.9888738911</v>
      </c>
      <c r="BL50" s="39">
        <f t="shared" si="24"/>
        <v>2539.5834805047734</v>
      </c>
      <c r="BM50" s="39">
        <f t="shared" si="25"/>
        <v>2539.5834805047734</v>
      </c>
      <c r="BN50" s="39">
        <f t="shared" si="26"/>
        <v>2539.5834805047734</v>
      </c>
      <c r="BO50" s="39">
        <f t="shared" si="27"/>
        <v>2627.1553246601106</v>
      </c>
      <c r="BP50" s="39">
        <f t="shared" si="28"/>
        <v>2627.1553246601106</v>
      </c>
      <c r="BQ50" s="39">
        <f t="shared" si="29"/>
        <v>2627.1553246601106</v>
      </c>
      <c r="BR50" s="43"/>
      <c r="BS50" s="39">
        <f t="shared" si="30"/>
        <v>0</v>
      </c>
      <c r="BT50" s="39">
        <f t="shared" si="31"/>
        <v>0</v>
      </c>
      <c r="BU50" s="39">
        <f t="shared" si="32"/>
        <v>0</v>
      </c>
      <c r="BV50" s="40">
        <f t="shared" si="33"/>
        <v>0</v>
      </c>
      <c r="BX50" s="39">
        <f t="shared" si="34"/>
        <v>0</v>
      </c>
      <c r="BY50" s="39">
        <f t="shared" si="35"/>
        <v>0</v>
      </c>
      <c r="BZ50" s="39">
        <f t="shared" si="36"/>
        <v>0</v>
      </c>
      <c r="CA50" s="40">
        <f t="shared" si="37"/>
        <v>0</v>
      </c>
      <c r="CB50" s="40"/>
      <c r="CC50" s="52">
        <f t="shared" si="38"/>
        <v>0</v>
      </c>
      <c r="CE50" s="52">
        <f t="shared" si="39"/>
        <v>1598273.7276790559</v>
      </c>
      <c r="CF50" s="70"/>
    </row>
    <row r="51" spans="1:84">
      <c r="A51" s="44">
        <f t="shared" si="40"/>
        <v>38626</v>
      </c>
      <c r="B51" s="66">
        <f t="shared" si="41"/>
        <v>15000</v>
      </c>
      <c r="C51" s="67"/>
      <c r="D51" s="68">
        <f t="shared" si="3"/>
        <v>15000</v>
      </c>
      <c r="E51" s="35">
        <f t="shared" si="4"/>
        <v>465000</v>
      </c>
      <c r="F51" s="35">
        <f t="shared" si="5"/>
        <v>360144.24254528165</v>
      </c>
      <c r="G51" s="55">
        <f t="shared" si="6"/>
        <v>4.5680000000000005</v>
      </c>
      <c r="H51" s="69">
        <f>G51+' Summary'!$B$15</f>
        <v>4.5680000000000005</v>
      </c>
      <c r="I51" s="105">
        <f>H51+' Summary'!$B$17</f>
        <v>4.5680000000000005</v>
      </c>
      <c r="J51" s="55">
        <f t="shared" si="7"/>
        <v>7.2499999999999995E-3</v>
      </c>
      <c r="K51" s="69">
        <f>J51+' Summary'!$B$16</f>
        <v>7.2499999999999995E-3</v>
      </c>
      <c r="L51" s="105">
        <f t="shared" si="8"/>
        <v>7.2499999999999995E-3</v>
      </c>
      <c r="M51" s="55">
        <f t="shared" si="9"/>
        <v>7.4999999999999997E-3</v>
      </c>
      <c r="N51" s="69">
        <f t="shared" si="56"/>
        <v>7.4999999999999997E-3</v>
      </c>
      <c r="O51" s="105">
        <f t="shared" si="56"/>
        <v>7.4999999999999997E-3</v>
      </c>
      <c r="P51" s="7"/>
      <c r="Q51" s="105">
        <f t="shared" si="11"/>
        <v>4.5827500000000008</v>
      </c>
      <c r="R51" s="105">
        <f t="shared" si="12"/>
        <v>4.5827500000000008</v>
      </c>
      <c r="S51" s="105">
        <f t="shared" si="13"/>
        <v>4.5827500000000008</v>
      </c>
      <c r="T51" s="161">
        <f>Curves!F47+' Summary'!$B$18</f>
        <v>0.255</v>
      </c>
      <c r="U51" s="5">
        <f t="shared" si="14"/>
        <v>31</v>
      </c>
      <c r="V51" s="45">
        <f t="shared" si="15"/>
        <v>38681</v>
      </c>
      <c r="W51" s="5">
        <f t="shared" si="16"/>
        <v>1730</v>
      </c>
      <c r="X51" s="55">
        <f t="shared" si="17"/>
        <v>5.4582515861759426E-2</v>
      </c>
      <c r="Y51" s="47">
        <f t="shared" si="18"/>
        <v>0.77450374740920791</v>
      </c>
      <c r="Z51" s="47">
        <f>Y51/Y45</f>
        <v>0.97077187196477088</v>
      </c>
      <c r="AA51" s="5">
        <f t="shared" si="19"/>
        <v>1</v>
      </c>
      <c r="AB51" s="5">
        <f t="shared" si="20"/>
        <v>31</v>
      </c>
      <c r="AD51" s="36">
        <f t="shared" si="53"/>
        <v>4.5827500000000008</v>
      </c>
      <c r="AE51" s="165">
        <f t="shared" si="54"/>
        <v>0.255</v>
      </c>
      <c r="AF51" s="164">
        <f t="shared" si="55"/>
        <v>4.5859000684462696</v>
      </c>
      <c r="AG51" s="164">
        <f t="shared" si="45"/>
        <v>4.5859000684462696</v>
      </c>
      <c r="AH51" s="160">
        <v>1</v>
      </c>
      <c r="AJ51" s="36"/>
      <c r="AK51" s="36"/>
      <c r="AL51" s="36"/>
      <c r="AM51" s="137"/>
      <c r="AO51" s="138"/>
      <c r="BI51" s="39">
        <f t="shared" si="21"/>
        <v>1645138.8999468468</v>
      </c>
      <c r="BJ51" s="39">
        <f t="shared" si="22"/>
        <v>1645138.8999468468</v>
      </c>
      <c r="BK51" s="39">
        <f t="shared" si="23"/>
        <v>1645138.8999468468</v>
      </c>
      <c r="BL51" s="39">
        <f t="shared" si="24"/>
        <v>2611.0457584532919</v>
      </c>
      <c r="BM51" s="39">
        <f t="shared" si="25"/>
        <v>2611.0457584532919</v>
      </c>
      <c r="BN51" s="39">
        <f t="shared" si="26"/>
        <v>2611.0457584532919</v>
      </c>
      <c r="BO51" s="39">
        <f t="shared" si="27"/>
        <v>2701.0818190896125</v>
      </c>
      <c r="BP51" s="39">
        <f t="shared" si="28"/>
        <v>2701.0818190896125</v>
      </c>
      <c r="BQ51" s="39">
        <f t="shared" si="29"/>
        <v>2701.0818190896125</v>
      </c>
      <c r="BR51" s="43"/>
      <c r="BS51" s="39">
        <f t="shared" si="30"/>
        <v>0</v>
      </c>
      <c r="BT51" s="39">
        <f t="shared" si="31"/>
        <v>0</v>
      </c>
      <c r="BU51" s="39">
        <f t="shared" si="32"/>
        <v>0</v>
      </c>
      <c r="BV51" s="40">
        <f t="shared" si="33"/>
        <v>0</v>
      </c>
      <c r="BX51" s="39">
        <f t="shared" si="34"/>
        <v>0</v>
      </c>
      <c r="BY51" s="39">
        <f t="shared" si="35"/>
        <v>0</v>
      </c>
      <c r="BZ51" s="39">
        <f t="shared" si="36"/>
        <v>0</v>
      </c>
      <c r="CA51" s="40">
        <f t="shared" si="37"/>
        <v>0</v>
      </c>
      <c r="CB51" s="40"/>
      <c r="CC51" s="52">
        <f t="shared" si="38"/>
        <v>0</v>
      </c>
      <c r="CE51" s="52">
        <f t="shared" si="39"/>
        <v>1650451.0275243896</v>
      </c>
      <c r="CF51" s="70"/>
    </row>
    <row r="52" spans="1:84">
      <c r="A52" s="44">
        <f t="shared" si="40"/>
        <v>38657</v>
      </c>
      <c r="B52" s="66">
        <f t="shared" si="41"/>
        <v>15000</v>
      </c>
      <c r="C52" s="67"/>
      <c r="D52" s="68">
        <f t="shared" si="3"/>
        <v>15000</v>
      </c>
      <c r="E52" s="35">
        <f t="shared" si="4"/>
        <v>450000</v>
      </c>
      <c r="F52" s="35">
        <f t="shared" si="5"/>
        <v>346825.68161166005</v>
      </c>
      <c r="G52" s="55">
        <f t="shared" si="6"/>
        <v>4.6950000000000003</v>
      </c>
      <c r="H52" s="69">
        <f>G52+' Summary'!$B$15</f>
        <v>4.6950000000000003</v>
      </c>
      <c r="I52" s="105">
        <f>H52+' Summary'!$B$17</f>
        <v>4.6950000000000003</v>
      </c>
      <c r="J52" s="55">
        <f t="shared" si="7"/>
        <v>-6.0000000000000001E-3</v>
      </c>
      <c r="K52" s="69">
        <f>J52+' Summary'!$B$16</f>
        <v>-6.0000000000000001E-3</v>
      </c>
      <c r="L52" s="105">
        <f t="shared" si="8"/>
        <v>-6.0000000000000001E-3</v>
      </c>
      <c r="M52" s="55">
        <f t="shared" si="9"/>
        <v>7.4999999999999997E-3</v>
      </c>
      <c r="N52" s="69">
        <f t="shared" si="56"/>
        <v>7.4999999999999997E-3</v>
      </c>
      <c r="O52" s="105">
        <f t="shared" si="56"/>
        <v>7.4999999999999997E-3</v>
      </c>
      <c r="P52" s="7"/>
      <c r="Q52" s="105">
        <f t="shared" si="11"/>
        <v>4.6965000000000003</v>
      </c>
      <c r="R52" s="105">
        <f t="shared" si="12"/>
        <v>4.6965000000000003</v>
      </c>
      <c r="S52" s="105">
        <f t="shared" si="13"/>
        <v>4.6965000000000003</v>
      </c>
      <c r="T52" s="161">
        <f>Curves!F48+' Summary'!$B$18</f>
        <v>0.255</v>
      </c>
      <c r="U52" s="5">
        <f t="shared" si="14"/>
        <v>30</v>
      </c>
      <c r="V52" s="45">
        <f t="shared" si="15"/>
        <v>38711</v>
      </c>
      <c r="W52" s="5">
        <f t="shared" si="16"/>
        <v>1760</v>
      </c>
      <c r="X52" s="55">
        <f t="shared" si="17"/>
        <v>5.4684147593683896E-2</v>
      </c>
      <c r="Y52" s="47">
        <f t="shared" si="18"/>
        <v>0.77072373691480012</v>
      </c>
      <c r="Z52" s="47">
        <f>Y52/Y45</f>
        <v>0.96603396349631265</v>
      </c>
      <c r="AA52" s="5">
        <f t="shared" si="19"/>
        <v>1</v>
      </c>
      <c r="AB52" s="5">
        <f t="shared" si="20"/>
        <v>30</v>
      </c>
      <c r="AD52" s="36">
        <f t="shared" si="53"/>
        <v>4.6965000000000003</v>
      </c>
      <c r="AE52" s="165">
        <f t="shared" si="54"/>
        <v>0.255</v>
      </c>
      <c r="AF52" s="164">
        <f t="shared" si="55"/>
        <v>4.6707734428473646</v>
      </c>
      <c r="AG52" s="164">
        <f t="shared" si="45"/>
        <v>4.6707734428473646</v>
      </c>
      <c r="AH52" s="160">
        <v>1</v>
      </c>
      <c r="AJ52" s="36"/>
      <c r="AK52" s="36"/>
      <c r="AL52" s="36"/>
      <c r="AM52" s="137"/>
      <c r="AO52" s="138"/>
      <c r="BI52" s="39">
        <f t="shared" si="21"/>
        <v>1628346.5751667439</v>
      </c>
      <c r="BJ52" s="39">
        <f t="shared" si="22"/>
        <v>1628346.5751667439</v>
      </c>
      <c r="BK52" s="39">
        <f t="shared" si="23"/>
        <v>1628346.5751667439</v>
      </c>
      <c r="BL52" s="39">
        <f t="shared" si="24"/>
        <v>-2080.9540896699605</v>
      </c>
      <c r="BM52" s="39">
        <f t="shared" si="25"/>
        <v>-2080.9540896699605</v>
      </c>
      <c r="BN52" s="39">
        <f t="shared" si="26"/>
        <v>-2080.9540896699605</v>
      </c>
      <c r="BO52" s="39">
        <f t="shared" si="27"/>
        <v>2601.1926120874505</v>
      </c>
      <c r="BP52" s="39">
        <f t="shared" si="28"/>
        <v>2601.1926120874505</v>
      </c>
      <c r="BQ52" s="39">
        <f t="shared" si="29"/>
        <v>2601.1926120874505</v>
      </c>
      <c r="BR52" s="43"/>
      <c r="BS52" s="39">
        <f t="shared" si="30"/>
        <v>0</v>
      </c>
      <c r="BT52" s="39">
        <f t="shared" si="31"/>
        <v>0</v>
      </c>
      <c r="BU52" s="39">
        <f t="shared" si="32"/>
        <v>0</v>
      </c>
      <c r="BV52" s="40">
        <f t="shared" si="33"/>
        <v>0</v>
      </c>
      <c r="BX52" s="39">
        <f t="shared" si="34"/>
        <v>0</v>
      </c>
      <c r="BY52" s="39">
        <f t="shared" si="35"/>
        <v>0</v>
      </c>
      <c r="BZ52" s="39">
        <f t="shared" si="36"/>
        <v>0</v>
      </c>
      <c r="CA52" s="40">
        <f t="shared" si="37"/>
        <v>0</v>
      </c>
      <c r="CB52" s="40"/>
      <c r="CC52" s="52">
        <f t="shared" si="38"/>
        <v>0</v>
      </c>
      <c r="CE52" s="52">
        <f t="shared" si="39"/>
        <v>1628866.8136891613</v>
      </c>
      <c r="CF52" s="70"/>
    </row>
    <row r="53" spans="1:84">
      <c r="A53" s="44">
        <f t="shared" si="40"/>
        <v>38687</v>
      </c>
      <c r="B53" s="66">
        <f t="shared" si="41"/>
        <v>15000</v>
      </c>
      <c r="C53" s="67"/>
      <c r="D53" s="68">
        <f t="shared" si="3"/>
        <v>15000</v>
      </c>
      <c r="E53" s="35">
        <f t="shared" si="4"/>
        <v>465000</v>
      </c>
      <c r="F53" s="35">
        <f t="shared" si="5"/>
        <v>356573.37172599538</v>
      </c>
      <c r="G53" s="55">
        <f t="shared" si="6"/>
        <v>4.83</v>
      </c>
      <c r="H53" s="69">
        <f>G53+' Summary'!$B$15</f>
        <v>4.83</v>
      </c>
      <c r="I53" s="105">
        <f>H53+' Summary'!$B$17</f>
        <v>4.83</v>
      </c>
      <c r="J53" s="55">
        <f t="shared" si="7"/>
        <v>-6.0000000000000001E-3</v>
      </c>
      <c r="K53" s="69">
        <f>J53+' Summary'!$B$16</f>
        <v>-6.0000000000000001E-3</v>
      </c>
      <c r="L53" s="105">
        <f t="shared" si="8"/>
        <v>-6.0000000000000001E-3</v>
      </c>
      <c r="M53" s="55">
        <f t="shared" si="9"/>
        <v>7.4999999999999997E-3</v>
      </c>
      <c r="N53" s="69">
        <f t="shared" si="56"/>
        <v>7.4999999999999997E-3</v>
      </c>
      <c r="O53" s="105">
        <f t="shared" si="56"/>
        <v>7.4999999999999997E-3</v>
      </c>
      <c r="P53" s="7"/>
      <c r="Q53" s="105">
        <f t="shared" si="11"/>
        <v>4.8315000000000001</v>
      </c>
      <c r="R53" s="105">
        <f t="shared" si="12"/>
        <v>4.8315000000000001</v>
      </c>
      <c r="S53" s="105">
        <f t="shared" si="13"/>
        <v>4.8315000000000001</v>
      </c>
      <c r="T53" s="161">
        <f>Curves!F49+' Summary'!$B$18</f>
        <v>0.255</v>
      </c>
      <c r="U53" s="5">
        <f t="shared" si="14"/>
        <v>31</v>
      </c>
      <c r="V53" s="45">
        <f t="shared" si="15"/>
        <v>38742</v>
      </c>
      <c r="W53" s="5">
        <f t="shared" si="16"/>
        <v>1791</v>
      </c>
      <c r="X53" s="55">
        <f t="shared" si="17"/>
        <v>5.4782500885920613E-2</v>
      </c>
      <c r="Y53" s="47">
        <f t="shared" si="18"/>
        <v>0.76682445532472121</v>
      </c>
      <c r="Z53" s="47">
        <f>Y53/Y45</f>
        <v>0.96114655926982451</v>
      </c>
      <c r="AA53" s="5">
        <f t="shared" si="19"/>
        <v>1</v>
      </c>
      <c r="AB53" s="5">
        <f t="shared" si="20"/>
        <v>31</v>
      </c>
      <c r="AD53" s="36">
        <f t="shared" si="53"/>
        <v>4.8315000000000001</v>
      </c>
      <c r="AE53" s="165">
        <f t="shared" si="54"/>
        <v>0.255</v>
      </c>
      <c r="AF53" s="164">
        <f t="shared" si="55"/>
        <v>4.7529089664613275</v>
      </c>
      <c r="AG53" s="164">
        <f t="shared" si="45"/>
        <v>4.7529089664613275</v>
      </c>
      <c r="AH53" s="160">
        <v>1</v>
      </c>
      <c r="AJ53" s="36"/>
      <c r="AK53" s="36"/>
      <c r="AL53" s="36"/>
      <c r="AM53" s="137"/>
      <c r="AO53" s="138"/>
      <c r="BI53" s="39">
        <f t="shared" si="21"/>
        <v>1722249.3854365577</v>
      </c>
      <c r="BJ53" s="39">
        <f t="shared" si="22"/>
        <v>1722249.3854365577</v>
      </c>
      <c r="BK53" s="39">
        <f t="shared" si="23"/>
        <v>1722249.3854365577</v>
      </c>
      <c r="BL53" s="39">
        <f t="shared" si="24"/>
        <v>-2139.4402303559723</v>
      </c>
      <c r="BM53" s="39">
        <f t="shared" si="25"/>
        <v>-2139.4402303559723</v>
      </c>
      <c r="BN53" s="39">
        <f t="shared" si="26"/>
        <v>-2139.4402303559723</v>
      </c>
      <c r="BO53" s="39">
        <f t="shared" si="27"/>
        <v>2674.3002879449655</v>
      </c>
      <c r="BP53" s="39">
        <f t="shared" si="28"/>
        <v>2674.3002879449655</v>
      </c>
      <c r="BQ53" s="39">
        <f t="shared" si="29"/>
        <v>2674.3002879449655</v>
      </c>
      <c r="BR53" s="43"/>
      <c r="BS53" s="39">
        <f t="shared" si="30"/>
        <v>0</v>
      </c>
      <c r="BT53" s="39">
        <f t="shared" si="31"/>
        <v>0</v>
      </c>
      <c r="BU53" s="39">
        <f t="shared" si="32"/>
        <v>0</v>
      </c>
      <c r="BV53" s="40">
        <f t="shared" si="33"/>
        <v>0</v>
      </c>
      <c r="BX53" s="39">
        <f t="shared" si="34"/>
        <v>0</v>
      </c>
      <c r="BY53" s="39">
        <f t="shared" si="35"/>
        <v>0</v>
      </c>
      <c r="BZ53" s="39">
        <f t="shared" si="36"/>
        <v>0</v>
      </c>
      <c r="CA53" s="40">
        <f t="shared" si="37"/>
        <v>0</v>
      </c>
      <c r="CB53" s="40"/>
      <c r="CC53" s="52">
        <f t="shared" si="38"/>
        <v>0</v>
      </c>
      <c r="CE53" s="52">
        <f t="shared" si="39"/>
        <v>1722784.2454941466</v>
      </c>
      <c r="CF53" s="70"/>
    </row>
    <row r="54" spans="1:84">
      <c r="A54" s="44">
        <f t="shared" si="40"/>
        <v>38718</v>
      </c>
      <c r="B54" s="66">
        <f t="shared" si="41"/>
        <v>15000</v>
      </c>
      <c r="C54" s="67"/>
      <c r="D54" s="68">
        <f t="shared" si="3"/>
        <v>15000</v>
      </c>
      <c r="E54" s="35">
        <f t="shared" si="4"/>
        <v>465000</v>
      </c>
      <c r="F54" s="35">
        <f t="shared" si="5"/>
        <v>354763.4307048656</v>
      </c>
      <c r="G54" s="55">
        <f t="shared" si="6"/>
        <v>4.8550000000000004</v>
      </c>
      <c r="H54" s="69">
        <f>G54+' Summary'!$B$15</f>
        <v>4.8550000000000004</v>
      </c>
      <c r="I54" s="105">
        <f>H54+' Summary'!$B$17</f>
        <v>4.8550000000000004</v>
      </c>
      <c r="J54" s="55">
        <f t="shared" si="7"/>
        <v>-6.0000000000000001E-3</v>
      </c>
      <c r="K54" s="69">
        <f>J54+' Summary'!$B$16</f>
        <v>-6.0000000000000001E-3</v>
      </c>
      <c r="L54" s="105">
        <f t="shared" si="8"/>
        <v>-6.0000000000000001E-3</v>
      </c>
      <c r="M54" s="55">
        <f t="shared" si="9"/>
        <v>7.4999999999999997E-3</v>
      </c>
      <c r="N54" s="69">
        <f t="shared" si="56"/>
        <v>7.4999999999999997E-3</v>
      </c>
      <c r="O54" s="105">
        <f t="shared" si="56"/>
        <v>7.4999999999999997E-3</v>
      </c>
      <c r="P54" s="7"/>
      <c r="Q54" s="105">
        <f t="shared" si="11"/>
        <v>4.8565000000000005</v>
      </c>
      <c r="R54" s="105">
        <f t="shared" si="12"/>
        <v>4.8565000000000005</v>
      </c>
      <c r="S54" s="105">
        <f t="shared" si="13"/>
        <v>4.8565000000000005</v>
      </c>
      <c r="T54" s="161">
        <f>Curves!F50+' Summary'!$B$18</f>
        <v>0.255</v>
      </c>
      <c r="U54" s="5">
        <f t="shared" si="14"/>
        <v>31</v>
      </c>
      <c r="V54" s="45">
        <f t="shared" si="15"/>
        <v>38773</v>
      </c>
      <c r="W54" s="5">
        <f t="shared" si="16"/>
        <v>1822</v>
      </c>
      <c r="X54" s="55">
        <f t="shared" si="17"/>
        <v>5.4884132624616111E-2</v>
      </c>
      <c r="Y54" s="47">
        <f t="shared" si="18"/>
        <v>0.76293210904272168</v>
      </c>
      <c r="Z54" s="47">
        <f>Y54/Y45</f>
        <v>0.95626784783795404</v>
      </c>
      <c r="AA54" s="5">
        <f t="shared" si="19"/>
        <v>1</v>
      </c>
      <c r="AB54" s="5">
        <f t="shared" si="20"/>
        <v>31</v>
      </c>
      <c r="AD54" s="36">
        <f t="shared" si="53"/>
        <v>4.8565000000000005</v>
      </c>
      <c r="AE54" s="165">
        <f t="shared" si="54"/>
        <v>0.255</v>
      </c>
      <c r="AF54" s="164">
        <f t="shared" si="55"/>
        <v>4.8377823408624234</v>
      </c>
      <c r="AG54" s="164">
        <f t="shared" si="45"/>
        <v>4.8377823408624234</v>
      </c>
      <c r="AH54" s="160">
        <v>1</v>
      </c>
      <c r="AJ54" s="36"/>
      <c r="AK54" s="36"/>
      <c r="AL54" s="36"/>
      <c r="AM54" s="137"/>
      <c r="AO54" s="138"/>
      <c r="BI54" s="39">
        <f t="shared" si="21"/>
        <v>1722376.4560721226</v>
      </c>
      <c r="BJ54" s="39">
        <f t="shared" si="22"/>
        <v>1722376.4560721226</v>
      </c>
      <c r="BK54" s="39">
        <f t="shared" si="23"/>
        <v>1722376.4560721226</v>
      </c>
      <c r="BL54" s="39">
        <f t="shared" si="24"/>
        <v>-2128.5805842291938</v>
      </c>
      <c r="BM54" s="39">
        <f t="shared" si="25"/>
        <v>-2128.5805842291938</v>
      </c>
      <c r="BN54" s="39">
        <f t="shared" si="26"/>
        <v>-2128.5805842291938</v>
      </c>
      <c r="BO54" s="39">
        <f t="shared" si="27"/>
        <v>2660.7257302864919</v>
      </c>
      <c r="BP54" s="39">
        <f t="shared" si="28"/>
        <v>2660.7257302864919</v>
      </c>
      <c r="BQ54" s="39">
        <f t="shared" si="29"/>
        <v>2660.7257302864919</v>
      </c>
      <c r="BR54" s="43"/>
      <c r="BS54" s="39">
        <f t="shared" si="30"/>
        <v>0</v>
      </c>
      <c r="BT54" s="39">
        <f t="shared" si="31"/>
        <v>0</v>
      </c>
      <c r="BU54" s="39">
        <f t="shared" si="32"/>
        <v>0</v>
      </c>
      <c r="BV54" s="40">
        <f t="shared" si="33"/>
        <v>0</v>
      </c>
      <c r="BX54" s="39">
        <f t="shared" si="34"/>
        <v>0</v>
      </c>
      <c r="BY54" s="39">
        <f t="shared" si="35"/>
        <v>0</v>
      </c>
      <c r="BZ54" s="39">
        <f t="shared" si="36"/>
        <v>0</v>
      </c>
      <c r="CA54" s="40">
        <f t="shared" si="37"/>
        <v>0</v>
      </c>
      <c r="CB54" s="40"/>
      <c r="CC54" s="52">
        <f t="shared" si="38"/>
        <v>0</v>
      </c>
      <c r="CE54" s="52">
        <f t="shared" si="39"/>
        <v>1722908.6012181798</v>
      </c>
      <c r="CF54" s="70"/>
    </row>
    <row r="55" spans="1:84">
      <c r="A55" s="44">
        <f t="shared" si="40"/>
        <v>38749</v>
      </c>
      <c r="B55" s="66">
        <f t="shared" si="41"/>
        <v>15000</v>
      </c>
      <c r="C55" s="67"/>
      <c r="D55" s="68">
        <f t="shared" si="3"/>
        <v>15000</v>
      </c>
      <c r="E55" s="35">
        <f t="shared" si="4"/>
        <v>420000</v>
      </c>
      <c r="F55" s="35">
        <f t="shared" si="5"/>
        <v>318957.44256263191</v>
      </c>
      <c r="G55" s="55">
        <f t="shared" si="6"/>
        <v>4.7350000000000003</v>
      </c>
      <c r="H55" s="69">
        <f>G55+' Summary'!$B$15</f>
        <v>4.7350000000000003</v>
      </c>
      <c r="I55" s="105">
        <f>H55+' Summary'!$B$17</f>
        <v>4.7350000000000003</v>
      </c>
      <c r="J55" s="55">
        <f t="shared" si="7"/>
        <v>-6.0000000000000001E-3</v>
      </c>
      <c r="K55" s="69">
        <f>J55+' Summary'!$B$16</f>
        <v>-6.0000000000000001E-3</v>
      </c>
      <c r="L55" s="105">
        <f t="shared" si="8"/>
        <v>-6.0000000000000001E-3</v>
      </c>
      <c r="M55" s="55">
        <f t="shared" si="9"/>
        <v>7.4999999999999997E-3</v>
      </c>
      <c r="N55" s="69">
        <f t="shared" si="56"/>
        <v>7.4999999999999997E-3</v>
      </c>
      <c r="O55" s="105">
        <f t="shared" si="56"/>
        <v>7.4999999999999997E-3</v>
      </c>
      <c r="P55" s="7"/>
      <c r="Q55" s="105">
        <f t="shared" si="11"/>
        <v>4.7365000000000004</v>
      </c>
      <c r="R55" s="105">
        <f t="shared" si="12"/>
        <v>4.7365000000000004</v>
      </c>
      <c r="S55" s="105">
        <f t="shared" si="13"/>
        <v>4.7365000000000004</v>
      </c>
      <c r="T55" s="161">
        <f>Curves!F51+' Summary'!$B$18</f>
        <v>0.255</v>
      </c>
      <c r="U55" s="5">
        <f t="shared" si="14"/>
        <v>28</v>
      </c>
      <c r="V55" s="45">
        <f t="shared" si="15"/>
        <v>38801</v>
      </c>
      <c r="W55" s="5">
        <f t="shared" si="16"/>
        <v>1850</v>
      </c>
      <c r="X55" s="55">
        <f t="shared" si="17"/>
        <v>5.498576436675201E-2</v>
      </c>
      <c r="Y55" s="47">
        <f t="shared" si="18"/>
        <v>0.75942248229198073</v>
      </c>
      <c r="Z55" s="47">
        <f>Y55/Y45</f>
        <v>0.95186884145210848</v>
      </c>
      <c r="AA55" s="5">
        <f t="shared" si="19"/>
        <v>1</v>
      </c>
      <c r="AB55" s="5">
        <f t="shared" si="20"/>
        <v>28</v>
      </c>
      <c r="AD55" s="36">
        <f t="shared" si="53"/>
        <v>4.7365000000000004</v>
      </c>
      <c r="AE55" s="165">
        <f t="shared" si="54"/>
        <v>0.255</v>
      </c>
      <c r="AF55" s="164">
        <f t="shared" si="55"/>
        <v>4.9226557152635184</v>
      </c>
      <c r="AG55" s="164">
        <f t="shared" si="45"/>
        <v>4.9226557152635184</v>
      </c>
      <c r="AH55" s="160">
        <v>1</v>
      </c>
      <c r="AJ55" s="36"/>
      <c r="AK55" s="36"/>
      <c r="AL55" s="36"/>
      <c r="AM55" s="137"/>
      <c r="AO55" s="138"/>
      <c r="BI55" s="39">
        <f t="shared" si="21"/>
        <v>1510263.4905340623</v>
      </c>
      <c r="BJ55" s="39">
        <f t="shared" si="22"/>
        <v>1510263.4905340623</v>
      </c>
      <c r="BK55" s="39">
        <f t="shared" si="23"/>
        <v>1510263.4905340623</v>
      </c>
      <c r="BL55" s="39">
        <f t="shared" si="24"/>
        <v>-1913.7446553757916</v>
      </c>
      <c r="BM55" s="39">
        <f t="shared" si="25"/>
        <v>-1913.7446553757916</v>
      </c>
      <c r="BN55" s="39">
        <f t="shared" si="26"/>
        <v>-1913.7446553757916</v>
      </c>
      <c r="BO55" s="39">
        <f t="shared" si="27"/>
        <v>2392.1808192197391</v>
      </c>
      <c r="BP55" s="39">
        <f t="shared" si="28"/>
        <v>2392.1808192197391</v>
      </c>
      <c r="BQ55" s="39">
        <f t="shared" si="29"/>
        <v>2392.1808192197391</v>
      </c>
      <c r="BR55" s="43"/>
      <c r="BS55" s="39">
        <f t="shared" si="30"/>
        <v>0</v>
      </c>
      <c r="BT55" s="39">
        <f t="shared" si="31"/>
        <v>0</v>
      </c>
      <c r="BU55" s="39">
        <f t="shared" si="32"/>
        <v>0</v>
      </c>
      <c r="BV55" s="40">
        <f t="shared" si="33"/>
        <v>0</v>
      </c>
      <c r="BX55" s="39">
        <f t="shared" si="34"/>
        <v>0</v>
      </c>
      <c r="BY55" s="39">
        <f t="shared" si="35"/>
        <v>0</v>
      </c>
      <c r="BZ55" s="39">
        <f t="shared" si="36"/>
        <v>0</v>
      </c>
      <c r="CA55" s="40">
        <f t="shared" si="37"/>
        <v>0</v>
      </c>
      <c r="CB55" s="40"/>
      <c r="CC55" s="52">
        <f t="shared" si="38"/>
        <v>0</v>
      </c>
      <c r="CE55" s="52">
        <f t="shared" si="39"/>
        <v>1510741.9266979061</v>
      </c>
      <c r="CF55" s="70"/>
    </row>
    <row r="56" spans="1:84">
      <c r="A56" s="44">
        <f t="shared" si="40"/>
        <v>38777</v>
      </c>
      <c r="B56" s="66">
        <f t="shared" si="41"/>
        <v>15000</v>
      </c>
      <c r="C56" s="67"/>
      <c r="D56" s="68">
        <f t="shared" si="3"/>
        <v>15000</v>
      </c>
      <c r="E56" s="35">
        <f t="shared" si="4"/>
        <v>465000</v>
      </c>
      <c r="F56" s="35">
        <f t="shared" si="5"/>
        <v>351357.29924503108</v>
      </c>
      <c r="G56" s="55">
        <f t="shared" si="6"/>
        <v>4.5949999999999998</v>
      </c>
      <c r="H56" s="69">
        <f>G56+' Summary'!$B$15</f>
        <v>4.5949999999999998</v>
      </c>
      <c r="I56" s="105">
        <f>H56+' Summary'!$B$17</f>
        <v>4.5949999999999998</v>
      </c>
      <c r="J56" s="55">
        <f t="shared" si="7"/>
        <v>7.4999999999999997E-3</v>
      </c>
      <c r="K56" s="69">
        <f>J56+' Summary'!$B$16</f>
        <v>7.4999999999999997E-3</v>
      </c>
      <c r="L56" s="105">
        <f t="shared" si="8"/>
        <v>7.4999999999999997E-3</v>
      </c>
      <c r="M56" s="55">
        <f t="shared" si="9"/>
        <v>7.4999999999999997E-3</v>
      </c>
      <c r="N56" s="69">
        <f t="shared" si="56"/>
        <v>7.4999999999999997E-3</v>
      </c>
      <c r="O56" s="105">
        <f t="shared" si="56"/>
        <v>7.4999999999999997E-3</v>
      </c>
      <c r="P56" s="7"/>
      <c r="Q56" s="105">
        <f t="shared" si="11"/>
        <v>4.6099999999999994</v>
      </c>
      <c r="R56" s="105">
        <f t="shared" si="12"/>
        <v>4.6099999999999994</v>
      </c>
      <c r="S56" s="105">
        <f t="shared" si="13"/>
        <v>4.6099999999999994</v>
      </c>
      <c r="T56" s="161">
        <f>Curves!F52+' Summary'!$B$18</f>
        <v>0.247</v>
      </c>
      <c r="U56" s="5">
        <f t="shared" si="14"/>
        <v>31</v>
      </c>
      <c r="V56" s="45">
        <f t="shared" si="15"/>
        <v>38832</v>
      </c>
      <c r="W56" s="5">
        <f t="shared" si="16"/>
        <v>1881</v>
      </c>
      <c r="X56" s="55">
        <f t="shared" si="17"/>
        <v>5.5077560781961105E-2</v>
      </c>
      <c r="Y56" s="47">
        <f t="shared" si="18"/>
        <v>0.75560709515060454</v>
      </c>
      <c r="Z56" s="47">
        <f>Y56/Y45</f>
        <v>0.94708659148896257</v>
      </c>
      <c r="AA56" s="5">
        <f t="shared" si="19"/>
        <v>1</v>
      </c>
      <c r="AB56" s="5">
        <f t="shared" si="20"/>
        <v>31</v>
      </c>
      <c r="AD56" s="36">
        <f t="shared" si="53"/>
        <v>4.6099999999999994</v>
      </c>
      <c r="AE56" s="165">
        <f t="shared" si="54"/>
        <v>0.247</v>
      </c>
      <c r="AF56" s="164">
        <f t="shared" si="55"/>
        <v>4.9993155373032172</v>
      </c>
      <c r="AG56" s="164">
        <f t="shared" si="45"/>
        <v>4.9993155373032172</v>
      </c>
      <c r="AH56" s="160">
        <v>1</v>
      </c>
      <c r="AJ56" s="36"/>
      <c r="AK56" s="36"/>
      <c r="AL56" s="36"/>
      <c r="AM56" s="137"/>
      <c r="AO56" s="138"/>
      <c r="BI56" s="39">
        <f t="shared" si="21"/>
        <v>1614486.7900309179</v>
      </c>
      <c r="BJ56" s="39">
        <f t="shared" si="22"/>
        <v>1614486.7900309179</v>
      </c>
      <c r="BK56" s="39">
        <f t="shared" si="23"/>
        <v>1614486.7900309179</v>
      </c>
      <c r="BL56" s="39">
        <f t="shared" si="24"/>
        <v>2635.1797443377332</v>
      </c>
      <c r="BM56" s="39">
        <f t="shared" si="25"/>
        <v>2635.1797443377332</v>
      </c>
      <c r="BN56" s="39">
        <f t="shared" si="26"/>
        <v>2635.1797443377332</v>
      </c>
      <c r="BO56" s="39">
        <f t="shared" si="27"/>
        <v>2635.1797443377332</v>
      </c>
      <c r="BP56" s="39">
        <f t="shared" si="28"/>
        <v>2635.1797443377332</v>
      </c>
      <c r="BQ56" s="39">
        <f t="shared" si="29"/>
        <v>2635.1797443377332</v>
      </c>
      <c r="BR56" s="43"/>
      <c r="BS56" s="39">
        <f t="shared" si="30"/>
        <v>0</v>
      </c>
      <c r="BT56" s="39">
        <f t="shared" si="31"/>
        <v>0</v>
      </c>
      <c r="BU56" s="39">
        <f t="shared" si="32"/>
        <v>0</v>
      </c>
      <c r="BV56" s="40">
        <f t="shared" si="33"/>
        <v>0</v>
      </c>
      <c r="BX56" s="39">
        <f t="shared" si="34"/>
        <v>0</v>
      </c>
      <c r="BY56" s="39">
        <f t="shared" si="35"/>
        <v>0</v>
      </c>
      <c r="BZ56" s="39">
        <f t="shared" si="36"/>
        <v>0</v>
      </c>
      <c r="CA56" s="40">
        <f t="shared" si="37"/>
        <v>0</v>
      </c>
      <c r="CB56" s="40"/>
      <c r="CC56" s="52">
        <f t="shared" si="38"/>
        <v>0</v>
      </c>
      <c r="CE56" s="52">
        <f t="shared" si="39"/>
        <v>1619757.1495195932</v>
      </c>
      <c r="CF56" s="70"/>
    </row>
    <row r="57" spans="1:84" s="154" customFormat="1">
      <c r="A57" s="139">
        <f t="shared" si="40"/>
        <v>38808</v>
      </c>
      <c r="B57" s="140">
        <f t="shared" si="41"/>
        <v>15000</v>
      </c>
      <c r="C57" s="141"/>
      <c r="D57" s="142">
        <f t="shared" si="3"/>
        <v>15000</v>
      </c>
      <c r="E57" s="143">
        <f t="shared" si="4"/>
        <v>450000</v>
      </c>
      <c r="F57" s="143">
        <f t="shared" si="5"/>
        <v>338366.2878291136</v>
      </c>
      <c r="G57" s="144">
        <f t="shared" si="6"/>
        <v>4.5590000000000002</v>
      </c>
      <c r="H57" s="145">
        <f>G57+' Summary'!$B$15</f>
        <v>4.5590000000000002</v>
      </c>
      <c r="I57" s="146">
        <f>H57+' Summary'!$B$17</f>
        <v>4.5590000000000002</v>
      </c>
      <c r="J57" s="144">
        <f t="shared" si="7"/>
        <v>7.2499999999999995E-3</v>
      </c>
      <c r="K57" s="145">
        <f>J57+' Summary'!$B$16</f>
        <v>7.2499999999999995E-3</v>
      </c>
      <c r="L57" s="146">
        <f t="shared" si="8"/>
        <v>7.2499999999999995E-3</v>
      </c>
      <c r="M57" s="144">
        <f t="shared" si="9"/>
        <v>0.01</v>
      </c>
      <c r="N57" s="145">
        <f t="shared" si="56"/>
        <v>0.01</v>
      </c>
      <c r="O57" s="146">
        <f t="shared" si="56"/>
        <v>0.01</v>
      </c>
      <c r="P57" s="147"/>
      <c r="Q57" s="146">
        <f t="shared" si="11"/>
        <v>4.5762499999999999</v>
      </c>
      <c r="R57" s="146">
        <f t="shared" si="12"/>
        <v>4.5762499999999999</v>
      </c>
      <c r="S57" s="146">
        <f t="shared" si="13"/>
        <v>4.5762499999999999</v>
      </c>
      <c r="T57" s="162">
        <f>Curves!F53+' Summary'!$B$18</f>
        <v>0.247</v>
      </c>
      <c r="U57" s="148">
        <f t="shared" si="14"/>
        <v>30</v>
      </c>
      <c r="V57" s="149">
        <f t="shared" si="15"/>
        <v>38862</v>
      </c>
      <c r="W57" s="148">
        <f t="shared" si="16"/>
        <v>1911</v>
      </c>
      <c r="X57" s="144">
        <f t="shared" si="17"/>
        <v>5.5162424442699413E-2</v>
      </c>
      <c r="Y57" s="150">
        <f t="shared" si="18"/>
        <v>0.75192508406469694</v>
      </c>
      <c r="Z57" s="150">
        <f>Y57/Y45</f>
        <v>0.94247151660208406</v>
      </c>
      <c r="AA57" s="148">
        <f t="shared" si="19"/>
        <v>1</v>
      </c>
      <c r="AB57" s="148">
        <f t="shared" si="20"/>
        <v>30</v>
      </c>
      <c r="AC57" s="148"/>
      <c r="AD57" s="151">
        <f t="shared" si="53"/>
        <v>4.5762499999999999</v>
      </c>
      <c r="AE57" s="167">
        <f t="shared" si="54"/>
        <v>0.247</v>
      </c>
      <c r="AF57" s="168">
        <f t="shared" si="55"/>
        <v>5.0841889117043122</v>
      </c>
      <c r="AG57" s="168">
        <f t="shared" si="45"/>
        <v>5.0841889117043122</v>
      </c>
      <c r="AH57" s="169">
        <v>1</v>
      </c>
      <c r="AI57" s="148"/>
      <c r="AJ57" s="151"/>
      <c r="AK57" s="151"/>
      <c r="AL57" s="151"/>
      <c r="AM57" s="152"/>
      <c r="AN57" s="148"/>
      <c r="AO57" s="153"/>
      <c r="AP57" s="148"/>
      <c r="AQ57" s="148"/>
      <c r="AR57" s="148"/>
      <c r="AS57" s="148"/>
      <c r="AT57" s="148"/>
      <c r="AU57" s="148"/>
      <c r="AV57" s="148"/>
      <c r="AW57" s="148"/>
      <c r="AX57" s="148"/>
      <c r="AY57" s="148"/>
      <c r="AZ57" s="148"/>
      <c r="BA57" s="148"/>
      <c r="BB57" s="148"/>
      <c r="BC57" s="148"/>
      <c r="BD57" s="148"/>
      <c r="BE57" s="148"/>
      <c r="BF57" s="148"/>
      <c r="BG57" s="148"/>
      <c r="BI57" s="155">
        <f t="shared" si="21"/>
        <v>1542611.9062129289</v>
      </c>
      <c r="BJ57" s="155">
        <f t="shared" si="22"/>
        <v>1542611.9062129289</v>
      </c>
      <c r="BK57" s="155">
        <f t="shared" si="23"/>
        <v>1542611.9062129289</v>
      </c>
      <c r="BL57" s="155">
        <f t="shared" si="24"/>
        <v>2453.1555867610732</v>
      </c>
      <c r="BM57" s="155">
        <f t="shared" si="25"/>
        <v>2453.1555867610732</v>
      </c>
      <c r="BN57" s="155">
        <f t="shared" si="26"/>
        <v>2453.1555867610732</v>
      </c>
      <c r="BO57" s="155">
        <f t="shared" si="27"/>
        <v>3383.6628782911362</v>
      </c>
      <c r="BP57" s="155">
        <f t="shared" si="28"/>
        <v>3383.6628782911362</v>
      </c>
      <c r="BQ57" s="155">
        <f t="shared" si="29"/>
        <v>3383.6628782911362</v>
      </c>
      <c r="BR57" s="156"/>
      <c r="BS57" s="155">
        <f t="shared" si="30"/>
        <v>0</v>
      </c>
      <c r="BT57" s="155">
        <f t="shared" si="31"/>
        <v>0</v>
      </c>
      <c r="BU57" s="155">
        <f t="shared" si="32"/>
        <v>0</v>
      </c>
      <c r="BV57" s="157">
        <f t="shared" si="33"/>
        <v>0</v>
      </c>
      <c r="BW57" s="158"/>
      <c r="BX57" s="155">
        <f t="shared" si="34"/>
        <v>0</v>
      </c>
      <c r="BY57" s="155">
        <f t="shared" si="35"/>
        <v>0</v>
      </c>
      <c r="BZ57" s="155">
        <f t="shared" si="36"/>
        <v>0</v>
      </c>
      <c r="CA57" s="157">
        <f t="shared" si="37"/>
        <v>0</v>
      </c>
      <c r="CB57" s="157"/>
      <c r="CC57" s="159">
        <f t="shared" si="38"/>
        <v>0</v>
      </c>
      <c r="CE57" s="159">
        <f t="shared" si="39"/>
        <v>1548448.7246779811</v>
      </c>
      <c r="CF57" s="163"/>
    </row>
    <row r="58" spans="1:84">
      <c r="A58" s="44">
        <f t="shared" si="40"/>
        <v>38838</v>
      </c>
      <c r="B58" s="66">
        <f t="shared" si="41"/>
        <v>15000</v>
      </c>
      <c r="C58" s="67"/>
      <c r="D58" s="68">
        <f t="shared" si="3"/>
        <v>15000</v>
      </c>
      <c r="E58" s="35">
        <f t="shared" si="4"/>
        <v>465000</v>
      </c>
      <c r="F58" s="35">
        <f t="shared" si="5"/>
        <v>347879.96179615991</v>
      </c>
      <c r="G58" s="55">
        <f t="shared" si="6"/>
        <v>4.5460000000000003</v>
      </c>
      <c r="H58" s="69">
        <f>G58+' Summary'!$B$15</f>
        <v>4.5460000000000003</v>
      </c>
      <c r="I58" s="105">
        <f>H58+' Summary'!$B$17</f>
        <v>4.5460000000000003</v>
      </c>
      <c r="J58" s="55">
        <f t="shared" si="7"/>
        <v>7.2499999999999995E-3</v>
      </c>
      <c r="K58" s="69">
        <f>J58+' Summary'!$B$16</f>
        <v>7.2499999999999995E-3</v>
      </c>
      <c r="L58" s="105">
        <f t="shared" si="8"/>
        <v>7.2499999999999995E-3</v>
      </c>
      <c r="M58" s="55">
        <f t="shared" si="9"/>
        <v>0.01</v>
      </c>
      <c r="N58" s="69">
        <f t="shared" si="56"/>
        <v>0.01</v>
      </c>
      <c r="O58" s="105">
        <f t="shared" si="56"/>
        <v>0.01</v>
      </c>
      <c r="P58" s="7"/>
      <c r="Q58" s="105">
        <f t="shared" si="11"/>
        <v>4.56325</v>
      </c>
      <c r="R58" s="105">
        <f t="shared" si="12"/>
        <v>4.56325</v>
      </c>
      <c r="S58" s="105">
        <f t="shared" si="13"/>
        <v>4.56325</v>
      </c>
      <c r="T58" s="161">
        <f>Curves!F54+' Summary'!$B$18</f>
        <v>0.245</v>
      </c>
      <c r="U58" s="5">
        <f t="shared" si="14"/>
        <v>31</v>
      </c>
      <c r="V58" s="45">
        <f t="shared" si="15"/>
        <v>38893</v>
      </c>
      <c r="W58" s="5">
        <f t="shared" si="16"/>
        <v>1942</v>
      </c>
      <c r="X58" s="55">
        <f t="shared" si="17"/>
        <v>5.5244009662201804E-2</v>
      </c>
      <c r="Y58" s="47">
        <f t="shared" si="18"/>
        <v>0.74812895009926861</v>
      </c>
      <c r="Z58" s="47">
        <f>Y58/Y57</f>
        <v>0.99495144656578349</v>
      </c>
      <c r="AA58" s="5">
        <f t="shared" si="19"/>
        <v>1</v>
      </c>
      <c r="AB58" s="5">
        <f t="shared" si="20"/>
        <v>31</v>
      </c>
      <c r="AD58" s="36">
        <f>S58</f>
        <v>4.56325</v>
      </c>
      <c r="AE58" s="165">
        <f>T58</f>
        <v>0.245</v>
      </c>
      <c r="AF58" s="164">
        <f>(A58-$C$3)/365.25</f>
        <v>5.1663244353182751</v>
      </c>
      <c r="AG58" s="164">
        <f>AF58</f>
        <v>5.1663244353182751</v>
      </c>
      <c r="AH58" s="160">
        <v>1</v>
      </c>
      <c r="AI58" s="5">
        <v>0</v>
      </c>
      <c r="AJ58" s="36">
        <f>$S$8</f>
        <v>4.8062713432508364</v>
      </c>
      <c r="AK58" s="36">
        <f>AJ58-$AK$2</f>
        <v>4.7962713432508366</v>
      </c>
      <c r="AL58" s="166">
        <f>X69</f>
        <v>5.6155044763876116E-2</v>
      </c>
      <c r="AM58" s="137">
        <f>AM46</f>
        <v>1</v>
      </c>
      <c r="AN58" s="5">
        <v>0</v>
      </c>
      <c r="AO58" s="138">
        <f>AF69</f>
        <v>6.0835044490075294</v>
      </c>
      <c r="AP58" s="5">
        <v>0</v>
      </c>
      <c r="AQ58" s="5">
        <v>0</v>
      </c>
      <c r="AR58" s="5">
        <v>0</v>
      </c>
      <c r="AT58" s="161">
        <f>_xll.ASTRIP(AD58:AD69,AE58:AE69,AF58:AF69,AG58:AG69,AH58:AH69,AI58,AJ58,AL58,AM58,AN58,AO58,AP58,AQ58,AR58)</f>
        <v>0.80035301233616329</v>
      </c>
      <c r="AU58" s="161">
        <f>_xll.ASTRIP(AD58:AD69,AE58:AE69,AF58:AF69,AG58:AG69,AH58:AH69,AI58,AK58,AL58,AM58,AN58,AO58,AP58,AQ58,AR58)</f>
        <v>0.79590276805821669</v>
      </c>
      <c r="AV58" s="138">
        <f>SUM(Z70:Z81)*$AG$2/12</f>
        <v>9.6694204984990276E-2</v>
      </c>
      <c r="AW58" s="170">
        <f>AV58/$AK$2</f>
        <v>9.6694204984990275</v>
      </c>
      <c r="AX58" s="161">
        <f>(AT58-AU58)*AW58</f>
        <v>4.3031283244504878E-2</v>
      </c>
      <c r="AY58" s="174">
        <f>AX58*SUM(E70:E81)</f>
        <v>236241.74501233178</v>
      </c>
      <c r="BI58" s="39">
        <f t="shared" si="21"/>
        <v>1581462.306325343</v>
      </c>
      <c r="BJ58" s="39">
        <f t="shared" si="22"/>
        <v>1581462.306325343</v>
      </c>
      <c r="BK58" s="39">
        <f t="shared" si="23"/>
        <v>1581462.306325343</v>
      </c>
      <c r="BL58" s="39">
        <f t="shared" si="24"/>
        <v>2522.1297230221594</v>
      </c>
      <c r="BM58" s="39">
        <f t="shared" si="25"/>
        <v>2522.1297230221594</v>
      </c>
      <c r="BN58" s="39">
        <f t="shared" si="26"/>
        <v>2522.1297230221594</v>
      </c>
      <c r="BO58" s="39">
        <f t="shared" si="27"/>
        <v>3478.7996179615993</v>
      </c>
      <c r="BP58" s="39">
        <f t="shared" si="28"/>
        <v>3478.7996179615993</v>
      </c>
      <c r="BQ58" s="39">
        <f t="shared" si="29"/>
        <v>3478.7996179615993</v>
      </c>
      <c r="BR58" s="43"/>
      <c r="BS58" s="39">
        <f t="shared" si="30"/>
        <v>0</v>
      </c>
      <c r="BT58" s="39">
        <f t="shared" si="31"/>
        <v>0</v>
      </c>
      <c r="BU58" s="39">
        <f t="shared" si="32"/>
        <v>0</v>
      </c>
      <c r="BV58" s="40">
        <f t="shared" si="33"/>
        <v>0</v>
      </c>
      <c r="BX58" s="39">
        <f t="shared" si="34"/>
        <v>0</v>
      </c>
      <c r="BY58" s="39">
        <f t="shared" si="35"/>
        <v>0</v>
      </c>
      <c r="BZ58" s="39">
        <f t="shared" si="36"/>
        <v>0</v>
      </c>
      <c r="CA58" s="40">
        <f t="shared" si="37"/>
        <v>0</v>
      </c>
      <c r="CB58" s="40"/>
      <c r="CC58" s="52">
        <f t="shared" si="38"/>
        <v>0</v>
      </c>
      <c r="CE58" s="52">
        <f t="shared" si="39"/>
        <v>1587463.2356663267</v>
      </c>
      <c r="CF58" s="70"/>
    </row>
    <row r="59" spans="1:84">
      <c r="A59" s="44">
        <f t="shared" si="40"/>
        <v>38869</v>
      </c>
      <c r="B59" s="66">
        <f t="shared" si="41"/>
        <v>15000</v>
      </c>
      <c r="C59" s="67"/>
      <c r="D59" s="68">
        <f t="shared" si="3"/>
        <v>15000</v>
      </c>
      <c r="E59" s="35">
        <f t="shared" si="4"/>
        <v>450000</v>
      </c>
      <c r="F59" s="35">
        <f t="shared" si="5"/>
        <v>335008.64820732397</v>
      </c>
      <c r="G59" s="55">
        <f t="shared" si="6"/>
        <v>4.5790000000000006</v>
      </c>
      <c r="H59" s="69">
        <f>G59+' Summary'!$B$15</f>
        <v>4.5790000000000006</v>
      </c>
      <c r="I59" s="105">
        <f>H59+' Summary'!$B$17</f>
        <v>4.5790000000000006</v>
      </c>
      <c r="J59" s="55">
        <f t="shared" si="7"/>
        <v>7.2499999999999995E-3</v>
      </c>
      <c r="K59" s="69">
        <f>J59+' Summary'!$B$16</f>
        <v>7.2499999999999995E-3</v>
      </c>
      <c r="L59" s="105">
        <f t="shared" si="8"/>
        <v>7.2499999999999995E-3</v>
      </c>
      <c r="M59" s="55">
        <f t="shared" si="9"/>
        <v>0.01</v>
      </c>
      <c r="N59" s="69">
        <f t="shared" si="56"/>
        <v>0.01</v>
      </c>
      <c r="O59" s="105">
        <f t="shared" si="56"/>
        <v>0.01</v>
      </c>
      <c r="P59" s="7"/>
      <c r="Q59" s="105">
        <f t="shared" si="11"/>
        <v>4.5962500000000004</v>
      </c>
      <c r="R59" s="105">
        <f t="shared" si="12"/>
        <v>4.5962500000000004</v>
      </c>
      <c r="S59" s="105">
        <f t="shared" si="13"/>
        <v>4.5962500000000004</v>
      </c>
      <c r="T59" s="161">
        <f>Curves!F55+' Summary'!$B$18</f>
        <v>0.245</v>
      </c>
      <c r="U59" s="5">
        <f t="shared" si="14"/>
        <v>30</v>
      </c>
      <c r="V59" s="45">
        <f t="shared" si="15"/>
        <v>38923</v>
      </c>
      <c r="W59" s="5">
        <f t="shared" si="16"/>
        <v>1972</v>
      </c>
      <c r="X59" s="55">
        <f t="shared" si="17"/>
        <v>5.5328314391349692E-2</v>
      </c>
      <c r="Y59" s="47">
        <f t="shared" si="18"/>
        <v>0.74446366268294217</v>
      </c>
      <c r="Z59" s="47">
        <f>Y59/Y57</f>
        <v>0.99007690853798835</v>
      </c>
      <c r="AA59" s="5">
        <f t="shared" si="19"/>
        <v>1</v>
      </c>
      <c r="AB59" s="5">
        <f t="shared" si="20"/>
        <v>30</v>
      </c>
      <c r="AD59" s="36">
        <f t="shared" ref="AD59:AD69" si="57">S59</f>
        <v>4.5962500000000004</v>
      </c>
      <c r="AE59" s="165">
        <f t="shared" ref="AE59:AE69" si="58">T59</f>
        <v>0.245</v>
      </c>
      <c r="AF59" s="164">
        <f t="shared" ref="AF59:AF69" si="59">(A59-$C$3)/365.25</f>
        <v>5.2511978097193701</v>
      </c>
      <c r="AG59" s="164">
        <f t="shared" si="45"/>
        <v>5.2511978097193701</v>
      </c>
      <c r="AH59" s="160">
        <v>1</v>
      </c>
      <c r="AJ59" s="36"/>
      <c r="AK59" s="36"/>
      <c r="AL59" s="36"/>
      <c r="AM59" s="137"/>
      <c r="AO59" s="138"/>
      <c r="BI59" s="39">
        <f t="shared" si="21"/>
        <v>1534004.6001413367</v>
      </c>
      <c r="BJ59" s="39">
        <f t="shared" si="22"/>
        <v>1534004.6001413367</v>
      </c>
      <c r="BK59" s="39">
        <f t="shared" si="23"/>
        <v>1534004.6001413367</v>
      </c>
      <c r="BL59" s="39">
        <f t="shared" si="24"/>
        <v>2428.8126995030984</v>
      </c>
      <c r="BM59" s="39">
        <f t="shared" si="25"/>
        <v>2428.8126995030984</v>
      </c>
      <c r="BN59" s="39">
        <f t="shared" si="26"/>
        <v>2428.8126995030984</v>
      </c>
      <c r="BO59" s="39">
        <f t="shared" si="27"/>
        <v>3350.0864820732399</v>
      </c>
      <c r="BP59" s="39">
        <f t="shared" si="28"/>
        <v>3350.0864820732399</v>
      </c>
      <c r="BQ59" s="39">
        <f t="shared" si="29"/>
        <v>3350.0864820732399</v>
      </c>
      <c r="BR59" s="43"/>
      <c r="BS59" s="39">
        <f t="shared" si="30"/>
        <v>0</v>
      </c>
      <c r="BT59" s="39">
        <f t="shared" si="31"/>
        <v>0</v>
      </c>
      <c r="BU59" s="39">
        <f t="shared" si="32"/>
        <v>0</v>
      </c>
      <c r="BV59" s="40">
        <f t="shared" si="33"/>
        <v>0</v>
      </c>
      <c r="BX59" s="39">
        <f t="shared" si="34"/>
        <v>0</v>
      </c>
      <c r="BY59" s="39">
        <f t="shared" si="35"/>
        <v>0</v>
      </c>
      <c r="BZ59" s="39">
        <f t="shared" si="36"/>
        <v>0</v>
      </c>
      <c r="CA59" s="40">
        <f t="shared" si="37"/>
        <v>0</v>
      </c>
      <c r="CB59" s="40"/>
      <c r="CC59" s="52">
        <f t="shared" si="38"/>
        <v>0</v>
      </c>
      <c r="CE59" s="52">
        <f t="shared" si="39"/>
        <v>1539783.4993229131</v>
      </c>
      <c r="CF59" s="70"/>
    </row>
    <row r="60" spans="1:84">
      <c r="A60" s="44">
        <f t="shared" si="40"/>
        <v>38899</v>
      </c>
      <c r="B60" s="66">
        <f t="shared" si="41"/>
        <v>15000</v>
      </c>
      <c r="C60" s="67"/>
      <c r="D60" s="68">
        <f t="shared" si="3"/>
        <v>15000</v>
      </c>
      <c r="E60" s="35">
        <f t="shared" si="4"/>
        <v>465000</v>
      </c>
      <c r="F60" s="35">
        <f t="shared" si="5"/>
        <v>344418.4918891156</v>
      </c>
      <c r="G60" s="55">
        <f t="shared" si="6"/>
        <v>4.6050000000000004</v>
      </c>
      <c r="H60" s="69">
        <f>G60+' Summary'!$B$15</f>
        <v>4.6050000000000004</v>
      </c>
      <c r="I60" s="105">
        <f>H60+' Summary'!$B$17</f>
        <v>4.6050000000000004</v>
      </c>
      <c r="J60" s="55">
        <f t="shared" si="7"/>
        <v>7.2499999999999995E-3</v>
      </c>
      <c r="K60" s="69">
        <f>J60+' Summary'!$B$16</f>
        <v>7.2499999999999995E-3</v>
      </c>
      <c r="L60" s="105">
        <f t="shared" si="8"/>
        <v>7.2499999999999995E-3</v>
      </c>
      <c r="M60" s="55">
        <f t="shared" si="9"/>
        <v>0.01</v>
      </c>
      <c r="N60" s="69">
        <f t="shared" si="56"/>
        <v>0.01</v>
      </c>
      <c r="O60" s="105">
        <f t="shared" si="56"/>
        <v>0.01</v>
      </c>
      <c r="P60" s="7"/>
      <c r="Q60" s="105">
        <f t="shared" si="11"/>
        <v>4.6222500000000002</v>
      </c>
      <c r="R60" s="105">
        <f t="shared" si="12"/>
        <v>4.6222500000000002</v>
      </c>
      <c r="S60" s="105">
        <f t="shared" si="13"/>
        <v>4.6222500000000002</v>
      </c>
      <c r="T60" s="161">
        <f>Curves!F56+' Summary'!$B$18</f>
        <v>0.245</v>
      </c>
      <c r="U60" s="5">
        <f t="shared" si="14"/>
        <v>31</v>
      </c>
      <c r="V60" s="45">
        <f t="shared" si="15"/>
        <v>38954</v>
      </c>
      <c r="W60" s="5">
        <f t="shared" si="16"/>
        <v>2003</v>
      </c>
      <c r="X60" s="55">
        <f t="shared" si="17"/>
        <v>5.5409899615359609E-2</v>
      </c>
      <c r="Y60" s="47">
        <f t="shared" si="18"/>
        <v>0.74068492879379699</v>
      </c>
      <c r="Z60" s="47">
        <f>Y60/Y57</f>
        <v>0.98505149580841378</v>
      </c>
      <c r="AA60" s="5">
        <f t="shared" si="19"/>
        <v>1</v>
      </c>
      <c r="AB60" s="5">
        <f t="shared" si="20"/>
        <v>31</v>
      </c>
      <c r="AD60" s="36">
        <f t="shared" si="57"/>
        <v>4.6222500000000002</v>
      </c>
      <c r="AE60" s="165">
        <f t="shared" si="58"/>
        <v>0.245</v>
      </c>
      <c r="AF60" s="164">
        <f t="shared" si="59"/>
        <v>5.333333333333333</v>
      </c>
      <c r="AG60" s="164">
        <f t="shared" si="45"/>
        <v>5.333333333333333</v>
      </c>
      <c r="AH60" s="160">
        <v>1</v>
      </c>
      <c r="AJ60" s="36"/>
      <c r="AK60" s="36"/>
      <c r="AL60" s="36"/>
      <c r="AM60" s="137"/>
      <c r="AO60" s="138"/>
      <c r="BI60" s="39">
        <f t="shared" si="21"/>
        <v>1586047.1551493774</v>
      </c>
      <c r="BJ60" s="39">
        <f t="shared" si="22"/>
        <v>1586047.1551493774</v>
      </c>
      <c r="BK60" s="39">
        <f t="shared" si="23"/>
        <v>1586047.1551493774</v>
      </c>
      <c r="BL60" s="39">
        <f t="shared" si="24"/>
        <v>2497.0340661960881</v>
      </c>
      <c r="BM60" s="39">
        <f t="shared" si="25"/>
        <v>2497.0340661960881</v>
      </c>
      <c r="BN60" s="39">
        <f t="shared" si="26"/>
        <v>2497.0340661960881</v>
      </c>
      <c r="BO60" s="39">
        <f t="shared" si="27"/>
        <v>3444.184918891156</v>
      </c>
      <c r="BP60" s="39">
        <f t="shared" si="28"/>
        <v>3444.184918891156</v>
      </c>
      <c r="BQ60" s="39">
        <f t="shared" si="29"/>
        <v>3444.184918891156</v>
      </c>
      <c r="BR60" s="43"/>
      <c r="BS60" s="39">
        <f t="shared" si="30"/>
        <v>0</v>
      </c>
      <c r="BT60" s="39">
        <f t="shared" si="31"/>
        <v>0</v>
      </c>
      <c r="BU60" s="39">
        <f t="shared" si="32"/>
        <v>0</v>
      </c>
      <c r="BV60" s="40">
        <f t="shared" si="33"/>
        <v>0</v>
      </c>
      <c r="BX60" s="39">
        <f t="shared" si="34"/>
        <v>0</v>
      </c>
      <c r="BY60" s="39">
        <f t="shared" si="35"/>
        <v>0</v>
      </c>
      <c r="BZ60" s="39">
        <f t="shared" si="36"/>
        <v>0</v>
      </c>
      <c r="CA60" s="40">
        <f t="shared" si="37"/>
        <v>0</v>
      </c>
      <c r="CB60" s="40"/>
      <c r="CC60" s="52">
        <f t="shared" si="38"/>
        <v>0</v>
      </c>
      <c r="CE60" s="52">
        <f t="shared" si="39"/>
        <v>1591988.3741344647</v>
      </c>
      <c r="CF60" s="70"/>
    </row>
    <row r="61" spans="1:84">
      <c r="A61" s="44">
        <f t="shared" si="40"/>
        <v>38930</v>
      </c>
      <c r="B61" s="66">
        <f t="shared" si="41"/>
        <v>15000</v>
      </c>
      <c r="C61" s="67"/>
      <c r="D61" s="68">
        <f t="shared" si="3"/>
        <v>15000</v>
      </c>
      <c r="E61" s="35">
        <f t="shared" si="4"/>
        <v>465000</v>
      </c>
      <c r="F61" s="35">
        <f t="shared" si="5"/>
        <v>342665.53431620332</v>
      </c>
      <c r="G61" s="55">
        <f t="shared" si="6"/>
        <v>4.633</v>
      </c>
      <c r="H61" s="69">
        <f>G61+' Summary'!$B$15</f>
        <v>4.633</v>
      </c>
      <c r="I61" s="105">
        <f>H61+' Summary'!$B$17</f>
        <v>4.633</v>
      </c>
      <c r="J61" s="55">
        <f t="shared" si="7"/>
        <v>7.2499999999999995E-3</v>
      </c>
      <c r="K61" s="69">
        <f>J61+' Summary'!$B$16</f>
        <v>7.2499999999999995E-3</v>
      </c>
      <c r="L61" s="105">
        <f t="shared" si="8"/>
        <v>7.2499999999999995E-3</v>
      </c>
      <c r="M61" s="55">
        <f t="shared" si="9"/>
        <v>0.01</v>
      </c>
      <c r="N61" s="69">
        <f t="shared" si="56"/>
        <v>0.01</v>
      </c>
      <c r="O61" s="105">
        <f t="shared" si="56"/>
        <v>0.01</v>
      </c>
      <c r="P61" s="7"/>
      <c r="Q61" s="105">
        <f t="shared" si="11"/>
        <v>4.6502499999999998</v>
      </c>
      <c r="R61" s="105">
        <f t="shared" si="12"/>
        <v>4.6502499999999998</v>
      </c>
      <c r="S61" s="105">
        <f t="shared" si="13"/>
        <v>4.6502499999999998</v>
      </c>
      <c r="T61" s="161">
        <f>Curves!F57+' Summary'!$B$18</f>
        <v>0.245</v>
      </c>
      <c r="U61" s="5">
        <f t="shared" si="14"/>
        <v>31</v>
      </c>
      <c r="V61" s="45">
        <f t="shared" si="15"/>
        <v>38985</v>
      </c>
      <c r="W61" s="5">
        <f t="shared" si="16"/>
        <v>2034</v>
      </c>
      <c r="X61" s="55">
        <f t="shared" si="17"/>
        <v>5.5494204349165105E-2</v>
      </c>
      <c r="Y61" s="47">
        <f t="shared" si="18"/>
        <v>0.73691512756172761</v>
      </c>
      <c r="Z61" s="47">
        <f>Y61/Y57</f>
        <v>0.98003796279566879</v>
      </c>
      <c r="AA61" s="5">
        <f t="shared" si="19"/>
        <v>1</v>
      </c>
      <c r="AB61" s="5">
        <f t="shared" si="20"/>
        <v>31</v>
      </c>
      <c r="AD61" s="36">
        <f t="shared" si="57"/>
        <v>4.6502499999999998</v>
      </c>
      <c r="AE61" s="165">
        <f t="shared" si="58"/>
        <v>0.245</v>
      </c>
      <c r="AF61" s="164">
        <f t="shared" si="59"/>
        <v>5.4182067077344289</v>
      </c>
      <c r="AG61" s="164">
        <f t="shared" si="45"/>
        <v>5.4182067077344289</v>
      </c>
      <c r="AH61" s="160">
        <v>1</v>
      </c>
      <c r="AJ61" s="36"/>
      <c r="AK61" s="36"/>
      <c r="AL61" s="36"/>
      <c r="AM61" s="137"/>
      <c r="AO61" s="138"/>
      <c r="BI61" s="39">
        <f t="shared" si="21"/>
        <v>1587569.4204869701</v>
      </c>
      <c r="BJ61" s="39">
        <f t="shared" si="22"/>
        <v>1587569.4204869701</v>
      </c>
      <c r="BK61" s="39">
        <f t="shared" si="23"/>
        <v>1587569.4204869701</v>
      </c>
      <c r="BL61" s="39">
        <f t="shared" si="24"/>
        <v>2484.3251237924737</v>
      </c>
      <c r="BM61" s="39">
        <f t="shared" si="25"/>
        <v>2484.3251237924737</v>
      </c>
      <c r="BN61" s="39">
        <f t="shared" si="26"/>
        <v>2484.3251237924737</v>
      </c>
      <c r="BO61" s="39">
        <f t="shared" si="27"/>
        <v>3426.6553431620332</v>
      </c>
      <c r="BP61" s="39">
        <f t="shared" si="28"/>
        <v>3426.6553431620332</v>
      </c>
      <c r="BQ61" s="39">
        <f t="shared" si="29"/>
        <v>3426.6553431620332</v>
      </c>
      <c r="BR61" s="43"/>
      <c r="BS61" s="39">
        <f t="shared" si="30"/>
        <v>0</v>
      </c>
      <c r="BT61" s="39">
        <f t="shared" si="31"/>
        <v>0</v>
      </c>
      <c r="BU61" s="39">
        <f t="shared" si="32"/>
        <v>0</v>
      </c>
      <c r="BV61" s="40">
        <f t="shared" si="33"/>
        <v>0</v>
      </c>
      <c r="BX61" s="39">
        <f t="shared" si="34"/>
        <v>0</v>
      </c>
      <c r="BY61" s="39">
        <f t="shared" si="35"/>
        <v>0</v>
      </c>
      <c r="BZ61" s="39">
        <f t="shared" si="36"/>
        <v>0</v>
      </c>
      <c r="CA61" s="40">
        <f t="shared" si="37"/>
        <v>0</v>
      </c>
      <c r="CB61" s="40"/>
      <c r="CC61" s="52">
        <f t="shared" si="38"/>
        <v>0</v>
      </c>
      <c r="CE61" s="52">
        <f t="shared" si="39"/>
        <v>1593480.4009539245</v>
      </c>
      <c r="CF61" s="70"/>
    </row>
    <row r="62" spans="1:84">
      <c r="A62" s="44">
        <f t="shared" si="40"/>
        <v>38961</v>
      </c>
      <c r="B62" s="66">
        <f t="shared" si="41"/>
        <v>15000</v>
      </c>
      <c r="C62" s="67"/>
      <c r="D62" s="68">
        <f t="shared" si="3"/>
        <v>15000</v>
      </c>
      <c r="E62" s="35">
        <f t="shared" si="4"/>
        <v>450000</v>
      </c>
      <c r="F62" s="35">
        <f t="shared" si="5"/>
        <v>329973.97237776424</v>
      </c>
      <c r="G62" s="55">
        <f t="shared" si="6"/>
        <v>4.6230000000000002</v>
      </c>
      <c r="H62" s="69">
        <f>G62+' Summary'!$B$15</f>
        <v>4.6230000000000002</v>
      </c>
      <c r="I62" s="105">
        <f>H62+' Summary'!$B$17</f>
        <v>4.6230000000000002</v>
      </c>
      <c r="J62" s="55">
        <f t="shared" si="7"/>
        <v>7.2499999999999995E-3</v>
      </c>
      <c r="K62" s="69">
        <f>J62+' Summary'!$B$16</f>
        <v>7.2499999999999995E-3</v>
      </c>
      <c r="L62" s="105">
        <f t="shared" si="8"/>
        <v>7.2499999999999995E-3</v>
      </c>
      <c r="M62" s="55">
        <f t="shared" si="9"/>
        <v>0.01</v>
      </c>
      <c r="N62" s="69">
        <f t="shared" si="56"/>
        <v>0.01</v>
      </c>
      <c r="O62" s="105">
        <f t="shared" si="56"/>
        <v>0.01</v>
      </c>
      <c r="P62" s="7"/>
      <c r="Q62" s="105">
        <f t="shared" si="11"/>
        <v>4.64025</v>
      </c>
      <c r="R62" s="105">
        <f t="shared" si="12"/>
        <v>4.64025</v>
      </c>
      <c r="S62" s="105">
        <f t="shared" si="13"/>
        <v>4.64025</v>
      </c>
      <c r="T62" s="161">
        <f>Curves!F58+' Summary'!$B$18</f>
        <v>0.245</v>
      </c>
      <c r="U62" s="5">
        <f t="shared" si="14"/>
        <v>30</v>
      </c>
      <c r="V62" s="45">
        <f t="shared" si="15"/>
        <v>39015</v>
      </c>
      <c r="W62" s="5">
        <f t="shared" si="16"/>
        <v>2064</v>
      </c>
      <c r="X62" s="55">
        <f t="shared" si="17"/>
        <v>5.5578509085337097E-2</v>
      </c>
      <c r="Y62" s="47">
        <f t="shared" si="18"/>
        <v>0.73327549417280935</v>
      </c>
      <c r="Z62" s="47">
        <f>Y62/Y57</f>
        <v>0.97519754256491464</v>
      </c>
      <c r="AA62" s="5">
        <f t="shared" si="19"/>
        <v>1</v>
      </c>
      <c r="AB62" s="5">
        <f t="shared" si="20"/>
        <v>30</v>
      </c>
      <c r="AD62" s="36">
        <f t="shared" si="57"/>
        <v>4.64025</v>
      </c>
      <c r="AE62" s="165">
        <f t="shared" si="58"/>
        <v>0.245</v>
      </c>
      <c r="AF62" s="164">
        <f t="shared" si="59"/>
        <v>5.5030800821355239</v>
      </c>
      <c r="AG62" s="164">
        <f t="shared" si="45"/>
        <v>5.5030800821355239</v>
      </c>
      <c r="AH62" s="160">
        <v>1</v>
      </c>
      <c r="AJ62" s="36"/>
      <c r="AK62" s="36"/>
      <c r="AL62" s="36"/>
      <c r="AM62" s="137"/>
      <c r="AO62" s="138"/>
      <c r="BI62" s="39">
        <f t="shared" si="21"/>
        <v>1525469.674302404</v>
      </c>
      <c r="BJ62" s="39">
        <f t="shared" si="22"/>
        <v>1525469.674302404</v>
      </c>
      <c r="BK62" s="39">
        <f t="shared" si="23"/>
        <v>1525469.674302404</v>
      </c>
      <c r="BL62" s="39">
        <f t="shared" si="24"/>
        <v>2392.3112997387907</v>
      </c>
      <c r="BM62" s="39">
        <f t="shared" si="25"/>
        <v>2392.3112997387907</v>
      </c>
      <c r="BN62" s="39">
        <f t="shared" si="26"/>
        <v>2392.3112997387907</v>
      </c>
      <c r="BO62" s="39">
        <f t="shared" si="27"/>
        <v>3299.7397237776422</v>
      </c>
      <c r="BP62" s="39">
        <f t="shared" si="28"/>
        <v>3299.7397237776422</v>
      </c>
      <c r="BQ62" s="39">
        <f t="shared" si="29"/>
        <v>3299.7397237776422</v>
      </c>
      <c r="BR62" s="43"/>
      <c r="BS62" s="39">
        <f t="shared" si="30"/>
        <v>0</v>
      </c>
      <c r="BT62" s="39">
        <f t="shared" si="31"/>
        <v>0</v>
      </c>
      <c r="BU62" s="39">
        <f t="shared" si="32"/>
        <v>0</v>
      </c>
      <c r="BV62" s="40">
        <f t="shared" si="33"/>
        <v>0</v>
      </c>
      <c r="BX62" s="39">
        <f t="shared" si="34"/>
        <v>0</v>
      </c>
      <c r="BY62" s="39">
        <f t="shared" si="35"/>
        <v>0</v>
      </c>
      <c r="BZ62" s="39">
        <f t="shared" si="36"/>
        <v>0</v>
      </c>
      <c r="CA62" s="40">
        <f t="shared" si="37"/>
        <v>0</v>
      </c>
      <c r="CB62" s="40"/>
      <c r="CC62" s="52">
        <f t="shared" si="38"/>
        <v>0</v>
      </c>
      <c r="CE62" s="52">
        <f t="shared" si="39"/>
        <v>1531161.7253259204</v>
      </c>
      <c r="CF62" s="70"/>
    </row>
    <row r="63" spans="1:84">
      <c r="A63" s="44">
        <f t="shared" si="40"/>
        <v>38991</v>
      </c>
      <c r="B63" s="66">
        <f t="shared" si="41"/>
        <v>15000</v>
      </c>
      <c r="C63" s="67"/>
      <c r="D63" s="68">
        <f t="shared" si="3"/>
        <v>15000</v>
      </c>
      <c r="E63" s="35">
        <f t="shared" si="4"/>
        <v>465000</v>
      </c>
      <c r="F63" s="35">
        <f t="shared" si="5"/>
        <v>339228.4014064385</v>
      </c>
      <c r="G63" s="55">
        <f t="shared" si="6"/>
        <v>4.6429999999999998</v>
      </c>
      <c r="H63" s="69">
        <f>G63+' Summary'!$B$15</f>
        <v>4.6429999999999998</v>
      </c>
      <c r="I63" s="105">
        <f>H63+' Summary'!$B$17</f>
        <v>4.6429999999999998</v>
      </c>
      <c r="J63" s="55">
        <f t="shared" si="7"/>
        <v>-6.0000000000000001E-3</v>
      </c>
      <c r="K63" s="69">
        <f>J63+' Summary'!$B$16</f>
        <v>-6.0000000000000001E-3</v>
      </c>
      <c r="L63" s="105">
        <f t="shared" si="8"/>
        <v>-6.0000000000000001E-3</v>
      </c>
      <c r="M63" s="55">
        <f t="shared" si="9"/>
        <v>0.01</v>
      </c>
      <c r="N63" s="69">
        <f t="shared" si="56"/>
        <v>0.01</v>
      </c>
      <c r="O63" s="105">
        <f t="shared" si="56"/>
        <v>0.01</v>
      </c>
      <c r="P63" s="7"/>
      <c r="Q63" s="105">
        <f t="shared" si="11"/>
        <v>4.6469999999999994</v>
      </c>
      <c r="R63" s="105">
        <f t="shared" si="12"/>
        <v>4.6469999999999994</v>
      </c>
      <c r="S63" s="105">
        <f t="shared" si="13"/>
        <v>4.6469999999999994</v>
      </c>
      <c r="T63" s="161">
        <f>Curves!F59+' Summary'!$B$18</f>
        <v>0.245</v>
      </c>
      <c r="U63" s="5">
        <f t="shared" si="14"/>
        <v>31</v>
      </c>
      <c r="V63" s="45">
        <f t="shared" si="15"/>
        <v>39046</v>
      </c>
      <c r="W63" s="5">
        <f t="shared" si="16"/>
        <v>2095</v>
      </c>
      <c r="X63" s="55">
        <f t="shared" si="17"/>
        <v>5.5660094316143813E-2</v>
      </c>
      <c r="Y63" s="47">
        <f t="shared" si="18"/>
        <v>0.72952344388481394</v>
      </c>
      <c r="Z63" s="47">
        <f>Y63/Y57</f>
        <v>0.97020761688280699</v>
      </c>
      <c r="AA63" s="5">
        <f t="shared" si="19"/>
        <v>1</v>
      </c>
      <c r="AB63" s="5">
        <f t="shared" si="20"/>
        <v>31</v>
      </c>
      <c r="AD63" s="36">
        <f t="shared" si="57"/>
        <v>4.6469999999999994</v>
      </c>
      <c r="AE63" s="165">
        <f t="shared" si="58"/>
        <v>0.245</v>
      </c>
      <c r="AF63" s="164">
        <f t="shared" si="59"/>
        <v>5.5852156057494868</v>
      </c>
      <c r="AG63" s="164">
        <f t="shared" si="45"/>
        <v>5.5852156057494868</v>
      </c>
      <c r="AH63" s="160">
        <v>1</v>
      </c>
      <c r="AJ63" s="36"/>
      <c r="AK63" s="36"/>
      <c r="AL63" s="36"/>
      <c r="AM63" s="137"/>
      <c r="AO63" s="138"/>
      <c r="BI63" s="39">
        <f t="shared" si="21"/>
        <v>1575037.467730094</v>
      </c>
      <c r="BJ63" s="39">
        <f t="shared" si="22"/>
        <v>1575037.467730094</v>
      </c>
      <c r="BK63" s="39">
        <f t="shared" si="23"/>
        <v>1575037.467730094</v>
      </c>
      <c r="BL63" s="39">
        <f t="shared" si="24"/>
        <v>-2035.3704084386311</v>
      </c>
      <c r="BM63" s="39">
        <f t="shared" si="25"/>
        <v>-2035.3704084386311</v>
      </c>
      <c r="BN63" s="39">
        <f t="shared" si="26"/>
        <v>-2035.3704084386311</v>
      </c>
      <c r="BO63" s="39">
        <f t="shared" si="27"/>
        <v>3392.2840140643852</v>
      </c>
      <c r="BP63" s="39">
        <f t="shared" si="28"/>
        <v>3392.2840140643852</v>
      </c>
      <c r="BQ63" s="39">
        <f t="shared" si="29"/>
        <v>3392.2840140643852</v>
      </c>
      <c r="BR63" s="43"/>
      <c r="BS63" s="39">
        <f t="shared" si="30"/>
        <v>0</v>
      </c>
      <c r="BT63" s="39">
        <f t="shared" si="31"/>
        <v>0</v>
      </c>
      <c r="BU63" s="39">
        <f t="shared" si="32"/>
        <v>0</v>
      </c>
      <c r="BV63" s="40">
        <f t="shared" si="33"/>
        <v>0</v>
      </c>
      <c r="BX63" s="39">
        <f t="shared" si="34"/>
        <v>0</v>
      </c>
      <c r="BY63" s="39">
        <f t="shared" si="35"/>
        <v>0</v>
      </c>
      <c r="BZ63" s="39">
        <f t="shared" si="36"/>
        <v>0</v>
      </c>
      <c r="CA63" s="40">
        <f t="shared" si="37"/>
        <v>0</v>
      </c>
      <c r="CB63" s="40"/>
      <c r="CC63" s="52">
        <f t="shared" si="38"/>
        <v>0</v>
      </c>
      <c r="CE63" s="52">
        <f t="shared" si="39"/>
        <v>1576394.3813357197</v>
      </c>
      <c r="CF63" s="70"/>
    </row>
    <row r="64" spans="1:84">
      <c r="A64" s="44">
        <f t="shared" si="40"/>
        <v>39022</v>
      </c>
      <c r="B64" s="66">
        <f t="shared" si="41"/>
        <v>15000</v>
      </c>
      <c r="C64" s="67"/>
      <c r="D64" s="68">
        <f t="shared" si="3"/>
        <v>15000</v>
      </c>
      <c r="E64" s="35">
        <f t="shared" si="4"/>
        <v>450000</v>
      </c>
      <c r="F64" s="35">
        <f t="shared" si="5"/>
        <v>326655.49448353978</v>
      </c>
      <c r="G64" s="55">
        <f t="shared" si="6"/>
        <v>4.7699999999999996</v>
      </c>
      <c r="H64" s="69">
        <f>G64+' Summary'!$B$15</f>
        <v>4.7699999999999996</v>
      </c>
      <c r="I64" s="105">
        <f>H64+' Summary'!$B$17</f>
        <v>4.7699999999999996</v>
      </c>
      <c r="J64" s="55">
        <f t="shared" si="7"/>
        <v>-5.0000000000000001E-3</v>
      </c>
      <c r="K64" s="69">
        <f>J64+' Summary'!$B$16</f>
        <v>-5.0000000000000001E-3</v>
      </c>
      <c r="L64" s="105">
        <f t="shared" si="8"/>
        <v>-5.0000000000000001E-3</v>
      </c>
      <c r="M64" s="55">
        <f t="shared" si="9"/>
        <v>7.4999999999999997E-3</v>
      </c>
      <c r="N64" s="69">
        <f t="shared" si="56"/>
        <v>7.4999999999999997E-3</v>
      </c>
      <c r="O64" s="105">
        <f t="shared" si="56"/>
        <v>7.4999999999999997E-3</v>
      </c>
      <c r="P64" s="7"/>
      <c r="Q64" s="105">
        <f t="shared" si="11"/>
        <v>4.7725</v>
      </c>
      <c r="R64" s="105">
        <f t="shared" si="12"/>
        <v>4.7725</v>
      </c>
      <c r="S64" s="105">
        <f t="shared" si="13"/>
        <v>4.7725</v>
      </c>
      <c r="T64" s="161">
        <f>Curves!F60+' Summary'!$B$18</f>
        <v>0.247</v>
      </c>
      <c r="U64" s="5">
        <f t="shared" si="14"/>
        <v>30</v>
      </c>
      <c r="V64" s="45">
        <f t="shared" si="15"/>
        <v>39076</v>
      </c>
      <c r="W64" s="5">
        <f t="shared" si="16"/>
        <v>2125</v>
      </c>
      <c r="X64" s="55">
        <f t="shared" si="17"/>
        <v>5.57443990569726E-2</v>
      </c>
      <c r="Y64" s="47">
        <f t="shared" si="18"/>
        <v>0.72590109885231058</v>
      </c>
      <c r="Z64" s="47">
        <f>Y64/Y57</f>
        <v>0.96539018877823846</v>
      </c>
      <c r="AA64" s="5">
        <f t="shared" si="19"/>
        <v>1</v>
      </c>
      <c r="AB64" s="5">
        <f t="shared" si="20"/>
        <v>30</v>
      </c>
      <c r="AD64" s="36">
        <f t="shared" si="57"/>
        <v>4.7725</v>
      </c>
      <c r="AE64" s="165">
        <f t="shared" si="58"/>
        <v>0.247</v>
      </c>
      <c r="AF64" s="164">
        <f t="shared" si="59"/>
        <v>5.6700889801505818</v>
      </c>
      <c r="AG64" s="164">
        <f t="shared" si="45"/>
        <v>5.6700889801505818</v>
      </c>
      <c r="AH64" s="160">
        <v>1</v>
      </c>
      <c r="AJ64" s="36"/>
      <c r="AK64" s="36"/>
      <c r="AL64" s="36"/>
      <c r="AM64" s="137"/>
      <c r="AO64" s="138"/>
      <c r="BI64" s="39">
        <f t="shared" si="21"/>
        <v>1558146.7086864845</v>
      </c>
      <c r="BJ64" s="39">
        <f t="shared" si="22"/>
        <v>1558146.7086864845</v>
      </c>
      <c r="BK64" s="39">
        <f t="shared" si="23"/>
        <v>1558146.7086864845</v>
      </c>
      <c r="BL64" s="39">
        <f t="shared" si="24"/>
        <v>-1633.2774724176988</v>
      </c>
      <c r="BM64" s="39">
        <f t="shared" si="25"/>
        <v>-1633.2774724176988</v>
      </c>
      <c r="BN64" s="39">
        <f t="shared" si="26"/>
        <v>-1633.2774724176988</v>
      </c>
      <c r="BO64" s="39">
        <f t="shared" si="27"/>
        <v>2449.9162086265483</v>
      </c>
      <c r="BP64" s="39">
        <f t="shared" si="28"/>
        <v>2449.9162086265483</v>
      </c>
      <c r="BQ64" s="39">
        <f t="shared" si="29"/>
        <v>2449.9162086265483</v>
      </c>
      <c r="BR64" s="43"/>
      <c r="BS64" s="39">
        <f t="shared" si="30"/>
        <v>0</v>
      </c>
      <c r="BT64" s="39">
        <f t="shared" si="31"/>
        <v>0</v>
      </c>
      <c r="BU64" s="39">
        <f t="shared" si="32"/>
        <v>0</v>
      </c>
      <c r="BV64" s="40">
        <f t="shared" si="33"/>
        <v>0</v>
      </c>
      <c r="BX64" s="39">
        <f t="shared" si="34"/>
        <v>0</v>
      </c>
      <c r="BY64" s="39">
        <f t="shared" si="35"/>
        <v>0</v>
      </c>
      <c r="BZ64" s="39">
        <f t="shared" si="36"/>
        <v>0</v>
      </c>
      <c r="CA64" s="40">
        <f t="shared" si="37"/>
        <v>0</v>
      </c>
      <c r="CB64" s="40"/>
      <c r="CC64" s="52">
        <f t="shared" si="38"/>
        <v>0</v>
      </c>
      <c r="CE64" s="52">
        <f t="shared" si="39"/>
        <v>1558963.3474226934</v>
      </c>
      <c r="CF64" s="70"/>
    </row>
    <row r="65" spans="1:84">
      <c r="A65" s="44">
        <f t="shared" si="40"/>
        <v>39052</v>
      </c>
      <c r="B65" s="66">
        <f t="shared" si="41"/>
        <v>15000</v>
      </c>
      <c r="C65" s="67"/>
      <c r="D65" s="68">
        <f t="shared" si="3"/>
        <v>15000</v>
      </c>
      <c r="E65" s="35">
        <f t="shared" si="4"/>
        <v>465000</v>
      </c>
      <c r="F65" s="35">
        <f t="shared" si="5"/>
        <v>335807.66689134028</v>
      </c>
      <c r="G65" s="55">
        <f t="shared" si="6"/>
        <v>4.9050000000000002</v>
      </c>
      <c r="H65" s="69">
        <f>G65+' Summary'!$B$15</f>
        <v>4.9050000000000002</v>
      </c>
      <c r="I65" s="105">
        <f>H65+' Summary'!$B$17</f>
        <v>4.9050000000000002</v>
      </c>
      <c r="J65" s="55">
        <f t="shared" si="7"/>
        <v>-5.0000000000000001E-3</v>
      </c>
      <c r="K65" s="69">
        <f>J65+' Summary'!$B$16</f>
        <v>-5.0000000000000001E-3</v>
      </c>
      <c r="L65" s="105">
        <f t="shared" si="8"/>
        <v>-5.0000000000000001E-3</v>
      </c>
      <c r="M65" s="55">
        <f t="shared" si="9"/>
        <v>7.4999999999999997E-3</v>
      </c>
      <c r="N65" s="69">
        <f t="shared" si="56"/>
        <v>7.4999999999999997E-3</v>
      </c>
      <c r="O65" s="105">
        <f t="shared" si="56"/>
        <v>7.4999999999999997E-3</v>
      </c>
      <c r="P65" s="7"/>
      <c r="Q65" s="105">
        <f t="shared" si="11"/>
        <v>4.9075000000000006</v>
      </c>
      <c r="R65" s="105">
        <f t="shared" si="12"/>
        <v>4.9075000000000006</v>
      </c>
      <c r="S65" s="105">
        <f t="shared" si="13"/>
        <v>4.9075000000000006</v>
      </c>
      <c r="T65" s="161">
        <f>Curves!F61+' Summary'!$B$18</f>
        <v>0.255</v>
      </c>
      <c r="U65" s="5">
        <f t="shared" si="14"/>
        <v>31</v>
      </c>
      <c r="V65" s="45">
        <f t="shared" si="15"/>
        <v>39107</v>
      </c>
      <c r="W65" s="5">
        <f t="shared" si="16"/>
        <v>2156</v>
      </c>
      <c r="X65" s="55">
        <f t="shared" si="17"/>
        <v>5.5825984292285913E-2</v>
      </c>
      <c r="Y65" s="47">
        <f t="shared" si="18"/>
        <v>0.72216702557277479</v>
      </c>
      <c r="Z65" s="47">
        <f>Y65/Y57</f>
        <v>0.96042417107425326</v>
      </c>
      <c r="AA65" s="5">
        <f t="shared" si="19"/>
        <v>1</v>
      </c>
      <c r="AB65" s="5">
        <f t="shared" si="20"/>
        <v>31</v>
      </c>
      <c r="AD65" s="36">
        <f t="shared" si="57"/>
        <v>4.9075000000000006</v>
      </c>
      <c r="AE65" s="165">
        <f t="shared" si="58"/>
        <v>0.255</v>
      </c>
      <c r="AF65" s="164">
        <f t="shared" si="59"/>
        <v>5.7522245037645447</v>
      </c>
      <c r="AG65" s="164">
        <f t="shared" si="45"/>
        <v>5.7522245037645447</v>
      </c>
      <c r="AH65" s="160">
        <v>1</v>
      </c>
      <c r="AJ65" s="36"/>
      <c r="AK65" s="36"/>
      <c r="AL65" s="36"/>
      <c r="AM65" s="137"/>
      <c r="AO65" s="138"/>
      <c r="BI65" s="39">
        <f t="shared" si="21"/>
        <v>1647136.6061020242</v>
      </c>
      <c r="BJ65" s="39">
        <f t="shared" si="22"/>
        <v>1647136.6061020242</v>
      </c>
      <c r="BK65" s="39">
        <f t="shared" si="23"/>
        <v>1647136.6061020242</v>
      </c>
      <c r="BL65" s="39">
        <f t="shared" si="24"/>
        <v>-1679.0383344567015</v>
      </c>
      <c r="BM65" s="39">
        <f t="shared" si="25"/>
        <v>-1679.0383344567015</v>
      </c>
      <c r="BN65" s="39">
        <f t="shared" si="26"/>
        <v>-1679.0383344567015</v>
      </c>
      <c r="BO65" s="39">
        <f t="shared" si="27"/>
        <v>2518.5575016850521</v>
      </c>
      <c r="BP65" s="39">
        <f t="shared" si="28"/>
        <v>2518.5575016850521</v>
      </c>
      <c r="BQ65" s="39">
        <f t="shared" si="29"/>
        <v>2518.5575016850521</v>
      </c>
      <c r="BR65" s="43"/>
      <c r="BS65" s="39">
        <f t="shared" si="30"/>
        <v>0</v>
      </c>
      <c r="BT65" s="39">
        <f t="shared" si="31"/>
        <v>0</v>
      </c>
      <c r="BU65" s="39">
        <f t="shared" si="32"/>
        <v>0</v>
      </c>
      <c r="BV65" s="40">
        <f t="shared" si="33"/>
        <v>0</v>
      </c>
      <c r="BX65" s="39">
        <f t="shared" si="34"/>
        <v>0</v>
      </c>
      <c r="BY65" s="39">
        <f t="shared" si="35"/>
        <v>0</v>
      </c>
      <c r="BZ65" s="39">
        <f t="shared" si="36"/>
        <v>0</v>
      </c>
      <c r="CA65" s="40">
        <f t="shared" si="37"/>
        <v>0</v>
      </c>
      <c r="CB65" s="40"/>
      <c r="CC65" s="52">
        <f t="shared" si="38"/>
        <v>0</v>
      </c>
      <c r="CE65" s="52">
        <f t="shared" si="39"/>
        <v>1647976.1252692526</v>
      </c>
      <c r="CF65" s="70"/>
    </row>
    <row r="66" spans="1:84">
      <c r="A66" s="44">
        <f t="shared" si="40"/>
        <v>39083</v>
      </c>
      <c r="B66" s="66">
        <f t="shared" si="41"/>
        <v>15000</v>
      </c>
      <c r="C66" s="67"/>
      <c r="D66" s="68">
        <f t="shared" si="3"/>
        <v>15000</v>
      </c>
      <c r="E66" s="35">
        <f t="shared" si="4"/>
        <v>465000</v>
      </c>
      <c r="F66" s="35">
        <f t="shared" si="5"/>
        <v>334075.61049435497</v>
      </c>
      <c r="G66" s="55">
        <f t="shared" si="6"/>
        <v>4.93</v>
      </c>
      <c r="H66" s="69">
        <f>G66+' Summary'!$B$15</f>
        <v>4.93</v>
      </c>
      <c r="I66" s="105">
        <f>H66+' Summary'!$B$17</f>
        <v>4.93</v>
      </c>
      <c r="J66" s="55">
        <f t="shared" si="7"/>
        <v>-5.0000000000000001E-3</v>
      </c>
      <c r="K66" s="69">
        <f>J66+' Summary'!$B$16</f>
        <v>-5.0000000000000001E-3</v>
      </c>
      <c r="L66" s="105">
        <f t="shared" si="8"/>
        <v>-5.0000000000000001E-3</v>
      </c>
      <c r="M66" s="55">
        <f t="shared" si="9"/>
        <v>7.4999999999999997E-3</v>
      </c>
      <c r="N66" s="69">
        <f t="shared" si="56"/>
        <v>7.4999999999999997E-3</v>
      </c>
      <c r="O66" s="105">
        <f t="shared" si="56"/>
        <v>7.4999999999999997E-3</v>
      </c>
      <c r="P66" s="7"/>
      <c r="Q66" s="105">
        <f t="shared" si="11"/>
        <v>4.9325000000000001</v>
      </c>
      <c r="R66" s="105">
        <f t="shared" si="12"/>
        <v>4.9325000000000001</v>
      </c>
      <c r="S66" s="105">
        <f t="shared" si="13"/>
        <v>4.9325000000000001</v>
      </c>
      <c r="T66" s="161">
        <f>Curves!F62+' Summary'!$B$18</f>
        <v>0.25800000000000001</v>
      </c>
      <c r="U66" s="5">
        <f t="shared" si="14"/>
        <v>31</v>
      </c>
      <c r="V66" s="45">
        <f t="shared" si="15"/>
        <v>39138</v>
      </c>
      <c r="W66" s="5">
        <f t="shared" si="16"/>
        <v>2187</v>
      </c>
      <c r="X66" s="55">
        <f t="shared" si="17"/>
        <v>5.5910289037771017E-2</v>
      </c>
      <c r="Y66" s="47">
        <f t="shared" si="18"/>
        <v>0.71844217310613967</v>
      </c>
      <c r="Z66" s="47">
        <f>Y66/Y57</f>
        <v>0.95547041631121277</v>
      </c>
      <c r="AA66" s="5">
        <f t="shared" si="19"/>
        <v>1</v>
      </c>
      <c r="AB66" s="5">
        <f t="shared" si="20"/>
        <v>31</v>
      </c>
      <c r="AD66" s="36">
        <f t="shared" si="57"/>
        <v>4.9325000000000001</v>
      </c>
      <c r="AE66" s="165">
        <f t="shared" si="58"/>
        <v>0.25800000000000001</v>
      </c>
      <c r="AF66" s="164">
        <f t="shared" si="59"/>
        <v>5.8370978781656397</v>
      </c>
      <c r="AG66" s="164">
        <f t="shared" si="45"/>
        <v>5.8370978781656397</v>
      </c>
      <c r="AH66" s="160">
        <v>1</v>
      </c>
      <c r="AJ66" s="36"/>
      <c r="AK66" s="36"/>
      <c r="AL66" s="36"/>
      <c r="AM66" s="137"/>
      <c r="AO66" s="138"/>
      <c r="BI66" s="39">
        <f t="shared" si="21"/>
        <v>1646992.7597371698</v>
      </c>
      <c r="BJ66" s="39">
        <f t="shared" si="22"/>
        <v>1646992.7597371698</v>
      </c>
      <c r="BK66" s="39">
        <f t="shared" si="23"/>
        <v>1646992.7597371698</v>
      </c>
      <c r="BL66" s="39">
        <f t="shared" si="24"/>
        <v>-1670.3780524717749</v>
      </c>
      <c r="BM66" s="39">
        <f t="shared" si="25"/>
        <v>-1670.3780524717749</v>
      </c>
      <c r="BN66" s="39">
        <f t="shared" si="26"/>
        <v>-1670.3780524717749</v>
      </c>
      <c r="BO66" s="39">
        <f t="shared" si="27"/>
        <v>2505.5670787076624</v>
      </c>
      <c r="BP66" s="39">
        <f t="shared" si="28"/>
        <v>2505.5670787076624</v>
      </c>
      <c r="BQ66" s="39">
        <f t="shared" si="29"/>
        <v>2505.5670787076624</v>
      </c>
      <c r="BR66" s="43"/>
      <c r="BS66" s="39">
        <f t="shared" si="30"/>
        <v>0</v>
      </c>
      <c r="BT66" s="39">
        <f t="shared" si="31"/>
        <v>0</v>
      </c>
      <c r="BU66" s="39">
        <f t="shared" si="32"/>
        <v>0</v>
      </c>
      <c r="BV66" s="40">
        <f t="shared" si="33"/>
        <v>0</v>
      </c>
      <c r="BX66" s="39">
        <f t="shared" si="34"/>
        <v>0</v>
      </c>
      <c r="BY66" s="39">
        <f t="shared" si="35"/>
        <v>0</v>
      </c>
      <c r="BZ66" s="39">
        <f t="shared" si="36"/>
        <v>0</v>
      </c>
      <c r="CA66" s="40">
        <f t="shared" si="37"/>
        <v>0</v>
      </c>
      <c r="CB66" s="40"/>
      <c r="CC66" s="52">
        <f t="shared" si="38"/>
        <v>0</v>
      </c>
      <c r="CE66" s="52">
        <f t="shared" si="39"/>
        <v>1647827.9487634057</v>
      </c>
      <c r="CF66" s="70"/>
    </row>
    <row r="67" spans="1:84">
      <c r="A67" s="44">
        <f t="shared" si="40"/>
        <v>39114</v>
      </c>
      <c r="B67" s="66">
        <f t="shared" si="41"/>
        <v>15000</v>
      </c>
      <c r="C67" s="67"/>
      <c r="D67" s="68">
        <f t="shared" si="3"/>
        <v>15000</v>
      </c>
      <c r="E67" s="35">
        <f t="shared" si="4"/>
        <v>420000</v>
      </c>
      <c r="F67" s="35">
        <f t="shared" si="5"/>
        <v>300336.02029168262</v>
      </c>
      <c r="G67" s="55">
        <f t="shared" si="6"/>
        <v>4.8099999999999996</v>
      </c>
      <c r="H67" s="69">
        <f>G67+' Summary'!$B$15</f>
        <v>4.8099999999999996</v>
      </c>
      <c r="I67" s="105">
        <f>H67+' Summary'!$B$17</f>
        <v>4.8099999999999996</v>
      </c>
      <c r="J67" s="55">
        <f t="shared" si="7"/>
        <v>-5.0000000000000001E-3</v>
      </c>
      <c r="K67" s="69">
        <f>J67+' Summary'!$B$16</f>
        <v>-5.0000000000000001E-3</v>
      </c>
      <c r="L67" s="105">
        <f t="shared" si="8"/>
        <v>-5.0000000000000001E-3</v>
      </c>
      <c r="M67" s="55">
        <f t="shared" si="9"/>
        <v>7.4999999999999997E-3</v>
      </c>
      <c r="N67" s="69">
        <f t="shared" si="56"/>
        <v>7.4999999999999997E-3</v>
      </c>
      <c r="O67" s="105">
        <f t="shared" si="56"/>
        <v>7.4999999999999997E-3</v>
      </c>
      <c r="P67" s="7"/>
      <c r="Q67" s="105">
        <f t="shared" si="11"/>
        <v>4.8125</v>
      </c>
      <c r="R67" s="105">
        <f t="shared" si="12"/>
        <v>4.8125</v>
      </c>
      <c r="S67" s="105">
        <f t="shared" si="13"/>
        <v>4.8125</v>
      </c>
      <c r="T67" s="161">
        <f>Curves!F63+' Summary'!$B$18</f>
        <v>0.245</v>
      </c>
      <c r="U67" s="5">
        <f t="shared" si="14"/>
        <v>28</v>
      </c>
      <c r="V67" s="45">
        <f t="shared" si="15"/>
        <v>39166</v>
      </c>
      <c r="W67" s="5">
        <f t="shared" si="16"/>
        <v>2215</v>
      </c>
      <c r="X67" s="55">
        <f t="shared" si="17"/>
        <v>5.5994593785622104E-2</v>
      </c>
      <c r="Y67" s="47">
        <f t="shared" si="18"/>
        <v>0.71508576259924439</v>
      </c>
      <c r="Z67" s="47">
        <f>Y67/Y57</f>
        <v>0.95100665977744825</v>
      </c>
      <c r="AA67" s="5">
        <f t="shared" si="19"/>
        <v>1</v>
      </c>
      <c r="AB67" s="5">
        <f t="shared" si="20"/>
        <v>28</v>
      </c>
      <c r="AD67" s="36">
        <f t="shared" si="57"/>
        <v>4.8125</v>
      </c>
      <c r="AE67" s="165">
        <f t="shared" si="58"/>
        <v>0.245</v>
      </c>
      <c r="AF67" s="164">
        <f t="shared" si="59"/>
        <v>5.9219712525667347</v>
      </c>
      <c r="AG67" s="164">
        <f t="shared" si="45"/>
        <v>5.9219712525667347</v>
      </c>
      <c r="AH67" s="160">
        <v>1</v>
      </c>
      <c r="AJ67" s="36"/>
      <c r="AK67" s="36"/>
      <c r="AL67" s="36"/>
      <c r="AM67" s="137"/>
      <c r="AO67" s="138"/>
      <c r="BI67" s="39">
        <f t="shared" si="21"/>
        <v>1444616.2576029934</v>
      </c>
      <c r="BJ67" s="39">
        <f t="shared" si="22"/>
        <v>1444616.2576029934</v>
      </c>
      <c r="BK67" s="39">
        <f t="shared" si="23"/>
        <v>1444616.2576029934</v>
      </c>
      <c r="BL67" s="39">
        <f t="shared" si="24"/>
        <v>-1501.6801014584132</v>
      </c>
      <c r="BM67" s="39">
        <f t="shared" si="25"/>
        <v>-1501.6801014584132</v>
      </c>
      <c r="BN67" s="39">
        <f t="shared" si="26"/>
        <v>-1501.6801014584132</v>
      </c>
      <c r="BO67" s="39">
        <f t="shared" si="27"/>
        <v>2252.5201521876197</v>
      </c>
      <c r="BP67" s="39">
        <f t="shared" si="28"/>
        <v>2252.5201521876197</v>
      </c>
      <c r="BQ67" s="39">
        <f t="shared" si="29"/>
        <v>2252.5201521876197</v>
      </c>
      <c r="BR67" s="43"/>
      <c r="BS67" s="39">
        <f t="shared" si="30"/>
        <v>0</v>
      </c>
      <c r="BT67" s="39">
        <f t="shared" si="31"/>
        <v>0</v>
      </c>
      <c r="BU67" s="39">
        <f t="shared" si="32"/>
        <v>0</v>
      </c>
      <c r="BV67" s="40">
        <f t="shared" si="33"/>
        <v>0</v>
      </c>
      <c r="BX67" s="39">
        <f t="shared" si="34"/>
        <v>0</v>
      </c>
      <c r="BY67" s="39">
        <f t="shared" si="35"/>
        <v>0</v>
      </c>
      <c r="BZ67" s="39">
        <f t="shared" si="36"/>
        <v>0</v>
      </c>
      <c r="CA67" s="40">
        <f t="shared" si="37"/>
        <v>0</v>
      </c>
      <c r="CB67" s="40"/>
      <c r="CC67" s="52">
        <f t="shared" si="38"/>
        <v>0</v>
      </c>
      <c r="CE67" s="52">
        <f t="shared" si="39"/>
        <v>1445367.0976537226</v>
      </c>
      <c r="CF67" s="70"/>
    </row>
    <row r="68" spans="1:84">
      <c r="A68" s="44">
        <f t="shared" si="40"/>
        <v>39142</v>
      </c>
      <c r="B68" s="66">
        <f t="shared" si="41"/>
        <v>15000</v>
      </c>
      <c r="C68" s="67"/>
      <c r="D68" s="68">
        <f t="shared" si="3"/>
        <v>15000</v>
      </c>
      <c r="E68" s="35">
        <f t="shared" si="4"/>
        <v>465000</v>
      </c>
      <c r="F68" s="35">
        <f t="shared" si="5"/>
        <v>330791.05574996257</v>
      </c>
      <c r="G68" s="55">
        <f t="shared" si="6"/>
        <v>4.67</v>
      </c>
      <c r="H68" s="69">
        <f>G68+' Summary'!$B$15</f>
        <v>4.67</v>
      </c>
      <c r="I68" s="105">
        <f>H68+' Summary'!$B$17</f>
        <v>4.67</v>
      </c>
      <c r="J68" s="55">
        <f t="shared" si="7"/>
        <v>8.5000000000000006E-3</v>
      </c>
      <c r="K68" s="69">
        <f>J68+' Summary'!$B$16</f>
        <v>8.5000000000000006E-3</v>
      </c>
      <c r="L68" s="105">
        <f t="shared" si="8"/>
        <v>8.5000000000000006E-3</v>
      </c>
      <c r="M68" s="55">
        <f t="shared" si="9"/>
        <v>7.4999999999999997E-3</v>
      </c>
      <c r="N68" s="69">
        <f t="shared" si="56"/>
        <v>7.4999999999999997E-3</v>
      </c>
      <c r="O68" s="105">
        <f t="shared" si="56"/>
        <v>7.4999999999999997E-3</v>
      </c>
      <c r="P68" s="7"/>
      <c r="Q68" s="105">
        <f t="shared" si="11"/>
        <v>4.6859999999999999</v>
      </c>
      <c r="R68" s="105">
        <f t="shared" si="12"/>
        <v>4.6859999999999999</v>
      </c>
      <c r="S68" s="105">
        <f t="shared" si="13"/>
        <v>4.6859999999999999</v>
      </c>
      <c r="T68" s="161">
        <f>Curves!F64+' Summary'!$B$18</f>
        <v>0.23699999999999999</v>
      </c>
      <c r="U68" s="5">
        <f t="shared" si="14"/>
        <v>31</v>
      </c>
      <c r="V68" s="45">
        <f t="shared" si="15"/>
        <v>39197</v>
      </c>
      <c r="W68" s="5">
        <f t="shared" si="16"/>
        <v>2246</v>
      </c>
      <c r="X68" s="55">
        <f t="shared" si="17"/>
        <v>5.6070740011521507E-2</v>
      </c>
      <c r="Y68" s="47">
        <f t="shared" si="18"/>
        <v>0.71137861451604856</v>
      </c>
      <c r="Z68" s="47">
        <f>Y68/Y57</f>
        <v>0.94607645042313859</v>
      </c>
      <c r="AA68" s="5">
        <f t="shared" si="19"/>
        <v>1</v>
      </c>
      <c r="AB68" s="5">
        <f t="shared" si="20"/>
        <v>31</v>
      </c>
      <c r="AD68" s="36">
        <f t="shared" si="57"/>
        <v>4.6859999999999999</v>
      </c>
      <c r="AE68" s="165">
        <f t="shared" si="58"/>
        <v>0.23699999999999999</v>
      </c>
      <c r="AF68" s="164">
        <f t="shared" si="59"/>
        <v>5.9986310746064335</v>
      </c>
      <c r="AG68" s="164">
        <f t="shared" si="45"/>
        <v>5.9986310746064335</v>
      </c>
      <c r="AH68" s="160">
        <v>1</v>
      </c>
      <c r="AJ68" s="36"/>
      <c r="AK68" s="36"/>
      <c r="AL68" s="36"/>
      <c r="AM68" s="137"/>
      <c r="AO68" s="138"/>
      <c r="BI68" s="39">
        <f t="shared" si="21"/>
        <v>1544794.2303523251</v>
      </c>
      <c r="BJ68" s="39">
        <f t="shared" si="22"/>
        <v>1544794.2303523251</v>
      </c>
      <c r="BK68" s="39">
        <f t="shared" si="23"/>
        <v>1544794.2303523251</v>
      </c>
      <c r="BL68" s="39">
        <f t="shared" si="24"/>
        <v>2811.7239738746821</v>
      </c>
      <c r="BM68" s="39">
        <f t="shared" si="25"/>
        <v>2811.7239738746821</v>
      </c>
      <c r="BN68" s="39">
        <f t="shared" si="26"/>
        <v>2811.7239738746821</v>
      </c>
      <c r="BO68" s="39">
        <f t="shared" si="27"/>
        <v>2480.932918124719</v>
      </c>
      <c r="BP68" s="39">
        <f t="shared" si="28"/>
        <v>2480.932918124719</v>
      </c>
      <c r="BQ68" s="39">
        <f t="shared" si="29"/>
        <v>2480.932918124719</v>
      </c>
      <c r="BR68" s="43"/>
      <c r="BS68" s="39">
        <f t="shared" si="30"/>
        <v>0</v>
      </c>
      <c r="BT68" s="39">
        <f t="shared" si="31"/>
        <v>0</v>
      </c>
      <c r="BU68" s="39">
        <f t="shared" si="32"/>
        <v>0</v>
      </c>
      <c r="BV68" s="40">
        <f t="shared" si="33"/>
        <v>0</v>
      </c>
      <c r="BX68" s="39">
        <f t="shared" si="34"/>
        <v>0</v>
      </c>
      <c r="BY68" s="39">
        <f t="shared" si="35"/>
        <v>0</v>
      </c>
      <c r="BZ68" s="39">
        <f t="shared" si="36"/>
        <v>0</v>
      </c>
      <c r="CA68" s="40">
        <f t="shared" si="37"/>
        <v>0</v>
      </c>
      <c r="CB68" s="40"/>
      <c r="CC68" s="52">
        <f t="shared" si="38"/>
        <v>0</v>
      </c>
      <c r="CE68" s="52">
        <f t="shared" si="39"/>
        <v>1550086.8872443244</v>
      </c>
      <c r="CF68" s="70"/>
    </row>
    <row r="69" spans="1:84">
      <c r="A69" s="139">
        <f t="shared" si="40"/>
        <v>39173</v>
      </c>
      <c r="B69" s="140">
        <f t="shared" si="41"/>
        <v>15000</v>
      </c>
      <c r="C69" s="141"/>
      <c r="D69" s="142">
        <f t="shared" si="3"/>
        <v>15000</v>
      </c>
      <c r="E69" s="143">
        <f t="shared" si="4"/>
        <v>450000</v>
      </c>
      <c r="F69" s="143">
        <f t="shared" si="5"/>
        <v>318509.9931077254</v>
      </c>
      <c r="G69" s="144">
        <f t="shared" si="6"/>
        <v>4.6340000000000003</v>
      </c>
      <c r="H69" s="145">
        <f>G69+' Summary'!$B$15</f>
        <v>4.6340000000000003</v>
      </c>
      <c r="I69" s="146">
        <f>H69+' Summary'!$B$17</f>
        <v>4.6340000000000003</v>
      </c>
      <c r="J69" s="144">
        <f t="shared" si="7"/>
        <v>8.5000000000000006E-3</v>
      </c>
      <c r="K69" s="145">
        <f>J69+' Summary'!$B$16</f>
        <v>8.5000000000000006E-3</v>
      </c>
      <c r="L69" s="146">
        <f t="shared" si="8"/>
        <v>8.5000000000000006E-3</v>
      </c>
      <c r="M69" s="144">
        <f t="shared" si="9"/>
        <v>0.01</v>
      </c>
      <c r="N69" s="145">
        <f t="shared" si="56"/>
        <v>0.01</v>
      </c>
      <c r="O69" s="146">
        <f t="shared" si="56"/>
        <v>0.01</v>
      </c>
      <c r="P69" s="147"/>
      <c r="Q69" s="146">
        <f t="shared" si="11"/>
        <v>4.6525000000000007</v>
      </c>
      <c r="R69" s="146">
        <f t="shared" si="12"/>
        <v>4.6525000000000007</v>
      </c>
      <c r="S69" s="146">
        <f t="shared" si="13"/>
        <v>4.6525000000000007</v>
      </c>
      <c r="T69" s="161">
        <f>Curves!F65+' Summary'!$B$18</f>
        <v>0.23699999999999999</v>
      </c>
      <c r="U69" s="148">
        <f t="shared" si="14"/>
        <v>30</v>
      </c>
      <c r="V69" s="149">
        <f t="shared" si="15"/>
        <v>39227</v>
      </c>
      <c r="W69" s="148">
        <f t="shared" si="16"/>
        <v>2276</v>
      </c>
      <c r="X69" s="144">
        <f t="shared" si="17"/>
        <v>5.6155044763876116E-2</v>
      </c>
      <c r="Y69" s="150">
        <f t="shared" si="18"/>
        <v>0.7077999846838342</v>
      </c>
      <c r="Z69" s="150">
        <f>Y69/Y57</f>
        <v>0.94131716002565735</v>
      </c>
      <c r="AA69" s="148">
        <f t="shared" si="19"/>
        <v>1</v>
      </c>
      <c r="AB69" s="148">
        <f t="shared" si="20"/>
        <v>30</v>
      </c>
      <c r="AC69" s="148"/>
      <c r="AD69" s="151">
        <f t="shared" si="57"/>
        <v>4.6525000000000007</v>
      </c>
      <c r="AE69" s="167">
        <f t="shared" si="58"/>
        <v>0.23699999999999999</v>
      </c>
      <c r="AF69" s="168">
        <f t="shared" si="59"/>
        <v>6.0835044490075294</v>
      </c>
      <c r="AG69" s="168">
        <f t="shared" si="45"/>
        <v>6.0835044490075294</v>
      </c>
      <c r="AH69" s="169">
        <v>1</v>
      </c>
      <c r="AI69" s="148"/>
      <c r="AJ69" s="151"/>
      <c r="AK69" s="151"/>
      <c r="AL69" s="151"/>
      <c r="AM69" s="152"/>
      <c r="AN69" s="148"/>
      <c r="AO69" s="153"/>
      <c r="AP69" s="148"/>
      <c r="AQ69" s="148"/>
      <c r="AR69" s="148"/>
      <c r="AS69" s="148"/>
      <c r="AT69" s="148"/>
      <c r="AU69" s="148"/>
      <c r="AV69" s="148"/>
      <c r="AW69" s="148"/>
      <c r="AX69" s="148"/>
      <c r="AY69" s="148"/>
      <c r="AZ69" s="148"/>
      <c r="BA69" s="148"/>
      <c r="BB69" s="148"/>
      <c r="BC69" s="148"/>
      <c r="BD69" s="148"/>
      <c r="BE69" s="148"/>
      <c r="BF69" s="148"/>
      <c r="BG69" s="148"/>
      <c r="BH69" s="154"/>
      <c r="BI69" s="155">
        <f t="shared" si="21"/>
        <v>1475975.3080611997</v>
      </c>
      <c r="BJ69" s="155">
        <f t="shared" si="22"/>
        <v>1475975.3080611997</v>
      </c>
      <c r="BK69" s="155">
        <f t="shared" si="23"/>
        <v>1475975.3080611997</v>
      </c>
      <c r="BL69" s="155">
        <f t="shared" si="24"/>
        <v>2707.334941415666</v>
      </c>
      <c r="BM69" s="155">
        <f t="shared" si="25"/>
        <v>2707.334941415666</v>
      </c>
      <c r="BN69" s="155">
        <f t="shared" si="26"/>
        <v>2707.334941415666</v>
      </c>
      <c r="BO69" s="155">
        <f t="shared" si="27"/>
        <v>3185.099931077254</v>
      </c>
      <c r="BP69" s="155">
        <f t="shared" si="28"/>
        <v>3185.099931077254</v>
      </c>
      <c r="BQ69" s="155">
        <f t="shared" si="29"/>
        <v>3185.099931077254</v>
      </c>
      <c r="BR69" s="156"/>
      <c r="BS69" s="155">
        <f t="shared" si="30"/>
        <v>0</v>
      </c>
      <c r="BT69" s="155">
        <f t="shared" si="31"/>
        <v>0</v>
      </c>
      <c r="BU69" s="155">
        <f t="shared" si="32"/>
        <v>0</v>
      </c>
      <c r="BV69" s="157">
        <f t="shared" si="33"/>
        <v>0</v>
      </c>
      <c r="BW69" s="158"/>
      <c r="BX69" s="155">
        <f t="shared" si="34"/>
        <v>0</v>
      </c>
      <c r="BY69" s="155">
        <f t="shared" si="35"/>
        <v>0</v>
      </c>
      <c r="BZ69" s="155">
        <f t="shared" si="36"/>
        <v>0</v>
      </c>
      <c r="CA69" s="157">
        <f t="shared" si="37"/>
        <v>0</v>
      </c>
      <c r="CB69" s="157"/>
      <c r="CC69" s="159">
        <f t="shared" si="38"/>
        <v>0</v>
      </c>
      <c r="CD69" s="154"/>
      <c r="CE69" s="159">
        <f t="shared" si="39"/>
        <v>1481867.7429336926</v>
      </c>
      <c r="CF69" s="70"/>
    </row>
    <row r="70" spans="1:84">
      <c r="A70" s="44">
        <f t="shared" si="40"/>
        <v>39203</v>
      </c>
      <c r="B70" s="66">
        <f t="shared" si="41"/>
        <v>15000</v>
      </c>
      <c r="C70" s="67"/>
      <c r="D70" s="68">
        <f t="shared" si="3"/>
        <v>15000</v>
      </c>
      <c r="E70" s="35">
        <f t="shared" si="4"/>
        <v>465000</v>
      </c>
      <c r="F70" s="35">
        <f t="shared" si="5"/>
        <v>327411.77807200328</v>
      </c>
      <c r="G70" s="55">
        <f t="shared" si="6"/>
        <v>4.6210000000000004</v>
      </c>
      <c r="H70" s="69">
        <f>G70+' Summary'!$B$15</f>
        <v>4.6210000000000004</v>
      </c>
      <c r="I70" s="105">
        <f>H70+' Summary'!$B$17</f>
        <v>4.6210000000000004</v>
      </c>
      <c r="J70" s="55">
        <f t="shared" si="7"/>
        <v>8.2500000000000004E-3</v>
      </c>
      <c r="K70" s="69">
        <f>J70+' Summary'!$B$16</f>
        <v>8.2500000000000004E-3</v>
      </c>
      <c r="L70" s="105">
        <f t="shared" si="8"/>
        <v>8.2500000000000004E-3</v>
      </c>
      <c r="M70" s="55">
        <f t="shared" si="9"/>
        <v>0.01</v>
      </c>
      <c r="N70" s="69">
        <f t="shared" ref="N70:O89" si="60">M70</f>
        <v>0.01</v>
      </c>
      <c r="O70" s="105">
        <f t="shared" si="60"/>
        <v>0.01</v>
      </c>
      <c r="P70" s="7"/>
      <c r="Q70" s="105">
        <f t="shared" si="11"/>
        <v>4.6392500000000005</v>
      </c>
      <c r="R70" s="105">
        <f t="shared" si="12"/>
        <v>4.6392500000000005</v>
      </c>
      <c r="S70" s="105">
        <f t="shared" si="13"/>
        <v>4.6392500000000005</v>
      </c>
      <c r="T70" s="161">
        <f>Curves!F66+' Summary'!$B$18</f>
        <v>0.23699999999999999</v>
      </c>
      <c r="U70" s="5">
        <f t="shared" si="14"/>
        <v>31</v>
      </c>
      <c r="V70" s="45">
        <f t="shared" si="15"/>
        <v>39258</v>
      </c>
      <c r="W70" s="5">
        <f t="shared" si="16"/>
        <v>2307</v>
      </c>
      <c r="X70" s="55">
        <f t="shared" si="17"/>
        <v>5.6236630010342722E-2</v>
      </c>
      <c r="Y70" s="47">
        <f t="shared" si="18"/>
        <v>0.70411135069248021</v>
      </c>
      <c r="Z70" s="47">
        <f>Y70/Y69</f>
        <v>0.99478859272227638</v>
      </c>
      <c r="AA70" s="5">
        <f t="shared" si="19"/>
        <v>1</v>
      </c>
      <c r="AB70" s="5">
        <f t="shared" si="20"/>
        <v>31</v>
      </c>
      <c r="AD70" s="36">
        <f>S70</f>
        <v>4.6392500000000005</v>
      </c>
      <c r="AE70" s="165">
        <f>T70</f>
        <v>0.23699999999999999</v>
      </c>
      <c r="AF70" s="164">
        <f>(A70-$C$3)/365.25</f>
        <v>6.1656399726214923</v>
      </c>
      <c r="AG70" s="164">
        <f>AF70</f>
        <v>6.1656399726214923</v>
      </c>
      <c r="AH70" s="160">
        <v>1</v>
      </c>
      <c r="AI70" s="5">
        <v>0</v>
      </c>
      <c r="AJ70" s="36">
        <f>$S$8</f>
        <v>4.8062713432508364</v>
      </c>
      <c r="AK70" s="36">
        <f>AJ70-$AK$2</f>
        <v>4.7962713432508366</v>
      </c>
      <c r="AL70" s="166">
        <f>X81</f>
        <v>5.7118187665260216E-2</v>
      </c>
      <c r="AM70" s="137">
        <f>AM58</f>
        <v>1</v>
      </c>
      <c r="AN70" s="5">
        <v>0</v>
      </c>
      <c r="AO70" s="138">
        <f>AF81</f>
        <v>7.0855578370978778</v>
      </c>
      <c r="AP70" s="5">
        <v>0</v>
      </c>
      <c r="AQ70" s="5">
        <v>0</v>
      </c>
      <c r="AR70" s="5">
        <v>0</v>
      </c>
      <c r="AT70" s="161">
        <f>_xll.ASTRIP(AD70:AD81,AE70:AE81,AF70:AF81,AG70:AG81,AH70:AH81,AI70,AJ70,AL70,AM70,AN70,AO70,AP70,AQ70,AR70)</f>
        <v>0.72834900824231874</v>
      </c>
      <c r="AU70" s="161">
        <f>_xll.ASTRIP(AD70:AD81,AE70:AE81,AF70:AF81,AG70:AG81,AH70:AH81,AI70,AK70,AL70,AM70,AN70,AO70,AP70,AQ70,AR70)</f>
        <v>0.724245785064215</v>
      </c>
      <c r="AV70" s="138">
        <f>SUM(Z82:Z93)*$AG$2/12</f>
        <v>9.6758304761003555E-2</v>
      </c>
      <c r="AW70" s="170">
        <f>AV70/$AK$2</f>
        <v>9.6758304761003551</v>
      </c>
      <c r="AX70" s="161">
        <f>(AT70-AU70)*AW70</f>
        <v>3.9702091876937552E-2</v>
      </c>
      <c r="AY70" s="174">
        <f>AX70*SUM(E82:E93)</f>
        <v>217368.9530262331</v>
      </c>
      <c r="BI70" s="39">
        <f t="shared" si="21"/>
        <v>1512969.8264707273</v>
      </c>
      <c r="BJ70" s="39">
        <f t="shared" si="22"/>
        <v>1512969.8264707273</v>
      </c>
      <c r="BK70" s="39">
        <f t="shared" si="23"/>
        <v>1512969.8264707273</v>
      </c>
      <c r="BL70" s="39">
        <f t="shared" si="24"/>
        <v>2701.147169094027</v>
      </c>
      <c r="BM70" s="39">
        <f t="shared" si="25"/>
        <v>2701.147169094027</v>
      </c>
      <c r="BN70" s="39">
        <f t="shared" si="26"/>
        <v>2701.147169094027</v>
      </c>
      <c r="BO70" s="39">
        <f t="shared" si="27"/>
        <v>3274.1177807200329</v>
      </c>
      <c r="BP70" s="39">
        <f t="shared" si="28"/>
        <v>3274.1177807200329</v>
      </c>
      <c r="BQ70" s="39">
        <f t="shared" si="29"/>
        <v>3274.1177807200329</v>
      </c>
      <c r="BR70" s="43"/>
      <c r="BS70" s="39">
        <f t="shared" si="30"/>
        <v>0</v>
      </c>
      <c r="BT70" s="39">
        <f t="shared" si="31"/>
        <v>0</v>
      </c>
      <c r="BU70" s="39">
        <f t="shared" si="32"/>
        <v>0</v>
      </c>
      <c r="BV70" s="40">
        <f t="shared" si="33"/>
        <v>0</v>
      </c>
      <c r="BX70" s="39">
        <f t="shared" si="34"/>
        <v>0</v>
      </c>
      <c r="BY70" s="39">
        <f t="shared" si="35"/>
        <v>0</v>
      </c>
      <c r="BZ70" s="39">
        <f t="shared" si="36"/>
        <v>0</v>
      </c>
      <c r="CA70" s="40">
        <f t="shared" si="37"/>
        <v>0</v>
      </c>
      <c r="CB70" s="40"/>
      <c r="CC70" s="52">
        <f t="shared" si="38"/>
        <v>0</v>
      </c>
      <c r="CE70" s="52">
        <f t="shared" si="39"/>
        <v>1518945.0914205413</v>
      </c>
      <c r="CF70" s="70"/>
    </row>
    <row r="71" spans="1:84">
      <c r="A71" s="44">
        <f t="shared" si="40"/>
        <v>39234</v>
      </c>
      <c r="B71" s="66">
        <f t="shared" si="41"/>
        <v>15000</v>
      </c>
      <c r="C71" s="67"/>
      <c r="D71" s="68">
        <f t="shared" si="3"/>
        <v>15000</v>
      </c>
      <c r="E71" s="35">
        <f t="shared" si="4"/>
        <v>450000</v>
      </c>
      <c r="F71" s="35">
        <f t="shared" si="5"/>
        <v>315247.83252721815</v>
      </c>
      <c r="G71" s="55">
        <f t="shared" si="6"/>
        <v>4.6540000000000008</v>
      </c>
      <c r="H71" s="69">
        <f>G71+' Summary'!$B$15</f>
        <v>4.6540000000000008</v>
      </c>
      <c r="I71" s="105">
        <f>H71+' Summary'!$B$17</f>
        <v>4.6540000000000008</v>
      </c>
      <c r="J71" s="55">
        <f t="shared" si="7"/>
        <v>8.2500000000000004E-3</v>
      </c>
      <c r="K71" s="69">
        <f>J71+' Summary'!$B$16</f>
        <v>8.2500000000000004E-3</v>
      </c>
      <c r="L71" s="105">
        <f t="shared" si="8"/>
        <v>8.2500000000000004E-3</v>
      </c>
      <c r="M71" s="55">
        <f t="shared" si="9"/>
        <v>0.01</v>
      </c>
      <c r="N71" s="69">
        <f t="shared" si="60"/>
        <v>0.01</v>
      </c>
      <c r="O71" s="105">
        <f t="shared" si="60"/>
        <v>0.01</v>
      </c>
      <c r="P71" s="7"/>
      <c r="Q71" s="105">
        <f t="shared" si="11"/>
        <v>4.6722500000000009</v>
      </c>
      <c r="R71" s="105">
        <f t="shared" si="12"/>
        <v>4.6722500000000009</v>
      </c>
      <c r="S71" s="105">
        <f t="shared" si="13"/>
        <v>4.6722500000000009</v>
      </c>
      <c r="T71" s="161">
        <f>Curves!F67+' Summary'!$B$18</f>
        <v>0.22700000000000001</v>
      </c>
      <c r="U71" s="5">
        <f t="shared" si="14"/>
        <v>30</v>
      </c>
      <c r="V71" s="45">
        <f t="shared" si="15"/>
        <v>39288</v>
      </c>
      <c r="W71" s="5">
        <f t="shared" si="16"/>
        <v>2337</v>
      </c>
      <c r="X71" s="55">
        <f t="shared" si="17"/>
        <v>5.632093476735231E-2</v>
      </c>
      <c r="Y71" s="47">
        <f t="shared" si="18"/>
        <v>0.7005507389493737</v>
      </c>
      <c r="Z71" s="47">
        <f>Y71/Y69</f>
        <v>0.98975805892720015</v>
      </c>
      <c r="AA71" s="5">
        <f t="shared" si="19"/>
        <v>1</v>
      </c>
      <c r="AB71" s="5">
        <f t="shared" si="20"/>
        <v>30</v>
      </c>
      <c r="AD71" s="36">
        <f t="shared" ref="AD71:AD81" si="61">S71</f>
        <v>4.6722500000000009</v>
      </c>
      <c r="AE71" s="165">
        <f t="shared" ref="AE71:AE81" si="62">T71</f>
        <v>0.22700000000000001</v>
      </c>
      <c r="AF71" s="164">
        <f t="shared" ref="AF71:AF81" si="63">(A71-$C$3)/365.25</f>
        <v>6.2505133470225873</v>
      </c>
      <c r="AG71" s="164">
        <f t="shared" si="45"/>
        <v>6.2505133470225873</v>
      </c>
      <c r="AH71" s="160">
        <v>1</v>
      </c>
      <c r="AJ71" s="36"/>
      <c r="AK71" s="36"/>
      <c r="AL71" s="36"/>
      <c r="AM71" s="137"/>
      <c r="AO71" s="138"/>
      <c r="BI71" s="39">
        <f t="shared" si="21"/>
        <v>1467163.4125816736</v>
      </c>
      <c r="BJ71" s="39">
        <f t="shared" si="22"/>
        <v>1467163.4125816736</v>
      </c>
      <c r="BK71" s="39">
        <f t="shared" si="23"/>
        <v>1467163.4125816736</v>
      </c>
      <c r="BL71" s="39">
        <f t="shared" si="24"/>
        <v>2600.7946183495501</v>
      </c>
      <c r="BM71" s="39">
        <f t="shared" si="25"/>
        <v>2600.7946183495501</v>
      </c>
      <c r="BN71" s="39">
        <f t="shared" si="26"/>
        <v>2600.7946183495501</v>
      </c>
      <c r="BO71" s="39">
        <f t="shared" si="27"/>
        <v>3152.4783252721818</v>
      </c>
      <c r="BP71" s="39">
        <f t="shared" si="28"/>
        <v>3152.4783252721818</v>
      </c>
      <c r="BQ71" s="39">
        <f t="shared" si="29"/>
        <v>3152.4783252721818</v>
      </c>
      <c r="BR71" s="43"/>
      <c r="BS71" s="39">
        <f t="shared" si="30"/>
        <v>0</v>
      </c>
      <c r="BT71" s="39">
        <f t="shared" si="31"/>
        <v>0</v>
      </c>
      <c r="BU71" s="39">
        <f t="shared" si="32"/>
        <v>0</v>
      </c>
      <c r="BV71" s="40">
        <f t="shared" si="33"/>
        <v>0</v>
      </c>
      <c r="BX71" s="39">
        <f t="shared" si="34"/>
        <v>0</v>
      </c>
      <c r="BY71" s="39">
        <f t="shared" si="35"/>
        <v>0</v>
      </c>
      <c r="BZ71" s="39">
        <f t="shared" si="36"/>
        <v>0</v>
      </c>
      <c r="CA71" s="40">
        <f t="shared" si="37"/>
        <v>0</v>
      </c>
      <c r="CB71" s="40"/>
      <c r="CC71" s="52">
        <f t="shared" si="38"/>
        <v>0</v>
      </c>
      <c r="CE71" s="52">
        <f t="shared" si="39"/>
        <v>1472916.6855252953</v>
      </c>
      <c r="CF71" s="70"/>
    </row>
    <row r="72" spans="1:84">
      <c r="A72" s="44">
        <f t="shared" si="40"/>
        <v>39264</v>
      </c>
      <c r="B72" s="66">
        <f t="shared" si="41"/>
        <v>15000</v>
      </c>
      <c r="C72" s="67"/>
      <c r="D72" s="68">
        <f t="shared" si="3"/>
        <v>15000</v>
      </c>
      <c r="E72" s="35">
        <f t="shared" si="4"/>
        <v>465000</v>
      </c>
      <c r="F72" s="35">
        <f t="shared" si="5"/>
        <v>324049.58452678402</v>
      </c>
      <c r="G72" s="55">
        <f t="shared" si="6"/>
        <v>4.68</v>
      </c>
      <c r="H72" s="69">
        <f>G72+' Summary'!$B$15</f>
        <v>4.68</v>
      </c>
      <c r="I72" s="105">
        <f>H72+' Summary'!$B$17</f>
        <v>4.68</v>
      </c>
      <c r="J72" s="55">
        <f t="shared" si="7"/>
        <v>8.2500000000000004E-3</v>
      </c>
      <c r="K72" s="69">
        <f>J72+' Summary'!$B$16</f>
        <v>8.2500000000000004E-3</v>
      </c>
      <c r="L72" s="105">
        <f t="shared" si="8"/>
        <v>8.2500000000000004E-3</v>
      </c>
      <c r="M72" s="55">
        <f t="shared" si="9"/>
        <v>0.01</v>
      </c>
      <c r="N72" s="69">
        <f t="shared" si="60"/>
        <v>0.01</v>
      </c>
      <c r="O72" s="105">
        <f t="shared" si="60"/>
        <v>0.01</v>
      </c>
      <c r="P72" s="7"/>
      <c r="Q72" s="105">
        <f t="shared" si="11"/>
        <v>4.6982499999999998</v>
      </c>
      <c r="R72" s="105">
        <f t="shared" si="12"/>
        <v>4.6982499999999998</v>
      </c>
      <c r="S72" s="105">
        <f t="shared" si="13"/>
        <v>4.6982499999999998</v>
      </c>
      <c r="T72" s="161">
        <f>Curves!F68+' Summary'!$B$18</f>
        <v>0.22700000000000001</v>
      </c>
      <c r="U72" s="5">
        <f t="shared" si="14"/>
        <v>31</v>
      </c>
      <c r="V72" s="45">
        <f t="shared" si="15"/>
        <v>39319</v>
      </c>
      <c r="W72" s="5">
        <f t="shared" si="16"/>
        <v>2368</v>
      </c>
      <c r="X72" s="55">
        <f t="shared" si="17"/>
        <v>5.6402520018324215E-2</v>
      </c>
      <c r="Y72" s="47">
        <f t="shared" si="18"/>
        <v>0.69688082693932052</v>
      </c>
      <c r="Z72" s="47">
        <f>Y72/Y69</f>
        <v>0.98457310259848174</v>
      </c>
      <c r="AA72" s="5">
        <f t="shared" si="19"/>
        <v>1</v>
      </c>
      <c r="AB72" s="5">
        <f t="shared" si="20"/>
        <v>31</v>
      </c>
      <c r="AD72" s="36">
        <f t="shared" si="61"/>
        <v>4.6982499999999998</v>
      </c>
      <c r="AE72" s="165">
        <f t="shared" si="62"/>
        <v>0.22700000000000001</v>
      </c>
      <c r="AF72" s="164">
        <f t="shared" si="63"/>
        <v>6.3326488706365502</v>
      </c>
      <c r="AG72" s="164">
        <f t="shared" si="45"/>
        <v>6.3326488706365502</v>
      </c>
      <c r="AH72" s="160">
        <v>1</v>
      </c>
      <c r="AJ72" s="36"/>
      <c r="AK72" s="36"/>
      <c r="AL72" s="36"/>
      <c r="AM72" s="137"/>
      <c r="AO72" s="138"/>
      <c r="BI72" s="39">
        <f t="shared" si="21"/>
        <v>1516552.0555853492</v>
      </c>
      <c r="BJ72" s="39">
        <f t="shared" si="22"/>
        <v>1516552.0555853492</v>
      </c>
      <c r="BK72" s="39">
        <f t="shared" si="23"/>
        <v>1516552.0555853492</v>
      </c>
      <c r="BL72" s="39">
        <f t="shared" si="24"/>
        <v>2673.4090723459681</v>
      </c>
      <c r="BM72" s="39">
        <f t="shared" si="25"/>
        <v>2673.4090723459681</v>
      </c>
      <c r="BN72" s="39">
        <f t="shared" si="26"/>
        <v>2673.4090723459681</v>
      </c>
      <c r="BO72" s="39">
        <f t="shared" si="27"/>
        <v>3240.4958452678402</v>
      </c>
      <c r="BP72" s="39">
        <f t="shared" si="28"/>
        <v>3240.4958452678402</v>
      </c>
      <c r="BQ72" s="39">
        <f t="shared" si="29"/>
        <v>3240.4958452678402</v>
      </c>
      <c r="BR72" s="43"/>
      <c r="BS72" s="39">
        <f t="shared" si="30"/>
        <v>0</v>
      </c>
      <c r="BT72" s="39">
        <f t="shared" si="31"/>
        <v>0</v>
      </c>
      <c r="BU72" s="39">
        <f t="shared" si="32"/>
        <v>0</v>
      </c>
      <c r="BV72" s="40">
        <f t="shared" si="33"/>
        <v>0</v>
      </c>
      <c r="BX72" s="39">
        <f t="shared" si="34"/>
        <v>0</v>
      </c>
      <c r="BY72" s="39">
        <f t="shared" si="35"/>
        <v>0</v>
      </c>
      <c r="BZ72" s="39">
        <f t="shared" si="36"/>
        <v>0</v>
      </c>
      <c r="CA72" s="40">
        <f t="shared" si="37"/>
        <v>0</v>
      </c>
      <c r="CB72" s="40"/>
      <c r="CC72" s="52">
        <f t="shared" si="38"/>
        <v>0</v>
      </c>
      <c r="CE72" s="52">
        <f t="shared" si="39"/>
        <v>1522465.960502963</v>
      </c>
      <c r="CF72" s="70"/>
    </row>
    <row r="73" spans="1:84">
      <c r="A73" s="44">
        <f t="shared" si="40"/>
        <v>39295</v>
      </c>
      <c r="B73" s="66">
        <f t="shared" si="41"/>
        <v>15000</v>
      </c>
      <c r="C73" s="67"/>
      <c r="D73" s="68">
        <f t="shared" si="3"/>
        <v>15000</v>
      </c>
      <c r="E73" s="35">
        <f t="shared" si="4"/>
        <v>465000</v>
      </c>
      <c r="F73" s="35">
        <f t="shared" si="5"/>
        <v>322347.5359309729</v>
      </c>
      <c r="G73" s="55">
        <f t="shared" si="6"/>
        <v>4.7080000000000002</v>
      </c>
      <c r="H73" s="69">
        <f>G73+' Summary'!$B$15</f>
        <v>4.7080000000000002</v>
      </c>
      <c r="I73" s="105">
        <f>H73+' Summary'!$B$17</f>
        <v>4.7080000000000002</v>
      </c>
      <c r="J73" s="55">
        <f t="shared" si="7"/>
        <v>8.2500000000000004E-3</v>
      </c>
      <c r="K73" s="69">
        <f>J73+' Summary'!$B$16</f>
        <v>8.2500000000000004E-3</v>
      </c>
      <c r="L73" s="105">
        <f t="shared" si="8"/>
        <v>8.2500000000000004E-3</v>
      </c>
      <c r="M73" s="55">
        <f t="shared" si="9"/>
        <v>0.01</v>
      </c>
      <c r="N73" s="69">
        <f t="shared" si="60"/>
        <v>0.01</v>
      </c>
      <c r="O73" s="105">
        <f t="shared" si="60"/>
        <v>0.01</v>
      </c>
      <c r="P73" s="7"/>
      <c r="Q73" s="105">
        <f t="shared" si="11"/>
        <v>4.7262500000000003</v>
      </c>
      <c r="R73" s="105">
        <f t="shared" si="12"/>
        <v>4.7262500000000003</v>
      </c>
      <c r="S73" s="105">
        <f t="shared" si="13"/>
        <v>4.7262500000000003</v>
      </c>
      <c r="T73" s="161">
        <f>Curves!F69+' Summary'!$B$18</f>
        <v>0.22700000000000001</v>
      </c>
      <c r="U73" s="5">
        <f t="shared" si="14"/>
        <v>31</v>
      </c>
      <c r="V73" s="45">
        <f t="shared" si="15"/>
        <v>39350</v>
      </c>
      <c r="W73" s="5">
        <f t="shared" si="16"/>
        <v>2399</v>
      </c>
      <c r="X73" s="55">
        <f t="shared" si="17"/>
        <v>5.6486824779989196E-2</v>
      </c>
      <c r="Y73" s="47">
        <f t="shared" si="18"/>
        <v>0.69322050737843632</v>
      </c>
      <c r="Z73" s="47">
        <f>Y73/Y69</f>
        <v>0.97940169875546079</v>
      </c>
      <c r="AA73" s="5">
        <f t="shared" si="19"/>
        <v>1</v>
      </c>
      <c r="AB73" s="5">
        <f t="shared" si="20"/>
        <v>31</v>
      </c>
      <c r="AD73" s="36">
        <f t="shared" si="61"/>
        <v>4.7262500000000003</v>
      </c>
      <c r="AE73" s="165">
        <f t="shared" si="62"/>
        <v>0.22700000000000001</v>
      </c>
      <c r="AF73" s="164">
        <f t="shared" si="63"/>
        <v>6.4175222450376452</v>
      </c>
      <c r="AG73" s="164">
        <f t="shared" si="45"/>
        <v>6.4175222450376452</v>
      </c>
      <c r="AH73" s="160">
        <v>1</v>
      </c>
      <c r="AJ73" s="36"/>
      <c r="AK73" s="36"/>
      <c r="AL73" s="36"/>
      <c r="AM73" s="137"/>
      <c r="AO73" s="138"/>
      <c r="BI73" s="39">
        <f t="shared" si="21"/>
        <v>1517612.1991630204</v>
      </c>
      <c r="BJ73" s="39">
        <f t="shared" si="22"/>
        <v>1517612.1991630204</v>
      </c>
      <c r="BK73" s="39">
        <f t="shared" si="23"/>
        <v>1517612.1991630204</v>
      </c>
      <c r="BL73" s="39">
        <f t="shared" si="24"/>
        <v>2659.3671714305265</v>
      </c>
      <c r="BM73" s="39">
        <f t="shared" si="25"/>
        <v>2659.3671714305265</v>
      </c>
      <c r="BN73" s="39">
        <f t="shared" si="26"/>
        <v>2659.3671714305265</v>
      </c>
      <c r="BO73" s="39">
        <f t="shared" si="27"/>
        <v>3223.4753593097289</v>
      </c>
      <c r="BP73" s="39">
        <f t="shared" si="28"/>
        <v>3223.4753593097289</v>
      </c>
      <c r="BQ73" s="39">
        <f t="shared" si="29"/>
        <v>3223.4753593097289</v>
      </c>
      <c r="BR73" s="43"/>
      <c r="BS73" s="39">
        <f t="shared" si="30"/>
        <v>0</v>
      </c>
      <c r="BT73" s="39">
        <f t="shared" si="31"/>
        <v>0</v>
      </c>
      <c r="BU73" s="39">
        <f t="shared" si="32"/>
        <v>0</v>
      </c>
      <c r="BV73" s="40">
        <f t="shared" si="33"/>
        <v>0</v>
      </c>
      <c r="BX73" s="39">
        <f t="shared" si="34"/>
        <v>0</v>
      </c>
      <c r="BY73" s="39">
        <f t="shared" si="35"/>
        <v>0</v>
      </c>
      <c r="BZ73" s="39">
        <f t="shared" si="36"/>
        <v>0</v>
      </c>
      <c r="CA73" s="40">
        <f t="shared" si="37"/>
        <v>0</v>
      </c>
      <c r="CB73" s="40"/>
      <c r="CC73" s="52">
        <f t="shared" si="38"/>
        <v>0</v>
      </c>
      <c r="CE73" s="52">
        <f t="shared" si="39"/>
        <v>1523495.0416937605</v>
      </c>
      <c r="CF73" s="70"/>
    </row>
    <row r="74" spans="1:84">
      <c r="A74" s="44">
        <f t="shared" si="40"/>
        <v>39326</v>
      </c>
      <c r="B74" s="66">
        <f t="shared" si="41"/>
        <v>15000</v>
      </c>
      <c r="C74" s="67"/>
      <c r="D74" s="68">
        <f t="shared" ref="D74:D137" si="64">B74+C74</f>
        <v>15000</v>
      </c>
      <c r="E74" s="35">
        <f t="shared" ref="E74:E137" si="65">IF(AA74=0,0,IF(AND(AA74=1,$H$3=1),D74*U74,IF($H$3=2,D74,"N/A")))</f>
        <v>450000</v>
      </c>
      <c r="F74" s="35">
        <f t="shared" ref="F74:F137" si="66">E74*Y74</f>
        <v>310359.35006838932</v>
      </c>
      <c r="G74" s="55">
        <f t="shared" ref="G74:G137" si="67">VLOOKUP($A74,Table,MATCH(G$4,Curves,0))</f>
        <v>4.6980000000000004</v>
      </c>
      <c r="H74" s="69">
        <f>G74+' Summary'!$B$15</f>
        <v>4.6980000000000004</v>
      </c>
      <c r="I74" s="105">
        <f>H74+' Summary'!$B$17</f>
        <v>4.6980000000000004</v>
      </c>
      <c r="J74" s="55">
        <f t="shared" ref="J74:J137" si="68">VLOOKUP($A74,Table,MATCH(J$4,Curves,0))</f>
        <v>8.2500000000000004E-3</v>
      </c>
      <c r="K74" s="69">
        <f>J74+' Summary'!$B$16</f>
        <v>8.2500000000000004E-3</v>
      </c>
      <c r="L74" s="105">
        <f t="shared" ref="L74:L137" si="69">K74</f>
        <v>8.2500000000000004E-3</v>
      </c>
      <c r="M74" s="55">
        <f t="shared" ref="M74:M137" si="70">VLOOKUP($A74,Table,MATCH(M$4,Curves,0))</f>
        <v>0.01</v>
      </c>
      <c r="N74" s="69">
        <f t="shared" si="60"/>
        <v>0.01</v>
      </c>
      <c r="O74" s="105">
        <f t="shared" si="60"/>
        <v>0.01</v>
      </c>
      <c r="P74" s="7"/>
      <c r="Q74" s="105">
        <f t="shared" ref="Q74:Q137" si="71">M74+J74+G74</f>
        <v>4.7162500000000005</v>
      </c>
      <c r="R74" s="105">
        <f t="shared" ref="R74:R137" si="72">N74+K74+H74</f>
        <v>4.7162500000000005</v>
      </c>
      <c r="S74" s="105">
        <f t="shared" ref="S74:S137" si="73">O74+L74+I74</f>
        <v>4.7162500000000005</v>
      </c>
      <c r="T74" s="161">
        <f>Curves!F70+' Summary'!$B$18</f>
        <v>0.22700000000000001</v>
      </c>
      <c r="U74" s="5">
        <f t="shared" ref="U74:U137" si="74">A75-A74</f>
        <v>30</v>
      </c>
      <c r="V74" s="45">
        <f t="shared" ref="V74:V137" si="75">CHOOSE(F$3,A75+24,A74)</f>
        <v>39380</v>
      </c>
      <c r="W74" s="5">
        <f t="shared" ref="W74:W137" si="76">V74-C$3</f>
        <v>2429</v>
      </c>
      <c r="X74" s="55">
        <f t="shared" ref="X74:X137" si="77">VLOOKUP($A74,Table,MATCH(X$4,Curves,0))</f>
        <v>5.6571129544019411E-2</v>
      </c>
      <c r="Y74" s="47">
        <f t="shared" ref="Y74:Y137" si="78">1/(1+CHOOSE(F$3,(X75+($K$3/10000))/2,(X74+($K$3/10000))/2))^(2*W74/365.25)</f>
        <v>0.68968744459642073</v>
      </c>
      <c r="Z74" s="47">
        <f>Y74/Y69</f>
        <v>0.97441008691812259</v>
      </c>
      <c r="AA74" s="5">
        <f t="shared" ref="AA74:AA137" si="79">IF(AND(mthbeg&lt;=A74,mthend&gt;=A74),1,0)</f>
        <v>1</v>
      </c>
      <c r="AB74" s="5">
        <f t="shared" ref="AB74:AB137" si="80">U74*AA74</f>
        <v>30</v>
      </c>
      <c r="AD74" s="36">
        <f t="shared" si="61"/>
        <v>4.7162500000000005</v>
      </c>
      <c r="AE74" s="165">
        <f t="shared" si="62"/>
        <v>0.22700000000000001</v>
      </c>
      <c r="AF74" s="164">
        <f t="shared" si="63"/>
        <v>6.5023956194387402</v>
      </c>
      <c r="AG74" s="164">
        <f t="shared" si="45"/>
        <v>6.5023956194387402</v>
      </c>
      <c r="AH74" s="160">
        <v>1</v>
      </c>
      <c r="AJ74" s="36"/>
      <c r="AK74" s="36"/>
      <c r="AL74" s="36"/>
      <c r="AM74" s="137"/>
      <c r="AO74" s="138"/>
      <c r="BI74" s="39">
        <f t="shared" ref="BI74:BI137" si="81">F74*G74</f>
        <v>1458068.2266212932</v>
      </c>
      <c r="BJ74" s="39">
        <f t="shared" ref="BJ74:BJ137" si="82">$F74*H74</f>
        <v>1458068.2266212932</v>
      </c>
      <c r="BK74" s="39">
        <f t="shared" ref="BK74:BK137" si="83">$F74*I74</f>
        <v>1458068.2266212932</v>
      </c>
      <c r="BL74" s="39">
        <f t="shared" ref="BL74:BL137" si="84">$F74*J74</f>
        <v>2560.4646380642121</v>
      </c>
      <c r="BM74" s="39">
        <f t="shared" ref="BM74:BM137" si="85">$F74*K74</f>
        <v>2560.4646380642121</v>
      </c>
      <c r="BN74" s="39">
        <f t="shared" ref="BN74:BN137" si="86">$F74*L74</f>
        <v>2560.4646380642121</v>
      </c>
      <c r="BO74" s="39">
        <f t="shared" ref="BO74:BO137" si="87">$F74*M74</f>
        <v>3103.5935006838931</v>
      </c>
      <c r="BP74" s="39">
        <f t="shared" ref="BP74:BP137" si="88">$F74*N74</f>
        <v>3103.5935006838931</v>
      </c>
      <c r="BQ74" s="39">
        <f t="shared" ref="BQ74:BQ137" si="89">F74*O74</f>
        <v>3103.5935006838931</v>
      </c>
      <c r="BR74" s="43"/>
      <c r="BS74" s="39">
        <f t="shared" ref="BS74:BS137" si="90">CHOOSE($G$3,BJ74-BK74,BK74-BJ74)</f>
        <v>0</v>
      </c>
      <c r="BT74" s="39">
        <f t="shared" ref="BT74:BT137" si="91">CHOOSE($G$3,BM74-BN74,BN74-BM74)</f>
        <v>0</v>
      </c>
      <c r="BU74" s="39">
        <f t="shared" ref="BU74:BU137" si="92">CHOOSE($G$3,BP74-BQ74,BQ74-BP74)</f>
        <v>0</v>
      </c>
      <c r="BV74" s="40">
        <f t="shared" ref="BV74:BV137" si="93">SUM(BS74:BU74)</f>
        <v>0</v>
      </c>
      <c r="BX74" s="39">
        <f t="shared" ref="BX74:BX137" si="94">CHOOSE($G$3,BI74-BJ74,BJ74-BI74)</f>
        <v>0</v>
      </c>
      <c r="BY74" s="39">
        <f t="shared" ref="BY74:BY137" si="95">CHOOSE($G$3,BL74-BM74,BM74-BL74)</f>
        <v>0</v>
      </c>
      <c r="BZ74" s="39">
        <f t="shared" ref="BZ74:BZ137" si="96">CHOOSE($G$3,BO74-BP74,BP74-BO74)</f>
        <v>0</v>
      </c>
      <c r="CA74" s="40">
        <f t="shared" ref="CA74:CA137" si="97">BX74+BY74+BZ74</f>
        <v>0</v>
      </c>
      <c r="CB74" s="40"/>
      <c r="CC74" s="52">
        <f t="shared" ref="CC74:CC137" si="98">CA74+BV74</f>
        <v>0</v>
      </c>
      <c r="CE74" s="52">
        <f t="shared" ref="CE74:CE137" si="99">BQ74+BN74+BK74</f>
        <v>1463732.2847600414</v>
      </c>
      <c r="CF74" s="70"/>
    </row>
    <row r="75" spans="1:84">
      <c r="A75" s="44">
        <f t="shared" ref="A75:A138" si="100">EDATE(A74,1)</f>
        <v>39356</v>
      </c>
      <c r="B75" s="66">
        <f t="shared" ref="B75:B138" si="101">B74</f>
        <v>15000</v>
      </c>
      <c r="C75" s="67"/>
      <c r="D75" s="68">
        <f t="shared" si="64"/>
        <v>15000</v>
      </c>
      <c r="E75" s="35">
        <f t="shared" si="65"/>
        <v>465000</v>
      </c>
      <c r="F75" s="35">
        <f t="shared" si="66"/>
        <v>319011.46007698862</v>
      </c>
      <c r="G75" s="55">
        <f t="shared" si="67"/>
        <v>4.718</v>
      </c>
      <c r="H75" s="69">
        <f>G75+' Summary'!$B$15</f>
        <v>4.718</v>
      </c>
      <c r="I75" s="105">
        <f>H75+' Summary'!$B$17</f>
        <v>4.718</v>
      </c>
      <c r="J75" s="55">
        <f t="shared" si="68"/>
        <v>-5.0000000000000001E-3</v>
      </c>
      <c r="K75" s="69">
        <f>J75+' Summary'!$B$16</f>
        <v>-5.0000000000000001E-3</v>
      </c>
      <c r="L75" s="105">
        <f t="shared" si="69"/>
        <v>-5.0000000000000001E-3</v>
      </c>
      <c r="M75" s="55">
        <f t="shared" si="70"/>
        <v>0.01</v>
      </c>
      <c r="N75" s="69">
        <f t="shared" si="60"/>
        <v>0.01</v>
      </c>
      <c r="O75" s="105">
        <f t="shared" si="60"/>
        <v>0.01</v>
      </c>
      <c r="P75" s="7"/>
      <c r="Q75" s="105">
        <f t="shared" si="71"/>
        <v>4.7229999999999999</v>
      </c>
      <c r="R75" s="105">
        <f t="shared" si="72"/>
        <v>4.7229999999999999</v>
      </c>
      <c r="S75" s="105">
        <f t="shared" si="73"/>
        <v>4.7229999999999999</v>
      </c>
      <c r="T75" s="161">
        <f>Curves!F71+' Summary'!$B$18</f>
        <v>0.22700000000000001</v>
      </c>
      <c r="U75" s="5">
        <f t="shared" si="74"/>
        <v>31</v>
      </c>
      <c r="V75" s="45">
        <f t="shared" si="75"/>
        <v>39411</v>
      </c>
      <c r="W75" s="5">
        <f t="shared" si="76"/>
        <v>2460</v>
      </c>
      <c r="X75" s="55">
        <f t="shared" si="77"/>
        <v>5.6652714801784604E-2</v>
      </c>
      <c r="Y75" s="47">
        <f t="shared" si="78"/>
        <v>0.6860461507032013</v>
      </c>
      <c r="Z75" s="47">
        <f>Y75/Y69</f>
        <v>0.96926556308086087</v>
      </c>
      <c r="AA75" s="5">
        <f t="shared" si="79"/>
        <v>1</v>
      </c>
      <c r="AB75" s="5">
        <f t="shared" si="80"/>
        <v>31</v>
      </c>
      <c r="AD75" s="36">
        <f t="shared" si="61"/>
        <v>4.7229999999999999</v>
      </c>
      <c r="AE75" s="165">
        <f t="shared" si="62"/>
        <v>0.22700000000000001</v>
      </c>
      <c r="AF75" s="164">
        <f t="shared" si="63"/>
        <v>6.584531143052704</v>
      </c>
      <c r="AG75" s="164">
        <f t="shared" ref="AG75:AG81" si="102">AF75</f>
        <v>6.584531143052704</v>
      </c>
      <c r="AH75" s="160">
        <v>1</v>
      </c>
      <c r="AJ75" s="36"/>
      <c r="AK75" s="36"/>
      <c r="AL75" s="36"/>
      <c r="AM75" s="137"/>
      <c r="AO75" s="138"/>
      <c r="BI75" s="39">
        <f t="shared" si="81"/>
        <v>1505096.0686432323</v>
      </c>
      <c r="BJ75" s="39">
        <f t="shared" si="82"/>
        <v>1505096.0686432323</v>
      </c>
      <c r="BK75" s="39">
        <f t="shared" si="83"/>
        <v>1505096.0686432323</v>
      </c>
      <c r="BL75" s="39">
        <f t="shared" si="84"/>
        <v>-1595.0573003849431</v>
      </c>
      <c r="BM75" s="39">
        <f t="shared" si="85"/>
        <v>-1595.0573003849431</v>
      </c>
      <c r="BN75" s="39">
        <f t="shared" si="86"/>
        <v>-1595.0573003849431</v>
      </c>
      <c r="BO75" s="39">
        <f t="shared" si="87"/>
        <v>3190.1146007698862</v>
      </c>
      <c r="BP75" s="39">
        <f t="shared" si="88"/>
        <v>3190.1146007698862</v>
      </c>
      <c r="BQ75" s="39">
        <f t="shared" si="89"/>
        <v>3190.1146007698862</v>
      </c>
      <c r="BR75" s="43"/>
      <c r="BS75" s="39">
        <f t="shared" si="90"/>
        <v>0</v>
      </c>
      <c r="BT75" s="39">
        <f t="shared" si="91"/>
        <v>0</v>
      </c>
      <c r="BU75" s="39">
        <f t="shared" si="92"/>
        <v>0</v>
      </c>
      <c r="BV75" s="40">
        <f t="shared" si="93"/>
        <v>0</v>
      </c>
      <c r="BX75" s="39">
        <f t="shared" si="94"/>
        <v>0</v>
      </c>
      <c r="BY75" s="39">
        <f t="shared" si="95"/>
        <v>0</v>
      </c>
      <c r="BZ75" s="39">
        <f t="shared" si="96"/>
        <v>0</v>
      </c>
      <c r="CA75" s="40">
        <f t="shared" si="97"/>
        <v>0</v>
      </c>
      <c r="CB75" s="40"/>
      <c r="CC75" s="52">
        <f t="shared" si="98"/>
        <v>0</v>
      </c>
      <c r="CE75" s="52">
        <f t="shared" si="99"/>
        <v>1506691.1259436172</v>
      </c>
      <c r="CF75" s="70"/>
    </row>
    <row r="76" spans="1:84">
      <c r="A76" s="44">
        <f t="shared" si="100"/>
        <v>39387</v>
      </c>
      <c r="B76" s="66">
        <f t="shared" si="101"/>
        <v>15000</v>
      </c>
      <c r="C76" s="67"/>
      <c r="D76" s="68">
        <f t="shared" si="64"/>
        <v>15000</v>
      </c>
      <c r="E76" s="35">
        <f t="shared" si="65"/>
        <v>450000</v>
      </c>
      <c r="F76" s="35">
        <f t="shared" si="66"/>
        <v>307139.21764503623</v>
      </c>
      <c r="G76" s="55">
        <f t="shared" si="67"/>
        <v>4.8449999999999998</v>
      </c>
      <c r="H76" s="69">
        <f>G76+' Summary'!$B$15</f>
        <v>4.8449999999999998</v>
      </c>
      <c r="I76" s="105">
        <f>H76+' Summary'!$B$17</f>
        <v>4.8449999999999998</v>
      </c>
      <c r="J76" s="55">
        <f t="shared" si="68"/>
        <v>-4.0000000000000001E-3</v>
      </c>
      <c r="K76" s="69">
        <f>J76+' Summary'!$B$16</f>
        <v>-4.0000000000000001E-3</v>
      </c>
      <c r="L76" s="105">
        <f t="shared" si="69"/>
        <v>-4.0000000000000001E-3</v>
      </c>
      <c r="M76" s="55">
        <f t="shared" si="70"/>
        <v>7.4999999999999997E-3</v>
      </c>
      <c r="N76" s="69">
        <f t="shared" si="60"/>
        <v>7.4999999999999997E-3</v>
      </c>
      <c r="O76" s="105">
        <f t="shared" si="60"/>
        <v>7.4999999999999997E-3</v>
      </c>
      <c r="P76" s="7"/>
      <c r="Q76" s="105">
        <f t="shared" si="71"/>
        <v>4.8484999999999996</v>
      </c>
      <c r="R76" s="105">
        <f t="shared" si="72"/>
        <v>4.8484999999999996</v>
      </c>
      <c r="S76" s="105">
        <f t="shared" si="73"/>
        <v>4.8484999999999996</v>
      </c>
      <c r="T76" s="161">
        <f>Curves!F72+' Summary'!$B$18</f>
        <v>0.22700000000000001</v>
      </c>
      <c r="U76" s="5">
        <f t="shared" si="74"/>
        <v>30</v>
      </c>
      <c r="V76" s="45">
        <f t="shared" si="75"/>
        <v>39441</v>
      </c>
      <c r="W76" s="5">
        <f t="shared" si="76"/>
        <v>2490</v>
      </c>
      <c r="X76" s="55">
        <f t="shared" si="77"/>
        <v>5.6737019570469692E-2</v>
      </c>
      <c r="Y76" s="47">
        <f t="shared" si="78"/>
        <v>0.68253159476674718</v>
      </c>
      <c r="Z76" s="47">
        <f>Y76/Y69</f>
        <v>0.96430009824262131</v>
      </c>
      <c r="AA76" s="5">
        <f t="shared" si="79"/>
        <v>1</v>
      </c>
      <c r="AB76" s="5">
        <f t="shared" si="80"/>
        <v>30</v>
      </c>
      <c r="AD76" s="36">
        <f t="shared" si="61"/>
        <v>4.8484999999999996</v>
      </c>
      <c r="AE76" s="165">
        <f t="shared" si="62"/>
        <v>0.22700000000000001</v>
      </c>
      <c r="AF76" s="164">
        <f t="shared" si="63"/>
        <v>6.669404517453799</v>
      </c>
      <c r="AG76" s="164">
        <f t="shared" si="102"/>
        <v>6.669404517453799</v>
      </c>
      <c r="AH76" s="160">
        <v>1</v>
      </c>
      <c r="AJ76" s="36"/>
      <c r="AK76" s="36"/>
      <c r="AL76" s="36"/>
      <c r="AM76" s="137"/>
      <c r="AO76" s="138"/>
      <c r="BI76" s="39">
        <f t="shared" si="81"/>
        <v>1488089.5094902006</v>
      </c>
      <c r="BJ76" s="39">
        <f t="shared" si="82"/>
        <v>1488089.5094902006</v>
      </c>
      <c r="BK76" s="39">
        <f t="shared" si="83"/>
        <v>1488089.5094902006</v>
      </c>
      <c r="BL76" s="39">
        <f t="shared" si="84"/>
        <v>-1228.556870580145</v>
      </c>
      <c r="BM76" s="39">
        <f t="shared" si="85"/>
        <v>-1228.556870580145</v>
      </c>
      <c r="BN76" s="39">
        <f t="shared" si="86"/>
        <v>-1228.556870580145</v>
      </c>
      <c r="BO76" s="39">
        <f t="shared" si="87"/>
        <v>2303.5441323377718</v>
      </c>
      <c r="BP76" s="39">
        <f t="shared" si="88"/>
        <v>2303.5441323377718</v>
      </c>
      <c r="BQ76" s="39">
        <f t="shared" si="89"/>
        <v>2303.5441323377718</v>
      </c>
      <c r="BR76" s="43"/>
      <c r="BS76" s="39">
        <f t="shared" si="90"/>
        <v>0</v>
      </c>
      <c r="BT76" s="39">
        <f t="shared" si="91"/>
        <v>0</v>
      </c>
      <c r="BU76" s="39">
        <f t="shared" si="92"/>
        <v>0</v>
      </c>
      <c r="BV76" s="40">
        <f t="shared" si="93"/>
        <v>0</v>
      </c>
      <c r="BX76" s="39">
        <f t="shared" si="94"/>
        <v>0</v>
      </c>
      <c r="BY76" s="39">
        <f t="shared" si="95"/>
        <v>0</v>
      </c>
      <c r="BZ76" s="39">
        <f t="shared" si="96"/>
        <v>0</v>
      </c>
      <c r="CA76" s="40">
        <f t="shared" si="97"/>
        <v>0</v>
      </c>
      <c r="CB76" s="40"/>
      <c r="CC76" s="52">
        <f t="shared" si="98"/>
        <v>0</v>
      </c>
      <c r="CE76" s="52">
        <f t="shared" si="99"/>
        <v>1489164.4967519583</v>
      </c>
      <c r="CF76" s="70"/>
    </row>
    <row r="77" spans="1:84">
      <c r="A77" s="44">
        <f t="shared" si="100"/>
        <v>39417</v>
      </c>
      <c r="B77" s="66">
        <f t="shared" si="101"/>
        <v>15000</v>
      </c>
      <c r="C77" s="67"/>
      <c r="D77" s="68">
        <f t="shared" si="64"/>
        <v>15000</v>
      </c>
      <c r="E77" s="35">
        <f t="shared" si="65"/>
        <v>465000</v>
      </c>
      <c r="F77" s="35">
        <f t="shared" si="66"/>
        <v>315692.92744298867</v>
      </c>
      <c r="G77" s="55">
        <f t="shared" si="67"/>
        <v>4.9800000000000004</v>
      </c>
      <c r="H77" s="69">
        <f>G77+' Summary'!$B$15</f>
        <v>4.9800000000000004</v>
      </c>
      <c r="I77" s="105">
        <f>H77+' Summary'!$B$17</f>
        <v>4.9800000000000004</v>
      </c>
      <c r="J77" s="55">
        <f t="shared" si="68"/>
        <v>-4.0000000000000001E-3</v>
      </c>
      <c r="K77" s="69">
        <f>J77+' Summary'!$B$16</f>
        <v>-4.0000000000000001E-3</v>
      </c>
      <c r="L77" s="105">
        <f t="shared" si="69"/>
        <v>-4.0000000000000001E-3</v>
      </c>
      <c r="M77" s="55">
        <f t="shared" si="70"/>
        <v>7.4999999999999997E-3</v>
      </c>
      <c r="N77" s="69">
        <f t="shared" si="60"/>
        <v>7.4999999999999997E-3</v>
      </c>
      <c r="O77" s="105">
        <f t="shared" si="60"/>
        <v>7.4999999999999997E-3</v>
      </c>
      <c r="P77" s="7"/>
      <c r="Q77" s="105">
        <f t="shared" si="71"/>
        <v>4.9835000000000003</v>
      </c>
      <c r="R77" s="105">
        <f t="shared" si="72"/>
        <v>4.9835000000000003</v>
      </c>
      <c r="S77" s="105">
        <f t="shared" si="73"/>
        <v>4.9835000000000003</v>
      </c>
      <c r="T77" s="161">
        <f>Curves!F73+' Summary'!$B$18</f>
        <v>0.22700000000000001</v>
      </c>
      <c r="U77" s="5">
        <f t="shared" si="74"/>
        <v>31</v>
      </c>
      <c r="V77" s="45">
        <f t="shared" si="75"/>
        <v>39472</v>
      </c>
      <c r="W77" s="5">
        <f t="shared" si="76"/>
        <v>2521</v>
      </c>
      <c r="X77" s="55">
        <f t="shared" si="77"/>
        <v>5.6818604832739296E-2</v>
      </c>
      <c r="Y77" s="47">
        <f t="shared" si="78"/>
        <v>0.67890952138277139</v>
      </c>
      <c r="Z77" s="47">
        <f>Y77/Y69</f>
        <v>0.95918272968885721</v>
      </c>
      <c r="AA77" s="5">
        <f t="shared" si="79"/>
        <v>1</v>
      </c>
      <c r="AB77" s="5">
        <f t="shared" si="80"/>
        <v>31</v>
      </c>
      <c r="AD77" s="36">
        <f t="shared" si="61"/>
        <v>4.9835000000000003</v>
      </c>
      <c r="AE77" s="165">
        <f t="shared" si="62"/>
        <v>0.22700000000000001</v>
      </c>
      <c r="AF77" s="164">
        <f t="shared" si="63"/>
        <v>6.751540041067762</v>
      </c>
      <c r="AG77" s="164">
        <f t="shared" si="102"/>
        <v>6.751540041067762</v>
      </c>
      <c r="AH77" s="160">
        <v>1</v>
      </c>
      <c r="AJ77" s="36"/>
      <c r="AK77" s="36"/>
      <c r="AL77" s="36"/>
      <c r="AM77" s="137"/>
      <c r="AO77" s="138"/>
      <c r="BI77" s="39">
        <f t="shared" si="81"/>
        <v>1572150.7786660837</v>
      </c>
      <c r="BJ77" s="39">
        <f t="shared" si="82"/>
        <v>1572150.7786660837</v>
      </c>
      <c r="BK77" s="39">
        <f t="shared" si="83"/>
        <v>1572150.7786660837</v>
      </c>
      <c r="BL77" s="39">
        <f t="shared" si="84"/>
        <v>-1262.7717097719546</v>
      </c>
      <c r="BM77" s="39">
        <f t="shared" si="85"/>
        <v>-1262.7717097719546</v>
      </c>
      <c r="BN77" s="39">
        <f t="shared" si="86"/>
        <v>-1262.7717097719546</v>
      </c>
      <c r="BO77" s="39">
        <f t="shared" si="87"/>
        <v>2367.696955822415</v>
      </c>
      <c r="BP77" s="39">
        <f t="shared" si="88"/>
        <v>2367.696955822415</v>
      </c>
      <c r="BQ77" s="39">
        <f t="shared" si="89"/>
        <v>2367.696955822415</v>
      </c>
      <c r="BR77" s="43"/>
      <c r="BS77" s="39">
        <f t="shared" si="90"/>
        <v>0</v>
      </c>
      <c r="BT77" s="39">
        <f t="shared" si="91"/>
        <v>0</v>
      </c>
      <c r="BU77" s="39">
        <f t="shared" si="92"/>
        <v>0</v>
      </c>
      <c r="BV77" s="40">
        <f t="shared" si="93"/>
        <v>0</v>
      </c>
      <c r="BX77" s="39">
        <f t="shared" si="94"/>
        <v>0</v>
      </c>
      <c r="BY77" s="39">
        <f t="shared" si="95"/>
        <v>0</v>
      </c>
      <c r="BZ77" s="39">
        <f t="shared" si="96"/>
        <v>0</v>
      </c>
      <c r="CA77" s="40">
        <f t="shared" si="97"/>
        <v>0</v>
      </c>
      <c r="CB77" s="40"/>
      <c r="CC77" s="52">
        <f t="shared" si="98"/>
        <v>0</v>
      </c>
      <c r="CE77" s="52">
        <f t="shared" si="99"/>
        <v>1573255.703912134</v>
      </c>
      <c r="CF77" s="70"/>
    </row>
    <row r="78" spans="1:84">
      <c r="A78" s="44">
        <f t="shared" si="100"/>
        <v>39448</v>
      </c>
      <c r="B78" s="66">
        <f t="shared" si="101"/>
        <v>15000</v>
      </c>
      <c r="C78" s="67"/>
      <c r="D78" s="68">
        <f t="shared" si="64"/>
        <v>15000</v>
      </c>
      <c r="E78" s="35">
        <f t="shared" si="65"/>
        <v>465000</v>
      </c>
      <c r="F78" s="35">
        <f t="shared" si="66"/>
        <v>314013.23929540574</v>
      </c>
      <c r="G78" s="55">
        <f t="shared" si="67"/>
        <v>5.01</v>
      </c>
      <c r="H78" s="69">
        <f>G78+' Summary'!$B$15</f>
        <v>5.01</v>
      </c>
      <c r="I78" s="105">
        <f>H78+' Summary'!$B$17</f>
        <v>5.01</v>
      </c>
      <c r="J78" s="55">
        <f t="shared" si="68"/>
        <v>-4.0000000000000001E-3</v>
      </c>
      <c r="K78" s="69">
        <f>J78+' Summary'!$B$16</f>
        <v>-4.0000000000000001E-3</v>
      </c>
      <c r="L78" s="105">
        <f t="shared" si="69"/>
        <v>-4.0000000000000001E-3</v>
      </c>
      <c r="M78" s="55">
        <f t="shared" si="70"/>
        <v>7.4999999999999997E-3</v>
      </c>
      <c r="N78" s="69">
        <f t="shared" si="60"/>
        <v>7.4999999999999997E-3</v>
      </c>
      <c r="O78" s="105">
        <f t="shared" si="60"/>
        <v>7.4999999999999997E-3</v>
      </c>
      <c r="P78" s="7"/>
      <c r="Q78" s="105">
        <f t="shared" si="71"/>
        <v>5.0134999999999996</v>
      </c>
      <c r="R78" s="105">
        <f t="shared" si="72"/>
        <v>5.0134999999999996</v>
      </c>
      <c r="S78" s="105">
        <f t="shared" si="73"/>
        <v>5.0134999999999996</v>
      </c>
      <c r="T78" s="161">
        <f>Curves!F74+' Summary'!$B$18</f>
        <v>0.22700000000000001</v>
      </c>
      <c r="U78" s="5">
        <f t="shared" si="74"/>
        <v>31</v>
      </c>
      <c r="V78" s="45">
        <f t="shared" si="75"/>
        <v>39503</v>
      </c>
      <c r="W78" s="5">
        <f t="shared" si="76"/>
        <v>2552</v>
      </c>
      <c r="X78" s="55">
        <f t="shared" si="77"/>
        <v>5.6902909606078522E-2</v>
      </c>
      <c r="Y78" s="47">
        <f t="shared" si="78"/>
        <v>0.6752972888073242</v>
      </c>
      <c r="Z78" s="47">
        <f>Y78/Y69</f>
        <v>0.95407926450997516</v>
      </c>
      <c r="AA78" s="5">
        <f t="shared" si="79"/>
        <v>1</v>
      </c>
      <c r="AB78" s="5">
        <f t="shared" si="80"/>
        <v>31</v>
      </c>
      <c r="AD78" s="36">
        <f t="shared" si="61"/>
        <v>5.0134999999999996</v>
      </c>
      <c r="AE78" s="165">
        <f t="shared" si="62"/>
        <v>0.22700000000000001</v>
      </c>
      <c r="AF78" s="164">
        <f t="shared" si="63"/>
        <v>6.8364134154688569</v>
      </c>
      <c r="AG78" s="164">
        <f t="shared" si="102"/>
        <v>6.8364134154688569</v>
      </c>
      <c r="AH78" s="160">
        <v>1</v>
      </c>
      <c r="AJ78" s="36"/>
      <c r="AK78" s="36"/>
      <c r="AL78" s="36"/>
      <c r="AM78" s="137"/>
      <c r="AO78" s="138"/>
      <c r="BI78" s="39">
        <f t="shared" si="81"/>
        <v>1573206.3288699826</v>
      </c>
      <c r="BJ78" s="39">
        <f t="shared" si="82"/>
        <v>1573206.3288699826</v>
      </c>
      <c r="BK78" s="39">
        <f t="shared" si="83"/>
        <v>1573206.3288699826</v>
      </c>
      <c r="BL78" s="39">
        <f t="shared" si="84"/>
        <v>-1256.052957181623</v>
      </c>
      <c r="BM78" s="39">
        <f t="shared" si="85"/>
        <v>-1256.052957181623</v>
      </c>
      <c r="BN78" s="39">
        <f t="shared" si="86"/>
        <v>-1256.052957181623</v>
      </c>
      <c r="BO78" s="39">
        <f t="shared" si="87"/>
        <v>2355.0992947155428</v>
      </c>
      <c r="BP78" s="39">
        <f t="shared" si="88"/>
        <v>2355.0992947155428</v>
      </c>
      <c r="BQ78" s="39">
        <f t="shared" si="89"/>
        <v>2355.0992947155428</v>
      </c>
      <c r="BR78" s="43"/>
      <c r="BS78" s="39">
        <f t="shared" si="90"/>
        <v>0</v>
      </c>
      <c r="BT78" s="39">
        <f t="shared" si="91"/>
        <v>0</v>
      </c>
      <c r="BU78" s="39">
        <f t="shared" si="92"/>
        <v>0</v>
      </c>
      <c r="BV78" s="40">
        <f t="shared" si="93"/>
        <v>0</v>
      </c>
      <c r="BX78" s="39">
        <f t="shared" si="94"/>
        <v>0</v>
      </c>
      <c r="BY78" s="39">
        <f t="shared" si="95"/>
        <v>0</v>
      </c>
      <c r="BZ78" s="39">
        <f t="shared" si="96"/>
        <v>0</v>
      </c>
      <c r="CA78" s="40">
        <f t="shared" si="97"/>
        <v>0</v>
      </c>
      <c r="CB78" s="40"/>
      <c r="CC78" s="52">
        <f t="shared" si="98"/>
        <v>0</v>
      </c>
      <c r="CE78" s="52">
        <f t="shared" si="99"/>
        <v>1574305.3752075166</v>
      </c>
      <c r="CF78" s="70"/>
    </row>
    <row r="79" spans="1:84">
      <c r="A79" s="44">
        <f t="shared" si="100"/>
        <v>39479</v>
      </c>
      <c r="B79" s="66">
        <f t="shared" si="101"/>
        <v>15000</v>
      </c>
      <c r="C79" s="67"/>
      <c r="D79" s="68">
        <f t="shared" si="64"/>
        <v>15000</v>
      </c>
      <c r="E79" s="35">
        <f t="shared" si="65"/>
        <v>435000</v>
      </c>
      <c r="F79" s="35">
        <f t="shared" si="66"/>
        <v>292288.26903216826</v>
      </c>
      <c r="G79" s="55">
        <f t="shared" si="67"/>
        <v>4.8899999999999997</v>
      </c>
      <c r="H79" s="69">
        <f>G79+' Summary'!$B$15</f>
        <v>4.8899999999999997</v>
      </c>
      <c r="I79" s="105">
        <f>H79+' Summary'!$B$17</f>
        <v>4.8899999999999997</v>
      </c>
      <c r="J79" s="55">
        <f t="shared" si="68"/>
        <v>-4.0000000000000001E-3</v>
      </c>
      <c r="K79" s="69">
        <f>J79+' Summary'!$B$16</f>
        <v>-4.0000000000000001E-3</v>
      </c>
      <c r="L79" s="105">
        <f t="shared" si="69"/>
        <v>-4.0000000000000001E-3</v>
      </c>
      <c r="M79" s="55">
        <f t="shared" si="70"/>
        <v>7.4999999999999997E-3</v>
      </c>
      <c r="N79" s="69">
        <f t="shared" si="60"/>
        <v>7.4999999999999997E-3</v>
      </c>
      <c r="O79" s="105">
        <f t="shared" si="60"/>
        <v>7.4999999999999997E-3</v>
      </c>
      <c r="P79" s="7"/>
      <c r="Q79" s="105">
        <f t="shared" si="71"/>
        <v>4.8934999999999995</v>
      </c>
      <c r="R79" s="105">
        <f t="shared" si="72"/>
        <v>4.8934999999999995</v>
      </c>
      <c r="S79" s="105">
        <f t="shared" si="73"/>
        <v>4.8934999999999995</v>
      </c>
      <c r="T79" s="161">
        <f>Curves!F75+' Summary'!$B$18</f>
        <v>0.22700000000000001</v>
      </c>
      <c r="U79" s="5">
        <f t="shared" si="74"/>
        <v>29</v>
      </c>
      <c r="V79" s="45">
        <f t="shared" si="75"/>
        <v>39532</v>
      </c>
      <c r="W79" s="5">
        <f t="shared" si="76"/>
        <v>2581</v>
      </c>
      <c r="X79" s="55">
        <f t="shared" si="77"/>
        <v>5.698721438178201E-2</v>
      </c>
      <c r="Y79" s="47">
        <f t="shared" si="78"/>
        <v>0.67192705524636376</v>
      </c>
      <c r="Z79" s="47">
        <f>Y79/Y69</f>
        <v>0.94931770243892499</v>
      </c>
      <c r="AA79" s="5">
        <f t="shared" si="79"/>
        <v>1</v>
      </c>
      <c r="AB79" s="5">
        <f t="shared" si="80"/>
        <v>29</v>
      </c>
      <c r="AD79" s="36">
        <f t="shared" si="61"/>
        <v>4.8934999999999995</v>
      </c>
      <c r="AE79" s="165">
        <f t="shared" si="62"/>
        <v>0.22700000000000001</v>
      </c>
      <c r="AF79" s="164">
        <f t="shared" si="63"/>
        <v>6.9212867898699519</v>
      </c>
      <c r="AG79" s="164">
        <f t="shared" si="102"/>
        <v>6.9212867898699519</v>
      </c>
      <c r="AH79" s="160">
        <v>1</v>
      </c>
      <c r="AJ79" s="36"/>
      <c r="AK79" s="36"/>
      <c r="AL79" s="36"/>
      <c r="AM79" s="137"/>
      <c r="AO79" s="138"/>
      <c r="BI79" s="39">
        <f t="shared" si="81"/>
        <v>1429289.6355673028</v>
      </c>
      <c r="BJ79" s="39">
        <f t="shared" si="82"/>
        <v>1429289.6355673028</v>
      </c>
      <c r="BK79" s="39">
        <f t="shared" si="83"/>
        <v>1429289.6355673028</v>
      </c>
      <c r="BL79" s="39">
        <f t="shared" si="84"/>
        <v>-1169.1530761286731</v>
      </c>
      <c r="BM79" s="39">
        <f t="shared" si="85"/>
        <v>-1169.1530761286731</v>
      </c>
      <c r="BN79" s="39">
        <f t="shared" si="86"/>
        <v>-1169.1530761286731</v>
      </c>
      <c r="BO79" s="39">
        <f t="shared" si="87"/>
        <v>2192.1620177412619</v>
      </c>
      <c r="BP79" s="39">
        <f t="shared" si="88"/>
        <v>2192.1620177412619</v>
      </c>
      <c r="BQ79" s="39">
        <f t="shared" si="89"/>
        <v>2192.1620177412619</v>
      </c>
      <c r="BR79" s="43"/>
      <c r="BS79" s="39">
        <f t="shared" si="90"/>
        <v>0</v>
      </c>
      <c r="BT79" s="39">
        <f t="shared" si="91"/>
        <v>0</v>
      </c>
      <c r="BU79" s="39">
        <f t="shared" si="92"/>
        <v>0</v>
      </c>
      <c r="BV79" s="40">
        <f t="shared" si="93"/>
        <v>0</v>
      </c>
      <c r="BX79" s="39">
        <f t="shared" si="94"/>
        <v>0</v>
      </c>
      <c r="BY79" s="39">
        <f t="shared" si="95"/>
        <v>0</v>
      </c>
      <c r="BZ79" s="39">
        <f t="shared" si="96"/>
        <v>0</v>
      </c>
      <c r="CA79" s="40">
        <f t="shared" si="97"/>
        <v>0</v>
      </c>
      <c r="CB79" s="40"/>
      <c r="CC79" s="52">
        <f t="shared" si="98"/>
        <v>0</v>
      </c>
      <c r="CE79" s="52">
        <f t="shared" si="99"/>
        <v>1430312.6445089155</v>
      </c>
      <c r="CF79" s="70"/>
    </row>
    <row r="80" spans="1:84">
      <c r="A80" s="44">
        <f t="shared" si="100"/>
        <v>39508</v>
      </c>
      <c r="B80" s="66">
        <f t="shared" si="101"/>
        <v>15000</v>
      </c>
      <c r="C80" s="67"/>
      <c r="D80" s="68">
        <f t="shared" si="64"/>
        <v>15000</v>
      </c>
      <c r="E80" s="35">
        <f t="shared" si="65"/>
        <v>465000</v>
      </c>
      <c r="F80" s="35">
        <f t="shared" si="66"/>
        <v>310844.88957349595</v>
      </c>
      <c r="G80" s="55">
        <f t="shared" si="67"/>
        <v>4.75</v>
      </c>
      <c r="H80" s="69">
        <f>G80+' Summary'!$B$15</f>
        <v>4.75</v>
      </c>
      <c r="I80" s="105">
        <f>H80+' Summary'!$B$17</f>
        <v>4.75</v>
      </c>
      <c r="J80" s="55">
        <f t="shared" si="68"/>
        <v>9.5000000000000015E-3</v>
      </c>
      <c r="K80" s="69">
        <f>J80+' Summary'!$B$16</f>
        <v>9.5000000000000015E-3</v>
      </c>
      <c r="L80" s="105">
        <f t="shared" si="69"/>
        <v>9.5000000000000015E-3</v>
      </c>
      <c r="M80" s="55">
        <f t="shared" si="70"/>
        <v>7.4999999999999997E-3</v>
      </c>
      <c r="N80" s="69">
        <f t="shared" si="60"/>
        <v>7.4999999999999997E-3</v>
      </c>
      <c r="O80" s="105">
        <f t="shared" si="60"/>
        <v>7.4999999999999997E-3</v>
      </c>
      <c r="P80" s="7"/>
      <c r="Q80" s="105">
        <f t="shared" si="71"/>
        <v>4.7670000000000003</v>
      </c>
      <c r="R80" s="105">
        <f t="shared" si="72"/>
        <v>4.7670000000000003</v>
      </c>
      <c r="S80" s="105">
        <f t="shared" si="73"/>
        <v>4.7670000000000003</v>
      </c>
      <c r="T80" s="161">
        <f>Curves!F76+' Summary'!$B$18</f>
        <v>0.21199999999999999</v>
      </c>
      <c r="U80" s="5">
        <f t="shared" si="74"/>
        <v>31</v>
      </c>
      <c r="V80" s="45">
        <f t="shared" si="75"/>
        <v>39563</v>
      </c>
      <c r="W80" s="5">
        <f t="shared" si="76"/>
        <v>2612</v>
      </c>
      <c r="X80" s="55">
        <f t="shared" si="77"/>
        <v>5.7066080141839698E-2</v>
      </c>
      <c r="Y80" s="47">
        <f t="shared" si="78"/>
        <v>0.66848363349138917</v>
      </c>
      <c r="Z80" s="47">
        <f>Y80/Y69</f>
        <v>0.94445273800054241</v>
      </c>
      <c r="AA80" s="5">
        <f t="shared" si="79"/>
        <v>1</v>
      </c>
      <c r="AB80" s="5">
        <f t="shared" si="80"/>
        <v>31</v>
      </c>
      <c r="AD80" s="36">
        <f t="shared" si="61"/>
        <v>4.7670000000000003</v>
      </c>
      <c r="AE80" s="165">
        <f t="shared" si="62"/>
        <v>0.21199999999999999</v>
      </c>
      <c r="AF80" s="164">
        <f t="shared" si="63"/>
        <v>7.0006844626967828</v>
      </c>
      <c r="AG80" s="164">
        <f t="shared" si="102"/>
        <v>7.0006844626967828</v>
      </c>
      <c r="AH80" s="160">
        <v>1</v>
      </c>
      <c r="AJ80" s="36"/>
      <c r="AK80" s="36"/>
      <c r="AL80" s="36"/>
      <c r="AM80" s="137"/>
      <c r="AO80" s="138"/>
      <c r="BI80" s="39">
        <f t="shared" si="81"/>
        <v>1476513.2254741057</v>
      </c>
      <c r="BJ80" s="39">
        <f t="shared" si="82"/>
        <v>1476513.2254741057</v>
      </c>
      <c r="BK80" s="39">
        <f t="shared" si="83"/>
        <v>1476513.2254741057</v>
      </c>
      <c r="BL80" s="39">
        <f t="shared" si="84"/>
        <v>2953.0264509482122</v>
      </c>
      <c r="BM80" s="39">
        <f t="shared" si="85"/>
        <v>2953.0264509482122</v>
      </c>
      <c r="BN80" s="39">
        <f t="shared" si="86"/>
        <v>2953.0264509482122</v>
      </c>
      <c r="BO80" s="39">
        <f t="shared" si="87"/>
        <v>2331.3366718012194</v>
      </c>
      <c r="BP80" s="39">
        <f t="shared" si="88"/>
        <v>2331.3366718012194</v>
      </c>
      <c r="BQ80" s="39">
        <f t="shared" si="89"/>
        <v>2331.3366718012194</v>
      </c>
      <c r="BR80" s="43"/>
      <c r="BS80" s="39">
        <f t="shared" si="90"/>
        <v>0</v>
      </c>
      <c r="BT80" s="39">
        <f t="shared" si="91"/>
        <v>0</v>
      </c>
      <c r="BU80" s="39">
        <f t="shared" si="92"/>
        <v>0</v>
      </c>
      <c r="BV80" s="40">
        <f t="shared" si="93"/>
        <v>0</v>
      </c>
      <c r="BX80" s="39">
        <f t="shared" si="94"/>
        <v>0</v>
      </c>
      <c r="BY80" s="39">
        <f t="shared" si="95"/>
        <v>0</v>
      </c>
      <c r="BZ80" s="39">
        <f t="shared" si="96"/>
        <v>0</v>
      </c>
      <c r="CA80" s="40">
        <f t="shared" si="97"/>
        <v>0</v>
      </c>
      <c r="CB80" s="40"/>
      <c r="CC80" s="52">
        <f t="shared" si="98"/>
        <v>0</v>
      </c>
      <c r="CE80" s="52">
        <f t="shared" si="99"/>
        <v>1481797.5885968551</v>
      </c>
      <c r="CF80" s="70"/>
    </row>
    <row r="81" spans="1:84">
      <c r="A81" s="139">
        <f t="shared" si="100"/>
        <v>39539</v>
      </c>
      <c r="B81" s="140">
        <f t="shared" si="101"/>
        <v>15000</v>
      </c>
      <c r="C81" s="141"/>
      <c r="D81" s="142">
        <f t="shared" si="64"/>
        <v>15000</v>
      </c>
      <c r="E81" s="143">
        <f t="shared" si="65"/>
        <v>450000</v>
      </c>
      <c r="F81" s="143">
        <f t="shared" si="66"/>
        <v>299327.71676992637</v>
      </c>
      <c r="G81" s="144">
        <f t="shared" si="67"/>
        <v>4.7140000000000004</v>
      </c>
      <c r="H81" s="145">
        <f>G81+' Summary'!$B$15</f>
        <v>4.7140000000000004</v>
      </c>
      <c r="I81" s="146">
        <f>H81+' Summary'!$B$17</f>
        <v>4.7140000000000004</v>
      </c>
      <c r="J81" s="144">
        <f t="shared" si="68"/>
        <v>9.5000000000000015E-3</v>
      </c>
      <c r="K81" s="145">
        <f>J81+' Summary'!$B$16</f>
        <v>9.5000000000000015E-3</v>
      </c>
      <c r="L81" s="146">
        <f t="shared" si="69"/>
        <v>9.5000000000000015E-3</v>
      </c>
      <c r="M81" s="144">
        <f t="shared" si="70"/>
        <v>0.01</v>
      </c>
      <c r="N81" s="145">
        <f t="shared" si="60"/>
        <v>0.01</v>
      </c>
      <c r="O81" s="146">
        <f t="shared" si="60"/>
        <v>0.01</v>
      </c>
      <c r="P81" s="147"/>
      <c r="Q81" s="146">
        <f t="shared" si="71"/>
        <v>4.7335000000000003</v>
      </c>
      <c r="R81" s="146">
        <f t="shared" si="72"/>
        <v>4.7335000000000003</v>
      </c>
      <c r="S81" s="146">
        <f t="shared" si="73"/>
        <v>4.7335000000000003</v>
      </c>
      <c r="T81" s="161">
        <f>Curves!F77+' Summary'!$B$18</f>
        <v>0.21199999999999999</v>
      </c>
      <c r="U81" s="148">
        <f t="shared" si="74"/>
        <v>30</v>
      </c>
      <c r="V81" s="149">
        <f t="shared" si="75"/>
        <v>39593</v>
      </c>
      <c r="W81" s="148">
        <f t="shared" si="76"/>
        <v>2642</v>
      </c>
      <c r="X81" s="144">
        <f t="shared" si="77"/>
        <v>5.7118187665260216E-2</v>
      </c>
      <c r="Y81" s="150">
        <f t="shared" si="78"/>
        <v>0.66517270393316974</v>
      </c>
      <c r="Z81" s="150">
        <f>Y81/Y69</f>
        <v>0.93977496231551128</v>
      </c>
      <c r="AA81" s="148">
        <f t="shared" si="79"/>
        <v>1</v>
      </c>
      <c r="AB81" s="148">
        <f t="shared" si="80"/>
        <v>30</v>
      </c>
      <c r="AC81" s="148"/>
      <c r="AD81" s="151">
        <f t="shared" si="61"/>
        <v>4.7335000000000003</v>
      </c>
      <c r="AE81" s="167">
        <f t="shared" si="62"/>
        <v>0.21199999999999999</v>
      </c>
      <c r="AF81" s="168">
        <f t="shared" si="63"/>
        <v>7.0855578370978778</v>
      </c>
      <c r="AG81" s="168">
        <f t="shared" si="102"/>
        <v>7.0855578370978778</v>
      </c>
      <c r="AH81" s="169">
        <v>1</v>
      </c>
      <c r="AI81" s="148"/>
      <c r="AJ81" s="151"/>
      <c r="AK81" s="151"/>
      <c r="AL81" s="151"/>
      <c r="AM81" s="152"/>
      <c r="AN81" s="148"/>
      <c r="AO81" s="153"/>
      <c r="AP81" s="148"/>
      <c r="AQ81" s="148"/>
      <c r="AR81" s="148"/>
      <c r="AS81" s="148"/>
      <c r="AT81" s="148"/>
      <c r="AU81" s="148"/>
      <c r="AV81" s="148"/>
      <c r="AW81" s="148"/>
      <c r="AX81" s="148"/>
      <c r="AY81" s="148"/>
      <c r="AZ81" s="148"/>
      <c r="BA81" s="148"/>
      <c r="BB81" s="148"/>
      <c r="BC81" s="148"/>
      <c r="BD81" s="148"/>
      <c r="BE81" s="148"/>
      <c r="BF81" s="148"/>
      <c r="BG81" s="148"/>
      <c r="BH81" s="154"/>
      <c r="BI81" s="155">
        <f t="shared" si="81"/>
        <v>1411030.856853433</v>
      </c>
      <c r="BJ81" s="155">
        <f t="shared" si="82"/>
        <v>1411030.856853433</v>
      </c>
      <c r="BK81" s="155">
        <f t="shared" si="83"/>
        <v>1411030.856853433</v>
      </c>
      <c r="BL81" s="155">
        <f t="shared" si="84"/>
        <v>2843.6133093143007</v>
      </c>
      <c r="BM81" s="155">
        <f t="shared" si="85"/>
        <v>2843.6133093143007</v>
      </c>
      <c r="BN81" s="155">
        <f t="shared" si="86"/>
        <v>2843.6133093143007</v>
      </c>
      <c r="BO81" s="155">
        <f t="shared" si="87"/>
        <v>2993.2771676992638</v>
      </c>
      <c r="BP81" s="155">
        <f t="shared" si="88"/>
        <v>2993.2771676992638</v>
      </c>
      <c r="BQ81" s="155">
        <f t="shared" si="89"/>
        <v>2993.2771676992638</v>
      </c>
      <c r="BR81" s="156"/>
      <c r="BS81" s="155">
        <f t="shared" si="90"/>
        <v>0</v>
      </c>
      <c r="BT81" s="155">
        <f t="shared" si="91"/>
        <v>0</v>
      </c>
      <c r="BU81" s="155">
        <f t="shared" si="92"/>
        <v>0</v>
      </c>
      <c r="BV81" s="157">
        <f t="shared" si="93"/>
        <v>0</v>
      </c>
      <c r="BW81" s="158"/>
      <c r="BX81" s="155">
        <f t="shared" si="94"/>
        <v>0</v>
      </c>
      <c r="BY81" s="155">
        <f t="shared" si="95"/>
        <v>0</v>
      </c>
      <c r="BZ81" s="155">
        <f t="shared" si="96"/>
        <v>0</v>
      </c>
      <c r="CA81" s="157">
        <f t="shared" si="97"/>
        <v>0</v>
      </c>
      <c r="CB81" s="157"/>
      <c r="CC81" s="159">
        <f t="shared" si="98"/>
        <v>0</v>
      </c>
      <c r="CD81" s="154"/>
      <c r="CE81" s="159">
        <f t="shared" si="99"/>
        <v>1416867.7473304465</v>
      </c>
      <c r="CF81" s="70"/>
    </row>
    <row r="82" spans="1:84">
      <c r="A82" s="44">
        <f t="shared" si="100"/>
        <v>39569</v>
      </c>
      <c r="B82" s="66">
        <f t="shared" si="101"/>
        <v>15000</v>
      </c>
      <c r="C82" s="67"/>
      <c r="D82" s="68">
        <f t="shared" si="64"/>
        <v>15000</v>
      </c>
      <c r="E82" s="35">
        <f t="shared" si="65"/>
        <v>465000</v>
      </c>
      <c r="F82" s="35">
        <f t="shared" si="66"/>
        <v>307719.92614825419</v>
      </c>
      <c r="G82" s="55">
        <f t="shared" si="67"/>
        <v>4.7010000000000005</v>
      </c>
      <c r="H82" s="69">
        <f>G82+' Summary'!$B$15</f>
        <v>4.7010000000000005</v>
      </c>
      <c r="I82" s="105">
        <f>H82+' Summary'!$B$17</f>
        <v>4.7010000000000005</v>
      </c>
      <c r="J82" s="55">
        <f t="shared" si="68"/>
        <v>9.2500000000000013E-3</v>
      </c>
      <c r="K82" s="69">
        <f>J82+' Summary'!$B$16</f>
        <v>9.2500000000000013E-3</v>
      </c>
      <c r="L82" s="105">
        <f t="shared" si="69"/>
        <v>9.2500000000000013E-3</v>
      </c>
      <c r="M82" s="55">
        <f t="shared" si="70"/>
        <v>0.01</v>
      </c>
      <c r="N82" s="69">
        <f t="shared" si="60"/>
        <v>0.01</v>
      </c>
      <c r="O82" s="105">
        <f t="shared" si="60"/>
        <v>0.01</v>
      </c>
      <c r="P82" s="7"/>
      <c r="Q82" s="105">
        <f t="shared" si="71"/>
        <v>4.7202500000000009</v>
      </c>
      <c r="R82" s="105">
        <f t="shared" si="72"/>
        <v>4.7202500000000009</v>
      </c>
      <c r="S82" s="105">
        <f t="shared" si="73"/>
        <v>4.7202500000000009</v>
      </c>
      <c r="T82" s="161">
        <f>Curves!F78+' Summary'!$B$18</f>
        <v>0.21199999999999999</v>
      </c>
      <c r="U82" s="5">
        <f t="shared" si="74"/>
        <v>31</v>
      </c>
      <c r="V82" s="45">
        <f t="shared" si="75"/>
        <v>39624</v>
      </c>
      <c r="W82" s="5">
        <f t="shared" si="76"/>
        <v>2673</v>
      </c>
      <c r="X82" s="55">
        <f t="shared" si="77"/>
        <v>5.7166465430239309E-2</v>
      </c>
      <c r="Y82" s="47">
        <f t="shared" si="78"/>
        <v>0.66176328203925638</v>
      </c>
      <c r="Z82" s="47">
        <f>Y82/Y81</f>
        <v>0.99487438093332237</v>
      </c>
      <c r="AA82" s="5">
        <f t="shared" si="79"/>
        <v>1</v>
      </c>
      <c r="AB82" s="5">
        <f t="shared" si="80"/>
        <v>31</v>
      </c>
      <c r="AD82" s="36">
        <f>S82</f>
        <v>4.7202500000000009</v>
      </c>
      <c r="AE82" s="165">
        <f>T82</f>
        <v>0.21199999999999999</v>
      </c>
      <c r="AF82" s="164">
        <f>(A82-$C$3)/365.25</f>
        <v>7.1676933607118416</v>
      </c>
      <c r="AG82" s="164">
        <f>AF82</f>
        <v>7.1676933607118416</v>
      </c>
      <c r="AH82" s="160">
        <v>1</v>
      </c>
      <c r="AI82" s="5">
        <v>0</v>
      </c>
      <c r="AJ82" s="36">
        <f>$S$8</f>
        <v>4.8062713432508364</v>
      </c>
      <c r="AK82" s="36">
        <f>AJ82-$AK$2</f>
        <v>4.7962713432508366</v>
      </c>
      <c r="AL82" s="166">
        <f>X93</f>
        <v>5.7705567191844519E-2</v>
      </c>
      <c r="AM82" s="137">
        <f>AM70</f>
        <v>1</v>
      </c>
      <c r="AN82" s="5">
        <v>0</v>
      </c>
      <c r="AO82" s="138">
        <f>AF93</f>
        <v>8.084873374401095</v>
      </c>
      <c r="AP82" s="5">
        <v>0</v>
      </c>
      <c r="AQ82" s="5">
        <v>0</v>
      </c>
      <c r="AR82" s="5">
        <v>0</v>
      </c>
      <c r="AT82" s="161">
        <f>_xll.ASTRIP(AD82:AD93,AE82:AE93,AF82:AF93,AG82:AG93,AH82:AH93,AI82,AJ82,AL82,AM82,AN82,AO82,AP82,AQ82,AR82)</f>
        <v>0.65236830745950347</v>
      </c>
      <c r="AU82" s="161">
        <f>_xll.ASTRIP(AD82:AD93,AE82:AE93,AF82:AF93,AG82:AG93,AH82:AH93,AI82,AK82,AL82,AM82,AN82,AO82,AP82,AQ82,AR82)</f>
        <v>0.64859708029874263</v>
      </c>
      <c r="AV82" s="138">
        <f>SUM(Z94:Z105)*$AG$2/12</f>
        <v>9.6698886050340924E-2</v>
      </c>
      <c r="AW82" s="170">
        <f>AV82/$AK$2</f>
        <v>9.6698886050340924</v>
      </c>
      <c r="AX82" s="161">
        <f>(AT82-AU82)*AW82</f>
        <v>3.6467346548836294E-2</v>
      </c>
      <c r="AY82" s="174">
        <f>AX82*SUM(E94:E105)</f>
        <v>199658.7223548787</v>
      </c>
      <c r="BI82" s="39">
        <f t="shared" si="81"/>
        <v>1446591.3728229431</v>
      </c>
      <c r="BJ82" s="39">
        <f t="shared" si="82"/>
        <v>1446591.3728229431</v>
      </c>
      <c r="BK82" s="39">
        <f t="shared" si="83"/>
        <v>1446591.3728229431</v>
      </c>
      <c r="BL82" s="39">
        <f t="shared" si="84"/>
        <v>2846.4093168713516</v>
      </c>
      <c r="BM82" s="39">
        <f t="shared" si="85"/>
        <v>2846.4093168713516</v>
      </c>
      <c r="BN82" s="39">
        <f t="shared" si="86"/>
        <v>2846.4093168713516</v>
      </c>
      <c r="BO82" s="39">
        <f t="shared" si="87"/>
        <v>3077.1992614825422</v>
      </c>
      <c r="BP82" s="39">
        <f t="shared" si="88"/>
        <v>3077.1992614825422</v>
      </c>
      <c r="BQ82" s="39">
        <f t="shared" si="89"/>
        <v>3077.1992614825422</v>
      </c>
      <c r="BR82" s="43"/>
      <c r="BS82" s="39">
        <f t="shared" si="90"/>
        <v>0</v>
      </c>
      <c r="BT82" s="39">
        <f t="shared" si="91"/>
        <v>0</v>
      </c>
      <c r="BU82" s="39">
        <f t="shared" si="92"/>
        <v>0</v>
      </c>
      <c r="BV82" s="40">
        <f t="shared" si="93"/>
        <v>0</v>
      </c>
      <c r="BX82" s="39">
        <f t="shared" si="94"/>
        <v>0</v>
      </c>
      <c r="BY82" s="39">
        <f t="shared" si="95"/>
        <v>0</v>
      </c>
      <c r="BZ82" s="39">
        <f t="shared" si="96"/>
        <v>0</v>
      </c>
      <c r="CA82" s="40">
        <f t="shared" si="97"/>
        <v>0</v>
      </c>
      <c r="CB82" s="40"/>
      <c r="CC82" s="52">
        <f t="shared" si="98"/>
        <v>0</v>
      </c>
      <c r="CE82" s="52">
        <f t="shared" si="99"/>
        <v>1452514.981401297</v>
      </c>
      <c r="CF82" s="70"/>
    </row>
    <row r="83" spans="1:84">
      <c r="A83" s="44">
        <f t="shared" si="100"/>
        <v>39600</v>
      </c>
      <c r="B83" s="66">
        <f t="shared" si="101"/>
        <v>15000</v>
      </c>
      <c r="C83" s="67"/>
      <c r="D83" s="68">
        <f t="shared" si="64"/>
        <v>15000</v>
      </c>
      <c r="E83" s="35">
        <f t="shared" si="65"/>
        <v>450000</v>
      </c>
      <c r="F83" s="35">
        <f t="shared" si="66"/>
        <v>296313.89633426274</v>
      </c>
      <c r="G83" s="55">
        <f t="shared" si="67"/>
        <v>4.7340000000000009</v>
      </c>
      <c r="H83" s="69">
        <f>G83+' Summary'!$B$15</f>
        <v>4.7340000000000009</v>
      </c>
      <c r="I83" s="105">
        <f>H83+' Summary'!$B$17</f>
        <v>4.7340000000000009</v>
      </c>
      <c r="J83" s="55">
        <f t="shared" si="68"/>
        <v>9.2500000000000013E-3</v>
      </c>
      <c r="K83" s="69">
        <f>J83+' Summary'!$B$16</f>
        <v>9.2500000000000013E-3</v>
      </c>
      <c r="L83" s="105">
        <f t="shared" si="69"/>
        <v>9.2500000000000013E-3</v>
      </c>
      <c r="M83" s="55">
        <f t="shared" si="70"/>
        <v>0.01</v>
      </c>
      <c r="N83" s="69">
        <f t="shared" si="60"/>
        <v>0.01</v>
      </c>
      <c r="O83" s="105">
        <f t="shared" si="60"/>
        <v>0.01</v>
      </c>
      <c r="P83" s="7"/>
      <c r="Q83" s="105">
        <f t="shared" si="71"/>
        <v>4.7532500000000013</v>
      </c>
      <c r="R83" s="105">
        <f t="shared" si="72"/>
        <v>4.7532500000000013</v>
      </c>
      <c r="S83" s="105">
        <f t="shared" si="73"/>
        <v>4.7532500000000013</v>
      </c>
      <c r="T83" s="161">
        <f>Curves!F79+' Summary'!$B$18</f>
        <v>0.21199999999999999</v>
      </c>
      <c r="U83" s="5">
        <f t="shared" si="74"/>
        <v>30</v>
      </c>
      <c r="V83" s="45">
        <f t="shared" si="75"/>
        <v>39654</v>
      </c>
      <c r="W83" s="5">
        <f t="shared" si="76"/>
        <v>2703</v>
      </c>
      <c r="X83" s="55">
        <f t="shared" si="77"/>
        <v>5.7216352454865213E-2</v>
      </c>
      <c r="Y83" s="47">
        <f t="shared" si="78"/>
        <v>0.65847532518725049</v>
      </c>
      <c r="Z83" s="47">
        <f>Y83/Y81</f>
        <v>0.98993136864107978</v>
      </c>
      <c r="AA83" s="5">
        <f t="shared" si="79"/>
        <v>1</v>
      </c>
      <c r="AB83" s="5">
        <f t="shared" si="80"/>
        <v>30</v>
      </c>
      <c r="AD83" s="36">
        <f t="shared" ref="AD83:AD93" si="103">S83</f>
        <v>4.7532500000000013</v>
      </c>
      <c r="AE83" s="165">
        <f t="shared" ref="AE83:AE93" si="104">T83</f>
        <v>0.21199999999999999</v>
      </c>
      <c r="AF83" s="164">
        <f t="shared" ref="AF83:AF93" si="105">(A83-$C$3)/365.25</f>
        <v>7.2525667351129366</v>
      </c>
      <c r="AG83" s="164">
        <f t="shared" ref="AG83:AG93" si="106">AF83</f>
        <v>7.2525667351129366</v>
      </c>
      <c r="AH83" s="160">
        <v>1</v>
      </c>
      <c r="AJ83" s="36"/>
      <c r="AK83" s="36"/>
      <c r="AL83" s="36"/>
      <c r="AM83" s="137"/>
      <c r="AO83" s="138"/>
      <c r="BI83" s="39">
        <f t="shared" si="81"/>
        <v>1402749.9852464001</v>
      </c>
      <c r="BJ83" s="39">
        <f t="shared" si="82"/>
        <v>1402749.9852464001</v>
      </c>
      <c r="BK83" s="39">
        <f t="shared" si="83"/>
        <v>1402749.9852464001</v>
      </c>
      <c r="BL83" s="39">
        <f t="shared" si="84"/>
        <v>2740.9035410919305</v>
      </c>
      <c r="BM83" s="39">
        <f t="shared" si="85"/>
        <v>2740.9035410919305</v>
      </c>
      <c r="BN83" s="39">
        <f t="shared" si="86"/>
        <v>2740.9035410919305</v>
      </c>
      <c r="BO83" s="39">
        <f t="shared" si="87"/>
        <v>2963.1389633426274</v>
      </c>
      <c r="BP83" s="39">
        <f t="shared" si="88"/>
        <v>2963.1389633426274</v>
      </c>
      <c r="BQ83" s="39">
        <f t="shared" si="89"/>
        <v>2963.1389633426274</v>
      </c>
      <c r="BR83" s="43"/>
      <c r="BS83" s="39">
        <f t="shared" si="90"/>
        <v>0</v>
      </c>
      <c r="BT83" s="39">
        <f t="shared" si="91"/>
        <v>0</v>
      </c>
      <c r="BU83" s="39">
        <f t="shared" si="92"/>
        <v>0</v>
      </c>
      <c r="BV83" s="40">
        <f t="shared" si="93"/>
        <v>0</v>
      </c>
      <c r="BX83" s="39">
        <f t="shared" si="94"/>
        <v>0</v>
      </c>
      <c r="BY83" s="39">
        <f t="shared" si="95"/>
        <v>0</v>
      </c>
      <c r="BZ83" s="39">
        <f t="shared" si="96"/>
        <v>0</v>
      </c>
      <c r="CA83" s="40">
        <f t="shared" si="97"/>
        <v>0</v>
      </c>
      <c r="CB83" s="40"/>
      <c r="CC83" s="52">
        <f t="shared" si="98"/>
        <v>0</v>
      </c>
      <c r="CE83" s="52">
        <f t="shared" si="99"/>
        <v>1408454.0277508346</v>
      </c>
      <c r="CF83" s="70"/>
    </row>
    <row r="84" spans="1:84">
      <c r="A84" s="44">
        <f t="shared" si="100"/>
        <v>39630</v>
      </c>
      <c r="B84" s="66">
        <f t="shared" si="101"/>
        <v>15000</v>
      </c>
      <c r="C84" s="67"/>
      <c r="D84" s="68">
        <f t="shared" si="64"/>
        <v>15000</v>
      </c>
      <c r="E84" s="35">
        <f t="shared" si="65"/>
        <v>465000</v>
      </c>
      <c r="F84" s="35">
        <f t="shared" si="66"/>
        <v>304616.6781506025</v>
      </c>
      <c r="G84" s="55">
        <f t="shared" si="67"/>
        <v>4.76</v>
      </c>
      <c r="H84" s="69">
        <f>G84+' Summary'!$B$15</f>
        <v>4.76</v>
      </c>
      <c r="I84" s="105">
        <f>H84+' Summary'!$B$17</f>
        <v>4.76</v>
      </c>
      <c r="J84" s="55">
        <f t="shared" si="68"/>
        <v>9.2500000000000013E-3</v>
      </c>
      <c r="K84" s="69">
        <f>J84+' Summary'!$B$16</f>
        <v>9.2500000000000013E-3</v>
      </c>
      <c r="L84" s="105">
        <f t="shared" si="69"/>
        <v>9.2500000000000013E-3</v>
      </c>
      <c r="M84" s="55">
        <f t="shared" si="70"/>
        <v>0.01</v>
      </c>
      <c r="N84" s="69">
        <f t="shared" si="60"/>
        <v>0.01</v>
      </c>
      <c r="O84" s="105">
        <f t="shared" si="60"/>
        <v>0.01</v>
      </c>
      <c r="P84" s="7"/>
      <c r="Q84" s="105">
        <f t="shared" si="71"/>
        <v>4.7792500000000002</v>
      </c>
      <c r="R84" s="105">
        <f t="shared" si="72"/>
        <v>4.7792500000000002</v>
      </c>
      <c r="S84" s="105">
        <f t="shared" si="73"/>
        <v>4.7792500000000002</v>
      </c>
      <c r="T84" s="161">
        <f>Curves!F80+' Summary'!$B$18</f>
        <v>0.20699999999999999</v>
      </c>
      <c r="U84" s="5">
        <f t="shared" si="74"/>
        <v>31</v>
      </c>
      <c r="V84" s="45">
        <f t="shared" si="75"/>
        <v>39685</v>
      </c>
      <c r="W84" s="5">
        <f t="shared" si="76"/>
        <v>2734</v>
      </c>
      <c r="X84" s="55">
        <f t="shared" si="77"/>
        <v>5.7264630221420809E-2</v>
      </c>
      <c r="Y84" s="47">
        <f t="shared" si="78"/>
        <v>0.65508963043140322</v>
      </c>
      <c r="Z84" s="47">
        <f>Y84/Y81</f>
        <v>0.98484142021741838</v>
      </c>
      <c r="AA84" s="5">
        <f t="shared" si="79"/>
        <v>1</v>
      </c>
      <c r="AB84" s="5">
        <f t="shared" si="80"/>
        <v>31</v>
      </c>
      <c r="AD84" s="36">
        <f t="shared" si="103"/>
        <v>4.7792500000000002</v>
      </c>
      <c r="AE84" s="165">
        <f t="shared" si="104"/>
        <v>0.20699999999999999</v>
      </c>
      <c r="AF84" s="164">
        <f t="shared" si="105"/>
        <v>7.3347022587268995</v>
      </c>
      <c r="AG84" s="164">
        <f t="shared" si="106"/>
        <v>7.3347022587268995</v>
      </c>
      <c r="AH84" s="160">
        <v>1</v>
      </c>
      <c r="AJ84" s="36"/>
      <c r="AK84" s="36"/>
      <c r="AL84" s="36"/>
      <c r="AM84" s="137"/>
      <c r="AO84" s="138"/>
      <c r="BI84" s="39">
        <f t="shared" si="81"/>
        <v>1449975.3879968678</v>
      </c>
      <c r="BJ84" s="39">
        <f t="shared" si="82"/>
        <v>1449975.3879968678</v>
      </c>
      <c r="BK84" s="39">
        <f t="shared" si="83"/>
        <v>1449975.3879968678</v>
      </c>
      <c r="BL84" s="39">
        <f t="shared" si="84"/>
        <v>2817.7042728930737</v>
      </c>
      <c r="BM84" s="39">
        <f t="shared" si="85"/>
        <v>2817.7042728930737</v>
      </c>
      <c r="BN84" s="39">
        <f t="shared" si="86"/>
        <v>2817.7042728930737</v>
      </c>
      <c r="BO84" s="39">
        <f t="shared" si="87"/>
        <v>3046.166781506025</v>
      </c>
      <c r="BP84" s="39">
        <f t="shared" si="88"/>
        <v>3046.166781506025</v>
      </c>
      <c r="BQ84" s="39">
        <f t="shared" si="89"/>
        <v>3046.166781506025</v>
      </c>
      <c r="BR84" s="43"/>
      <c r="BS84" s="39">
        <f t="shared" si="90"/>
        <v>0</v>
      </c>
      <c r="BT84" s="39">
        <f t="shared" si="91"/>
        <v>0</v>
      </c>
      <c r="BU84" s="39">
        <f t="shared" si="92"/>
        <v>0</v>
      </c>
      <c r="BV84" s="40">
        <f t="shared" si="93"/>
        <v>0</v>
      </c>
      <c r="BX84" s="39">
        <f t="shared" si="94"/>
        <v>0</v>
      </c>
      <c r="BY84" s="39">
        <f t="shared" si="95"/>
        <v>0</v>
      </c>
      <c r="BZ84" s="39">
        <f t="shared" si="96"/>
        <v>0</v>
      </c>
      <c r="CA84" s="40">
        <f t="shared" si="97"/>
        <v>0</v>
      </c>
      <c r="CB84" s="40"/>
      <c r="CC84" s="52">
        <f t="shared" si="98"/>
        <v>0</v>
      </c>
      <c r="CE84" s="52">
        <f t="shared" si="99"/>
        <v>1455839.2590512668</v>
      </c>
      <c r="CF84" s="70"/>
    </row>
    <row r="85" spans="1:84">
      <c r="A85" s="44">
        <f t="shared" si="100"/>
        <v>39661</v>
      </c>
      <c r="B85" s="66">
        <f t="shared" si="101"/>
        <v>15000</v>
      </c>
      <c r="C85" s="67"/>
      <c r="D85" s="68">
        <f t="shared" si="64"/>
        <v>15000</v>
      </c>
      <c r="E85" s="35">
        <f t="shared" si="65"/>
        <v>465000</v>
      </c>
      <c r="F85" s="35">
        <f t="shared" si="66"/>
        <v>303047.93283379357</v>
      </c>
      <c r="G85" s="55">
        <f t="shared" si="67"/>
        <v>4.7880000000000003</v>
      </c>
      <c r="H85" s="69">
        <f>G85+' Summary'!$B$15</f>
        <v>4.7880000000000003</v>
      </c>
      <c r="I85" s="105">
        <f>H85+' Summary'!$B$17</f>
        <v>4.7880000000000003</v>
      </c>
      <c r="J85" s="55">
        <f t="shared" si="68"/>
        <v>9.2500000000000013E-3</v>
      </c>
      <c r="K85" s="69">
        <f>J85+' Summary'!$B$16</f>
        <v>9.2500000000000013E-3</v>
      </c>
      <c r="L85" s="105">
        <f t="shared" si="69"/>
        <v>9.2500000000000013E-3</v>
      </c>
      <c r="M85" s="55">
        <f t="shared" si="70"/>
        <v>0.01</v>
      </c>
      <c r="N85" s="69">
        <f t="shared" si="60"/>
        <v>0.01</v>
      </c>
      <c r="O85" s="105">
        <f t="shared" si="60"/>
        <v>0.01</v>
      </c>
      <c r="P85" s="7"/>
      <c r="Q85" s="105">
        <f t="shared" si="71"/>
        <v>4.8072500000000007</v>
      </c>
      <c r="R85" s="105">
        <f t="shared" si="72"/>
        <v>4.8072500000000007</v>
      </c>
      <c r="S85" s="105">
        <f t="shared" si="73"/>
        <v>4.8072500000000007</v>
      </c>
      <c r="T85" s="161">
        <f>Curves!F81+' Summary'!$B$18</f>
        <v>0.20699999999999999</v>
      </c>
      <c r="U85" s="5">
        <f t="shared" si="74"/>
        <v>31</v>
      </c>
      <c r="V85" s="45">
        <f t="shared" si="75"/>
        <v>39716</v>
      </c>
      <c r="W85" s="5">
        <f t="shared" si="76"/>
        <v>2765</v>
      </c>
      <c r="X85" s="55">
        <f t="shared" si="77"/>
        <v>5.7314517247676104E-2</v>
      </c>
      <c r="Y85" s="47">
        <f t="shared" si="78"/>
        <v>0.65171598458880342</v>
      </c>
      <c r="Z85" s="47">
        <f>Y85/Y81</f>
        <v>0.97976958575600492</v>
      </c>
      <c r="AA85" s="5">
        <f t="shared" si="79"/>
        <v>1</v>
      </c>
      <c r="AB85" s="5">
        <f t="shared" si="80"/>
        <v>31</v>
      </c>
      <c r="AD85" s="36">
        <f t="shared" si="103"/>
        <v>4.8072500000000007</v>
      </c>
      <c r="AE85" s="165">
        <f t="shared" si="104"/>
        <v>0.20699999999999999</v>
      </c>
      <c r="AF85" s="164">
        <f t="shared" si="105"/>
        <v>7.4195756331279945</v>
      </c>
      <c r="AG85" s="164">
        <f t="shared" si="106"/>
        <v>7.4195756331279945</v>
      </c>
      <c r="AH85" s="160">
        <v>1</v>
      </c>
      <c r="AJ85" s="36"/>
      <c r="AK85" s="36"/>
      <c r="AL85" s="36"/>
      <c r="AM85" s="137"/>
      <c r="AO85" s="138"/>
      <c r="BI85" s="39">
        <f t="shared" si="81"/>
        <v>1450993.5024082037</v>
      </c>
      <c r="BJ85" s="39">
        <f t="shared" si="82"/>
        <v>1450993.5024082037</v>
      </c>
      <c r="BK85" s="39">
        <f t="shared" si="83"/>
        <v>1450993.5024082037</v>
      </c>
      <c r="BL85" s="39">
        <f t="shared" si="84"/>
        <v>2803.1933787125909</v>
      </c>
      <c r="BM85" s="39">
        <f t="shared" si="85"/>
        <v>2803.1933787125909</v>
      </c>
      <c r="BN85" s="39">
        <f t="shared" si="86"/>
        <v>2803.1933787125909</v>
      </c>
      <c r="BO85" s="39">
        <f t="shared" si="87"/>
        <v>3030.4793283379358</v>
      </c>
      <c r="BP85" s="39">
        <f t="shared" si="88"/>
        <v>3030.4793283379358</v>
      </c>
      <c r="BQ85" s="39">
        <f t="shared" si="89"/>
        <v>3030.4793283379358</v>
      </c>
      <c r="BR85" s="43"/>
      <c r="BS85" s="39">
        <f t="shared" si="90"/>
        <v>0</v>
      </c>
      <c r="BT85" s="39">
        <f t="shared" si="91"/>
        <v>0</v>
      </c>
      <c r="BU85" s="39">
        <f t="shared" si="92"/>
        <v>0</v>
      </c>
      <c r="BV85" s="40">
        <f t="shared" si="93"/>
        <v>0</v>
      </c>
      <c r="BX85" s="39">
        <f t="shared" si="94"/>
        <v>0</v>
      </c>
      <c r="BY85" s="39">
        <f t="shared" si="95"/>
        <v>0</v>
      </c>
      <c r="BZ85" s="39">
        <f t="shared" si="96"/>
        <v>0</v>
      </c>
      <c r="CA85" s="40">
        <f t="shared" si="97"/>
        <v>0</v>
      </c>
      <c r="CB85" s="40"/>
      <c r="CC85" s="52">
        <f t="shared" si="98"/>
        <v>0</v>
      </c>
      <c r="CE85" s="52">
        <f t="shared" si="99"/>
        <v>1456827.1751152542</v>
      </c>
      <c r="CF85" s="70"/>
    </row>
    <row r="86" spans="1:84">
      <c r="A86" s="44">
        <f t="shared" si="100"/>
        <v>39692</v>
      </c>
      <c r="B86" s="66">
        <f t="shared" si="101"/>
        <v>15000</v>
      </c>
      <c r="C86" s="67"/>
      <c r="D86" s="68">
        <f t="shared" si="64"/>
        <v>15000</v>
      </c>
      <c r="E86" s="35">
        <f t="shared" si="65"/>
        <v>450000</v>
      </c>
      <c r="F86" s="35">
        <f t="shared" si="66"/>
        <v>291808.18443068187</v>
      </c>
      <c r="G86" s="55">
        <f t="shared" si="67"/>
        <v>4.7780000000000005</v>
      </c>
      <c r="H86" s="69">
        <f>G86+' Summary'!$B$15</f>
        <v>4.7780000000000005</v>
      </c>
      <c r="I86" s="105">
        <f>H86+' Summary'!$B$17</f>
        <v>4.7780000000000005</v>
      </c>
      <c r="J86" s="55">
        <f t="shared" si="68"/>
        <v>9.2500000000000013E-3</v>
      </c>
      <c r="K86" s="69">
        <f>J86+' Summary'!$B$16</f>
        <v>9.2500000000000013E-3</v>
      </c>
      <c r="L86" s="105">
        <f t="shared" si="69"/>
        <v>9.2500000000000013E-3</v>
      </c>
      <c r="M86" s="55">
        <f t="shared" si="70"/>
        <v>0.01</v>
      </c>
      <c r="N86" s="69">
        <f t="shared" si="60"/>
        <v>0.01</v>
      </c>
      <c r="O86" s="105">
        <f t="shared" si="60"/>
        <v>0.01</v>
      </c>
      <c r="P86" s="7"/>
      <c r="Q86" s="105">
        <f t="shared" si="71"/>
        <v>4.7972500000000009</v>
      </c>
      <c r="R86" s="105">
        <f t="shared" si="72"/>
        <v>4.7972500000000009</v>
      </c>
      <c r="S86" s="105">
        <f t="shared" si="73"/>
        <v>4.7972500000000009</v>
      </c>
      <c r="T86" s="161">
        <f>Curves!F82+' Summary'!$B$18</f>
        <v>0.20699999999999999</v>
      </c>
      <c r="U86" s="5">
        <f t="shared" si="74"/>
        <v>30</v>
      </c>
      <c r="V86" s="45">
        <f t="shared" si="75"/>
        <v>39746</v>
      </c>
      <c r="W86" s="5">
        <f t="shared" si="76"/>
        <v>2795</v>
      </c>
      <c r="X86" s="55">
        <f t="shared" si="77"/>
        <v>5.7364404274760104E-2</v>
      </c>
      <c r="Y86" s="47">
        <f t="shared" si="78"/>
        <v>0.64846263206818189</v>
      </c>
      <c r="Z86" s="47">
        <f>Y86/Y81</f>
        <v>0.97487859654164832</v>
      </c>
      <c r="AA86" s="5">
        <f t="shared" si="79"/>
        <v>1</v>
      </c>
      <c r="AB86" s="5">
        <f t="shared" si="80"/>
        <v>30</v>
      </c>
      <c r="AD86" s="36">
        <f t="shared" si="103"/>
        <v>4.7972500000000009</v>
      </c>
      <c r="AE86" s="165">
        <f t="shared" si="104"/>
        <v>0.20699999999999999</v>
      </c>
      <c r="AF86" s="164">
        <f t="shared" si="105"/>
        <v>7.5044490075290895</v>
      </c>
      <c r="AG86" s="164">
        <f t="shared" si="106"/>
        <v>7.5044490075290895</v>
      </c>
      <c r="AH86" s="160">
        <v>1</v>
      </c>
      <c r="AJ86" s="36"/>
      <c r="AK86" s="36"/>
      <c r="AL86" s="36"/>
      <c r="AM86" s="137"/>
      <c r="AO86" s="138"/>
      <c r="BI86" s="39">
        <f t="shared" si="81"/>
        <v>1394259.505209798</v>
      </c>
      <c r="BJ86" s="39">
        <f t="shared" si="82"/>
        <v>1394259.505209798</v>
      </c>
      <c r="BK86" s="39">
        <f t="shared" si="83"/>
        <v>1394259.505209798</v>
      </c>
      <c r="BL86" s="39">
        <f t="shared" si="84"/>
        <v>2699.2257059838075</v>
      </c>
      <c r="BM86" s="39">
        <f t="shared" si="85"/>
        <v>2699.2257059838075</v>
      </c>
      <c r="BN86" s="39">
        <f t="shared" si="86"/>
        <v>2699.2257059838075</v>
      </c>
      <c r="BO86" s="39">
        <f t="shared" si="87"/>
        <v>2918.0818443068188</v>
      </c>
      <c r="BP86" s="39">
        <f t="shared" si="88"/>
        <v>2918.0818443068188</v>
      </c>
      <c r="BQ86" s="39">
        <f t="shared" si="89"/>
        <v>2918.0818443068188</v>
      </c>
      <c r="BR86" s="43"/>
      <c r="BS86" s="39">
        <f t="shared" si="90"/>
        <v>0</v>
      </c>
      <c r="BT86" s="39">
        <f t="shared" si="91"/>
        <v>0</v>
      </c>
      <c r="BU86" s="39">
        <f t="shared" si="92"/>
        <v>0</v>
      </c>
      <c r="BV86" s="40">
        <f t="shared" si="93"/>
        <v>0</v>
      </c>
      <c r="BX86" s="39">
        <f t="shared" si="94"/>
        <v>0</v>
      </c>
      <c r="BY86" s="39">
        <f t="shared" si="95"/>
        <v>0</v>
      </c>
      <c r="BZ86" s="39">
        <f t="shared" si="96"/>
        <v>0</v>
      </c>
      <c r="CA86" s="40">
        <f t="shared" si="97"/>
        <v>0</v>
      </c>
      <c r="CB86" s="40"/>
      <c r="CC86" s="52">
        <f t="shared" si="98"/>
        <v>0</v>
      </c>
      <c r="CE86" s="52">
        <f t="shared" si="99"/>
        <v>1399876.8127600886</v>
      </c>
      <c r="CF86" s="70"/>
    </row>
    <row r="87" spans="1:84">
      <c r="A87" s="44">
        <f t="shared" si="100"/>
        <v>39722</v>
      </c>
      <c r="B87" s="66">
        <f t="shared" si="101"/>
        <v>15000</v>
      </c>
      <c r="C87" s="67"/>
      <c r="D87" s="68">
        <f t="shared" si="64"/>
        <v>15000</v>
      </c>
      <c r="E87" s="35">
        <f t="shared" si="65"/>
        <v>465000</v>
      </c>
      <c r="F87" s="35">
        <f t="shared" si="66"/>
        <v>299977.39438971062</v>
      </c>
      <c r="G87" s="55">
        <f t="shared" si="67"/>
        <v>4.798</v>
      </c>
      <c r="H87" s="69">
        <f>G87+' Summary'!$B$15</f>
        <v>4.798</v>
      </c>
      <c r="I87" s="105">
        <f>H87+' Summary'!$B$17</f>
        <v>4.798</v>
      </c>
      <c r="J87" s="55">
        <f t="shared" si="68"/>
        <v>-4.0000000000000001E-3</v>
      </c>
      <c r="K87" s="69">
        <f>J87+' Summary'!$B$16</f>
        <v>-4.0000000000000001E-3</v>
      </c>
      <c r="L87" s="105">
        <f t="shared" si="69"/>
        <v>-4.0000000000000001E-3</v>
      </c>
      <c r="M87" s="55">
        <f t="shared" si="70"/>
        <v>0.01</v>
      </c>
      <c r="N87" s="69">
        <f t="shared" si="60"/>
        <v>0.01</v>
      </c>
      <c r="O87" s="105">
        <f t="shared" si="60"/>
        <v>0.01</v>
      </c>
      <c r="P87" s="7"/>
      <c r="Q87" s="105">
        <f t="shared" si="71"/>
        <v>4.8040000000000003</v>
      </c>
      <c r="R87" s="105">
        <f t="shared" si="72"/>
        <v>4.8040000000000003</v>
      </c>
      <c r="S87" s="105">
        <f t="shared" si="73"/>
        <v>4.8040000000000003</v>
      </c>
      <c r="T87" s="161">
        <f>Curves!F83+' Summary'!$B$18</f>
        <v>0.20699999999999999</v>
      </c>
      <c r="U87" s="5">
        <f t="shared" si="74"/>
        <v>31</v>
      </c>
      <c r="V87" s="45">
        <f t="shared" si="75"/>
        <v>39777</v>
      </c>
      <c r="W87" s="5">
        <f t="shared" si="76"/>
        <v>2826</v>
      </c>
      <c r="X87" s="55">
        <f t="shared" si="77"/>
        <v>5.7412682043693319E-2</v>
      </c>
      <c r="Y87" s="47">
        <f t="shared" si="78"/>
        <v>0.64511267610690459</v>
      </c>
      <c r="Z87" s="47">
        <f>Y87/Y81</f>
        <v>0.96984237671261897</v>
      </c>
      <c r="AA87" s="5">
        <f t="shared" si="79"/>
        <v>1</v>
      </c>
      <c r="AB87" s="5">
        <f t="shared" si="80"/>
        <v>31</v>
      </c>
      <c r="AD87" s="36">
        <f t="shared" si="103"/>
        <v>4.8040000000000003</v>
      </c>
      <c r="AE87" s="165">
        <f t="shared" si="104"/>
        <v>0.20699999999999999</v>
      </c>
      <c r="AF87" s="164">
        <f t="shared" si="105"/>
        <v>7.5865845311430524</v>
      </c>
      <c r="AG87" s="164">
        <f t="shared" si="106"/>
        <v>7.5865845311430524</v>
      </c>
      <c r="AH87" s="160">
        <v>1</v>
      </c>
      <c r="AJ87" s="36"/>
      <c r="AK87" s="36"/>
      <c r="AL87" s="36"/>
      <c r="AM87" s="137"/>
      <c r="AO87" s="138"/>
      <c r="BI87" s="39">
        <f t="shared" si="81"/>
        <v>1439291.5382818317</v>
      </c>
      <c r="BJ87" s="39">
        <f t="shared" si="82"/>
        <v>1439291.5382818317</v>
      </c>
      <c r="BK87" s="39">
        <f t="shared" si="83"/>
        <v>1439291.5382818317</v>
      </c>
      <c r="BL87" s="39">
        <f t="shared" si="84"/>
        <v>-1199.9095775588426</v>
      </c>
      <c r="BM87" s="39">
        <f t="shared" si="85"/>
        <v>-1199.9095775588426</v>
      </c>
      <c r="BN87" s="39">
        <f t="shared" si="86"/>
        <v>-1199.9095775588426</v>
      </c>
      <c r="BO87" s="39">
        <f t="shared" si="87"/>
        <v>2999.7739438971062</v>
      </c>
      <c r="BP87" s="39">
        <f t="shared" si="88"/>
        <v>2999.7739438971062</v>
      </c>
      <c r="BQ87" s="39">
        <f t="shared" si="89"/>
        <v>2999.7739438971062</v>
      </c>
      <c r="BR87" s="43"/>
      <c r="BS87" s="39">
        <f t="shared" si="90"/>
        <v>0</v>
      </c>
      <c r="BT87" s="39">
        <f t="shared" si="91"/>
        <v>0</v>
      </c>
      <c r="BU87" s="39">
        <f t="shared" si="92"/>
        <v>0</v>
      </c>
      <c r="BV87" s="40">
        <f t="shared" si="93"/>
        <v>0</v>
      </c>
      <c r="BX87" s="39">
        <f t="shared" si="94"/>
        <v>0</v>
      </c>
      <c r="BY87" s="39">
        <f t="shared" si="95"/>
        <v>0</v>
      </c>
      <c r="BZ87" s="39">
        <f t="shared" si="96"/>
        <v>0</v>
      </c>
      <c r="CA87" s="40">
        <f t="shared" si="97"/>
        <v>0</v>
      </c>
      <c r="CB87" s="40"/>
      <c r="CC87" s="52">
        <f t="shared" si="98"/>
        <v>0</v>
      </c>
      <c r="CE87" s="52">
        <f t="shared" si="99"/>
        <v>1441091.40264817</v>
      </c>
      <c r="CF87" s="70"/>
    </row>
    <row r="88" spans="1:84">
      <c r="A88" s="44">
        <f t="shared" si="100"/>
        <v>39753</v>
      </c>
      <c r="B88" s="66">
        <f t="shared" si="101"/>
        <v>15000</v>
      </c>
      <c r="C88" s="67"/>
      <c r="D88" s="68">
        <f t="shared" si="64"/>
        <v>15000</v>
      </c>
      <c r="E88" s="35">
        <f t="shared" si="65"/>
        <v>450000</v>
      </c>
      <c r="F88" s="35">
        <f t="shared" si="66"/>
        <v>288847.00635361834</v>
      </c>
      <c r="G88" s="55">
        <f t="shared" si="67"/>
        <v>4.9249999999999998</v>
      </c>
      <c r="H88" s="69">
        <f>G88+' Summary'!$B$15</f>
        <v>4.9249999999999998</v>
      </c>
      <c r="I88" s="105">
        <f>H88+' Summary'!$B$17</f>
        <v>4.9249999999999998</v>
      </c>
      <c r="J88" s="55">
        <f t="shared" si="68"/>
        <v>-3.0000000000000001E-3</v>
      </c>
      <c r="K88" s="69">
        <f>J88+' Summary'!$B$16</f>
        <v>-3.0000000000000001E-3</v>
      </c>
      <c r="L88" s="105">
        <f t="shared" si="69"/>
        <v>-3.0000000000000001E-3</v>
      </c>
      <c r="M88" s="55">
        <f t="shared" si="70"/>
        <v>7.4999999999999997E-3</v>
      </c>
      <c r="N88" s="69">
        <f t="shared" si="60"/>
        <v>7.4999999999999997E-3</v>
      </c>
      <c r="O88" s="105">
        <f t="shared" si="60"/>
        <v>7.4999999999999997E-3</v>
      </c>
      <c r="P88" s="7"/>
      <c r="Q88" s="105">
        <f t="shared" si="71"/>
        <v>4.9295</v>
      </c>
      <c r="R88" s="105">
        <f t="shared" si="72"/>
        <v>4.9295</v>
      </c>
      <c r="S88" s="105">
        <f t="shared" si="73"/>
        <v>4.9295</v>
      </c>
      <c r="T88" s="161">
        <f>Curves!F84+' Summary'!$B$18</f>
        <v>0.20699999999999999</v>
      </c>
      <c r="U88" s="5">
        <f t="shared" si="74"/>
        <v>30</v>
      </c>
      <c r="V88" s="45">
        <f t="shared" si="75"/>
        <v>39807</v>
      </c>
      <c r="W88" s="5">
        <f t="shared" si="76"/>
        <v>2856</v>
      </c>
      <c r="X88" s="55">
        <f t="shared" si="77"/>
        <v>5.7462569072406211E-2</v>
      </c>
      <c r="Y88" s="47">
        <f t="shared" si="78"/>
        <v>0.64188223634137409</v>
      </c>
      <c r="Z88" s="47">
        <f>Y88/Y81</f>
        <v>0.96498583382318759</v>
      </c>
      <c r="AA88" s="5">
        <f t="shared" si="79"/>
        <v>1</v>
      </c>
      <c r="AB88" s="5">
        <f t="shared" si="80"/>
        <v>30</v>
      </c>
      <c r="AD88" s="36">
        <f t="shared" si="103"/>
        <v>4.9295</v>
      </c>
      <c r="AE88" s="165">
        <f t="shared" si="104"/>
        <v>0.20699999999999999</v>
      </c>
      <c r="AF88" s="164">
        <f t="shared" si="105"/>
        <v>7.6714579055441474</v>
      </c>
      <c r="AG88" s="164">
        <f t="shared" si="106"/>
        <v>7.6714579055441474</v>
      </c>
      <c r="AH88" s="160">
        <v>1</v>
      </c>
      <c r="AJ88" s="36"/>
      <c r="AK88" s="36"/>
      <c r="AL88" s="36"/>
      <c r="AM88" s="137"/>
      <c r="AO88" s="138"/>
      <c r="BI88" s="39">
        <f t="shared" si="81"/>
        <v>1422571.5062915704</v>
      </c>
      <c r="BJ88" s="39">
        <f t="shared" si="82"/>
        <v>1422571.5062915704</v>
      </c>
      <c r="BK88" s="39">
        <f t="shared" si="83"/>
        <v>1422571.5062915704</v>
      </c>
      <c r="BL88" s="39">
        <f t="shared" si="84"/>
        <v>-866.54101906085509</v>
      </c>
      <c r="BM88" s="39">
        <f t="shared" si="85"/>
        <v>-866.54101906085509</v>
      </c>
      <c r="BN88" s="39">
        <f t="shared" si="86"/>
        <v>-866.54101906085509</v>
      </c>
      <c r="BO88" s="39">
        <f t="shared" si="87"/>
        <v>2166.3525476521377</v>
      </c>
      <c r="BP88" s="39">
        <f t="shared" si="88"/>
        <v>2166.3525476521377</v>
      </c>
      <c r="BQ88" s="39">
        <f t="shared" si="89"/>
        <v>2166.3525476521377</v>
      </c>
      <c r="BR88" s="43"/>
      <c r="BS88" s="39">
        <f t="shared" si="90"/>
        <v>0</v>
      </c>
      <c r="BT88" s="39">
        <f t="shared" si="91"/>
        <v>0</v>
      </c>
      <c r="BU88" s="39">
        <f t="shared" si="92"/>
        <v>0</v>
      </c>
      <c r="BV88" s="40">
        <f t="shared" si="93"/>
        <v>0</v>
      </c>
      <c r="BX88" s="39">
        <f t="shared" si="94"/>
        <v>0</v>
      </c>
      <c r="BY88" s="39">
        <f t="shared" si="95"/>
        <v>0</v>
      </c>
      <c r="BZ88" s="39">
        <f t="shared" si="96"/>
        <v>0</v>
      </c>
      <c r="CA88" s="40">
        <f t="shared" si="97"/>
        <v>0</v>
      </c>
      <c r="CB88" s="40"/>
      <c r="CC88" s="52">
        <f t="shared" si="98"/>
        <v>0</v>
      </c>
      <c r="CE88" s="52">
        <f t="shared" si="99"/>
        <v>1423871.3178201616</v>
      </c>
      <c r="CF88" s="70"/>
    </row>
    <row r="89" spans="1:84">
      <c r="A89" s="44">
        <f t="shared" si="100"/>
        <v>39783</v>
      </c>
      <c r="B89" s="66">
        <f t="shared" si="101"/>
        <v>15000</v>
      </c>
      <c r="C89" s="67"/>
      <c r="D89" s="68">
        <f t="shared" si="64"/>
        <v>15000</v>
      </c>
      <c r="E89" s="35">
        <f t="shared" si="65"/>
        <v>465000</v>
      </c>
      <c r="F89" s="35">
        <f t="shared" si="66"/>
        <v>296928.51350501121</v>
      </c>
      <c r="G89" s="55">
        <f t="shared" si="67"/>
        <v>5.0599999999999996</v>
      </c>
      <c r="H89" s="69">
        <f>G89+' Summary'!$B$15</f>
        <v>5.0599999999999996</v>
      </c>
      <c r="I89" s="105">
        <f>H89+' Summary'!$B$17</f>
        <v>5.0599999999999996</v>
      </c>
      <c r="J89" s="55">
        <f t="shared" si="68"/>
        <v>-3.0000000000000001E-3</v>
      </c>
      <c r="K89" s="69">
        <f>J89+' Summary'!$B$16</f>
        <v>-3.0000000000000001E-3</v>
      </c>
      <c r="L89" s="105">
        <f t="shared" si="69"/>
        <v>-3.0000000000000001E-3</v>
      </c>
      <c r="M89" s="55">
        <f t="shared" si="70"/>
        <v>7.4999999999999997E-3</v>
      </c>
      <c r="N89" s="69">
        <f t="shared" si="60"/>
        <v>7.4999999999999997E-3</v>
      </c>
      <c r="O89" s="105">
        <f t="shared" si="60"/>
        <v>7.4999999999999997E-3</v>
      </c>
      <c r="P89" s="7"/>
      <c r="Q89" s="105">
        <f t="shared" si="71"/>
        <v>5.0644999999999998</v>
      </c>
      <c r="R89" s="105">
        <f t="shared" si="72"/>
        <v>5.0644999999999998</v>
      </c>
      <c r="S89" s="105">
        <f t="shared" si="73"/>
        <v>5.0644999999999998</v>
      </c>
      <c r="T89" s="161">
        <f>Curves!F85+' Summary'!$B$18</f>
        <v>0.20900000000000002</v>
      </c>
      <c r="U89" s="5">
        <f t="shared" si="74"/>
        <v>31</v>
      </c>
      <c r="V89" s="45">
        <f t="shared" si="75"/>
        <v>39838</v>
      </c>
      <c r="W89" s="5">
        <f t="shared" si="76"/>
        <v>2887</v>
      </c>
      <c r="X89" s="55">
        <f t="shared" si="77"/>
        <v>5.7510846842916401E-2</v>
      </c>
      <c r="Y89" s="47">
        <f t="shared" si="78"/>
        <v>0.63855594302152952</v>
      </c>
      <c r="Z89" s="47">
        <f>Y89/Y81</f>
        <v>0.95998518767493735</v>
      </c>
      <c r="AA89" s="5">
        <f t="shared" si="79"/>
        <v>1</v>
      </c>
      <c r="AB89" s="5">
        <f t="shared" si="80"/>
        <v>31</v>
      </c>
      <c r="AD89" s="36">
        <f t="shared" si="103"/>
        <v>5.0644999999999998</v>
      </c>
      <c r="AE89" s="165">
        <f t="shared" si="104"/>
        <v>0.20900000000000002</v>
      </c>
      <c r="AF89" s="164">
        <f t="shared" si="105"/>
        <v>7.7535934291581112</v>
      </c>
      <c r="AG89" s="164">
        <f t="shared" si="106"/>
        <v>7.7535934291581112</v>
      </c>
      <c r="AH89" s="160">
        <v>1</v>
      </c>
      <c r="AJ89" s="36"/>
      <c r="AK89" s="36"/>
      <c r="AL89" s="36"/>
      <c r="AM89" s="137"/>
      <c r="AO89" s="138"/>
      <c r="BI89" s="39">
        <f t="shared" si="81"/>
        <v>1502458.2783353566</v>
      </c>
      <c r="BJ89" s="39">
        <f t="shared" si="82"/>
        <v>1502458.2783353566</v>
      </c>
      <c r="BK89" s="39">
        <f t="shared" si="83"/>
        <v>1502458.2783353566</v>
      </c>
      <c r="BL89" s="39">
        <f t="shared" si="84"/>
        <v>-890.78554051503363</v>
      </c>
      <c r="BM89" s="39">
        <f t="shared" si="85"/>
        <v>-890.78554051503363</v>
      </c>
      <c r="BN89" s="39">
        <f t="shared" si="86"/>
        <v>-890.78554051503363</v>
      </c>
      <c r="BO89" s="39">
        <f t="shared" si="87"/>
        <v>2226.963851287584</v>
      </c>
      <c r="BP89" s="39">
        <f t="shared" si="88"/>
        <v>2226.963851287584</v>
      </c>
      <c r="BQ89" s="39">
        <f t="shared" si="89"/>
        <v>2226.963851287584</v>
      </c>
      <c r="BR89" s="43"/>
      <c r="BS89" s="39">
        <f t="shared" si="90"/>
        <v>0</v>
      </c>
      <c r="BT89" s="39">
        <f t="shared" si="91"/>
        <v>0</v>
      </c>
      <c r="BU89" s="39">
        <f t="shared" si="92"/>
        <v>0</v>
      </c>
      <c r="BV89" s="40">
        <f t="shared" si="93"/>
        <v>0</v>
      </c>
      <c r="BX89" s="39">
        <f t="shared" si="94"/>
        <v>0</v>
      </c>
      <c r="BY89" s="39">
        <f t="shared" si="95"/>
        <v>0</v>
      </c>
      <c r="BZ89" s="39">
        <f t="shared" si="96"/>
        <v>0</v>
      </c>
      <c r="CA89" s="40">
        <f t="shared" si="97"/>
        <v>0</v>
      </c>
      <c r="CB89" s="40"/>
      <c r="CC89" s="52">
        <f t="shared" si="98"/>
        <v>0</v>
      </c>
      <c r="CE89" s="52">
        <f t="shared" si="99"/>
        <v>1503794.4566461293</v>
      </c>
      <c r="CF89" s="70"/>
    </row>
    <row r="90" spans="1:84">
      <c r="A90" s="44">
        <f t="shared" si="100"/>
        <v>39814</v>
      </c>
      <c r="B90" s="66">
        <f t="shared" si="101"/>
        <v>15000</v>
      </c>
      <c r="C90" s="67"/>
      <c r="D90" s="68">
        <f t="shared" si="64"/>
        <v>15000</v>
      </c>
      <c r="E90" s="35">
        <f t="shared" si="65"/>
        <v>465000</v>
      </c>
      <c r="F90" s="35">
        <f t="shared" si="66"/>
        <v>295387.37371315714</v>
      </c>
      <c r="G90" s="55">
        <f t="shared" si="67"/>
        <v>5.0949999999999998</v>
      </c>
      <c r="H90" s="69">
        <f>G90+' Summary'!$B$15</f>
        <v>5.0949999999999998</v>
      </c>
      <c r="I90" s="105">
        <f>H90+' Summary'!$B$17</f>
        <v>5.0949999999999998</v>
      </c>
      <c r="J90" s="55">
        <f t="shared" si="68"/>
        <v>-3.0000000000000001E-3</v>
      </c>
      <c r="K90" s="69">
        <f>J90+' Summary'!$B$16</f>
        <v>-3.0000000000000001E-3</v>
      </c>
      <c r="L90" s="105">
        <f t="shared" si="69"/>
        <v>-3.0000000000000001E-3</v>
      </c>
      <c r="M90" s="55">
        <f t="shared" si="70"/>
        <v>7.4999999999999997E-3</v>
      </c>
      <c r="N90" s="69">
        <f t="shared" ref="N90:O109" si="107">M90</f>
        <v>7.4999999999999997E-3</v>
      </c>
      <c r="O90" s="105">
        <f t="shared" si="107"/>
        <v>7.4999999999999997E-3</v>
      </c>
      <c r="P90" s="7"/>
      <c r="Q90" s="105">
        <f t="shared" si="71"/>
        <v>5.0994999999999999</v>
      </c>
      <c r="R90" s="105">
        <f t="shared" si="72"/>
        <v>5.0994999999999999</v>
      </c>
      <c r="S90" s="105">
        <f t="shared" si="73"/>
        <v>5.0994999999999999</v>
      </c>
      <c r="T90" s="161">
        <f>Curves!F86+' Summary'!$B$18</f>
        <v>0.20900000000000002</v>
      </c>
      <c r="U90" s="5">
        <f t="shared" si="74"/>
        <v>31</v>
      </c>
      <c r="V90" s="45">
        <f t="shared" si="75"/>
        <v>39869</v>
      </c>
      <c r="W90" s="5">
        <f t="shared" si="76"/>
        <v>2918</v>
      </c>
      <c r="X90" s="55">
        <f t="shared" si="77"/>
        <v>5.7560733873257809E-2</v>
      </c>
      <c r="Y90" s="47">
        <f t="shared" si="78"/>
        <v>0.63524166389926262</v>
      </c>
      <c r="Z90" s="47">
        <f>Y90/Y81</f>
        <v>0.95500260329847464</v>
      </c>
      <c r="AA90" s="5">
        <f t="shared" si="79"/>
        <v>1</v>
      </c>
      <c r="AB90" s="5">
        <f t="shared" si="80"/>
        <v>31</v>
      </c>
      <c r="AD90" s="36">
        <f t="shared" si="103"/>
        <v>5.0994999999999999</v>
      </c>
      <c r="AE90" s="165">
        <f t="shared" si="104"/>
        <v>0.20900000000000002</v>
      </c>
      <c r="AF90" s="164">
        <f t="shared" si="105"/>
        <v>7.8384668035592062</v>
      </c>
      <c r="AG90" s="164">
        <f t="shared" si="106"/>
        <v>7.8384668035592062</v>
      </c>
      <c r="AH90" s="160">
        <v>1</v>
      </c>
      <c r="AJ90" s="36"/>
      <c r="AK90" s="36"/>
      <c r="AL90" s="36"/>
      <c r="AM90" s="137"/>
      <c r="AO90" s="138"/>
      <c r="BI90" s="39">
        <f t="shared" si="81"/>
        <v>1504998.6690685356</v>
      </c>
      <c r="BJ90" s="39">
        <f t="shared" si="82"/>
        <v>1504998.6690685356</v>
      </c>
      <c r="BK90" s="39">
        <f t="shared" si="83"/>
        <v>1504998.6690685356</v>
      </c>
      <c r="BL90" s="39">
        <f t="shared" si="84"/>
        <v>-886.16212113947142</v>
      </c>
      <c r="BM90" s="39">
        <f t="shared" si="85"/>
        <v>-886.16212113947142</v>
      </c>
      <c r="BN90" s="39">
        <f t="shared" si="86"/>
        <v>-886.16212113947142</v>
      </c>
      <c r="BO90" s="39">
        <f t="shared" si="87"/>
        <v>2215.4053028486783</v>
      </c>
      <c r="BP90" s="39">
        <f t="shared" si="88"/>
        <v>2215.4053028486783</v>
      </c>
      <c r="BQ90" s="39">
        <f t="shared" si="89"/>
        <v>2215.4053028486783</v>
      </c>
      <c r="BR90" s="43"/>
      <c r="BS90" s="39">
        <f t="shared" si="90"/>
        <v>0</v>
      </c>
      <c r="BT90" s="39">
        <f t="shared" si="91"/>
        <v>0</v>
      </c>
      <c r="BU90" s="39">
        <f t="shared" si="92"/>
        <v>0</v>
      </c>
      <c r="BV90" s="40">
        <f t="shared" si="93"/>
        <v>0</v>
      </c>
      <c r="BX90" s="39">
        <f t="shared" si="94"/>
        <v>0</v>
      </c>
      <c r="BY90" s="39">
        <f t="shared" si="95"/>
        <v>0</v>
      </c>
      <c r="BZ90" s="39">
        <f t="shared" si="96"/>
        <v>0</v>
      </c>
      <c r="CA90" s="40">
        <f t="shared" si="97"/>
        <v>0</v>
      </c>
      <c r="CB90" s="40"/>
      <c r="CC90" s="52">
        <f t="shared" si="98"/>
        <v>0</v>
      </c>
      <c r="CE90" s="52">
        <f t="shared" si="99"/>
        <v>1506327.9122502448</v>
      </c>
      <c r="CF90" s="70"/>
    </row>
    <row r="91" spans="1:84">
      <c r="A91" s="44">
        <f t="shared" si="100"/>
        <v>39845</v>
      </c>
      <c r="B91" s="66">
        <f t="shared" si="101"/>
        <v>15000</v>
      </c>
      <c r="C91" s="67"/>
      <c r="D91" s="68">
        <f t="shared" si="64"/>
        <v>15000</v>
      </c>
      <c r="E91" s="35">
        <f t="shared" si="65"/>
        <v>420000</v>
      </c>
      <c r="F91" s="35">
        <f t="shared" si="66"/>
        <v>265548.54540237412</v>
      </c>
      <c r="G91" s="55">
        <f t="shared" si="67"/>
        <v>4.9749999999999996</v>
      </c>
      <c r="H91" s="69">
        <f>G91+' Summary'!$B$15</f>
        <v>4.9749999999999996</v>
      </c>
      <c r="I91" s="105">
        <f>H91+' Summary'!$B$17</f>
        <v>4.9749999999999996</v>
      </c>
      <c r="J91" s="55">
        <f t="shared" si="68"/>
        <v>-3.0000000000000001E-3</v>
      </c>
      <c r="K91" s="69">
        <f>J91+' Summary'!$B$16</f>
        <v>-3.0000000000000001E-3</v>
      </c>
      <c r="L91" s="105">
        <f t="shared" si="69"/>
        <v>-3.0000000000000001E-3</v>
      </c>
      <c r="M91" s="55">
        <f t="shared" si="70"/>
        <v>7.4999999999999997E-3</v>
      </c>
      <c r="N91" s="69">
        <f t="shared" si="107"/>
        <v>7.4999999999999997E-3</v>
      </c>
      <c r="O91" s="105">
        <f t="shared" si="107"/>
        <v>7.4999999999999997E-3</v>
      </c>
      <c r="P91" s="7"/>
      <c r="Q91" s="105">
        <f t="shared" si="71"/>
        <v>4.9794999999999998</v>
      </c>
      <c r="R91" s="105">
        <f t="shared" si="72"/>
        <v>4.9794999999999998</v>
      </c>
      <c r="S91" s="105">
        <f t="shared" si="73"/>
        <v>4.9794999999999998</v>
      </c>
      <c r="T91" s="161">
        <f>Curves!F87+' Summary'!$B$18</f>
        <v>0.20400000000000001</v>
      </c>
      <c r="U91" s="5">
        <f t="shared" si="74"/>
        <v>28</v>
      </c>
      <c r="V91" s="45">
        <f t="shared" si="75"/>
        <v>39897</v>
      </c>
      <c r="W91" s="5">
        <f t="shared" si="76"/>
        <v>2946</v>
      </c>
      <c r="X91" s="55">
        <f t="shared" si="77"/>
        <v>5.7610620904427812E-2</v>
      </c>
      <c r="Y91" s="47">
        <f t="shared" si="78"/>
        <v>0.63225844143422416</v>
      </c>
      <c r="Z91" s="47">
        <f>Y91/Y81</f>
        <v>0.95051771922641537</v>
      </c>
      <c r="AA91" s="5">
        <f t="shared" si="79"/>
        <v>1</v>
      </c>
      <c r="AB91" s="5">
        <f t="shared" si="80"/>
        <v>28</v>
      </c>
      <c r="AD91" s="36">
        <f t="shared" si="103"/>
        <v>4.9794999999999998</v>
      </c>
      <c r="AE91" s="165">
        <f t="shared" si="104"/>
        <v>0.20400000000000001</v>
      </c>
      <c r="AF91" s="164">
        <f t="shared" si="105"/>
        <v>7.9233401779603012</v>
      </c>
      <c r="AG91" s="164">
        <f t="shared" si="106"/>
        <v>7.9233401779603012</v>
      </c>
      <c r="AH91" s="160">
        <v>1</v>
      </c>
      <c r="AJ91" s="36"/>
      <c r="AK91" s="36"/>
      <c r="AL91" s="36"/>
      <c r="AM91" s="137"/>
      <c r="AO91" s="138"/>
      <c r="BI91" s="39">
        <f t="shared" si="81"/>
        <v>1321104.0133768111</v>
      </c>
      <c r="BJ91" s="39">
        <f t="shared" si="82"/>
        <v>1321104.0133768111</v>
      </c>
      <c r="BK91" s="39">
        <f t="shared" si="83"/>
        <v>1321104.0133768111</v>
      </c>
      <c r="BL91" s="39">
        <f t="shared" si="84"/>
        <v>-796.64563620712238</v>
      </c>
      <c r="BM91" s="39">
        <f t="shared" si="85"/>
        <v>-796.64563620712238</v>
      </c>
      <c r="BN91" s="39">
        <f t="shared" si="86"/>
        <v>-796.64563620712238</v>
      </c>
      <c r="BO91" s="39">
        <f t="shared" si="87"/>
        <v>1991.6140905178058</v>
      </c>
      <c r="BP91" s="39">
        <f t="shared" si="88"/>
        <v>1991.6140905178058</v>
      </c>
      <c r="BQ91" s="39">
        <f t="shared" si="89"/>
        <v>1991.6140905178058</v>
      </c>
      <c r="BR91" s="43"/>
      <c r="BS91" s="39">
        <f t="shared" si="90"/>
        <v>0</v>
      </c>
      <c r="BT91" s="39">
        <f t="shared" si="91"/>
        <v>0</v>
      </c>
      <c r="BU91" s="39">
        <f t="shared" si="92"/>
        <v>0</v>
      </c>
      <c r="BV91" s="40">
        <f t="shared" si="93"/>
        <v>0</v>
      </c>
      <c r="BX91" s="39">
        <f t="shared" si="94"/>
        <v>0</v>
      </c>
      <c r="BY91" s="39">
        <f t="shared" si="95"/>
        <v>0</v>
      </c>
      <c r="BZ91" s="39">
        <f t="shared" si="96"/>
        <v>0</v>
      </c>
      <c r="CA91" s="40">
        <f t="shared" si="97"/>
        <v>0</v>
      </c>
      <c r="CB91" s="40"/>
      <c r="CC91" s="52">
        <f t="shared" si="98"/>
        <v>0</v>
      </c>
      <c r="CE91" s="52">
        <f t="shared" si="99"/>
        <v>1322298.9818311217</v>
      </c>
      <c r="CF91" s="70"/>
    </row>
    <row r="92" spans="1:84">
      <c r="A92" s="44">
        <f t="shared" si="100"/>
        <v>39873</v>
      </c>
      <c r="B92" s="66">
        <f t="shared" si="101"/>
        <v>15000</v>
      </c>
      <c r="C92" s="67"/>
      <c r="D92" s="68">
        <f t="shared" si="64"/>
        <v>15000</v>
      </c>
      <c r="E92" s="35">
        <f t="shared" si="65"/>
        <v>465000</v>
      </c>
      <c r="F92" s="35">
        <f t="shared" si="66"/>
        <v>292469.65790686145</v>
      </c>
      <c r="G92" s="55">
        <f t="shared" si="67"/>
        <v>4.835</v>
      </c>
      <c r="H92" s="69">
        <f>G92+' Summary'!$B$15</f>
        <v>4.835</v>
      </c>
      <c r="I92" s="105">
        <f>H92+' Summary'!$B$17</f>
        <v>4.835</v>
      </c>
      <c r="J92" s="55">
        <f t="shared" si="68"/>
        <v>1.0500000000000001E-2</v>
      </c>
      <c r="K92" s="69">
        <f>J92+' Summary'!$B$16</f>
        <v>1.0500000000000001E-2</v>
      </c>
      <c r="L92" s="105">
        <f t="shared" si="69"/>
        <v>1.0500000000000001E-2</v>
      </c>
      <c r="M92" s="55">
        <f t="shared" si="70"/>
        <v>7.4999999999999997E-3</v>
      </c>
      <c r="N92" s="69">
        <f t="shared" si="107"/>
        <v>7.4999999999999997E-3</v>
      </c>
      <c r="O92" s="105">
        <f t="shared" si="107"/>
        <v>7.4999999999999997E-3</v>
      </c>
      <c r="P92" s="7"/>
      <c r="Q92" s="105">
        <f t="shared" si="71"/>
        <v>4.8529999999999998</v>
      </c>
      <c r="R92" s="105">
        <f t="shared" si="72"/>
        <v>4.8529999999999998</v>
      </c>
      <c r="S92" s="105">
        <f t="shared" si="73"/>
        <v>4.8529999999999998</v>
      </c>
      <c r="T92" s="161">
        <f>Curves!F88+' Summary'!$B$18</f>
        <v>0.19400000000000003</v>
      </c>
      <c r="U92" s="5">
        <f t="shared" si="74"/>
        <v>31</v>
      </c>
      <c r="V92" s="45">
        <f t="shared" si="75"/>
        <v>39928</v>
      </c>
      <c r="W92" s="5">
        <f t="shared" si="76"/>
        <v>2977</v>
      </c>
      <c r="X92" s="55">
        <f t="shared" si="77"/>
        <v>5.7655680159099304E-2</v>
      </c>
      <c r="Y92" s="47">
        <f t="shared" si="78"/>
        <v>0.62896700625131496</v>
      </c>
      <c r="Z92" s="47">
        <f>Y92/Y81</f>
        <v>0.94556947771943989</v>
      </c>
      <c r="AA92" s="5">
        <f t="shared" si="79"/>
        <v>1</v>
      </c>
      <c r="AB92" s="5">
        <f t="shared" si="80"/>
        <v>31</v>
      </c>
      <c r="AD92" s="36">
        <f t="shared" si="103"/>
        <v>4.8529999999999998</v>
      </c>
      <c r="AE92" s="165">
        <f t="shared" si="104"/>
        <v>0.19400000000000003</v>
      </c>
      <c r="AF92" s="164">
        <f t="shared" si="105"/>
        <v>8</v>
      </c>
      <c r="AG92" s="164">
        <f t="shared" si="106"/>
        <v>8</v>
      </c>
      <c r="AH92" s="160">
        <v>1</v>
      </c>
      <c r="AJ92" s="36"/>
      <c r="AK92" s="36"/>
      <c r="AL92" s="36"/>
      <c r="AM92" s="137"/>
      <c r="AO92" s="138"/>
      <c r="BI92" s="39">
        <f t="shared" si="81"/>
        <v>1414090.7959796751</v>
      </c>
      <c r="BJ92" s="39">
        <f t="shared" si="82"/>
        <v>1414090.7959796751</v>
      </c>
      <c r="BK92" s="39">
        <f t="shared" si="83"/>
        <v>1414090.7959796751</v>
      </c>
      <c r="BL92" s="39">
        <f t="shared" si="84"/>
        <v>3070.9314080220456</v>
      </c>
      <c r="BM92" s="39">
        <f t="shared" si="85"/>
        <v>3070.9314080220456</v>
      </c>
      <c r="BN92" s="39">
        <f t="shared" si="86"/>
        <v>3070.9314080220456</v>
      </c>
      <c r="BO92" s="39">
        <f t="shared" si="87"/>
        <v>2193.5224343014606</v>
      </c>
      <c r="BP92" s="39">
        <f t="shared" si="88"/>
        <v>2193.5224343014606</v>
      </c>
      <c r="BQ92" s="39">
        <f t="shared" si="89"/>
        <v>2193.5224343014606</v>
      </c>
      <c r="BR92" s="43"/>
      <c r="BS92" s="39">
        <f t="shared" si="90"/>
        <v>0</v>
      </c>
      <c r="BT92" s="39">
        <f t="shared" si="91"/>
        <v>0</v>
      </c>
      <c r="BU92" s="39">
        <f t="shared" si="92"/>
        <v>0</v>
      </c>
      <c r="BV92" s="40">
        <f t="shared" si="93"/>
        <v>0</v>
      </c>
      <c r="BX92" s="39">
        <f t="shared" si="94"/>
        <v>0</v>
      </c>
      <c r="BY92" s="39">
        <f t="shared" si="95"/>
        <v>0</v>
      </c>
      <c r="BZ92" s="39">
        <f t="shared" si="96"/>
        <v>0</v>
      </c>
      <c r="CA92" s="40">
        <f t="shared" si="97"/>
        <v>0</v>
      </c>
      <c r="CB92" s="40"/>
      <c r="CC92" s="52">
        <f t="shared" si="98"/>
        <v>0</v>
      </c>
      <c r="CE92" s="52">
        <f t="shared" si="99"/>
        <v>1419355.2498219986</v>
      </c>
      <c r="CF92" s="70"/>
    </row>
    <row r="93" spans="1:84">
      <c r="A93" s="139">
        <f t="shared" si="100"/>
        <v>39904</v>
      </c>
      <c r="B93" s="140">
        <f t="shared" si="101"/>
        <v>15000</v>
      </c>
      <c r="C93" s="141"/>
      <c r="D93" s="142">
        <f t="shared" si="64"/>
        <v>15000</v>
      </c>
      <c r="E93" s="143">
        <f t="shared" si="65"/>
        <v>450000</v>
      </c>
      <c r="F93" s="143">
        <f t="shared" si="66"/>
        <v>281606.92350050918</v>
      </c>
      <c r="G93" s="144">
        <f t="shared" si="67"/>
        <v>4.7990000000000004</v>
      </c>
      <c r="H93" s="145">
        <f>G93+' Summary'!$B$15</f>
        <v>4.7990000000000004</v>
      </c>
      <c r="I93" s="146">
        <f>H93+' Summary'!$B$17</f>
        <v>4.7990000000000004</v>
      </c>
      <c r="J93" s="144">
        <f t="shared" si="68"/>
        <v>1.0500000000000001E-2</v>
      </c>
      <c r="K93" s="145">
        <f>J93+' Summary'!$B$16</f>
        <v>1.0500000000000001E-2</v>
      </c>
      <c r="L93" s="146">
        <f t="shared" si="69"/>
        <v>1.0500000000000001E-2</v>
      </c>
      <c r="M93" s="144">
        <f t="shared" si="70"/>
        <v>0.01</v>
      </c>
      <c r="N93" s="145">
        <f t="shared" si="107"/>
        <v>0.01</v>
      </c>
      <c r="O93" s="146">
        <f t="shared" si="107"/>
        <v>0.01</v>
      </c>
      <c r="P93" s="147"/>
      <c r="Q93" s="146">
        <f t="shared" si="71"/>
        <v>4.8195000000000006</v>
      </c>
      <c r="R93" s="146">
        <f t="shared" si="72"/>
        <v>4.8195000000000006</v>
      </c>
      <c r="S93" s="146">
        <f t="shared" si="73"/>
        <v>4.8195000000000006</v>
      </c>
      <c r="T93" s="161">
        <f>Curves!F89+' Summary'!$B$18</f>
        <v>0.19400000000000003</v>
      </c>
      <c r="U93" s="148">
        <f t="shared" si="74"/>
        <v>30</v>
      </c>
      <c r="V93" s="149">
        <f t="shared" si="75"/>
        <v>39958</v>
      </c>
      <c r="W93" s="148">
        <f t="shared" si="76"/>
        <v>3007</v>
      </c>
      <c r="X93" s="144">
        <f t="shared" si="77"/>
        <v>5.7705567191844519E-2</v>
      </c>
      <c r="Y93" s="150">
        <f t="shared" si="78"/>
        <v>0.62579316333446489</v>
      </c>
      <c r="Z93" s="150">
        <f>Y93/Y81</f>
        <v>0.9407980207758776</v>
      </c>
      <c r="AA93" s="148">
        <f t="shared" si="79"/>
        <v>1</v>
      </c>
      <c r="AB93" s="148">
        <f t="shared" si="80"/>
        <v>30</v>
      </c>
      <c r="AC93" s="148"/>
      <c r="AD93" s="151">
        <f t="shared" si="103"/>
        <v>4.8195000000000006</v>
      </c>
      <c r="AE93" s="167">
        <f t="shared" si="104"/>
        <v>0.19400000000000003</v>
      </c>
      <c r="AF93" s="168">
        <f t="shared" si="105"/>
        <v>8.084873374401095</v>
      </c>
      <c r="AG93" s="168">
        <f t="shared" si="106"/>
        <v>8.084873374401095</v>
      </c>
      <c r="AH93" s="169">
        <v>1</v>
      </c>
      <c r="AI93" s="148"/>
      <c r="AJ93" s="151"/>
      <c r="AK93" s="151"/>
      <c r="AL93" s="151"/>
      <c r="AM93" s="152"/>
      <c r="AN93" s="148"/>
      <c r="AO93" s="153"/>
      <c r="AP93" s="148"/>
      <c r="AQ93" s="148"/>
      <c r="AR93" s="148"/>
      <c r="AS93" s="148"/>
      <c r="AT93" s="148"/>
      <c r="AU93" s="148"/>
      <c r="AV93" s="148"/>
      <c r="AW93" s="148"/>
      <c r="AX93" s="148"/>
      <c r="AY93" s="148"/>
      <c r="AZ93" s="148"/>
      <c r="BA93" s="148"/>
      <c r="BB93" s="148"/>
      <c r="BC93" s="148"/>
      <c r="BD93" s="148"/>
      <c r="BE93" s="148"/>
      <c r="BF93" s="148"/>
      <c r="BG93" s="148"/>
      <c r="BH93" s="154"/>
      <c r="BI93" s="155">
        <f t="shared" si="81"/>
        <v>1351431.6258789436</v>
      </c>
      <c r="BJ93" s="155">
        <f t="shared" si="82"/>
        <v>1351431.6258789436</v>
      </c>
      <c r="BK93" s="155">
        <f t="shared" si="83"/>
        <v>1351431.6258789436</v>
      </c>
      <c r="BL93" s="155">
        <f t="shared" si="84"/>
        <v>2956.8726967553466</v>
      </c>
      <c r="BM93" s="155">
        <f t="shared" si="85"/>
        <v>2956.8726967553466</v>
      </c>
      <c r="BN93" s="155">
        <f t="shared" si="86"/>
        <v>2956.8726967553466</v>
      </c>
      <c r="BO93" s="155">
        <f t="shared" si="87"/>
        <v>2816.0692350050917</v>
      </c>
      <c r="BP93" s="155">
        <f t="shared" si="88"/>
        <v>2816.0692350050917</v>
      </c>
      <c r="BQ93" s="155">
        <f t="shared" si="89"/>
        <v>2816.0692350050917</v>
      </c>
      <c r="BR93" s="156"/>
      <c r="BS93" s="155">
        <f t="shared" si="90"/>
        <v>0</v>
      </c>
      <c r="BT93" s="155">
        <f t="shared" si="91"/>
        <v>0</v>
      </c>
      <c r="BU93" s="155">
        <f t="shared" si="92"/>
        <v>0</v>
      </c>
      <c r="BV93" s="157">
        <f t="shared" si="93"/>
        <v>0</v>
      </c>
      <c r="BW93" s="158"/>
      <c r="BX93" s="155">
        <f t="shared" si="94"/>
        <v>0</v>
      </c>
      <c r="BY93" s="155">
        <f t="shared" si="95"/>
        <v>0</v>
      </c>
      <c r="BZ93" s="155">
        <f t="shared" si="96"/>
        <v>0</v>
      </c>
      <c r="CA93" s="157">
        <f t="shared" si="97"/>
        <v>0</v>
      </c>
      <c r="CB93" s="157"/>
      <c r="CC93" s="159">
        <f t="shared" si="98"/>
        <v>0</v>
      </c>
      <c r="CD93" s="154"/>
      <c r="CE93" s="159">
        <f t="shared" si="99"/>
        <v>1357204.567810704</v>
      </c>
      <c r="CF93" s="70"/>
    </row>
    <row r="94" spans="1:84">
      <c r="A94" s="44">
        <f t="shared" si="100"/>
        <v>39934</v>
      </c>
      <c r="B94" s="66">
        <f t="shared" si="101"/>
        <v>15000</v>
      </c>
      <c r="C94" s="67"/>
      <c r="D94" s="68">
        <f t="shared" si="64"/>
        <v>15000</v>
      </c>
      <c r="E94" s="35">
        <f t="shared" si="65"/>
        <v>465000</v>
      </c>
      <c r="F94" s="35">
        <f t="shared" si="66"/>
        <v>289474.2713980173</v>
      </c>
      <c r="G94" s="55">
        <f t="shared" si="67"/>
        <v>4.7860000000000005</v>
      </c>
      <c r="H94" s="69">
        <f>G94+' Summary'!$B$15</f>
        <v>4.7860000000000005</v>
      </c>
      <c r="I94" s="105">
        <f>H94+' Summary'!$B$17</f>
        <v>4.7860000000000005</v>
      </c>
      <c r="J94" s="55">
        <f t="shared" si="68"/>
        <v>1.0249999999999999E-2</v>
      </c>
      <c r="K94" s="69">
        <f>J94+' Summary'!$B$16</f>
        <v>1.0249999999999999E-2</v>
      </c>
      <c r="L94" s="105">
        <f t="shared" si="69"/>
        <v>1.0249999999999999E-2</v>
      </c>
      <c r="M94" s="55">
        <f t="shared" si="70"/>
        <v>0.01</v>
      </c>
      <c r="N94" s="69">
        <f t="shared" si="107"/>
        <v>0.01</v>
      </c>
      <c r="O94" s="105">
        <f t="shared" si="107"/>
        <v>0.01</v>
      </c>
      <c r="P94" s="7"/>
      <c r="Q94" s="105">
        <f t="shared" si="71"/>
        <v>4.8062500000000004</v>
      </c>
      <c r="R94" s="105">
        <f t="shared" si="72"/>
        <v>4.8062500000000004</v>
      </c>
      <c r="S94" s="105">
        <f t="shared" si="73"/>
        <v>4.8062500000000004</v>
      </c>
      <c r="T94" s="161">
        <f>Curves!F90+' Summary'!$B$18</f>
        <v>0.19400000000000003</v>
      </c>
      <c r="U94" s="5">
        <f t="shared" si="74"/>
        <v>31</v>
      </c>
      <c r="V94" s="45">
        <f t="shared" si="75"/>
        <v>39989</v>
      </c>
      <c r="W94" s="5">
        <f t="shared" si="76"/>
        <v>3038</v>
      </c>
      <c r="X94" s="55">
        <f t="shared" si="77"/>
        <v>5.7753844966256913E-2</v>
      </c>
      <c r="Y94" s="47">
        <f t="shared" si="78"/>
        <v>0.62252531483444584</v>
      </c>
      <c r="Z94" s="47">
        <f>Y94/Y93</f>
        <v>0.99477806935025193</v>
      </c>
      <c r="AA94" s="5">
        <f t="shared" si="79"/>
        <v>1</v>
      </c>
      <c r="AB94" s="5">
        <f t="shared" si="80"/>
        <v>31</v>
      </c>
      <c r="AD94" s="36">
        <f>S94</f>
        <v>4.8062500000000004</v>
      </c>
      <c r="AE94" s="165">
        <f>T94</f>
        <v>0.19400000000000003</v>
      </c>
      <c r="AF94" s="164">
        <f>(A94-$C$3)/365.25</f>
        <v>8.1670088980150588</v>
      </c>
      <c r="AG94" s="164">
        <f>AF94</f>
        <v>8.1670088980150588</v>
      </c>
      <c r="AH94" s="160">
        <v>1</v>
      </c>
      <c r="AI94" s="5">
        <v>0</v>
      </c>
      <c r="AJ94" s="36">
        <f>$S$8</f>
        <v>4.8062713432508364</v>
      </c>
      <c r="AK94" s="36">
        <f>AJ94-$AK$2</f>
        <v>4.7962713432508366</v>
      </c>
      <c r="AL94" s="166">
        <f>X105</f>
        <v>5.8292946833192499E-2</v>
      </c>
      <c r="AM94" s="137">
        <f>AM82</f>
        <v>1</v>
      </c>
      <c r="AN94" s="5">
        <v>0</v>
      </c>
      <c r="AO94" s="138">
        <f>AF105</f>
        <v>9.0841889117043113</v>
      </c>
      <c r="AP94" s="5">
        <v>0</v>
      </c>
      <c r="AQ94" s="5">
        <v>0</v>
      </c>
      <c r="AR94" s="5">
        <v>0</v>
      </c>
      <c r="AT94" s="161">
        <f>_xll.ASTRIP(AD94:AD105,AE94:AE105,AF94:AF105,AG94:AG105,AH94:AH105,AI94,AJ94,AL94,AM94,AN94,AO94,AP94,AQ94,AR94)</f>
        <v>0.59348017309872736</v>
      </c>
      <c r="AU94" s="161">
        <f>_xll.ASTRIP(AD94:AD105,AE94:AE105,AF94:AF105,AG94:AG105,AH94:AH105,AI94,AK94,AL94,AM94,AN94,AO94,AP94,AQ94,AR94)</f>
        <v>0.59001133381194992</v>
      </c>
      <c r="AV94" s="138">
        <f>SUM(Z106:Z117)*$AG$2/12</f>
        <v>9.664310623278749E-2</v>
      </c>
      <c r="AW94" s="170">
        <f>AV94/$AK$2</f>
        <v>9.6643106232787481</v>
      </c>
      <c r="AX94" s="161">
        <f>(AT94-AU94)*AW94</f>
        <v>3.3523940369649854E-2</v>
      </c>
      <c r="AY94" s="174">
        <f>AX94*SUM(E106:E117)</f>
        <v>183543.57352383295</v>
      </c>
      <c r="BI94" s="39">
        <f t="shared" si="81"/>
        <v>1385423.862910911</v>
      </c>
      <c r="BJ94" s="39">
        <f t="shared" si="82"/>
        <v>1385423.862910911</v>
      </c>
      <c r="BK94" s="39">
        <f t="shared" si="83"/>
        <v>1385423.862910911</v>
      </c>
      <c r="BL94" s="39">
        <f t="shared" si="84"/>
        <v>2967.111281829677</v>
      </c>
      <c r="BM94" s="39">
        <f t="shared" si="85"/>
        <v>2967.111281829677</v>
      </c>
      <c r="BN94" s="39">
        <f t="shared" si="86"/>
        <v>2967.111281829677</v>
      </c>
      <c r="BO94" s="39">
        <f t="shared" si="87"/>
        <v>2894.742713980173</v>
      </c>
      <c r="BP94" s="39">
        <f t="shared" si="88"/>
        <v>2894.742713980173</v>
      </c>
      <c r="BQ94" s="39">
        <f t="shared" si="89"/>
        <v>2894.742713980173</v>
      </c>
      <c r="BR94" s="43"/>
      <c r="BS94" s="39">
        <f t="shared" si="90"/>
        <v>0</v>
      </c>
      <c r="BT94" s="39">
        <f t="shared" si="91"/>
        <v>0</v>
      </c>
      <c r="BU94" s="39">
        <f t="shared" si="92"/>
        <v>0</v>
      </c>
      <c r="BV94" s="40">
        <f t="shared" si="93"/>
        <v>0</v>
      </c>
      <c r="BX94" s="39">
        <f t="shared" si="94"/>
        <v>0</v>
      </c>
      <c r="BY94" s="39">
        <f t="shared" si="95"/>
        <v>0</v>
      </c>
      <c r="BZ94" s="39">
        <f t="shared" si="96"/>
        <v>0</v>
      </c>
      <c r="CA94" s="40">
        <f t="shared" si="97"/>
        <v>0</v>
      </c>
      <c r="CB94" s="40"/>
      <c r="CC94" s="52">
        <f t="shared" si="98"/>
        <v>0</v>
      </c>
      <c r="CE94" s="52">
        <f t="shared" si="99"/>
        <v>1391285.7169067208</v>
      </c>
      <c r="CF94" s="70"/>
    </row>
    <row r="95" spans="1:84">
      <c r="A95" s="44">
        <f t="shared" si="100"/>
        <v>39965</v>
      </c>
      <c r="B95" s="66">
        <f t="shared" si="101"/>
        <v>15000</v>
      </c>
      <c r="C95" s="67"/>
      <c r="D95" s="68">
        <f t="shared" si="64"/>
        <v>15000</v>
      </c>
      <c r="E95" s="35">
        <f t="shared" si="65"/>
        <v>450000</v>
      </c>
      <c r="F95" s="35">
        <f t="shared" si="66"/>
        <v>278718.42667018389</v>
      </c>
      <c r="G95" s="55">
        <f t="shared" si="67"/>
        <v>4.8190000000000008</v>
      </c>
      <c r="H95" s="69">
        <f>G95+' Summary'!$B$15</f>
        <v>4.8190000000000008</v>
      </c>
      <c r="I95" s="105">
        <f>H95+' Summary'!$B$17</f>
        <v>4.8190000000000008</v>
      </c>
      <c r="J95" s="55">
        <f t="shared" si="68"/>
        <v>1.0249999999999999E-2</v>
      </c>
      <c r="K95" s="69">
        <f>J95+' Summary'!$B$16</f>
        <v>1.0249999999999999E-2</v>
      </c>
      <c r="L95" s="105">
        <f t="shared" si="69"/>
        <v>1.0249999999999999E-2</v>
      </c>
      <c r="M95" s="55">
        <f t="shared" si="70"/>
        <v>0.01</v>
      </c>
      <c r="N95" s="69">
        <f t="shared" si="107"/>
        <v>0.01</v>
      </c>
      <c r="O95" s="105">
        <f t="shared" si="107"/>
        <v>0.01</v>
      </c>
      <c r="P95" s="7"/>
      <c r="Q95" s="105">
        <f t="shared" si="71"/>
        <v>4.8392500000000007</v>
      </c>
      <c r="R95" s="105">
        <f t="shared" si="72"/>
        <v>4.8392500000000007</v>
      </c>
      <c r="S95" s="105">
        <f t="shared" si="73"/>
        <v>4.8392500000000007</v>
      </c>
      <c r="T95" s="161">
        <f>Curves!F91+' Summary'!$B$18</f>
        <v>0.19400000000000003</v>
      </c>
      <c r="U95" s="5">
        <f t="shared" si="74"/>
        <v>30</v>
      </c>
      <c r="V95" s="45">
        <f t="shared" si="75"/>
        <v>40019</v>
      </c>
      <c r="W95" s="5">
        <f t="shared" si="76"/>
        <v>3068</v>
      </c>
      <c r="X95" s="55">
        <f t="shared" si="77"/>
        <v>5.7803732000631512E-2</v>
      </c>
      <c r="Y95" s="47">
        <f t="shared" si="78"/>
        <v>0.61937428148929752</v>
      </c>
      <c r="Z95" s="47">
        <f>Y95/Y93</f>
        <v>0.98974280605597365</v>
      </c>
      <c r="AA95" s="5">
        <f t="shared" si="79"/>
        <v>1</v>
      </c>
      <c r="AB95" s="5">
        <f t="shared" si="80"/>
        <v>30</v>
      </c>
      <c r="AD95" s="36">
        <f t="shared" ref="AD95:AD105" si="108">S95</f>
        <v>4.8392500000000007</v>
      </c>
      <c r="AE95" s="165">
        <f t="shared" ref="AE95:AE105" si="109">T95</f>
        <v>0.19400000000000003</v>
      </c>
      <c r="AF95" s="164">
        <f t="shared" ref="AF95:AF105" si="110">(A95-$C$3)/365.25</f>
        <v>8.2518822724161538</v>
      </c>
      <c r="AG95" s="164">
        <f t="shared" ref="AG95:AG105" si="111">AF95</f>
        <v>8.2518822724161538</v>
      </c>
      <c r="AH95" s="160">
        <v>1</v>
      </c>
      <c r="AJ95" s="36"/>
      <c r="AK95" s="36"/>
      <c r="AL95" s="36"/>
      <c r="AM95" s="137"/>
      <c r="AO95" s="138"/>
      <c r="BI95" s="39">
        <f t="shared" si="81"/>
        <v>1343144.0981236163</v>
      </c>
      <c r="BJ95" s="39">
        <f t="shared" si="82"/>
        <v>1343144.0981236163</v>
      </c>
      <c r="BK95" s="39">
        <f t="shared" si="83"/>
        <v>1343144.0981236163</v>
      </c>
      <c r="BL95" s="39">
        <f t="shared" si="84"/>
        <v>2856.8638733693847</v>
      </c>
      <c r="BM95" s="39">
        <f t="shared" si="85"/>
        <v>2856.8638733693847</v>
      </c>
      <c r="BN95" s="39">
        <f t="shared" si="86"/>
        <v>2856.8638733693847</v>
      </c>
      <c r="BO95" s="39">
        <f t="shared" si="87"/>
        <v>2787.1842667018391</v>
      </c>
      <c r="BP95" s="39">
        <f t="shared" si="88"/>
        <v>2787.1842667018391</v>
      </c>
      <c r="BQ95" s="39">
        <f t="shared" si="89"/>
        <v>2787.1842667018391</v>
      </c>
      <c r="BR95" s="43"/>
      <c r="BS95" s="39">
        <f t="shared" si="90"/>
        <v>0</v>
      </c>
      <c r="BT95" s="39">
        <f t="shared" si="91"/>
        <v>0</v>
      </c>
      <c r="BU95" s="39">
        <f t="shared" si="92"/>
        <v>0</v>
      </c>
      <c r="BV95" s="40">
        <f t="shared" si="93"/>
        <v>0</v>
      </c>
      <c r="BX95" s="39">
        <f t="shared" si="94"/>
        <v>0</v>
      </c>
      <c r="BY95" s="39">
        <f t="shared" si="95"/>
        <v>0</v>
      </c>
      <c r="BZ95" s="39">
        <f t="shared" si="96"/>
        <v>0</v>
      </c>
      <c r="CA95" s="40">
        <f t="shared" si="97"/>
        <v>0</v>
      </c>
      <c r="CB95" s="40"/>
      <c r="CC95" s="52">
        <f t="shared" si="98"/>
        <v>0</v>
      </c>
      <c r="CE95" s="52">
        <f t="shared" si="99"/>
        <v>1348788.1462636876</v>
      </c>
      <c r="CF95" s="70"/>
    </row>
    <row r="96" spans="1:84">
      <c r="A96" s="44">
        <f t="shared" si="100"/>
        <v>39995</v>
      </c>
      <c r="B96" s="66">
        <f t="shared" si="101"/>
        <v>15000</v>
      </c>
      <c r="C96" s="67"/>
      <c r="D96" s="68">
        <f t="shared" si="64"/>
        <v>15000</v>
      </c>
      <c r="E96" s="35">
        <f t="shared" si="65"/>
        <v>465000</v>
      </c>
      <c r="F96" s="35">
        <f t="shared" si="66"/>
        <v>286500.44330620719</v>
      </c>
      <c r="G96" s="55">
        <f t="shared" si="67"/>
        <v>4.8449999999999998</v>
      </c>
      <c r="H96" s="69">
        <f>G96+' Summary'!$B$15</f>
        <v>4.8449999999999998</v>
      </c>
      <c r="I96" s="105">
        <f>H96+' Summary'!$B$17</f>
        <v>4.8449999999999998</v>
      </c>
      <c r="J96" s="55">
        <f t="shared" si="68"/>
        <v>1.0249999999999999E-2</v>
      </c>
      <c r="K96" s="69">
        <f>J96+' Summary'!$B$16</f>
        <v>1.0249999999999999E-2</v>
      </c>
      <c r="L96" s="105">
        <f t="shared" si="69"/>
        <v>1.0249999999999999E-2</v>
      </c>
      <c r="M96" s="55">
        <f t="shared" si="70"/>
        <v>0.01</v>
      </c>
      <c r="N96" s="69">
        <f t="shared" si="107"/>
        <v>0.01</v>
      </c>
      <c r="O96" s="105">
        <f t="shared" si="107"/>
        <v>0.01</v>
      </c>
      <c r="P96" s="7"/>
      <c r="Q96" s="105">
        <f t="shared" si="71"/>
        <v>4.8652499999999996</v>
      </c>
      <c r="R96" s="105">
        <f t="shared" si="72"/>
        <v>4.8652499999999996</v>
      </c>
      <c r="S96" s="105">
        <f t="shared" si="73"/>
        <v>4.8652499999999996</v>
      </c>
      <c r="T96" s="161">
        <f>Curves!F92+' Summary'!$B$18</f>
        <v>0.19400000000000003</v>
      </c>
      <c r="U96" s="5">
        <f t="shared" si="74"/>
        <v>31</v>
      </c>
      <c r="V96" s="45">
        <f t="shared" si="75"/>
        <v>40050</v>
      </c>
      <c r="W96" s="5">
        <f t="shared" si="76"/>
        <v>3099</v>
      </c>
      <c r="X96" s="55">
        <f t="shared" si="77"/>
        <v>5.7852009776620403E-2</v>
      </c>
      <c r="Y96" s="47">
        <f t="shared" si="78"/>
        <v>0.61612998560474663</v>
      </c>
      <c r="Z96" s="47">
        <f>Y96/Y93</f>
        <v>0.98455851182804688</v>
      </c>
      <c r="AA96" s="5">
        <f t="shared" si="79"/>
        <v>1</v>
      </c>
      <c r="AB96" s="5">
        <f t="shared" si="80"/>
        <v>31</v>
      </c>
      <c r="AD96" s="36">
        <f t="shared" si="108"/>
        <v>4.8652499999999996</v>
      </c>
      <c r="AE96" s="165">
        <f t="shared" si="109"/>
        <v>0.19400000000000003</v>
      </c>
      <c r="AF96" s="164">
        <f t="shared" si="110"/>
        <v>8.3340177960301158</v>
      </c>
      <c r="AG96" s="164">
        <f t="shared" si="111"/>
        <v>8.3340177960301158</v>
      </c>
      <c r="AH96" s="160">
        <v>1</v>
      </c>
      <c r="AJ96" s="36"/>
      <c r="AK96" s="36"/>
      <c r="AL96" s="36"/>
      <c r="AM96" s="137"/>
      <c r="AO96" s="138"/>
      <c r="BI96" s="39">
        <f t="shared" si="81"/>
        <v>1388094.6478185738</v>
      </c>
      <c r="BJ96" s="39">
        <f t="shared" si="82"/>
        <v>1388094.6478185738</v>
      </c>
      <c r="BK96" s="39">
        <f t="shared" si="83"/>
        <v>1388094.6478185738</v>
      </c>
      <c r="BL96" s="39">
        <f t="shared" si="84"/>
        <v>2936.6295438886232</v>
      </c>
      <c r="BM96" s="39">
        <f t="shared" si="85"/>
        <v>2936.6295438886232</v>
      </c>
      <c r="BN96" s="39">
        <f t="shared" si="86"/>
        <v>2936.6295438886232</v>
      </c>
      <c r="BO96" s="39">
        <f t="shared" si="87"/>
        <v>2865.0044330620722</v>
      </c>
      <c r="BP96" s="39">
        <f t="shared" si="88"/>
        <v>2865.0044330620722</v>
      </c>
      <c r="BQ96" s="39">
        <f t="shared" si="89"/>
        <v>2865.0044330620722</v>
      </c>
      <c r="BR96" s="43"/>
      <c r="BS96" s="39">
        <f t="shared" si="90"/>
        <v>0</v>
      </c>
      <c r="BT96" s="39">
        <f t="shared" si="91"/>
        <v>0</v>
      </c>
      <c r="BU96" s="39">
        <f t="shared" si="92"/>
        <v>0</v>
      </c>
      <c r="BV96" s="40">
        <f t="shared" si="93"/>
        <v>0</v>
      </c>
      <c r="BX96" s="39">
        <f t="shared" si="94"/>
        <v>0</v>
      </c>
      <c r="BY96" s="39">
        <f t="shared" si="95"/>
        <v>0</v>
      </c>
      <c r="BZ96" s="39">
        <f t="shared" si="96"/>
        <v>0</v>
      </c>
      <c r="CA96" s="40">
        <f t="shared" si="97"/>
        <v>0</v>
      </c>
      <c r="CB96" s="40"/>
      <c r="CC96" s="52">
        <f t="shared" si="98"/>
        <v>0</v>
      </c>
      <c r="CE96" s="52">
        <f t="shared" si="99"/>
        <v>1393896.2817955245</v>
      </c>
      <c r="CF96" s="70"/>
    </row>
    <row r="97" spans="1:84">
      <c r="A97" s="44">
        <f t="shared" si="100"/>
        <v>40026</v>
      </c>
      <c r="B97" s="66">
        <f t="shared" si="101"/>
        <v>15000</v>
      </c>
      <c r="C97" s="67"/>
      <c r="D97" s="68">
        <f t="shared" si="64"/>
        <v>15000</v>
      </c>
      <c r="E97" s="35">
        <f t="shared" si="65"/>
        <v>465000</v>
      </c>
      <c r="F97" s="35">
        <f t="shared" si="66"/>
        <v>284997.40511731745</v>
      </c>
      <c r="G97" s="55">
        <f t="shared" si="67"/>
        <v>4.8730000000000002</v>
      </c>
      <c r="H97" s="69">
        <f>G97+' Summary'!$B$15</f>
        <v>4.8730000000000002</v>
      </c>
      <c r="I97" s="105">
        <f>H97+' Summary'!$B$17</f>
        <v>4.8730000000000002</v>
      </c>
      <c r="J97" s="55">
        <f t="shared" si="68"/>
        <v>1.0249999999999999E-2</v>
      </c>
      <c r="K97" s="69">
        <f>J97+' Summary'!$B$16</f>
        <v>1.0249999999999999E-2</v>
      </c>
      <c r="L97" s="105">
        <f t="shared" si="69"/>
        <v>1.0249999999999999E-2</v>
      </c>
      <c r="M97" s="55">
        <f t="shared" si="70"/>
        <v>0.01</v>
      </c>
      <c r="N97" s="69">
        <f t="shared" si="107"/>
        <v>0.01</v>
      </c>
      <c r="O97" s="105">
        <f t="shared" si="107"/>
        <v>0.01</v>
      </c>
      <c r="P97" s="7"/>
      <c r="Q97" s="105">
        <f t="shared" si="71"/>
        <v>4.8932500000000001</v>
      </c>
      <c r="R97" s="105">
        <f t="shared" si="72"/>
        <v>4.8932500000000001</v>
      </c>
      <c r="S97" s="105">
        <f t="shared" si="73"/>
        <v>4.8932500000000001</v>
      </c>
      <c r="T97" s="161">
        <f>Curves!F93+' Summary'!$B$18</f>
        <v>0.19400000000000003</v>
      </c>
      <c r="U97" s="5">
        <f t="shared" si="74"/>
        <v>31</v>
      </c>
      <c r="V97" s="45">
        <f t="shared" si="75"/>
        <v>40081</v>
      </c>
      <c r="W97" s="5">
        <f t="shared" si="76"/>
        <v>3130</v>
      </c>
      <c r="X97" s="55">
        <f t="shared" si="77"/>
        <v>5.7901896812623914E-2</v>
      </c>
      <c r="Y97" s="47">
        <f t="shared" si="78"/>
        <v>0.61289764541358593</v>
      </c>
      <c r="Z97" s="47">
        <f>Y97/Y93</f>
        <v>0.9793933224643</v>
      </c>
      <c r="AA97" s="5">
        <f t="shared" si="79"/>
        <v>1</v>
      </c>
      <c r="AB97" s="5">
        <f t="shared" si="80"/>
        <v>31</v>
      </c>
      <c r="AD97" s="36">
        <f t="shared" si="108"/>
        <v>4.8932500000000001</v>
      </c>
      <c r="AE97" s="165">
        <f t="shared" si="109"/>
        <v>0.19400000000000003</v>
      </c>
      <c r="AF97" s="164">
        <f t="shared" si="110"/>
        <v>8.4188911704312108</v>
      </c>
      <c r="AG97" s="164">
        <f t="shared" si="111"/>
        <v>8.4188911704312108</v>
      </c>
      <c r="AH97" s="160">
        <v>1</v>
      </c>
      <c r="AJ97" s="36"/>
      <c r="AK97" s="36"/>
      <c r="AL97" s="36"/>
      <c r="AM97" s="137"/>
      <c r="AO97" s="138"/>
      <c r="BI97" s="39">
        <f t="shared" si="81"/>
        <v>1388792.3551366881</v>
      </c>
      <c r="BJ97" s="39">
        <f t="shared" si="82"/>
        <v>1388792.3551366881</v>
      </c>
      <c r="BK97" s="39">
        <f t="shared" si="83"/>
        <v>1388792.3551366881</v>
      </c>
      <c r="BL97" s="39">
        <f t="shared" si="84"/>
        <v>2921.2234024525037</v>
      </c>
      <c r="BM97" s="39">
        <f t="shared" si="85"/>
        <v>2921.2234024525037</v>
      </c>
      <c r="BN97" s="39">
        <f t="shared" si="86"/>
        <v>2921.2234024525037</v>
      </c>
      <c r="BO97" s="39">
        <f t="shared" si="87"/>
        <v>2849.9740511731748</v>
      </c>
      <c r="BP97" s="39">
        <f t="shared" si="88"/>
        <v>2849.9740511731748</v>
      </c>
      <c r="BQ97" s="39">
        <f t="shared" si="89"/>
        <v>2849.9740511731748</v>
      </c>
      <c r="BR97" s="43"/>
      <c r="BS97" s="39">
        <f t="shared" si="90"/>
        <v>0</v>
      </c>
      <c r="BT97" s="39">
        <f t="shared" si="91"/>
        <v>0</v>
      </c>
      <c r="BU97" s="39">
        <f t="shared" si="92"/>
        <v>0</v>
      </c>
      <c r="BV97" s="40">
        <f t="shared" si="93"/>
        <v>0</v>
      </c>
      <c r="BX97" s="39">
        <f t="shared" si="94"/>
        <v>0</v>
      </c>
      <c r="BY97" s="39">
        <f t="shared" si="95"/>
        <v>0</v>
      </c>
      <c r="BZ97" s="39">
        <f t="shared" si="96"/>
        <v>0</v>
      </c>
      <c r="CA97" s="40">
        <f t="shared" si="97"/>
        <v>0</v>
      </c>
      <c r="CB97" s="40"/>
      <c r="CC97" s="52">
        <f t="shared" si="98"/>
        <v>0</v>
      </c>
      <c r="CE97" s="52">
        <f t="shared" si="99"/>
        <v>1394563.5525903138</v>
      </c>
      <c r="CF97" s="70"/>
    </row>
    <row r="98" spans="1:84">
      <c r="A98" s="44">
        <f t="shared" si="100"/>
        <v>40057</v>
      </c>
      <c r="B98" s="66">
        <f t="shared" si="101"/>
        <v>15000</v>
      </c>
      <c r="C98" s="67"/>
      <c r="D98" s="68">
        <f t="shared" si="64"/>
        <v>15000</v>
      </c>
      <c r="E98" s="35">
        <f t="shared" si="65"/>
        <v>450000</v>
      </c>
      <c r="F98" s="35">
        <f t="shared" si="66"/>
        <v>274401.42691019404</v>
      </c>
      <c r="G98" s="55">
        <f t="shared" si="67"/>
        <v>4.8630000000000004</v>
      </c>
      <c r="H98" s="69">
        <f>G98+' Summary'!$B$15</f>
        <v>4.8630000000000004</v>
      </c>
      <c r="I98" s="105">
        <f>H98+' Summary'!$B$17</f>
        <v>4.8630000000000004</v>
      </c>
      <c r="J98" s="55">
        <f t="shared" si="68"/>
        <v>1.0249999999999999E-2</v>
      </c>
      <c r="K98" s="69">
        <f>J98+' Summary'!$B$16</f>
        <v>1.0249999999999999E-2</v>
      </c>
      <c r="L98" s="105">
        <f t="shared" si="69"/>
        <v>1.0249999999999999E-2</v>
      </c>
      <c r="M98" s="55">
        <f t="shared" si="70"/>
        <v>0.01</v>
      </c>
      <c r="N98" s="69">
        <f t="shared" si="107"/>
        <v>0.01</v>
      </c>
      <c r="O98" s="105">
        <f t="shared" si="107"/>
        <v>0.01</v>
      </c>
      <c r="P98" s="7"/>
      <c r="Q98" s="105">
        <f t="shared" si="71"/>
        <v>4.8832500000000003</v>
      </c>
      <c r="R98" s="105">
        <f t="shared" si="72"/>
        <v>4.8832500000000003</v>
      </c>
      <c r="S98" s="105">
        <f t="shared" si="73"/>
        <v>4.8832500000000003</v>
      </c>
      <c r="T98" s="161">
        <f>Curves!F94+' Summary'!$B$18</f>
        <v>0.19400000000000003</v>
      </c>
      <c r="U98" s="5">
        <f t="shared" si="74"/>
        <v>30</v>
      </c>
      <c r="V98" s="45">
        <f t="shared" si="75"/>
        <v>40111</v>
      </c>
      <c r="W98" s="5">
        <f t="shared" si="76"/>
        <v>3160</v>
      </c>
      <c r="X98" s="55">
        <f t="shared" si="77"/>
        <v>5.7951783849454312E-2</v>
      </c>
      <c r="Y98" s="47">
        <f t="shared" si="78"/>
        <v>0.60978094868932009</v>
      </c>
      <c r="Z98" s="47">
        <f>Y98/Y93</f>
        <v>0.97441292813135638</v>
      </c>
      <c r="AA98" s="5">
        <f t="shared" si="79"/>
        <v>1</v>
      </c>
      <c r="AB98" s="5">
        <f t="shared" si="80"/>
        <v>30</v>
      </c>
      <c r="AD98" s="36">
        <f t="shared" si="108"/>
        <v>4.8832500000000003</v>
      </c>
      <c r="AE98" s="165">
        <f t="shared" si="109"/>
        <v>0.19400000000000003</v>
      </c>
      <c r="AF98" s="164">
        <f t="shared" si="110"/>
        <v>8.5037645448323058</v>
      </c>
      <c r="AG98" s="164">
        <f t="shared" si="111"/>
        <v>8.5037645448323058</v>
      </c>
      <c r="AH98" s="160">
        <v>1</v>
      </c>
      <c r="AJ98" s="36"/>
      <c r="AK98" s="36"/>
      <c r="AL98" s="36"/>
      <c r="AM98" s="137"/>
      <c r="AO98" s="138"/>
      <c r="BI98" s="39">
        <f t="shared" si="81"/>
        <v>1334414.1390642738</v>
      </c>
      <c r="BJ98" s="39">
        <f t="shared" si="82"/>
        <v>1334414.1390642738</v>
      </c>
      <c r="BK98" s="39">
        <f t="shared" si="83"/>
        <v>1334414.1390642738</v>
      </c>
      <c r="BL98" s="39">
        <f t="shared" si="84"/>
        <v>2812.6146258294884</v>
      </c>
      <c r="BM98" s="39">
        <f t="shared" si="85"/>
        <v>2812.6146258294884</v>
      </c>
      <c r="BN98" s="39">
        <f t="shared" si="86"/>
        <v>2812.6146258294884</v>
      </c>
      <c r="BO98" s="39">
        <f t="shared" si="87"/>
        <v>2744.0142691019405</v>
      </c>
      <c r="BP98" s="39">
        <f t="shared" si="88"/>
        <v>2744.0142691019405</v>
      </c>
      <c r="BQ98" s="39">
        <f t="shared" si="89"/>
        <v>2744.0142691019405</v>
      </c>
      <c r="BR98" s="43"/>
      <c r="BS98" s="39">
        <f t="shared" si="90"/>
        <v>0</v>
      </c>
      <c r="BT98" s="39">
        <f t="shared" si="91"/>
        <v>0</v>
      </c>
      <c r="BU98" s="39">
        <f t="shared" si="92"/>
        <v>0</v>
      </c>
      <c r="BV98" s="40">
        <f t="shared" si="93"/>
        <v>0</v>
      </c>
      <c r="BX98" s="39">
        <f t="shared" si="94"/>
        <v>0</v>
      </c>
      <c r="BY98" s="39">
        <f t="shared" si="95"/>
        <v>0</v>
      </c>
      <c r="BZ98" s="39">
        <f t="shared" si="96"/>
        <v>0</v>
      </c>
      <c r="CA98" s="40">
        <f t="shared" si="97"/>
        <v>0</v>
      </c>
      <c r="CB98" s="40"/>
      <c r="CC98" s="52">
        <f t="shared" si="98"/>
        <v>0</v>
      </c>
      <c r="CE98" s="52">
        <f t="shared" si="99"/>
        <v>1339970.7679592052</v>
      </c>
      <c r="CF98" s="70"/>
    </row>
    <row r="99" spans="1:84">
      <c r="A99" s="44">
        <f t="shared" si="100"/>
        <v>40087</v>
      </c>
      <c r="B99" s="66">
        <f t="shared" si="101"/>
        <v>15000</v>
      </c>
      <c r="C99" s="67"/>
      <c r="D99" s="68">
        <f t="shared" si="64"/>
        <v>15000</v>
      </c>
      <c r="E99" s="35">
        <f t="shared" si="65"/>
        <v>465000</v>
      </c>
      <c r="F99" s="35">
        <f t="shared" si="66"/>
        <v>282056.0293498392</v>
      </c>
      <c r="G99" s="55">
        <f t="shared" si="67"/>
        <v>4.883</v>
      </c>
      <c r="H99" s="69">
        <f>G99+' Summary'!$B$15</f>
        <v>4.883</v>
      </c>
      <c r="I99" s="105">
        <f>H99+' Summary'!$B$17</f>
        <v>4.883</v>
      </c>
      <c r="J99" s="55">
        <f t="shared" si="68"/>
        <v>-3.0000000000000001E-3</v>
      </c>
      <c r="K99" s="69">
        <f>J99+' Summary'!$B$16</f>
        <v>-3.0000000000000001E-3</v>
      </c>
      <c r="L99" s="105">
        <f t="shared" si="69"/>
        <v>-3.0000000000000001E-3</v>
      </c>
      <c r="M99" s="55">
        <f t="shared" si="70"/>
        <v>0.01</v>
      </c>
      <c r="N99" s="69">
        <f t="shared" si="107"/>
        <v>0.01</v>
      </c>
      <c r="O99" s="105">
        <f t="shared" si="107"/>
        <v>0.01</v>
      </c>
      <c r="P99" s="7"/>
      <c r="Q99" s="105">
        <f t="shared" si="71"/>
        <v>4.8899999999999997</v>
      </c>
      <c r="R99" s="105">
        <f t="shared" si="72"/>
        <v>4.8899999999999997</v>
      </c>
      <c r="S99" s="105">
        <f t="shared" si="73"/>
        <v>4.8899999999999997</v>
      </c>
      <c r="T99" s="161">
        <f>Curves!F95+' Summary'!$B$18</f>
        <v>0.19400000000000003</v>
      </c>
      <c r="U99" s="5">
        <f t="shared" si="74"/>
        <v>31</v>
      </c>
      <c r="V99" s="45">
        <f t="shared" si="75"/>
        <v>40142</v>
      </c>
      <c r="W99" s="5">
        <f t="shared" si="76"/>
        <v>3191</v>
      </c>
      <c r="X99" s="55">
        <f t="shared" si="77"/>
        <v>5.8000061627820509E-2</v>
      </c>
      <c r="Y99" s="47">
        <f t="shared" si="78"/>
        <v>0.60657210612868651</v>
      </c>
      <c r="Z99" s="47">
        <f>Y99/Y93</f>
        <v>0.9692852873250305</v>
      </c>
      <c r="AA99" s="5">
        <f t="shared" si="79"/>
        <v>1</v>
      </c>
      <c r="AB99" s="5">
        <f t="shared" si="80"/>
        <v>31</v>
      </c>
      <c r="AD99" s="36">
        <f t="shared" si="108"/>
        <v>4.8899999999999997</v>
      </c>
      <c r="AE99" s="165">
        <f t="shared" si="109"/>
        <v>0.19400000000000003</v>
      </c>
      <c r="AF99" s="164">
        <f t="shared" si="110"/>
        <v>8.5859000684462696</v>
      </c>
      <c r="AG99" s="164">
        <f t="shared" si="111"/>
        <v>8.5859000684462696</v>
      </c>
      <c r="AH99" s="160">
        <v>1</v>
      </c>
      <c r="AJ99" s="36"/>
      <c r="AK99" s="36"/>
      <c r="AL99" s="36"/>
      <c r="AM99" s="137"/>
      <c r="AO99" s="138"/>
      <c r="BI99" s="39">
        <f t="shared" si="81"/>
        <v>1377279.5913152648</v>
      </c>
      <c r="BJ99" s="39">
        <f t="shared" si="82"/>
        <v>1377279.5913152648</v>
      </c>
      <c r="BK99" s="39">
        <f t="shared" si="83"/>
        <v>1377279.5913152648</v>
      </c>
      <c r="BL99" s="39">
        <f t="shared" si="84"/>
        <v>-846.16808804951756</v>
      </c>
      <c r="BM99" s="39">
        <f t="shared" si="85"/>
        <v>-846.16808804951756</v>
      </c>
      <c r="BN99" s="39">
        <f t="shared" si="86"/>
        <v>-846.16808804951756</v>
      </c>
      <c r="BO99" s="39">
        <f t="shared" si="87"/>
        <v>2820.5602934983922</v>
      </c>
      <c r="BP99" s="39">
        <f t="shared" si="88"/>
        <v>2820.5602934983922</v>
      </c>
      <c r="BQ99" s="39">
        <f t="shared" si="89"/>
        <v>2820.5602934983922</v>
      </c>
      <c r="BR99" s="43"/>
      <c r="BS99" s="39">
        <f t="shared" si="90"/>
        <v>0</v>
      </c>
      <c r="BT99" s="39">
        <f t="shared" si="91"/>
        <v>0</v>
      </c>
      <c r="BU99" s="39">
        <f t="shared" si="92"/>
        <v>0</v>
      </c>
      <c r="BV99" s="40">
        <f t="shared" si="93"/>
        <v>0</v>
      </c>
      <c r="BX99" s="39">
        <f t="shared" si="94"/>
        <v>0</v>
      </c>
      <c r="BY99" s="39">
        <f t="shared" si="95"/>
        <v>0</v>
      </c>
      <c r="BZ99" s="39">
        <f t="shared" si="96"/>
        <v>0</v>
      </c>
      <c r="CA99" s="40">
        <f t="shared" si="97"/>
        <v>0</v>
      </c>
      <c r="CB99" s="40"/>
      <c r="CC99" s="52">
        <f t="shared" si="98"/>
        <v>0</v>
      </c>
      <c r="CE99" s="52">
        <f t="shared" si="99"/>
        <v>1379253.9835207136</v>
      </c>
      <c r="CF99" s="70"/>
    </row>
    <row r="100" spans="1:84">
      <c r="A100" s="44">
        <f t="shared" si="100"/>
        <v>40118</v>
      </c>
      <c r="B100" s="66">
        <f t="shared" si="101"/>
        <v>15000</v>
      </c>
      <c r="C100" s="67"/>
      <c r="D100" s="68">
        <f t="shared" si="64"/>
        <v>15000</v>
      </c>
      <c r="E100" s="35">
        <f t="shared" si="65"/>
        <v>450000</v>
      </c>
      <c r="F100" s="35">
        <f t="shared" si="66"/>
        <v>271565.15872205712</v>
      </c>
      <c r="G100" s="55">
        <f t="shared" si="67"/>
        <v>5.01</v>
      </c>
      <c r="H100" s="69">
        <f>G100+' Summary'!$B$15</f>
        <v>5.01</v>
      </c>
      <c r="I100" s="105">
        <f>H100+' Summary'!$B$17</f>
        <v>5.01</v>
      </c>
      <c r="J100" s="55">
        <f t="shared" si="68"/>
        <v>-2E-3</v>
      </c>
      <c r="K100" s="69">
        <f>J100+' Summary'!$B$16</f>
        <v>-2E-3</v>
      </c>
      <c r="L100" s="105">
        <f t="shared" si="69"/>
        <v>-2E-3</v>
      </c>
      <c r="M100" s="55">
        <f t="shared" si="70"/>
        <v>7.4999999999999997E-3</v>
      </c>
      <c r="N100" s="69">
        <f t="shared" si="107"/>
        <v>7.4999999999999997E-3</v>
      </c>
      <c r="O100" s="105">
        <f t="shared" si="107"/>
        <v>7.4999999999999997E-3</v>
      </c>
      <c r="P100" s="7"/>
      <c r="Q100" s="105">
        <f t="shared" si="71"/>
        <v>5.0154999999999994</v>
      </c>
      <c r="R100" s="105">
        <f t="shared" si="72"/>
        <v>5.0154999999999994</v>
      </c>
      <c r="S100" s="105">
        <f t="shared" si="73"/>
        <v>5.0154999999999994</v>
      </c>
      <c r="T100" s="161">
        <f>Curves!F96+' Summary'!$B$18</f>
        <v>0.19400000000000003</v>
      </c>
      <c r="U100" s="5">
        <f t="shared" si="74"/>
        <v>30</v>
      </c>
      <c r="V100" s="45">
        <f t="shared" si="75"/>
        <v>40172</v>
      </c>
      <c r="W100" s="5">
        <f t="shared" si="76"/>
        <v>3221</v>
      </c>
      <c r="X100" s="55">
        <f t="shared" si="77"/>
        <v>5.8049948666280708E-2</v>
      </c>
      <c r="Y100" s="47">
        <f t="shared" si="78"/>
        <v>0.60347813049346022</v>
      </c>
      <c r="Z100" s="47">
        <f>Y100/Y93</f>
        <v>0.9643412006578953</v>
      </c>
      <c r="AA100" s="5">
        <f t="shared" si="79"/>
        <v>1</v>
      </c>
      <c r="AB100" s="5">
        <f t="shared" si="80"/>
        <v>30</v>
      </c>
      <c r="AD100" s="36">
        <f t="shared" si="108"/>
        <v>5.0154999999999994</v>
      </c>
      <c r="AE100" s="165">
        <f t="shared" si="109"/>
        <v>0.19400000000000003</v>
      </c>
      <c r="AF100" s="164">
        <f t="shared" si="110"/>
        <v>8.6707734428473646</v>
      </c>
      <c r="AG100" s="164">
        <f t="shared" si="111"/>
        <v>8.6707734428473646</v>
      </c>
      <c r="AH100" s="160">
        <v>1</v>
      </c>
      <c r="AJ100" s="36"/>
      <c r="AK100" s="36"/>
      <c r="AL100" s="36"/>
      <c r="AM100" s="137"/>
      <c r="AO100" s="138"/>
      <c r="BI100" s="39">
        <f t="shared" si="81"/>
        <v>1360541.4451975061</v>
      </c>
      <c r="BJ100" s="39">
        <f t="shared" si="82"/>
        <v>1360541.4451975061</v>
      </c>
      <c r="BK100" s="39">
        <f t="shared" si="83"/>
        <v>1360541.4451975061</v>
      </c>
      <c r="BL100" s="39">
        <f t="shared" si="84"/>
        <v>-543.13031744411421</v>
      </c>
      <c r="BM100" s="39">
        <f t="shared" si="85"/>
        <v>-543.13031744411421</v>
      </c>
      <c r="BN100" s="39">
        <f t="shared" si="86"/>
        <v>-543.13031744411421</v>
      </c>
      <c r="BO100" s="39">
        <f t="shared" si="87"/>
        <v>2036.7386904154284</v>
      </c>
      <c r="BP100" s="39">
        <f t="shared" si="88"/>
        <v>2036.7386904154284</v>
      </c>
      <c r="BQ100" s="39">
        <f t="shared" si="89"/>
        <v>2036.7386904154284</v>
      </c>
      <c r="BR100" s="43"/>
      <c r="BS100" s="39">
        <f t="shared" si="90"/>
        <v>0</v>
      </c>
      <c r="BT100" s="39">
        <f t="shared" si="91"/>
        <v>0</v>
      </c>
      <c r="BU100" s="39">
        <f t="shared" si="92"/>
        <v>0</v>
      </c>
      <c r="BV100" s="40">
        <f t="shared" si="93"/>
        <v>0</v>
      </c>
      <c r="BX100" s="39">
        <f t="shared" si="94"/>
        <v>0</v>
      </c>
      <c r="BY100" s="39">
        <f t="shared" si="95"/>
        <v>0</v>
      </c>
      <c r="BZ100" s="39">
        <f t="shared" si="96"/>
        <v>0</v>
      </c>
      <c r="CA100" s="40">
        <f t="shared" si="97"/>
        <v>0</v>
      </c>
      <c r="CB100" s="40"/>
      <c r="CC100" s="52">
        <f t="shared" si="98"/>
        <v>0</v>
      </c>
      <c r="CE100" s="52">
        <f t="shared" si="99"/>
        <v>1362035.0535704775</v>
      </c>
      <c r="CF100" s="70"/>
    </row>
    <row r="101" spans="1:84">
      <c r="A101" s="44">
        <f t="shared" si="100"/>
        <v>40148</v>
      </c>
      <c r="B101" s="66">
        <f t="shared" si="101"/>
        <v>15000</v>
      </c>
      <c r="C101" s="67"/>
      <c r="D101" s="68">
        <f t="shared" si="64"/>
        <v>15000</v>
      </c>
      <c r="E101" s="35">
        <f t="shared" si="65"/>
        <v>465000</v>
      </c>
      <c r="F101" s="35">
        <f t="shared" si="66"/>
        <v>279136.12723965669</v>
      </c>
      <c r="G101" s="55">
        <f t="shared" si="67"/>
        <v>5.1449999999999996</v>
      </c>
      <c r="H101" s="69">
        <f>G101+' Summary'!$B$15</f>
        <v>5.1449999999999996</v>
      </c>
      <c r="I101" s="105">
        <f>H101+' Summary'!$B$17</f>
        <v>5.1449999999999996</v>
      </c>
      <c r="J101" s="55">
        <f t="shared" si="68"/>
        <v>-2E-3</v>
      </c>
      <c r="K101" s="69">
        <f>J101+' Summary'!$B$16</f>
        <v>-2E-3</v>
      </c>
      <c r="L101" s="105">
        <f t="shared" si="69"/>
        <v>-2E-3</v>
      </c>
      <c r="M101" s="55">
        <f t="shared" si="70"/>
        <v>7.4999999999999997E-3</v>
      </c>
      <c r="N101" s="69">
        <f t="shared" si="107"/>
        <v>7.4999999999999997E-3</v>
      </c>
      <c r="O101" s="105">
        <f t="shared" si="107"/>
        <v>7.4999999999999997E-3</v>
      </c>
      <c r="P101" s="7"/>
      <c r="Q101" s="105">
        <f t="shared" si="71"/>
        <v>5.1504999999999992</v>
      </c>
      <c r="R101" s="105">
        <f t="shared" si="72"/>
        <v>5.1504999999999992</v>
      </c>
      <c r="S101" s="105">
        <f t="shared" si="73"/>
        <v>5.1504999999999992</v>
      </c>
      <c r="T101" s="161">
        <f>Curves!F97+' Summary'!$B$18</f>
        <v>0.19600000000000001</v>
      </c>
      <c r="U101" s="5">
        <f t="shared" si="74"/>
        <v>31</v>
      </c>
      <c r="V101" s="45">
        <f t="shared" si="75"/>
        <v>40203</v>
      </c>
      <c r="W101" s="5">
        <f t="shared" si="76"/>
        <v>3252</v>
      </c>
      <c r="X101" s="55">
        <f t="shared" si="77"/>
        <v>5.8098226446222916E-2</v>
      </c>
      <c r="Y101" s="47">
        <f t="shared" si="78"/>
        <v>0.60029274675194988</v>
      </c>
      <c r="Z101" s="47">
        <f>Y101/Y93</f>
        <v>0.95925104638945069</v>
      </c>
      <c r="AA101" s="5">
        <f t="shared" si="79"/>
        <v>1</v>
      </c>
      <c r="AB101" s="5">
        <f t="shared" si="80"/>
        <v>31</v>
      </c>
      <c r="AD101" s="36">
        <f t="shared" si="108"/>
        <v>5.1504999999999992</v>
      </c>
      <c r="AE101" s="165">
        <f t="shared" si="109"/>
        <v>0.19600000000000001</v>
      </c>
      <c r="AF101" s="164">
        <f t="shared" si="110"/>
        <v>8.7529089664613284</v>
      </c>
      <c r="AG101" s="164">
        <f t="shared" si="111"/>
        <v>8.7529089664613284</v>
      </c>
      <c r="AH101" s="160">
        <v>1</v>
      </c>
      <c r="AJ101" s="36"/>
      <c r="AK101" s="36"/>
      <c r="AL101" s="36"/>
      <c r="AM101" s="137"/>
      <c r="AO101" s="138"/>
      <c r="BI101" s="39">
        <f t="shared" si="81"/>
        <v>1436155.3746480336</v>
      </c>
      <c r="BJ101" s="39">
        <f t="shared" si="82"/>
        <v>1436155.3746480336</v>
      </c>
      <c r="BK101" s="39">
        <f t="shared" si="83"/>
        <v>1436155.3746480336</v>
      </c>
      <c r="BL101" s="39">
        <f t="shared" si="84"/>
        <v>-558.27225447931335</v>
      </c>
      <c r="BM101" s="39">
        <f t="shared" si="85"/>
        <v>-558.27225447931335</v>
      </c>
      <c r="BN101" s="39">
        <f t="shared" si="86"/>
        <v>-558.27225447931335</v>
      </c>
      <c r="BO101" s="39">
        <f t="shared" si="87"/>
        <v>2093.5209542974253</v>
      </c>
      <c r="BP101" s="39">
        <f t="shared" si="88"/>
        <v>2093.5209542974253</v>
      </c>
      <c r="BQ101" s="39">
        <f t="shared" si="89"/>
        <v>2093.5209542974253</v>
      </c>
      <c r="BR101" s="43"/>
      <c r="BS101" s="39">
        <f t="shared" si="90"/>
        <v>0</v>
      </c>
      <c r="BT101" s="39">
        <f t="shared" si="91"/>
        <v>0</v>
      </c>
      <c r="BU101" s="39">
        <f t="shared" si="92"/>
        <v>0</v>
      </c>
      <c r="BV101" s="40">
        <f t="shared" si="93"/>
        <v>0</v>
      </c>
      <c r="BX101" s="39">
        <f t="shared" si="94"/>
        <v>0</v>
      </c>
      <c r="BY101" s="39">
        <f t="shared" si="95"/>
        <v>0</v>
      </c>
      <c r="BZ101" s="39">
        <f t="shared" si="96"/>
        <v>0</v>
      </c>
      <c r="CA101" s="40">
        <f t="shared" si="97"/>
        <v>0</v>
      </c>
      <c r="CB101" s="40"/>
      <c r="CC101" s="52">
        <f t="shared" si="98"/>
        <v>0</v>
      </c>
      <c r="CE101" s="52">
        <f t="shared" si="99"/>
        <v>1437690.6233478517</v>
      </c>
      <c r="CF101" s="70"/>
    </row>
    <row r="102" spans="1:84">
      <c r="A102" s="44">
        <f t="shared" si="100"/>
        <v>40179</v>
      </c>
      <c r="B102" s="66">
        <f t="shared" si="101"/>
        <v>15000</v>
      </c>
      <c r="C102" s="67"/>
      <c r="D102" s="68">
        <f t="shared" si="64"/>
        <v>15000</v>
      </c>
      <c r="E102" s="35">
        <f t="shared" si="65"/>
        <v>465000</v>
      </c>
      <c r="F102" s="35">
        <f t="shared" si="66"/>
        <v>277660.46019590803</v>
      </c>
      <c r="G102" s="55">
        <f t="shared" si="67"/>
        <v>5.1849999999999996</v>
      </c>
      <c r="H102" s="69">
        <f>G102+' Summary'!$B$15</f>
        <v>5.1849999999999996</v>
      </c>
      <c r="I102" s="105">
        <f>H102+' Summary'!$B$17</f>
        <v>5.1849999999999996</v>
      </c>
      <c r="J102" s="55">
        <f t="shared" si="68"/>
        <v>-2E-3</v>
      </c>
      <c r="K102" s="69">
        <f>J102+' Summary'!$B$16</f>
        <v>-2E-3</v>
      </c>
      <c r="L102" s="105">
        <f t="shared" si="69"/>
        <v>-2E-3</v>
      </c>
      <c r="M102" s="55">
        <f t="shared" si="70"/>
        <v>7.4999999999999997E-3</v>
      </c>
      <c r="N102" s="69">
        <f t="shared" si="107"/>
        <v>7.4999999999999997E-3</v>
      </c>
      <c r="O102" s="105">
        <f t="shared" si="107"/>
        <v>7.4999999999999997E-3</v>
      </c>
      <c r="P102" s="7"/>
      <c r="Q102" s="105">
        <f t="shared" si="71"/>
        <v>5.1904999999999992</v>
      </c>
      <c r="R102" s="105">
        <f t="shared" si="72"/>
        <v>5.1904999999999992</v>
      </c>
      <c r="S102" s="105">
        <f t="shared" si="73"/>
        <v>5.1904999999999992</v>
      </c>
      <c r="T102" s="161">
        <f>Curves!F98+' Summary'!$B$18</f>
        <v>0.19600000000000001</v>
      </c>
      <c r="U102" s="5">
        <f t="shared" si="74"/>
        <v>31</v>
      </c>
      <c r="V102" s="45">
        <f t="shared" si="75"/>
        <v>40234</v>
      </c>
      <c r="W102" s="5">
        <f t="shared" si="76"/>
        <v>3283</v>
      </c>
      <c r="X102" s="55">
        <f t="shared" si="77"/>
        <v>5.8148113486311104E-2</v>
      </c>
      <c r="Y102" s="47">
        <f t="shared" si="78"/>
        <v>0.59711926923851188</v>
      </c>
      <c r="Z102" s="47">
        <f>Y102/Y93</f>
        <v>0.95417991794098944</v>
      </c>
      <c r="AA102" s="5">
        <f t="shared" si="79"/>
        <v>1</v>
      </c>
      <c r="AB102" s="5">
        <f t="shared" si="80"/>
        <v>31</v>
      </c>
      <c r="AD102" s="36">
        <f t="shared" si="108"/>
        <v>5.1904999999999992</v>
      </c>
      <c r="AE102" s="165">
        <f t="shared" si="109"/>
        <v>0.19600000000000001</v>
      </c>
      <c r="AF102" s="164">
        <f t="shared" si="110"/>
        <v>8.8377823408624234</v>
      </c>
      <c r="AG102" s="164">
        <f t="shared" si="111"/>
        <v>8.8377823408624234</v>
      </c>
      <c r="AH102" s="160">
        <v>1</v>
      </c>
      <c r="AJ102" s="36"/>
      <c r="AK102" s="36"/>
      <c r="AL102" s="36"/>
      <c r="AM102" s="137"/>
      <c r="AO102" s="138"/>
      <c r="BI102" s="39">
        <f t="shared" si="81"/>
        <v>1439669.486115783</v>
      </c>
      <c r="BJ102" s="39">
        <f t="shared" si="82"/>
        <v>1439669.486115783</v>
      </c>
      <c r="BK102" s="39">
        <f t="shared" si="83"/>
        <v>1439669.486115783</v>
      </c>
      <c r="BL102" s="39">
        <f t="shared" si="84"/>
        <v>-555.32092039181612</v>
      </c>
      <c r="BM102" s="39">
        <f t="shared" si="85"/>
        <v>-555.32092039181612</v>
      </c>
      <c r="BN102" s="39">
        <f t="shared" si="86"/>
        <v>-555.32092039181612</v>
      </c>
      <c r="BO102" s="39">
        <f t="shared" si="87"/>
        <v>2082.45345146931</v>
      </c>
      <c r="BP102" s="39">
        <f t="shared" si="88"/>
        <v>2082.45345146931</v>
      </c>
      <c r="BQ102" s="39">
        <f t="shared" si="89"/>
        <v>2082.45345146931</v>
      </c>
      <c r="BR102" s="43"/>
      <c r="BS102" s="39">
        <f t="shared" si="90"/>
        <v>0</v>
      </c>
      <c r="BT102" s="39">
        <f t="shared" si="91"/>
        <v>0</v>
      </c>
      <c r="BU102" s="39">
        <f t="shared" si="92"/>
        <v>0</v>
      </c>
      <c r="BV102" s="40">
        <f t="shared" si="93"/>
        <v>0</v>
      </c>
      <c r="BX102" s="39">
        <f t="shared" si="94"/>
        <v>0</v>
      </c>
      <c r="BY102" s="39">
        <f t="shared" si="95"/>
        <v>0</v>
      </c>
      <c r="BZ102" s="39">
        <f t="shared" si="96"/>
        <v>0</v>
      </c>
      <c r="CA102" s="40">
        <f t="shared" si="97"/>
        <v>0</v>
      </c>
      <c r="CB102" s="40"/>
      <c r="CC102" s="52">
        <f t="shared" si="98"/>
        <v>0</v>
      </c>
      <c r="CE102" s="52">
        <f t="shared" si="99"/>
        <v>1441196.6186468606</v>
      </c>
      <c r="CF102" s="70"/>
    </row>
    <row r="103" spans="1:84">
      <c r="A103" s="44">
        <f t="shared" si="100"/>
        <v>40210</v>
      </c>
      <c r="B103" s="66">
        <f t="shared" si="101"/>
        <v>15000</v>
      </c>
      <c r="C103" s="67"/>
      <c r="D103" s="68">
        <f t="shared" si="64"/>
        <v>15000</v>
      </c>
      <c r="E103" s="35">
        <f t="shared" si="65"/>
        <v>420000</v>
      </c>
      <c r="F103" s="35">
        <f t="shared" si="66"/>
        <v>249590.51341530049</v>
      </c>
      <c r="G103" s="55">
        <f t="shared" si="67"/>
        <v>5.0650000000000004</v>
      </c>
      <c r="H103" s="69">
        <f>G103+' Summary'!$B$15</f>
        <v>5.0650000000000004</v>
      </c>
      <c r="I103" s="105">
        <f>H103+' Summary'!$B$17</f>
        <v>5.0650000000000004</v>
      </c>
      <c r="J103" s="55">
        <f t="shared" si="68"/>
        <v>-2E-3</v>
      </c>
      <c r="K103" s="69">
        <f>J103+' Summary'!$B$16</f>
        <v>-2E-3</v>
      </c>
      <c r="L103" s="105">
        <f t="shared" si="69"/>
        <v>-2E-3</v>
      </c>
      <c r="M103" s="55">
        <f t="shared" si="70"/>
        <v>7.4999999999999997E-3</v>
      </c>
      <c r="N103" s="69">
        <f t="shared" si="107"/>
        <v>7.4999999999999997E-3</v>
      </c>
      <c r="O103" s="105">
        <f t="shared" si="107"/>
        <v>7.4999999999999997E-3</v>
      </c>
      <c r="P103" s="7"/>
      <c r="Q103" s="105">
        <f t="shared" si="71"/>
        <v>5.0705</v>
      </c>
      <c r="R103" s="105">
        <f t="shared" si="72"/>
        <v>5.0705</v>
      </c>
      <c r="S103" s="105">
        <f t="shared" si="73"/>
        <v>5.0705</v>
      </c>
      <c r="T103" s="161">
        <f>Curves!F99+' Summary'!$B$18</f>
        <v>0.19100000000000003</v>
      </c>
      <c r="U103" s="5">
        <f t="shared" si="74"/>
        <v>28</v>
      </c>
      <c r="V103" s="45">
        <f t="shared" si="75"/>
        <v>40262</v>
      </c>
      <c r="W103" s="5">
        <f t="shared" si="76"/>
        <v>3311</v>
      </c>
      <c r="X103" s="55">
        <f t="shared" si="77"/>
        <v>5.8198000527227109E-2</v>
      </c>
      <c r="Y103" s="47">
        <f t="shared" si="78"/>
        <v>0.59426312717928687</v>
      </c>
      <c r="Z103" s="47">
        <f>Y103/Y93</f>
        <v>0.94961588268690256</v>
      </c>
      <c r="AA103" s="5">
        <f t="shared" si="79"/>
        <v>1</v>
      </c>
      <c r="AB103" s="5">
        <f t="shared" si="80"/>
        <v>28</v>
      </c>
      <c r="AD103" s="36">
        <f t="shared" si="108"/>
        <v>5.0705</v>
      </c>
      <c r="AE103" s="165">
        <f t="shared" si="109"/>
        <v>0.19100000000000003</v>
      </c>
      <c r="AF103" s="164">
        <f t="shared" si="110"/>
        <v>8.9226557152635184</v>
      </c>
      <c r="AG103" s="164">
        <f t="shared" si="111"/>
        <v>8.9226557152635184</v>
      </c>
      <c r="AH103" s="160">
        <v>1</v>
      </c>
      <c r="AJ103" s="36"/>
      <c r="AK103" s="36"/>
      <c r="AL103" s="36"/>
      <c r="AM103" s="137"/>
      <c r="AO103" s="138"/>
      <c r="BI103" s="39">
        <f t="shared" si="81"/>
        <v>1264175.9504484972</v>
      </c>
      <c r="BJ103" s="39">
        <f t="shared" si="82"/>
        <v>1264175.9504484972</v>
      </c>
      <c r="BK103" s="39">
        <f t="shared" si="83"/>
        <v>1264175.9504484972</v>
      </c>
      <c r="BL103" s="39">
        <f t="shared" si="84"/>
        <v>-499.18102683060101</v>
      </c>
      <c r="BM103" s="39">
        <f t="shared" si="85"/>
        <v>-499.18102683060101</v>
      </c>
      <c r="BN103" s="39">
        <f t="shared" si="86"/>
        <v>-499.18102683060101</v>
      </c>
      <c r="BO103" s="39">
        <f t="shared" si="87"/>
        <v>1871.9288506147536</v>
      </c>
      <c r="BP103" s="39">
        <f t="shared" si="88"/>
        <v>1871.9288506147536</v>
      </c>
      <c r="BQ103" s="39">
        <f t="shared" si="89"/>
        <v>1871.9288506147536</v>
      </c>
      <c r="BR103" s="43"/>
      <c r="BS103" s="39">
        <f t="shared" si="90"/>
        <v>0</v>
      </c>
      <c r="BT103" s="39">
        <f t="shared" si="91"/>
        <v>0</v>
      </c>
      <c r="BU103" s="39">
        <f t="shared" si="92"/>
        <v>0</v>
      </c>
      <c r="BV103" s="40">
        <f t="shared" si="93"/>
        <v>0</v>
      </c>
      <c r="BX103" s="39">
        <f t="shared" si="94"/>
        <v>0</v>
      </c>
      <c r="BY103" s="39">
        <f t="shared" si="95"/>
        <v>0</v>
      </c>
      <c r="BZ103" s="39">
        <f t="shared" si="96"/>
        <v>0</v>
      </c>
      <c r="CA103" s="40">
        <f t="shared" si="97"/>
        <v>0</v>
      </c>
      <c r="CB103" s="40"/>
      <c r="CC103" s="52">
        <f t="shared" si="98"/>
        <v>0</v>
      </c>
      <c r="CE103" s="52">
        <f t="shared" si="99"/>
        <v>1265548.6982722813</v>
      </c>
      <c r="CF103" s="70"/>
    </row>
    <row r="104" spans="1:84">
      <c r="A104" s="44">
        <f t="shared" si="100"/>
        <v>40238</v>
      </c>
      <c r="B104" s="66">
        <f t="shared" si="101"/>
        <v>15000</v>
      </c>
      <c r="C104" s="67"/>
      <c r="D104" s="68">
        <f t="shared" si="64"/>
        <v>15000</v>
      </c>
      <c r="E104" s="35">
        <f t="shared" si="65"/>
        <v>465000</v>
      </c>
      <c r="F104" s="35">
        <f t="shared" si="66"/>
        <v>274867.21021485201</v>
      </c>
      <c r="G104" s="55">
        <f t="shared" si="67"/>
        <v>4.9249999999999998</v>
      </c>
      <c r="H104" s="69">
        <f>G104+' Summary'!$B$15</f>
        <v>4.9249999999999998</v>
      </c>
      <c r="I104" s="105">
        <f>H104+' Summary'!$B$17</f>
        <v>4.9249999999999998</v>
      </c>
      <c r="J104" s="55">
        <f t="shared" si="68"/>
        <v>1.1500000000000002E-2</v>
      </c>
      <c r="K104" s="69">
        <f>J104+' Summary'!$B$16</f>
        <v>1.1500000000000002E-2</v>
      </c>
      <c r="L104" s="105">
        <f t="shared" si="69"/>
        <v>1.1500000000000002E-2</v>
      </c>
      <c r="M104" s="55">
        <f t="shared" si="70"/>
        <v>7.4999999999999997E-3</v>
      </c>
      <c r="N104" s="69">
        <f t="shared" si="107"/>
        <v>7.4999999999999997E-3</v>
      </c>
      <c r="O104" s="105">
        <f t="shared" si="107"/>
        <v>7.4999999999999997E-3</v>
      </c>
      <c r="P104" s="7"/>
      <c r="Q104" s="105">
        <f t="shared" si="71"/>
        <v>4.944</v>
      </c>
      <c r="R104" s="105">
        <f t="shared" si="72"/>
        <v>4.944</v>
      </c>
      <c r="S104" s="105">
        <f t="shared" si="73"/>
        <v>4.944</v>
      </c>
      <c r="T104" s="161">
        <f>Curves!F100+' Summary'!$B$18</f>
        <v>0.18900000000000003</v>
      </c>
      <c r="U104" s="5">
        <f t="shared" si="74"/>
        <v>31</v>
      </c>
      <c r="V104" s="45">
        <f t="shared" si="75"/>
        <v>40293</v>
      </c>
      <c r="W104" s="5">
        <f t="shared" si="76"/>
        <v>3342</v>
      </c>
      <c r="X104" s="55">
        <f t="shared" si="77"/>
        <v>5.824305979070131E-2</v>
      </c>
      <c r="Y104" s="47">
        <f t="shared" si="78"/>
        <v>0.59111228003193983</v>
      </c>
      <c r="Z104" s="47">
        <f>Y104/Y93</f>
        <v>0.94458091693151125</v>
      </c>
      <c r="AA104" s="5">
        <f t="shared" si="79"/>
        <v>1</v>
      </c>
      <c r="AB104" s="5">
        <f t="shared" si="80"/>
        <v>31</v>
      </c>
      <c r="AD104" s="36">
        <f t="shared" si="108"/>
        <v>4.944</v>
      </c>
      <c r="AE104" s="165">
        <f t="shared" si="109"/>
        <v>0.18900000000000003</v>
      </c>
      <c r="AF104" s="164">
        <f t="shared" si="110"/>
        <v>8.9993155373032163</v>
      </c>
      <c r="AG104" s="164">
        <f t="shared" si="111"/>
        <v>8.9993155373032163</v>
      </c>
      <c r="AH104" s="160">
        <v>1</v>
      </c>
      <c r="AJ104" s="36"/>
      <c r="AK104" s="36"/>
      <c r="AL104" s="36"/>
      <c r="AM104" s="137"/>
      <c r="AO104" s="138"/>
      <c r="BI104" s="39">
        <f t="shared" si="81"/>
        <v>1353721.010308146</v>
      </c>
      <c r="BJ104" s="39">
        <f t="shared" si="82"/>
        <v>1353721.010308146</v>
      </c>
      <c r="BK104" s="39">
        <f t="shared" si="83"/>
        <v>1353721.010308146</v>
      </c>
      <c r="BL104" s="39">
        <f t="shared" si="84"/>
        <v>3160.9729174707986</v>
      </c>
      <c r="BM104" s="39">
        <f t="shared" si="85"/>
        <v>3160.9729174707986</v>
      </c>
      <c r="BN104" s="39">
        <f t="shared" si="86"/>
        <v>3160.9729174707986</v>
      </c>
      <c r="BO104" s="39">
        <f t="shared" si="87"/>
        <v>2061.5040766113898</v>
      </c>
      <c r="BP104" s="39">
        <f t="shared" si="88"/>
        <v>2061.5040766113898</v>
      </c>
      <c r="BQ104" s="39">
        <f t="shared" si="89"/>
        <v>2061.5040766113898</v>
      </c>
      <c r="BR104" s="43"/>
      <c r="BS104" s="39">
        <f t="shared" si="90"/>
        <v>0</v>
      </c>
      <c r="BT104" s="39">
        <f t="shared" si="91"/>
        <v>0</v>
      </c>
      <c r="BU104" s="39">
        <f t="shared" si="92"/>
        <v>0</v>
      </c>
      <c r="BV104" s="40">
        <f t="shared" si="93"/>
        <v>0</v>
      </c>
      <c r="BX104" s="39">
        <f t="shared" si="94"/>
        <v>0</v>
      </c>
      <c r="BY104" s="39">
        <f t="shared" si="95"/>
        <v>0</v>
      </c>
      <c r="BZ104" s="39">
        <f t="shared" si="96"/>
        <v>0</v>
      </c>
      <c r="CA104" s="40">
        <f t="shared" si="97"/>
        <v>0</v>
      </c>
      <c r="CB104" s="40"/>
      <c r="CC104" s="52">
        <f t="shared" si="98"/>
        <v>0</v>
      </c>
      <c r="CE104" s="52">
        <f t="shared" si="99"/>
        <v>1358943.4873022281</v>
      </c>
      <c r="CF104" s="70"/>
    </row>
    <row r="105" spans="1:84">
      <c r="A105" s="139">
        <f t="shared" si="100"/>
        <v>40269</v>
      </c>
      <c r="B105" s="140">
        <f t="shared" si="101"/>
        <v>15000</v>
      </c>
      <c r="C105" s="141"/>
      <c r="D105" s="142">
        <f t="shared" si="64"/>
        <v>15000</v>
      </c>
      <c r="E105" s="143">
        <f t="shared" si="65"/>
        <v>450000</v>
      </c>
      <c r="F105" s="143">
        <f t="shared" si="66"/>
        <v>264633.47065268335</v>
      </c>
      <c r="G105" s="144">
        <f t="shared" si="67"/>
        <v>4.8890000000000002</v>
      </c>
      <c r="H105" s="145">
        <f>G105+' Summary'!$B$15</f>
        <v>4.8890000000000002</v>
      </c>
      <c r="I105" s="146">
        <f>H105+' Summary'!$B$17</f>
        <v>4.8890000000000002</v>
      </c>
      <c r="J105" s="144">
        <f t="shared" si="68"/>
        <v>1.1500000000000002E-2</v>
      </c>
      <c r="K105" s="145">
        <f>J105+' Summary'!$B$16</f>
        <v>1.1500000000000002E-2</v>
      </c>
      <c r="L105" s="146">
        <f t="shared" si="69"/>
        <v>1.1500000000000002E-2</v>
      </c>
      <c r="M105" s="144">
        <f t="shared" si="70"/>
        <v>0.01</v>
      </c>
      <c r="N105" s="145">
        <f t="shared" si="107"/>
        <v>0.01</v>
      </c>
      <c r="O105" s="146">
        <f t="shared" si="107"/>
        <v>0.01</v>
      </c>
      <c r="P105" s="147"/>
      <c r="Q105" s="146">
        <f t="shared" si="71"/>
        <v>4.9104999999999999</v>
      </c>
      <c r="R105" s="146">
        <f t="shared" si="72"/>
        <v>4.9104999999999999</v>
      </c>
      <c r="S105" s="146">
        <f t="shared" si="73"/>
        <v>4.9104999999999999</v>
      </c>
      <c r="T105" s="161">
        <f>Curves!F101+' Summary'!$B$18</f>
        <v>0.18900000000000003</v>
      </c>
      <c r="U105" s="148">
        <f t="shared" si="74"/>
        <v>30</v>
      </c>
      <c r="V105" s="149">
        <f t="shared" si="75"/>
        <v>40323</v>
      </c>
      <c r="W105" s="148">
        <f t="shared" si="76"/>
        <v>3372</v>
      </c>
      <c r="X105" s="144">
        <f t="shared" si="77"/>
        <v>5.8292946833192499E-2</v>
      </c>
      <c r="Y105" s="150">
        <f t="shared" si="78"/>
        <v>0.58807437922818517</v>
      </c>
      <c r="Z105" s="150">
        <f>Y105/Y93</f>
        <v>0.93972643627920183</v>
      </c>
      <c r="AA105" s="148">
        <f t="shared" si="79"/>
        <v>1</v>
      </c>
      <c r="AB105" s="148">
        <f t="shared" si="80"/>
        <v>30</v>
      </c>
      <c r="AC105" s="148"/>
      <c r="AD105" s="151">
        <f t="shared" si="108"/>
        <v>4.9104999999999999</v>
      </c>
      <c r="AE105" s="167">
        <f t="shared" si="109"/>
        <v>0.18900000000000003</v>
      </c>
      <c r="AF105" s="168">
        <f t="shared" si="110"/>
        <v>9.0841889117043113</v>
      </c>
      <c r="AG105" s="168">
        <f t="shared" si="111"/>
        <v>9.0841889117043113</v>
      </c>
      <c r="AH105" s="169">
        <v>1</v>
      </c>
      <c r="AI105" s="148"/>
      <c r="AJ105" s="151"/>
      <c r="AK105" s="151"/>
      <c r="AL105" s="151"/>
      <c r="AM105" s="152"/>
      <c r="AN105" s="148"/>
      <c r="AO105" s="153"/>
      <c r="AP105" s="148"/>
      <c r="AQ105" s="148"/>
      <c r="AR105" s="148"/>
      <c r="AS105" s="148"/>
      <c r="AT105" s="148"/>
      <c r="AU105" s="148"/>
      <c r="AV105" s="148"/>
      <c r="AW105" s="148"/>
      <c r="AX105" s="148"/>
      <c r="AY105" s="148"/>
      <c r="AZ105" s="148"/>
      <c r="BA105" s="148"/>
      <c r="BB105" s="148"/>
      <c r="BC105" s="148"/>
      <c r="BD105" s="148"/>
      <c r="BE105" s="148"/>
      <c r="BF105" s="148"/>
      <c r="BG105" s="148"/>
      <c r="BH105" s="154"/>
      <c r="BI105" s="155">
        <f t="shared" si="81"/>
        <v>1293793.0380209689</v>
      </c>
      <c r="BJ105" s="155">
        <f t="shared" si="82"/>
        <v>1293793.0380209689</v>
      </c>
      <c r="BK105" s="155">
        <f t="shared" si="83"/>
        <v>1293793.0380209689</v>
      </c>
      <c r="BL105" s="155">
        <f t="shared" si="84"/>
        <v>3043.2849125058588</v>
      </c>
      <c r="BM105" s="155">
        <f t="shared" si="85"/>
        <v>3043.2849125058588</v>
      </c>
      <c r="BN105" s="155">
        <f t="shared" si="86"/>
        <v>3043.2849125058588</v>
      </c>
      <c r="BO105" s="155">
        <f t="shared" si="87"/>
        <v>2646.3347065268335</v>
      </c>
      <c r="BP105" s="155">
        <f t="shared" si="88"/>
        <v>2646.3347065268335</v>
      </c>
      <c r="BQ105" s="155">
        <f t="shared" si="89"/>
        <v>2646.3347065268335</v>
      </c>
      <c r="BR105" s="156"/>
      <c r="BS105" s="155">
        <f t="shared" si="90"/>
        <v>0</v>
      </c>
      <c r="BT105" s="155">
        <f t="shared" si="91"/>
        <v>0</v>
      </c>
      <c r="BU105" s="155">
        <f t="shared" si="92"/>
        <v>0</v>
      </c>
      <c r="BV105" s="157">
        <f t="shared" si="93"/>
        <v>0</v>
      </c>
      <c r="BW105" s="158"/>
      <c r="BX105" s="155">
        <f t="shared" si="94"/>
        <v>0</v>
      </c>
      <c r="BY105" s="155">
        <f t="shared" si="95"/>
        <v>0</v>
      </c>
      <c r="BZ105" s="155">
        <f t="shared" si="96"/>
        <v>0</v>
      </c>
      <c r="CA105" s="157">
        <f t="shared" si="97"/>
        <v>0</v>
      </c>
      <c r="CB105" s="157"/>
      <c r="CC105" s="159">
        <f t="shared" si="98"/>
        <v>0</v>
      </c>
      <c r="CD105" s="154"/>
      <c r="CE105" s="159">
        <f t="shared" si="99"/>
        <v>1299482.6576400015</v>
      </c>
      <c r="CF105" s="70"/>
    </row>
    <row r="106" spans="1:84">
      <c r="A106" s="44">
        <f t="shared" si="100"/>
        <v>40299</v>
      </c>
      <c r="B106" s="66">
        <f t="shared" si="101"/>
        <v>15000</v>
      </c>
      <c r="C106" s="67"/>
      <c r="D106" s="68">
        <f t="shared" si="64"/>
        <v>15000</v>
      </c>
      <c r="E106" s="35">
        <f t="shared" si="65"/>
        <v>465000</v>
      </c>
      <c r="F106" s="35">
        <f t="shared" si="66"/>
        <v>272000.3024212005</v>
      </c>
      <c r="G106" s="55">
        <f t="shared" si="67"/>
        <v>4.8760000000000003</v>
      </c>
      <c r="H106" s="69">
        <f>G106+' Summary'!$B$15</f>
        <v>4.8760000000000003</v>
      </c>
      <c r="I106" s="105">
        <f>H106+' Summary'!$B$17</f>
        <v>4.8760000000000003</v>
      </c>
      <c r="J106" s="55">
        <f t="shared" si="68"/>
        <v>1.125E-2</v>
      </c>
      <c r="K106" s="69">
        <f>J106+' Summary'!$B$16</f>
        <v>1.125E-2</v>
      </c>
      <c r="L106" s="105">
        <f t="shared" si="69"/>
        <v>1.125E-2</v>
      </c>
      <c r="M106" s="55">
        <f t="shared" si="70"/>
        <v>0.01</v>
      </c>
      <c r="N106" s="69">
        <f t="shared" si="107"/>
        <v>0.01</v>
      </c>
      <c r="O106" s="105">
        <f t="shared" si="107"/>
        <v>0.01</v>
      </c>
      <c r="P106" s="7"/>
      <c r="Q106" s="105">
        <f t="shared" si="71"/>
        <v>4.8972500000000005</v>
      </c>
      <c r="R106" s="105">
        <f t="shared" si="72"/>
        <v>4.8972500000000005</v>
      </c>
      <c r="S106" s="105">
        <f t="shared" si="73"/>
        <v>4.8972500000000005</v>
      </c>
      <c r="T106" s="161">
        <f>Curves!F102+' Summary'!$B$18</f>
        <v>0.18900000000000003</v>
      </c>
      <c r="U106" s="5">
        <f t="shared" si="74"/>
        <v>31</v>
      </c>
      <c r="V106" s="45">
        <f t="shared" si="75"/>
        <v>40354</v>
      </c>
      <c r="W106" s="5">
        <f t="shared" si="76"/>
        <v>3403</v>
      </c>
      <c r="X106" s="55">
        <f t="shared" si="77"/>
        <v>5.8341224617036114E-2</v>
      </c>
      <c r="Y106" s="47">
        <f t="shared" si="78"/>
        <v>0.58494688692731289</v>
      </c>
      <c r="Z106" s="47">
        <f>Y106/Y105</f>
        <v>0.99468180826891839</v>
      </c>
      <c r="AA106" s="5">
        <f t="shared" si="79"/>
        <v>1</v>
      </c>
      <c r="AB106" s="5">
        <f t="shared" si="80"/>
        <v>31</v>
      </c>
      <c r="AD106" s="36">
        <f>S106</f>
        <v>4.8972500000000005</v>
      </c>
      <c r="AE106" s="165">
        <f>T106</f>
        <v>0.18900000000000003</v>
      </c>
      <c r="AF106" s="164">
        <f>(A106-$C$3)/365.25</f>
        <v>9.1663244353182751</v>
      </c>
      <c r="AG106" s="164">
        <f>AF106</f>
        <v>9.1663244353182751</v>
      </c>
      <c r="AH106" s="160">
        <v>1</v>
      </c>
      <c r="AI106" s="5">
        <v>0</v>
      </c>
      <c r="AJ106" s="36">
        <f>$S$8</f>
        <v>4.8062713432508364</v>
      </c>
      <c r="AK106" s="36">
        <f>AJ106-$AK$2</f>
        <v>4.7962713432508366</v>
      </c>
      <c r="AL106" s="166">
        <f>X117</f>
        <v>5.8865021413343009E-2</v>
      </c>
      <c r="AM106" s="137">
        <f>AM94</f>
        <v>1</v>
      </c>
      <c r="AN106" s="5">
        <v>0</v>
      </c>
      <c r="AO106" s="138">
        <f>AF117</f>
        <v>10.083504449007529</v>
      </c>
      <c r="AP106" s="5">
        <v>0</v>
      </c>
      <c r="AQ106" s="5">
        <v>0</v>
      </c>
      <c r="AR106" s="5">
        <v>0</v>
      </c>
      <c r="AT106" s="161">
        <f>_xll.ASTRIP(AD106:AD117,AE106:AE117,AF106:AF117,AG106:AG117,AH106:AH117,AI106,AJ106,AL106,AM106,AN106,AO106,AP106,AQ106,AR106)</f>
        <v>0.55535136530107487</v>
      </c>
      <c r="AU106" s="161">
        <f>_xll.ASTRIP(AD106:AD117,AE106:AE117,AF106:AF117,AG106:AG117,AH106:AH117,AI106,AK106,AL106,AM106,AN106,AO106,AP106,AQ106,AR106)</f>
        <v>0.55214525420671312</v>
      </c>
      <c r="AV106" s="138">
        <f>SUM(Z118:Z129)*$AG$2/12</f>
        <v>9.6680610902882172E-2</v>
      </c>
      <c r="AW106" s="170">
        <f>AV106/$AK$2</f>
        <v>9.6680610902882176</v>
      </c>
      <c r="AX106" s="161">
        <f>(AT106-AU106)*AW106</f>
        <v>3.0996877922540231E-2</v>
      </c>
      <c r="AY106" s="174">
        <f>AX106*SUM(E118:E129)</f>
        <v>170172.85979474586</v>
      </c>
      <c r="BI106" s="39">
        <f t="shared" si="81"/>
        <v>1326273.4746057738</v>
      </c>
      <c r="BJ106" s="39">
        <f t="shared" si="82"/>
        <v>1326273.4746057738</v>
      </c>
      <c r="BK106" s="39">
        <f t="shared" si="83"/>
        <v>1326273.4746057738</v>
      </c>
      <c r="BL106" s="39">
        <f t="shared" si="84"/>
        <v>3060.0034022385053</v>
      </c>
      <c r="BM106" s="39">
        <f t="shared" si="85"/>
        <v>3060.0034022385053</v>
      </c>
      <c r="BN106" s="39">
        <f t="shared" si="86"/>
        <v>3060.0034022385053</v>
      </c>
      <c r="BO106" s="39">
        <f t="shared" si="87"/>
        <v>2720.0030242120051</v>
      </c>
      <c r="BP106" s="39">
        <f t="shared" si="88"/>
        <v>2720.0030242120051</v>
      </c>
      <c r="BQ106" s="39">
        <f t="shared" si="89"/>
        <v>2720.0030242120051</v>
      </c>
      <c r="BR106" s="43"/>
      <c r="BS106" s="39">
        <f t="shared" si="90"/>
        <v>0</v>
      </c>
      <c r="BT106" s="39">
        <f t="shared" si="91"/>
        <v>0</v>
      </c>
      <c r="BU106" s="39">
        <f t="shared" si="92"/>
        <v>0</v>
      </c>
      <c r="BV106" s="40">
        <f t="shared" si="93"/>
        <v>0</v>
      </c>
      <c r="BX106" s="39">
        <f t="shared" si="94"/>
        <v>0</v>
      </c>
      <c r="BY106" s="39">
        <f t="shared" si="95"/>
        <v>0</v>
      </c>
      <c r="BZ106" s="39">
        <f t="shared" si="96"/>
        <v>0</v>
      </c>
      <c r="CA106" s="40">
        <f t="shared" si="97"/>
        <v>0</v>
      </c>
      <c r="CB106" s="40"/>
      <c r="CC106" s="52">
        <f t="shared" si="98"/>
        <v>0</v>
      </c>
      <c r="CE106" s="52">
        <f t="shared" si="99"/>
        <v>1332053.4810322244</v>
      </c>
      <c r="CF106" s="70"/>
    </row>
    <row r="107" spans="1:84">
      <c r="A107" s="44">
        <f t="shared" si="100"/>
        <v>40330</v>
      </c>
      <c r="B107" s="66">
        <f t="shared" si="101"/>
        <v>15000</v>
      </c>
      <c r="C107" s="67"/>
      <c r="D107" s="68">
        <f t="shared" si="64"/>
        <v>15000</v>
      </c>
      <c r="E107" s="35">
        <f t="shared" si="65"/>
        <v>450000</v>
      </c>
      <c r="F107" s="35">
        <f t="shared" si="66"/>
        <v>261869.20468520236</v>
      </c>
      <c r="G107" s="55">
        <f t="shared" si="67"/>
        <v>4.9090000000000007</v>
      </c>
      <c r="H107" s="69">
        <f>G107+' Summary'!$B$15</f>
        <v>4.9090000000000007</v>
      </c>
      <c r="I107" s="105">
        <f>H107+' Summary'!$B$17</f>
        <v>4.9090000000000007</v>
      </c>
      <c r="J107" s="55">
        <f t="shared" si="68"/>
        <v>1.125E-2</v>
      </c>
      <c r="K107" s="69">
        <f>J107+' Summary'!$B$16</f>
        <v>1.125E-2</v>
      </c>
      <c r="L107" s="105">
        <f t="shared" si="69"/>
        <v>1.125E-2</v>
      </c>
      <c r="M107" s="55">
        <f t="shared" si="70"/>
        <v>0.01</v>
      </c>
      <c r="N107" s="69">
        <f t="shared" si="107"/>
        <v>0.01</v>
      </c>
      <c r="O107" s="105">
        <f t="shared" si="107"/>
        <v>0.01</v>
      </c>
      <c r="P107" s="7"/>
      <c r="Q107" s="105">
        <f t="shared" si="71"/>
        <v>4.9302500000000009</v>
      </c>
      <c r="R107" s="105">
        <f t="shared" si="72"/>
        <v>4.9302500000000009</v>
      </c>
      <c r="S107" s="105">
        <f t="shared" si="73"/>
        <v>4.9302500000000009</v>
      </c>
      <c r="T107" s="161">
        <f>Curves!F103+' Summary'!$B$18</f>
        <v>0.18900000000000003</v>
      </c>
      <c r="U107" s="5">
        <f t="shared" si="74"/>
        <v>30</v>
      </c>
      <c r="V107" s="45">
        <f t="shared" si="75"/>
        <v>40384</v>
      </c>
      <c r="W107" s="5">
        <f t="shared" si="76"/>
        <v>3433</v>
      </c>
      <c r="X107" s="55">
        <f t="shared" si="77"/>
        <v>5.8391111661155709E-2</v>
      </c>
      <c r="Y107" s="47">
        <f t="shared" si="78"/>
        <v>0.58193156596711637</v>
      </c>
      <c r="Z107" s="47">
        <f>Y107/Y105</f>
        <v>0.98955435999587182</v>
      </c>
      <c r="AA107" s="5">
        <f t="shared" si="79"/>
        <v>1</v>
      </c>
      <c r="AB107" s="5">
        <f t="shared" si="80"/>
        <v>30</v>
      </c>
      <c r="AD107" s="36">
        <f t="shared" ref="AD107:AD117" si="112">S107</f>
        <v>4.9302500000000009</v>
      </c>
      <c r="AE107" s="165">
        <f t="shared" ref="AE107:AE117" si="113">T107</f>
        <v>0.18900000000000003</v>
      </c>
      <c r="AF107" s="164">
        <f t="shared" ref="AF107:AF117" si="114">(A107-$C$3)/365.25</f>
        <v>9.2511978097193701</v>
      </c>
      <c r="AG107" s="164">
        <f t="shared" ref="AG107:AG117" si="115">AF107</f>
        <v>9.2511978097193701</v>
      </c>
      <c r="AH107" s="160">
        <v>1</v>
      </c>
      <c r="AJ107" s="36"/>
      <c r="AK107" s="36"/>
      <c r="AL107" s="36"/>
      <c r="AM107" s="137"/>
      <c r="AO107" s="138"/>
      <c r="BI107" s="39">
        <f t="shared" si="81"/>
        <v>1285515.9257996585</v>
      </c>
      <c r="BJ107" s="39">
        <f t="shared" si="82"/>
        <v>1285515.9257996585</v>
      </c>
      <c r="BK107" s="39">
        <f t="shared" si="83"/>
        <v>1285515.9257996585</v>
      </c>
      <c r="BL107" s="39">
        <f t="shared" si="84"/>
        <v>2946.0285527085266</v>
      </c>
      <c r="BM107" s="39">
        <f t="shared" si="85"/>
        <v>2946.0285527085266</v>
      </c>
      <c r="BN107" s="39">
        <f t="shared" si="86"/>
        <v>2946.0285527085266</v>
      </c>
      <c r="BO107" s="39">
        <f t="shared" si="87"/>
        <v>2618.6920468520239</v>
      </c>
      <c r="BP107" s="39">
        <f t="shared" si="88"/>
        <v>2618.6920468520239</v>
      </c>
      <c r="BQ107" s="39">
        <f t="shared" si="89"/>
        <v>2618.6920468520239</v>
      </c>
      <c r="BR107" s="43"/>
      <c r="BS107" s="39">
        <f t="shared" si="90"/>
        <v>0</v>
      </c>
      <c r="BT107" s="39">
        <f t="shared" si="91"/>
        <v>0</v>
      </c>
      <c r="BU107" s="39">
        <f t="shared" si="92"/>
        <v>0</v>
      </c>
      <c r="BV107" s="40">
        <f t="shared" si="93"/>
        <v>0</v>
      </c>
      <c r="BX107" s="39">
        <f t="shared" si="94"/>
        <v>0</v>
      </c>
      <c r="BY107" s="39">
        <f t="shared" si="95"/>
        <v>0</v>
      </c>
      <c r="BZ107" s="39">
        <f t="shared" si="96"/>
        <v>0</v>
      </c>
      <c r="CA107" s="40">
        <f t="shared" si="97"/>
        <v>0</v>
      </c>
      <c r="CB107" s="40"/>
      <c r="CC107" s="52">
        <f t="shared" si="98"/>
        <v>0</v>
      </c>
      <c r="CE107" s="52">
        <f t="shared" si="99"/>
        <v>1291080.6463992191</v>
      </c>
      <c r="CF107" s="70"/>
    </row>
    <row r="108" spans="1:84">
      <c r="A108" s="44">
        <f t="shared" si="100"/>
        <v>40360</v>
      </c>
      <c r="B108" s="66">
        <f t="shared" si="101"/>
        <v>15000</v>
      </c>
      <c r="C108" s="67"/>
      <c r="D108" s="68">
        <f t="shared" si="64"/>
        <v>15000</v>
      </c>
      <c r="E108" s="35">
        <f t="shared" si="65"/>
        <v>465000</v>
      </c>
      <c r="F108" s="35">
        <f t="shared" si="66"/>
        <v>269154.73327338434</v>
      </c>
      <c r="G108" s="55">
        <f t="shared" si="67"/>
        <v>4.9349999999999996</v>
      </c>
      <c r="H108" s="69">
        <f>G108+' Summary'!$B$15</f>
        <v>4.9349999999999996</v>
      </c>
      <c r="I108" s="105">
        <f>H108+' Summary'!$B$17</f>
        <v>4.9349999999999996</v>
      </c>
      <c r="J108" s="55">
        <f t="shared" si="68"/>
        <v>1.125E-2</v>
      </c>
      <c r="K108" s="69">
        <f>J108+' Summary'!$B$16</f>
        <v>1.125E-2</v>
      </c>
      <c r="L108" s="105">
        <f t="shared" si="69"/>
        <v>1.125E-2</v>
      </c>
      <c r="M108" s="55">
        <f t="shared" si="70"/>
        <v>0.01</v>
      </c>
      <c r="N108" s="69">
        <f t="shared" si="107"/>
        <v>0.01</v>
      </c>
      <c r="O108" s="105">
        <f t="shared" si="107"/>
        <v>0.01</v>
      </c>
      <c r="P108" s="7"/>
      <c r="Q108" s="105">
        <f t="shared" si="71"/>
        <v>4.9562499999999998</v>
      </c>
      <c r="R108" s="105">
        <f t="shared" si="72"/>
        <v>4.9562499999999998</v>
      </c>
      <c r="S108" s="105">
        <f t="shared" si="73"/>
        <v>4.9562499999999998</v>
      </c>
      <c r="T108" s="161">
        <f>Curves!F104+' Summary'!$B$18</f>
        <v>0.18900000000000003</v>
      </c>
      <c r="U108" s="5">
        <f t="shared" si="74"/>
        <v>31</v>
      </c>
      <c r="V108" s="45">
        <f t="shared" si="75"/>
        <v>40415</v>
      </c>
      <c r="W108" s="5">
        <f t="shared" si="76"/>
        <v>3464</v>
      </c>
      <c r="X108" s="55">
        <f t="shared" si="77"/>
        <v>5.8439389446575306E-2</v>
      </c>
      <c r="Y108" s="47">
        <f t="shared" si="78"/>
        <v>0.57882738338362227</v>
      </c>
      <c r="Z108" s="47">
        <f>Y108/Y105</f>
        <v>0.98427580562734418</v>
      </c>
      <c r="AA108" s="5">
        <f t="shared" si="79"/>
        <v>1</v>
      </c>
      <c r="AB108" s="5">
        <f t="shared" si="80"/>
        <v>31</v>
      </c>
      <c r="AD108" s="36">
        <f t="shared" si="112"/>
        <v>4.9562499999999998</v>
      </c>
      <c r="AE108" s="165">
        <f t="shared" si="113"/>
        <v>0.18900000000000003</v>
      </c>
      <c r="AF108" s="164">
        <f t="shared" si="114"/>
        <v>9.3333333333333339</v>
      </c>
      <c r="AG108" s="164">
        <f t="shared" si="115"/>
        <v>9.3333333333333339</v>
      </c>
      <c r="AH108" s="160">
        <v>1</v>
      </c>
      <c r="AJ108" s="36"/>
      <c r="AK108" s="36"/>
      <c r="AL108" s="36"/>
      <c r="AM108" s="137"/>
      <c r="AO108" s="138"/>
      <c r="BI108" s="39">
        <f t="shared" si="81"/>
        <v>1328278.6087041516</v>
      </c>
      <c r="BJ108" s="39">
        <f t="shared" si="82"/>
        <v>1328278.6087041516</v>
      </c>
      <c r="BK108" s="39">
        <f t="shared" si="83"/>
        <v>1328278.6087041516</v>
      </c>
      <c r="BL108" s="39">
        <f t="shared" si="84"/>
        <v>3027.9907493255737</v>
      </c>
      <c r="BM108" s="39">
        <f t="shared" si="85"/>
        <v>3027.9907493255737</v>
      </c>
      <c r="BN108" s="39">
        <f t="shared" si="86"/>
        <v>3027.9907493255737</v>
      </c>
      <c r="BO108" s="39">
        <f t="shared" si="87"/>
        <v>2691.5473327338436</v>
      </c>
      <c r="BP108" s="39">
        <f t="shared" si="88"/>
        <v>2691.5473327338436</v>
      </c>
      <c r="BQ108" s="39">
        <f t="shared" si="89"/>
        <v>2691.5473327338436</v>
      </c>
      <c r="BR108" s="43"/>
      <c r="BS108" s="39">
        <f t="shared" si="90"/>
        <v>0</v>
      </c>
      <c r="BT108" s="39">
        <f t="shared" si="91"/>
        <v>0</v>
      </c>
      <c r="BU108" s="39">
        <f t="shared" si="92"/>
        <v>0</v>
      </c>
      <c r="BV108" s="40">
        <f t="shared" si="93"/>
        <v>0</v>
      </c>
      <c r="BX108" s="39">
        <f t="shared" si="94"/>
        <v>0</v>
      </c>
      <c r="BY108" s="39">
        <f t="shared" si="95"/>
        <v>0</v>
      </c>
      <c r="BZ108" s="39">
        <f t="shared" si="96"/>
        <v>0</v>
      </c>
      <c r="CA108" s="40">
        <f t="shared" si="97"/>
        <v>0</v>
      </c>
      <c r="CB108" s="40"/>
      <c r="CC108" s="52">
        <f t="shared" si="98"/>
        <v>0</v>
      </c>
      <c r="CE108" s="52">
        <f t="shared" si="99"/>
        <v>1333998.1467862111</v>
      </c>
      <c r="CF108" s="70"/>
    </row>
    <row r="109" spans="1:84">
      <c r="A109" s="44">
        <f t="shared" si="100"/>
        <v>40391</v>
      </c>
      <c r="B109" s="66">
        <f t="shared" si="101"/>
        <v>15000</v>
      </c>
      <c r="C109" s="67"/>
      <c r="D109" s="68">
        <f t="shared" si="64"/>
        <v>15000</v>
      </c>
      <c r="E109" s="35">
        <f t="shared" si="65"/>
        <v>465000</v>
      </c>
      <c r="F109" s="35">
        <f t="shared" si="66"/>
        <v>267716.78842060169</v>
      </c>
      <c r="G109" s="55">
        <f t="shared" si="67"/>
        <v>4.9630000000000001</v>
      </c>
      <c r="H109" s="69">
        <f>G109+' Summary'!$B$15</f>
        <v>4.9630000000000001</v>
      </c>
      <c r="I109" s="105">
        <f>H109+' Summary'!$B$17</f>
        <v>4.9630000000000001</v>
      </c>
      <c r="J109" s="55">
        <f t="shared" si="68"/>
        <v>1.125E-2</v>
      </c>
      <c r="K109" s="69">
        <f>J109+' Summary'!$B$16</f>
        <v>1.125E-2</v>
      </c>
      <c r="L109" s="105">
        <f t="shared" si="69"/>
        <v>1.125E-2</v>
      </c>
      <c r="M109" s="55">
        <f t="shared" si="70"/>
        <v>0.01</v>
      </c>
      <c r="N109" s="69">
        <f t="shared" si="107"/>
        <v>0.01</v>
      </c>
      <c r="O109" s="105">
        <f t="shared" si="107"/>
        <v>0.01</v>
      </c>
      <c r="P109" s="7"/>
      <c r="Q109" s="105">
        <f t="shared" si="71"/>
        <v>4.9842500000000003</v>
      </c>
      <c r="R109" s="105">
        <f t="shared" si="72"/>
        <v>4.9842500000000003</v>
      </c>
      <c r="S109" s="105">
        <f t="shared" si="73"/>
        <v>4.9842500000000003</v>
      </c>
      <c r="T109" s="161">
        <f>Curves!F105+' Summary'!$B$18</f>
        <v>0.18900000000000003</v>
      </c>
      <c r="U109" s="5">
        <f t="shared" si="74"/>
        <v>31</v>
      </c>
      <c r="V109" s="45">
        <f t="shared" si="75"/>
        <v>40446</v>
      </c>
      <c r="W109" s="5">
        <f t="shared" si="76"/>
        <v>3495</v>
      </c>
      <c r="X109" s="55">
        <f t="shared" si="77"/>
        <v>5.8489276492323501E-2</v>
      </c>
      <c r="Y109" s="47">
        <f t="shared" si="78"/>
        <v>0.57573502886150907</v>
      </c>
      <c r="Z109" s="47">
        <f>Y109/Y105</f>
        <v>0.97901736446523857</v>
      </c>
      <c r="AA109" s="5">
        <f t="shared" si="79"/>
        <v>1</v>
      </c>
      <c r="AB109" s="5">
        <f t="shared" si="80"/>
        <v>31</v>
      </c>
      <c r="AD109" s="36">
        <f t="shared" si="112"/>
        <v>4.9842500000000003</v>
      </c>
      <c r="AE109" s="165">
        <f t="shared" si="113"/>
        <v>0.18900000000000003</v>
      </c>
      <c r="AF109" s="164">
        <f t="shared" si="114"/>
        <v>9.4182067077344289</v>
      </c>
      <c r="AG109" s="164">
        <f t="shared" si="115"/>
        <v>9.4182067077344289</v>
      </c>
      <c r="AH109" s="160">
        <v>1</v>
      </c>
      <c r="AJ109" s="36"/>
      <c r="AK109" s="36"/>
      <c r="AL109" s="36"/>
      <c r="AM109" s="137"/>
      <c r="AO109" s="138"/>
      <c r="BI109" s="39">
        <f t="shared" si="81"/>
        <v>1328678.4209314461</v>
      </c>
      <c r="BJ109" s="39">
        <f t="shared" si="82"/>
        <v>1328678.4209314461</v>
      </c>
      <c r="BK109" s="39">
        <f t="shared" si="83"/>
        <v>1328678.4209314461</v>
      </c>
      <c r="BL109" s="39">
        <f t="shared" si="84"/>
        <v>3011.813869731769</v>
      </c>
      <c r="BM109" s="39">
        <f t="shared" si="85"/>
        <v>3011.813869731769</v>
      </c>
      <c r="BN109" s="39">
        <f t="shared" si="86"/>
        <v>3011.813869731769</v>
      </c>
      <c r="BO109" s="39">
        <f t="shared" si="87"/>
        <v>2677.1678842060169</v>
      </c>
      <c r="BP109" s="39">
        <f t="shared" si="88"/>
        <v>2677.1678842060169</v>
      </c>
      <c r="BQ109" s="39">
        <f t="shared" si="89"/>
        <v>2677.1678842060169</v>
      </c>
      <c r="BR109" s="43"/>
      <c r="BS109" s="39">
        <f t="shared" si="90"/>
        <v>0</v>
      </c>
      <c r="BT109" s="39">
        <f t="shared" si="91"/>
        <v>0</v>
      </c>
      <c r="BU109" s="39">
        <f t="shared" si="92"/>
        <v>0</v>
      </c>
      <c r="BV109" s="40">
        <f t="shared" si="93"/>
        <v>0</v>
      </c>
      <c r="BX109" s="39">
        <f t="shared" si="94"/>
        <v>0</v>
      </c>
      <c r="BY109" s="39">
        <f t="shared" si="95"/>
        <v>0</v>
      </c>
      <c r="BZ109" s="39">
        <f t="shared" si="96"/>
        <v>0</v>
      </c>
      <c r="CA109" s="40">
        <f t="shared" si="97"/>
        <v>0</v>
      </c>
      <c r="CB109" s="40"/>
      <c r="CC109" s="52">
        <f t="shared" si="98"/>
        <v>0</v>
      </c>
      <c r="CE109" s="52">
        <f t="shared" si="99"/>
        <v>1334367.402685384</v>
      </c>
      <c r="CF109" s="70"/>
    </row>
    <row r="110" spans="1:84">
      <c r="A110" s="44">
        <f t="shared" si="100"/>
        <v>40422</v>
      </c>
      <c r="B110" s="66">
        <f t="shared" si="101"/>
        <v>15000</v>
      </c>
      <c r="C110" s="67"/>
      <c r="D110" s="68">
        <f t="shared" si="64"/>
        <v>15000</v>
      </c>
      <c r="E110" s="35">
        <f t="shared" si="65"/>
        <v>450000</v>
      </c>
      <c r="F110" s="35">
        <f t="shared" si="66"/>
        <v>257739.15509097275</v>
      </c>
      <c r="G110" s="55">
        <f t="shared" si="67"/>
        <v>4.9530000000000003</v>
      </c>
      <c r="H110" s="69">
        <f>G110+' Summary'!$B$15</f>
        <v>4.9530000000000003</v>
      </c>
      <c r="I110" s="105">
        <f>H110+' Summary'!$B$17</f>
        <v>4.9530000000000003</v>
      </c>
      <c r="J110" s="55">
        <f t="shared" si="68"/>
        <v>1.125E-2</v>
      </c>
      <c r="K110" s="69">
        <f>J110+' Summary'!$B$16</f>
        <v>1.125E-2</v>
      </c>
      <c r="L110" s="105">
        <f t="shared" si="69"/>
        <v>1.125E-2</v>
      </c>
      <c r="M110" s="55">
        <f t="shared" si="70"/>
        <v>0.01</v>
      </c>
      <c r="N110" s="69">
        <f t="shared" ref="N110:O129" si="116">M110</f>
        <v>0.01</v>
      </c>
      <c r="O110" s="105">
        <f t="shared" si="116"/>
        <v>0.01</v>
      </c>
      <c r="P110" s="7"/>
      <c r="Q110" s="105">
        <f t="shared" si="71"/>
        <v>4.9742500000000005</v>
      </c>
      <c r="R110" s="105">
        <f t="shared" si="72"/>
        <v>4.9742500000000005</v>
      </c>
      <c r="S110" s="105">
        <f t="shared" si="73"/>
        <v>4.9742500000000005</v>
      </c>
      <c r="T110" s="161">
        <f>Curves!F106+' Summary'!$B$18</f>
        <v>0.18900000000000003</v>
      </c>
      <c r="U110" s="5">
        <f t="shared" si="74"/>
        <v>30</v>
      </c>
      <c r="V110" s="45">
        <f t="shared" si="75"/>
        <v>40476</v>
      </c>
      <c r="W110" s="5">
        <f t="shared" si="76"/>
        <v>3525</v>
      </c>
      <c r="X110" s="55">
        <f t="shared" si="77"/>
        <v>5.8539163538899007E-2</v>
      </c>
      <c r="Y110" s="47">
        <f t="shared" si="78"/>
        <v>0.57275367797993948</v>
      </c>
      <c r="Z110" s="47">
        <f>Y110/Y105</f>
        <v>0.97394768112776264</v>
      </c>
      <c r="AA110" s="5">
        <f t="shared" si="79"/>
        <v>1</v>
      </c>
      <c r="AB110" s="5">
        <f t="shared" si="80"/>
        <v>30</v>
      </c>
      <c r="AD110" s="36">
        <f t="shared" si="112"/>
        <v>4.9742500000000005</v>
      </c>
      <c r="AE110" s="165">
        <f t="shared" si="113"/>
        <v>0.18900000000000003</v>
      </c>
      <c r="AF110" s="164">
        <f t="shared" si="114"/>
        <v>9.5030800821355239</v>
      </c>
      <c r="AG110" s="164">
        <f t="shared" si="115"/>
        <v>9.5030800821355239</v>
      </c>
      <c r="AH110" s="160">
        <v>1</v>
      </c>
      <c r="AJ110" s="36"/>
      <c r="AK110" s="36"/>
      <c r="AL110" s="36"/>
      <c r="AM110" s="137"/>
      <c r="AO110" s="138"/>
      <c r="BI110" s="39">
        <f t="shared" si="81"/>
        <v>1276582.0351655881</v>
      </c>
      <c r="BJ110" s="39">
        <f t="shared" si="82"/>
        <v>1276582.0351655881</v>
      </c>
      <c r="BK110" s="39">
        <f t="shared" si="83"/>
        <v>1276582.0351655881</v>
      </c>
      <c r="BL110" s="39">
        <f t="shared" si="84"/>
        <v>2899.5654947734433</v>
      </c>
      <c r="BM110" s="39">
        <f t="shared" si="85"/>
        <v>2899.5654947734433</v>
      </c>
      <c r="BN110" s="39">
        <f t="shared" si="86"/>
        <v>2899.5654947734433</v>
      </c>
      <c r="BO110" s="39">
        <f t="shared" si="87"/>
        <v>2577.3915509097274</v>
      </c>
      <c r="BP110" s="39">
        <f t="shared" si="88"/>
        <v>2577.3915509097274</v>
      </c>
      <c r="BQ110" s="39">
        <f t="shared" si="89"/>
        <v>2577.3915509097274</v>
      </c>
      <c r="BR110" s="43"/>
      <c r="BS110" s="39">
        <f t="shared" si="90"/>
        <v>0</v>
      </c>
      <c r="BT110" s="39">
        <f t="shared" si="91"/>
        <v>0</v>
      </c>
      <c r="BU110" s="39">
        <f t="shared" si="92"/>
        <v>0</v>
      </c>
      <c r="BV110" s="40">
        <f t="shared" si="93"/>
        <v>0</v>
      </c>
      <c r="BX110" s="39">
        <f t="shared" si="94"/>
        <v>0</v>
      </c>
      <c r="BY110" s="39">
        <f t="shared" si="95"/>
        <v>0</v>
      </c>
      <c r="BZ110" s="39">
        <f t="shared" si="96"/>
        <v>0</v>
      </c>
      <c r="CA110" s="40">
        <f t="shared" si="97"/>
        <v>0</v>
      </c>
      <c r="CB110" s="40"/>
      <c r="CC110" s="52">
        <f t="shared" si="98"/>
        <v>0</v>
      </c>
      <c r="CE110" s="52">
        <f t="shared" si="99"/>
        <v>1282058.9922112713</v>
      </c>
      <c r="CF110" s="70"/>
    </row>
    <row r="111" spans="1:84">
      <c r="A111" s="44">
        <f t="shared" si="100"/>
        <v>40452</v>
      </c>
      <c r="B111" s="66">
        <f t="shared" si="101"/>
        <v>15000</v>
      </c>
      <c r="C111" s="67"/>
      <c r="D111" s="68">
        <f t="shared" si="64"/>
        <v>15000</v>
      </c>
      <c r="E111" s="35">
        <f t="shared" si="65"/>
        <v>465000</v>
      </c>
      <c r="F111" s="35">
        <f t="shared" si="66"/>
        <v>264903.32123034506</v>
      </c>
      <c r="G111" s="55">
        <f t="shared" si="67"/>
        <v>4.9729999999999999</v>
      </c>
      <c r="H111" s="69">
        <f>G111+' Summary'!$B$15</f>
        <v>4.9729999999999999</v>
      </c>
      <c r="I111" s="105">
        <f>H111+' Summary'!$B$17</f>
        <v>4.9729999999999999</v>
      </c>
      <c r="J111" s="55">
        <f t="shared" si="68"/>
        <v>-2E-3</v>
      </c>
      <c r="K111" s="69">
        <f>J111+' Summary'!$B$16</f>
        <v>-2E-3</v>
      </c>
      <c r="L111" s="105">
        <f t="shared" si="69"/>
        <v>-2E-3</v>
      </c>
      <c r="M111" s="55">
        <f t="shared" si="70"/>
        <v>0.01</v>
      </c>
      <c r="N111" s="69">
        <f t="shared" si="116"/>
        <v>0.01</v>
      </c>
      <c r="O111" s="105">
        <f t="shared" si="116"/>
        <v>0.01</v>
      </c>
      <c r="P111" s="7"/>
      <c r="Q111" s="105">
        <f t="shared" si="71"/>
        <v>4.9809999999999999</v>
      </c>
      <c r="R111" s="105">
        <f t="shared" si="72"/>
        <v>4.9809999999999999</v>
      </c>
      <c r="S111" s="105">
        <f t="shared" si="73"/>
        <v>4.9809999999999999</v>
      </c>
      <c r="T111" s="161">
        <f>Curves!F107+' Summary'!$B$18</f>
        <v>0.18900000000000003</v>
      </c>
      <c r="U111" s="5">
        <f t="shared" si="74"/>
        <v>31</v>
      </c>
      <c r="V111" s="45">
        <f t="shared" si="75"/>
        <v>40507</v>
      </c>
      <c r="W111" s="5">
        <f t="shared" si="76"/>
        <v>3556</v>
      </c>
      <c r="X111" s="55">
        <f t="shared" si="77"/>
        <v>5.8587441326695418E-2</v>
      </c>
      <c r="Y111" s="47">
        <f t="shared" si="78"/>
        <v>0.56968456178568827</v>
      </c>
      <c r="Z111" s="47">
        <f>Y111/Y105</f>
        <v>0.96872875593282515</v>
      </c>
      <c r="AA111" s="5">
        <f t="shared" si="79"/>
        <v>1</v>
      </c>
      <c r="AB111" s="5">
        <f t="shared" si="80"/>
        <v>31</v>
      </c>
      <c r="AD111" s="36">
        <f t="shared" si="112"/>
        <v>4.9809999999999999</v>
      </c>
      <c r="AE111" s="165">
        <f t="shared" si="113"/>
        <v>0.18900000000000003</v>
      </c>
      <c r="AF111" s="164">
        <f t="shared" si="114"/>
        <v>9.5852156057494859</v>
      </c>
      <c r="AG111" s="164">
        <f t="shared" si="115"/>
        <v>9.5852156057494859</v>
      </c>
      <c r="AH111" s="160">
        <v>1</v>
      </c>
      <c r="AJ111" s="36"/>
      <c r="AK111" s="36"/>
      <c r="AL111" s="36"/>
      <c r="AM111" s="137"/>
      <c r="AO111" s="138"/>
      <c r="BI111" s="39">
        <f t="shared" si="81"/>
        <v>1317364.2164785059</v>
      </c>
      <c r="BJ111" s="39">
        <f t="shared" si="82"/>
        <v>1317364.2164785059</v>
      </c>
      <c r="BK111" s="39">
        <f t="shared" si="83"/>
        <v>1317364.2164785059</v>
      </c>
      <c r="BL111" s="39">
        <f t="shared" si="84"/>
        <v>-529.80664246069011</v>
      </c>
      <c r="BM111" s="39">
        <f t="shared" si="85"/>
        <v>-529.80664246069011</v>
      </c>
      <c r="BN111" s="39">
        <f t="shared" si="86"/>
        <v>-529.80664246069011</v>
      </c>
      <c r="BO111" s="39">
        <f t="shared" si="87"/>
        <v>2649.0332123034505</v>
      </c>
      <c r="BP111" s="39">
        <f t="shared" si="88"/>
        <v>2649.0332123034505</v>
      </c>
      <c r="BQ111" s="39">
        <f t="shared" si="89"/>
        <v>2649.0332123034505</v>
      </c>
      <c r="BR111" s="43"/>
      <c r="BS111" s="39">
        <f t="shared" si="90"/>
        <v>0</v>
      </c>
      <c r="BT111" s="39">
        <f t="shared" si="91"/>
        <v>0</v>
      </c>
      <c r="BU111" s="39">
        <f t="shared" si="92"/>
        <v>0</v>
      </c>
      <c r="BV111" s="40">
        <f t="shared" si="93"/>
        <v>0</v>
      </c>
      <c r="BX111" s="39">
        <f t="shared" si="94"/>
        <v>0</v>
      </c>
      <c r="BY111" s="39">
        <f t="shared" si="95"/>
        <v>0</v>
      </c>
      <c r="BZ111" s="39">
        <f t="shared" si="96"/>
        <v>0</v>
      </c>
      <c r="CA111" s="40">
        <f t="shared" si="97"/>
        <v>0</v>
      </c>
      <c r="CB111" s="40"/>
      <c r="CC111" s="52">
        <f t="shared" si="98"/>
        <v>0</v>
      </c>
      <c r="CE111" s="52">
        <f t="shared" si="99"/>
        <v>1319483.4430483487</v>
      </c>
      <c r="CF111" s="70"/>
    </row>
    <row r="112" spans="1:84">
      <c r="A112" s="44">
        <f t="shared" si="100"/>
        <v>40483</v>
      </c>
      <c r="B112" s="66">
        <f t="shared" si="101"/>
        <v>15000</v>
      </c>
      <c r="C112" s="67"/>
      <c r="D112" s="68">
        <f t="shared" si="64"/>
        <v>15000</v>
      </c>
      <c r="E112" s="35">
        <f t="shared" si="65"/>
        <v>450000</v>
      </c>
      <c r="F112" s="35">
        <f t="shared" si="66"/>
        <v>255026.55413862169</v>
      </c>
      <c r="G112" s="55">
        <f t="shared" si="67"/>
        <v>5.0999999999999996</v>
      </c>
      <c r="H112" s="69">
        <f>G112+' Summary'!$B$15</f>
        <v>5.0999999999999996</v>
      </c>
      <c r="I112" s="105">
        <f>H112+' Summary'!$B$17</f>
        <v>5.0999999999999996</v>
      </c>
      <c r="J112" s="55">
        <f t="shared" si="68"/>
        <v>-1E-3</v>
      </c>
      <c r="K112" s="69">
        <f>J112+' Summary'!$B$16</f>
        <v>-1E-3</v>
      </c>
      <c r="L112" s="105">
        <f t="shared" si="69"/>
        <v>-1E-3</v>
      </c>
      <c r="M112" s="55">
        <f t="shared" si="70"/>
        <v>7.4999999999999997E-3</v>
      </c>
      <c r="N112" s="69">
        <f t="shared" si="116"/>
        <v>7.4999999999999997E-3</v>
      </c>
      <c r="O112" s="105">
        <f t="shared" si="116"/>
        <v>7.4999999999999997E-3</v>
      </c>
      <c r="P112" s="7"/>
      <c r="Q112" s="105">
        <f t="shared" si="71"/>
        <v>5.1064999999999996</v>
      </c>
      <c r="R112" s="105">
        <f t="shared" si="72"/>
        <v>5.1064999999999996</v>
      </c>
      <c r="S112" s="105">
        <f t="shared" si="73"/>
        <v>5.1064999999999996</v>
      </c>
      <c r="T112" s="161">
        <f>Curves!F108+' Summary'!$B$18</f>
        <v>0.18900000000000003</v>
      </c>
      <c r="U112" s="5">
        <f t="shared" si="74"/>
        <v>30</v>
      </c>
      <c r="V112" s="45">
        <f t="shared" si="75"/>
        <v>40537</v>
      </c>
      <c r="W112" s="5">
        <f t="shared" si="76"/>
        <v>3586</v>
      </c>
      <c r="X112" s="55">
        <f t="shared" si="77"/>
        <v>5.8637328374898906E-2</v>
      </c>
      <c r="Y112" s="47">
        <f t="shared" si="78"/>
        <v>0.56672567586360378</v>
      </c>
      <c r="Z112" s="47">
        <f>Y112/Y105</f>
        <v>0.963697273476528</v>
      </c>
      <c r="AA112" s="5">
        <f t="shared" si="79"/>
        <v>1</v>
      </c>
      <c r="AB112" s="5">
        <f t="shared" si="80"/>
        <v>30</v>
      </c>
      <c r="AD112" s="36">
        <f t="shared" si="112"/>
        <v>5.1064999999999996</v>
      </c>
      <c r="AE112" s="165">
        <f t="shared" si="113"/>
        <v>0.18900000000000003</v>
      </c>
      <c r="AF112" s="164">
        <f t="shared" si="114"/>
        <v>9.6700889801505809</v>
      </c>
      <c r="AG112" s="164">
        <f t="shared" si="115"/>
        <v>9.6700889801505809</v>
      </c>
      <c r="AH112" s="160">
        <v>1</v>
      </c>
      <c r="AJ112" s="36"/>
      <c r="AK112" s="36"/>
      <c r="AL112" s="36"/>
      <c r="AM112" s="137"/>
      <c r="AO112" s="138"/>
      <c r="BI112" s="39">
        <f t="shared" si="81"/>
        <v>1300635.4261069705</v>
      </c>
      <c r="BJ112" s="39">
        <f t="shared" si="82"/>
        <v>1300635.4261069705</v>
      </c>
      <c r="BK112" s="39">
        <f t="shared" si="83"/>
        <v>1300635.4261069705</v>
      </c>
      <c r="BL112" s="39">
        <f t="shared" si="84"/>
        <v>-255.02655413862169</v>
      </c>
      <c r="BM112" s="39">
        <f t="shared" si="85"/>
        <v>-255.02655413862169</v>
      </c>
      <c r="BN112" s="39">
        <f t="shared" si="86"/>
        <v>-255.02655413862169</v>
      </c>
      <c r="BO112" s="39">
        <f t="shared" si="87"/>
        <v>1912.6991560396627</v>
      </c>
      <c r="BP112" s="39">
        <f t="shared" si="88"/>
        <v>1912.6991560396627</v>
      </c>
      <c r="BQ112" s="39">
        <f t="shared" si="89"/>
        <v>1912.6991560396627</v>
      </c>
      <c r="BR112" s="43"/>
      <c r="BS112" s="39">
        <f t="shared" si="90"/>
        <v>0</v>
      </c>
      <c r="BT112" s="39">
        <f t="shared" si="91"/>
        <v>0</v>
      </c>
      <c r="BU112" s="39">
        <f t="shared" si="92"/>
        <v>0</v>
      </c>
      <c r="BV112" s="40">
        <f t="shared" si="93"/>
        <v>0</v>
      </c>
      <c r="BX112" s="39">
        <f t="shared" si="94"/>
        <v>0</v>
      </c>
      <c r="BY112" s="39">
        <f t="shared" si="95"/>
        <v>0</v>
      </c>
      <c r="BZ112" s="39">
        <f t="shared" si="96"/>
        <v>0</v>
      </c>
      <c r="CA112" s="40">
        <f t="shared" si="97"/>
        <v>0</v>
      </c>
      <c r="CB112" s="40"/>
      <c r="CC112" s="52">
        <f t="shared" si="98"/>
        <v>0</v>
      </c>
      <c r="CE112" s="52">
        <f t="shared" si="99"/>
        <v>1302293.0987088715</v>
      </c>
      <c r="CF112" s="70"/>
    </row>
    <row r="113" spans="1:84">
      <c r="A113" s="44">
        <f t="shared" si="100"/>
        <v>40513</v>
      </c>
      <c r="B113" s="66">
        <f t="shared" si="101"/>
        <v>15000</v>
      </c>
      <c r="C113" s="67"/>
      <c r="D113" s="68">
        <f t="shared" si="64"/>
        <v>15000</v>
      </c>
      <c r="E113" s="35">
        <f t="shared" si="65"/>
        <v>465000</v>
      </c>
      <c r="F113" s="35">
        <f t="shared" si="66"/>
        <v>262111.08304963651</v>
      </c>
      <c r="G113" s="55">
        <f t="shared" si="67"/>
        <v>5.2350000000000003</v>
      </c>
      <c r="H113" s="69">
        <f>G113+' Summary'!$B$15</f>
        <v>5.2350000000000003</v>
      </c>
      <c r="I113" s="105">
        <f>H113+' Summary'!$B$17</f>
        <v>5.2350000000000003</v>
      </c>
      <c r="J113" s="55">
        <f t="shared" si="68"/>
        <v>-1E-3</v>
      </c>
      <c r="K113" s="69">
        <f>J113+' Summary'!$B$16</f>
        <v>-1E-3</v>
      </c>
      <c r="L113" s="105">
        <f t="shared" si="69"/>
        <v>-1E-3</v>
      </c>
      <c r="M113" s="55">
        <f t="shared" si="70"/>
        <v>7.4999999999999997E-3</v>
      </c>
      <c r="N113" s="69">
        <f t="shared" si="116"/>
        <v>7.4999999999999997E-3</v>
      </c>
      <c r="O113" s="105">
        <f t="shared" si="116"/>
        <v>7.4999999999999997E-3</v>
      </c>
      <c r="P113" s="7"/>
      <c r="Q113" s="105">
        <f t="shared" si="71"/>
        <v>5.2415000000000003</v>
      </c>
      <c r="R113" s="105">
        <f t="shared" si="72"/>
        <v>5.2415000000000003</v>
      </c>
      <c r="S113" s="105">
        <f t="shared" si="73"/>
        <v>5.2415000000000003</v>
      </c>
      <c r="T113" s="161">
        <f>Curves!F109+' Summary'!$B$18</f>
        <v>0.18900000000000003</v>
      </c>
      <c r="U113" s="5">
        <f t="shared" si="74"/>
        <v>31</v>
      </c>
      <c r="V113" s="45">
        <f t="shared" si="75"/>
        <v>40568</v>
      </c>
      <c r="W113" s="5">
        <f t="shared" si="76"/>
        <v>3617</v>
      </c>
      <c r="X113" s="55">
        <f t="shared" si="77"/>
        <v>5.8685606164271313E-2</v>
      </c>
      <c r="Y113" s="47">
        <f t="shared" si="78"/>
        <v>0.56367974849384195</v>
      </c>
      <c r="Z113" s="47">
        <f>Y113/Y105</f>
        <v>0.95851778006999755</v>
      </c>
      <c r="AA113" s="5">
        <f t="shared" si="79"/>
        <v>1</v>
      </c>
      <c r="AB113" s="5">
        <f t="shared" si="80"/>
        <v>31</v>
      </c>
      <c r="AD113" s="36">
        <f t="shared" si="112"/>
        <v>5.2415000000000003</v>
      </c>
      <c r="AE113" s="165">
        <f t="shared" si="113"/>
        <v>0.18900000000000003</v>
      </c>
      <c r="AF113" s="164">
        <f t="shared" si="114"/>
        <v>9.7522245037645447</v>
      </c>
      <c r="AG113" s="164">
        <f t="shared" si="115"/>
        <v>9.7522245037645447</v>
      </c>
      <c r="AH113" s="160">
        <v>1</v>
      </c>
      <c r="AJ113" s="36"/>
      <c r="AK113" s="36"/>
      <c r="AL113" s="36"/>
      <c r="AM113" s="137"/>
      <c r="AO113" s="138"/>
      <c r="BI113" s="39">
        <f t="shared" si="81"/>
        <v>1372151.5197648471</v>
      </c>
      <c r="BJ113" s="39">
        <f t="shared" si="82"/>
        <v>1372151.5197648471</v>
      </c>
      <c r="BK113" s="39">
        <f t="shared" si="83"/>
        <v>1372151.5197648471</v>
      </c>
      <c r="BL113" s="39">
        <f t="shared" si="84"/>
        <v>-262.11108304963653</v>
      </c>
      <c r="BM113" s="39">
        <f t="shared" si="85"/>
        <v>-262.11108304963653</v>
      </c>
      <c r="BN113" s="39">
        <f t="shared" si="86"/>
        <v>-262.11108304963653</v>
      </c>
      <c r="BO113" s="39">
        <f t="shared" si="87"/>
        <v>1965.8331228722736</v>
      </c>
      <c r="BP113" s="39">
        <f t="shared" si="88"/>
        <v>1965.8331228722736</v>
      </c>
      <c r="BQ113" s="39">
        <f t="shared" si="89"/>
        <v>1965.8331228722736</v>
      </c>
      <c r="BR113" s="43"/>
      <c r="BS113" s="39">
        <f t="shared" si="90"/>
        <v>0</v>
      </c>
      <c r="BT113" s="39">
        <f t="shared" si="91"/>
        <v>0</v>
      </c>
      <c r="BU113" s="39">
        <f t="shared" si="92"/>
        <v>0</v>
      </c>
      <c r="BV113" s="40">
        <f t="shared" si="93"/>
        <v>0</v>
      </c>
      <c r="BX113" s="39">
        <f t="shared" si="94"/>
        <v>0</v>
      </c>
      <c r="BY113" s="39">
        <f t="shared" si="95"/>
        <v>0</v>
      </c>
      <c r="BZ113" s="39">
        <f t="shared" si="96"/>
        <v>0</v>
      </c>
      <c r="CA113" s="40">
        <f t="shared" si="97"/>
        <v>0</v>
      </c>
      <c r="CB113" s="40"/>
      <c r="CC113" s="52">
        <f t="shared" si="98"/>
        <v>0</v>
      </c>
      <c r="CE113" s="52">
        <f t="shared" si="99"/>
        <v>1373855.2418046698</v>
      </c>
      <c r="CF113" s="70"/>
    </row>
    <row r="114" spans="1:84">
      <c r="A114" s="44">
        <f t="shared" si="100"/>
        <v>40544</v>
      </c>
      <c r="B114" s="66">
        <f t="shared" si="101"/>
        <v>15000</v>
      </c>
      <c r="C114" s="67"/>
      <c r="D114" s="68">
        <f t="shared" si="64"/>
        <v>15000</v>
      </c>
      <c r="E114" s="35">
        <f t="shared" si="65"/>
        <v>465000</v>
      </c>
      <c r="F114" s="35">
        <f t="shared" si="66"/>
        <v>260700.19753259482</v>
      </c>
      <c r="G114" s="55">
        <f t="shared" si="67"/>
        <v>5.28</v>
      </c>
      <c r="H114" s="69">
        <f>G114+' Summary'!$B$15</f>
        <v>5.28</v>
      </c>
      <c r="I114" s="105">
        <f>H114+' Summary'!$B$17</f>
        <v>5.28</v>
      </c>
      <c r="J114" s="55">
        <f t="shared" si="68"/>
        <v>-1E-3</v>
      </c>
      <c r="K114" s="69">
        <f>J114+' Summary'!$B$16</f>
        <v>-1E-3</v>
      </c>
      <c r="L114" s="105">
        <f t="shared" si="69"/>
        <v>-1E-3</v>
      </c>
      <c r="M114" s="55">
        <f t="shared" si="70"/>
        <v>7.4999999999999997E-3</v>
      </c>
      <c r="N114" s="69">
        <f t="shared" si="116"/>
        <v>7.4999999999999997E-3</v>
      </c>
      <c r="O114" s="105">
        <f t="shared" si="116"/>
        <v>7.4999999999999997E-3</v>
      </c>
      <c r="P114" s="7"/>
      <c r="Q114" s="105">
        <f t="shared" si="71"/>
        <v>5.2865000000000002</v>
      </c>
      <c r="R114" s="105">
        <f t="shared" si="72"/>
        <v>5.2865000000000002</v>
      </c>
      <c r="S114" s="105">
        <f t="shared" si="73"/>
        <v>5.2865000000000002</v>
      </c>
      <c r="T114" s="161">
        <f>Curves!F110+' Summary'!$B$18</f>
        <v>0.18900000000000003</v>
      </c>
      <c r="U114" s="5">
        <f t="shared" si="74"/>
        <v>31</v>
      </c>
      <c r="V114" s="45">
        <f t="shared" si="75"/>
        <v>40599</v>
      </c>
      <c r="W114" s="5">
        <f t="shared" si="76"/>
        <v>3648</v>
      </c>
      <c r="X114" s="55">
        <f t="shared" si="77"/>
        <v>5.8735493214103318E-2</v>
      </c>
      <c r="Y114" s="47">
        <f t="shared" si="78"/>
        <v>0.56064558609160176</v>
      </c>
      <c r="Z114" s="47">
        <f>Y114/Y105</f>
        <v>0.95335829258097904</v>
      </c>
      <c r="AA114" s="5">
        <f t="shared" si="79"/>
        <v>1</v>
      </c>
      <c r="AB114" s="5">
        <f t="shared" si="80"/>
        <v>31</v>
      </c>
      <c r="AD114" s="36">
        <f t="shared" si="112"/>
        <v>5.2865000000000002</v>
      </c>
      <c r="AE114" s="165">
        <f t="shared" si="113"/>
        <v>0.18900000000000003</v>
      </c>
      <c r="AF114" s="164">
        <f t="shared" si="114"/>
        <v>9.8370978781656397</v>
      </c>
      <c r="AG114" s="164">
        <f t="shared" si="115"/>
        <v>9.8370978781656397</v>
      </c>
      <c r="AH114" s="160">
        <v>1</v>
      </c>
      <c r="AJ114" s="36"/>
      <c r="AK114" s="36"/>
      <c r="AL114" s="36"/>
      <c r="AM114" s="137"/>
      <c r="AO114" s="138"/>
      <c r="BI114" s="39">
        <f t="shared" si="81"/>
        <v>1376497.0429721007</v>
      </c>
      <c r="BJ114" s="39">
        <f t="shared" si="82"/>
        <v>1376497.0429721007</v>
      </c>
      <c r="BK114" s="39">
        <f t="shared" si="83"/>
        <v>1376497.0429721007</v>
      </c>
      <c r="BL114" s="39">
        <f t="shared" si="84"/>
        <v>-260.70019753259481</v>
      </c>
      <c r="BM114" s="39">
        <f t="shared" si="85"/>
        <v>-260.70019753259481</v>
      </c>
      <c r="BN114" s="39">
        <f t="shared" si="86"/>
        <v>-260.70019753259481</v>
      </c>
      <c r="BO114" s="39">
        <f t="shared" si="87"/>
        <v>1955.2514814944611</v>
      </c>
      <c r="BP114" s="39">
        <f t="shared" si="88"/>
        <v>1955.2514814944611</v>
      </c>
      <c r="BQ114" s="39">
        <f t="shared" si="89"/>
        <v>1955.2514814944611</v>
      </c>
      <c r="BR114" s="43"/>
      <c r="BS114" s="39">
        <f t="shared" si="90"/>
        <v>0</v>
      </c>
      <c r="BT114" s="39">
        <f t="shared" si="91"/>
        <v>0</v>
      </c>
      <c r="BU114" s="39">
        <f t="shared" si="92"/>
        <v>0</v>
      </c>
      <c r="BV114" s="40">
        <f t="shared" si="93"/>
        <v>0</v>
      </c>
      <c r="BX114" s="39">
        <f t="shared" si="94"/>
        <v>0</v>
      </c>
      <c r="BY114" s="39">
        <f t="shared" si="95"/>
        <v>0</v>
      </c>
      <c r="BZ114" s="39">
        <f t="shared" si="96"/>
        <v>0</v>
      </c>
      <c r="CA114" s="40">
        <f t="shared" si="97"/>
        <v>0</v>
      </c>
      <c r="CB114" s="40"/>
      <c r="CC114" s="52">
        <f t="shared" si="98"/>
        <v>0</v>
      </c>
      <c r="CE114" s="52">
        <f t="shared" si="99"/>
        <v>1378191.5942560625</v>
      </c>
      <c r="CF114" s="70"/>
    </row>
    <row r="115" spans="1:84">
      <c r="A115" s="44">
        <f t="shared" si="100"/>
        <v>40575</v>
      </c>
      <c r="B115" s="66">
        <f t="shared" si="101"/>
        <v>15000</v>
      </c>
      <c r="C115" s="67"/>
      <c r="D115" s="68">
        <f t="shared" si="64"/>
        <v>15000</v>
      </c>
      <c r="E115" s="35">
        <f t="shared" si="65"/>
        <v>420000</v>
      </c>
      <c r="F115" s="35">
        <f t="shared" si="66"/>
        <v>234324.36441547456</v>
      </c>
      <c r="G115" s="55">
        <f t="shared" si="67"/>
        <v>5.16</v>
      </c>
      <c r="H115" s="69">
        <f>G115+' Summary'!$B$15</f>
        <v>5.16</v>
      </c>
      <c r="I115" s="105">
        <f>H115+' Summary'!$B$17</f>
        <v>5.16</v>
      </c>
      <c r="J115" s="55">
        <f t="shared" si="68"/>
        <v>-1E-3</v>
      </c>
      <c r="K115" s="69">
        <f>J115+' Summary'!$B$16</f>
        <v>-1E-3</v>
      </c>
      <c r="L115" s="105">
        <f t="shared" si="69"/>
        <v>-1E-3</v>
      </c>
      <c r="M115" s="55">
        <f t="shared" si="70"/>
        <v>7.4999999999999997E-3</v>
      </c>
      <c r="N115" s="69">
        <f t="shared" si="116"/>
        <v>7.4999999999999997E-3</v>
      </c>
      <c r="O115" s="105">
        <f t="shared" si="116"/>
        <v>7.4999999999999997E-3</v>
      </c>
      <c r="P115" s="7"/>
      <c r="Q115" s="105">
        <f t="shared" si="71"/>
        <v>5.1665000000000001</v>
      </c>
      <c r="R115" s="105">
        <f t="shared" si="72"/>
        <v>5.1665000000000001</v>
      </c>
      <c r="S115" s="105">
        <f t="shared" si="73"/>
        <v>5.1665000000000001</v>
      </c>
      <c r="T115" s="161">
        <f>Curves!F111+' Summary'!$B$18</f>
        <v>0.18900000000000003</v>
      </c>
      <c r="U115" s="5">
        <f t="shared" si="74"/>
        <v>28</v>
      </c>
      <c r="V115" s="45">
        <f t="shared" si="75"/>
        <v>40627</v>
      </c>
      <c r="W115" s="5">
        <f t="shared" si="76"/>
        <v>3676</v>
      </c>
      <c r="X115" s="55">
        <f t="shared" si="77"/>
        <v>5.878538026476271E-2</v>
      </c>
      <c r="Y115" s="47">
        <f t="shared" si="78"/>
        <v>0.5579151533701775</v>
      </c>
      <c r="Z115" s="47">
        <f>Y115/Y105</f>
        <v>0.94871528683567208</v>
      </c>
      <c r="AA115" s="5">
        <f t="shared" si="79"/>
        <v>1</v>
      </c>
      <c r="AB115" s="5">
        <f t="shared" si="80"/>
        <v>28</v>
      </c>
      <c r="AD115" s="36">
        <f t="shared" si="112"/>
        <v>5.1665000000000001</v>
      </c>
      <c r="AE115" s="165">
        <f t="shared" si="113"/>
        <v>0.18900000000000003</v>
      </c>
      <c r="AF115" s="164">
        <f t="shared" si="114"/>
        <v>9.9219712525667347</v>
      </c>
      <c r="AG115" s="164">
        <f t="shared" si="115"/>
        <v>9.9219712525667347</v>
      </c>
      <c r="AH115" s="160">
        <v>1</v>
      </c>
      <c r="AJ115" s="36"/>
      <c r="AK115" s="36"/>
      <c r="AL115" s="36"/>
      <c r="AM115" s="137"/>
      <c r="AO115" s="138"/>
      <c r="BI115" s="39">
        <f t="shared" si="81"/>
        <v>1209113.7203838488</v>
      </c>
      <c r="BJ115" s="39">
        <f t="shared" si="82"/>
        <v>1209113.7203838488</v>
      </c>
      <c r="BK115" s="39">
        <f t="shared" si="83"/>
        <v>1209113.7203838488</v>
      </c>
      <c r="BL115" s="39">
        <f t="shared" si="84"/>
        <v>-234.32436441547455</v>
      </c>
      <c r="BM115" s="39">
        <f t="shared" si="85"/>
        <v>-234.32436441547455</v>
      </c>
      <c r="BN115" s="39">
        <f t="shared" si="86"/>
        <v>-234.32436441547455</v>
      </c>
      <c r="BO115" s="39">
        <f t="shared" si="87"/>
        <v>1757.4327331160591</v>
      </c>
      <c r="BP115" s="39">
        <f t="shared" si="88"/>
        <v>1757.4327331160591</v>
      </c>
      <c r="BQ115" s="39">
        <f t="shared" si="89"/>
        <v>1757.4327331160591</v>
      </c>
      <c r="BR115" s="43"/>
      <c r="BS115" s="39">
        <f t="shared" si="90"/>
        <v>0</v>
      </c>
      <c r="BT115" s="39">
        <f t="shared" si="91"/>
        <v>0</v>
      </c>
      <c r="BU115" s="39">
        <f t="shared" si="92"/>
        <v>0</v>
      </c>
      <c r="BV115" s="40">
        <f t="shared" si="93"/>
        <v>0</v>
      </c>
      <c r="BX115" s="39">
        <f t="shared" si="94"/>
        <v>0</v>
      </c>
      <c r="BY115" s="39">
        <f t="shared" si="95"/>
        <v>0</v>
      </c>
      <c r="BZ115" s="39">
        <f t="shared" si="96"/>
        <v>0</v>
      </c>
      <c r="CA115" s="40">
        <f t="shared" si="97"/>
        <v>0</v>
      </c>
      <c r="CB115" s="40"/>
      <c r="CC115" s="52">
        <f t="shared" si="98"/>
        <v>0</v>
      </c>
      <c r="CE115" s="52">
        <f t="shared" si="99"/>
        <v>1210636.8287525494</v>
      </c>
      <c r="CF115" s="70"/>
    </row>
    <row r="116" spans="1:84">
      <c r="A116" s="44">
        <f t="shared" si="100"/>
        <v>40603</v>
      </c>
      <c r="B116" s="66">
        <f t="shared" si="101"/>
        <v>15000</v>
      </c>
      <c r="C116" s="67"/>
      <c r="D116" s="68">
        <f t="shared" si="64"/>
        <v>15000</v>
      </c>
      <c r="E116" s="35">
        <f t="shared" si="65"/>
        <v>465000</v>
      </c>
      <c r="F116" s="35">
        <f t="shared" si="66"/>
        <v>258068.99349386094</v>
      </c>
      <c r="G116" s="55">
        <f t="shared" si="67"/>
        <v>5.0199999999999996</v>
      </c>
      <c r="H116" s="69">
        <f>G116+' Summary'!$B$15</f>
        <v>5.0199999999999996</v>
      </c>
      <c r="I116" s="105">
        <f>H116+' Summary'!$B$17</f>
        <v>5.0199999999999996</v>
      </c>
      <c r="J116" s="55">
        <f t="shared" si="68"/>
        <v>1.2500000000000001E-2</v>
      </c>
      <c r="K116" s="69">
        <f>J116+' Summary'!$B$16</f>
        <v>1.2500000000000001E-2</v>
      </c>
      <c r="L116" s="105">
        <f t="shared" si="69"/>
        <v>1.2500000000000001E-2</v>
      </c>
      <c r="M116" s="55">
        <f t="shared" si="70"/>
        <v>7.4999999999999997E-3</v>
      </c>
      <c r="N116" s="69">
        <f t="shared" si="116"/>
        <v>7.4999999999999997E-3</v>
      </c>
      <c r="O116" s="105">
        <f t="shared" si="116"/>
        <v>7.4999999999999997E-3</v>
      </c>
      <c r="P116" s="7"/>
      <c r="Q116" s="105">
        <f t="shared" si="71"/>
        <v>5.0399999999999991</v>
      </c>
      <c r="R116" s="105">
        <f t="shared" si="72"/>
        <v>5.0399999999999991</v>
      </c>
      <c r="S116" s="105">
        <f t="shared" si="73"/>
        <v>5.0399999999999991</v>
      </c>
      <c r="T116" s="161">
        <f>Curves!F112+' Summary'!$B$18</f>
        <v>0.18400000000000002</v>
      </c>
      <c r="U116" s="5">
        <f t="shared" si="74"/>
        <v>31</v>
      </c>
      <c r="V116" s="45">
        <f t="shared" si="75"/>
        <v>40658</v>
      </c>
      <c r="W116" s="5">
        <f t="shared" si="76"/>
        <v>3707</v>
      </c>
      <c r="X116" s="55">
        <f t="shared" si="77"/>
        <v>5.883043953703692E-2</v>
      </c>
      <c r="Y116" s="47">
        <f t="shared" si="78"/>
        <v>0.55498708278249664</v>
      </c>
      <c r="Z116" s="47">
        <f>Y116/Y105</f>
        <v>0.94373620478226961</v>
      </c>
      <c r="AA116" s="5">
        <f t="shared" si="79"/>
        <v>1</v>
      </c>
      <c r="AB116" s="5">
        <f t="shared" si="80"/>
        <v>31</v>
      </c>
      <c r="AD116" s="36">
        <f t="shared" si="112"/>
        <v>5.0399999999999991</v>
      </c>
      <c r="AE116" s="165">
        <f t="shared" si="113"/>
        <v>0.18400000000000002</v>
      </c>
      <c r="AF116" s="164">
        <f t="shared" si="114"/>
        <v>9.9986310746064344</v>
      </c>
      <c r="AG116" s="164">
        <f t="shared" si="115"/>
        <v>9.9986310746064344</v>
      </c>
      <c r="AH116" s="160">
        <v>1</v>
      </c>
      <c r="AJ116" s="36"/>
      <c r="AK116" s="36"/>
      <c r="AL116" s="36"/>
      <c r="AM116" s="137"/>
      <c r="AO116" s="138"/>
      <c r="BI116" s="39">
        <f t="shared" si="81"/>
        <v>1295506.3473391817</v>
      </c>
      <c r="BJ116" s="39">
        <f t="shared" si="82"/>
        <v>1295506.3473391817</v>
      </c>
      <c r="BK116" s="39">
        <f t="shared" si="83"/>
        <v>1295506.3473391817</v>
      </c>
      <c r="BL116" s="39">
        <f t="shared" si="84"/>
        <v>3225.8624186732618</v>
      </c>
      <c r="BM116" s="39">
        <f t="shared" si="85"/>
        <v>3225.8624186732618</v>
      </c>
      <c r="BN116" s="39">
        <f t="shared" si="86"/>
        <v>3225.8624186732618</v>
      </c>
      <c r="BO116" s="39">
        <f t="shared" si="87"/>
        <v>1935.5174512039569</v>
      </c>
      <c r="BP116" s="39">
        <f t="shared" si="88"/>
        <v>1935.5174512039569</v>
      </c>
      <c r="BQ116" s="39">
        <f t="shared" si="89"/>
        <v>1935.5174512039569</v>
      </c>
      <c r="BR116" s="43"/>
      <c r="BS116" s="39">
        <f t="shared" si="90"/>
        <v>0</v>
      </c>
      <c r="BT116" s="39">
        <f t="shared" si="91"/>
        <v>0</v>
      </c>
      <c r="BU116" s="39">
        <f t="shared" si="92"/>
        <v>0</v>
      </c>
      <c r="BV116" s="40">
        <f t="shared" si="93"/>
        <v>0</v>
      </c>
      <c r="BX116" s="39">
        <f t="shared" si="94"/>
        <v>0</v>
      </c>
      <c r="BY116" s="39">
        <f t="shared" si="95"/>
        <v>0</v>
      </c>
      <c r="BZ116" s="39">
        <f t="shared" si="96"/>
        <v>0</v>
      </c>
      <c r="CA116" s="40">
        <f t="shared" si="97"/>
        <v>0</v>
      </c>
      <c r="CB116" s="40"/>
      <c r="CC116" s="52">
        <f t="shared" si="98"/>
        <v>0</v>
      </c>
      <c r="CE116" s="52">
        <f t="shared" si="99"/>
        <v>1300667.7272090588</v>
      </c>
      <c r="CF116" s="70"/>
    </row>
    <row r="117" spans="1:84">
      <c r="A117" s="139">
        <f t="shared" si="100"/>
        <v>40634</v>
      </c>
      <c r="B117" s="140">
        <f t="shared" si="101"/>
        <v>15000</v>
      </c>
      <c r="C117" s="141"/>
      <c r="D117" s="142">
        <f t="shared" si="64"/>
        <v>15000</v>
      </c>
      <c r="E117" s="143">
        <f t="shared" si="65"/>
        <v>450000</v>
      </c>
      <c r="F117" s="143">
        <f t="shared" si="66"/>
        <v>248475.51586651392</v>
      </c>
      <c r="G117" s="144">
        <f t="shared" si="67"/>
        <v>4.9840000000000009</v>
      </c>
      <c r="H117" s="145">
        <f>G117+' Summary'!$B$15</f>
        <v>4.9840000000000009</v>
      </c>
      <c r="I117" s="146">
        <f>H117+' Summary'!$B$17</f>
        <v>4.9840000000000009</v>
      </c>
      <c r="J117" s="144">
        <f t="shared" si="68"/>
        <v>1.2500000000000001E-2</v>
      </c>
      <c r="K117" s="145">
        <f>J117+' Summary'!$B$16</f>
        <v>1.2500000000000001E-2</v>
      </c>
      <c r="L117" s="146">
        <f t="shared" si="69"/>
        <v>1.2500000000000001E-2</v>
      </c>
      <c r="M117" s="144">
        <f t="shared" si="70"/>
        <v>0.01</v>
      </c>
      <c r="N117" s="145">
        <f t="shared" si="116"/>
        <v>0.01</v>
      </c>
      <c r="O117" s="146">
        <f t="shared" si="116"/>
        <v>0.01</v>
      </c>
      <c r="P117" s="147"/>
      <c r="Q117" s="146">
        <f t="shared" si="71"/>
        <v>5.0065000000000008</v>
      </c>
      <c r="R117" s="146">
        <f t="shared" si="72"/>
        <v>5.0065000000000008</v>
      </c>
      <c r="S117" s="146">
        <f t="shared" si="73"/>
        <v>5.0065000000000008</v>
      </c>
      <c r="T117" s="161">
        <f>Curves!F113+' Summary'!$B$18</f>
        <v>0.18400000000000002</v>
      </c>
      <c r="U117" s="148">
        <f t="shared" si="74"/>
        <v>30</v>
      </c>
      <c r="V117" s="149">
        <f t="shared" si="75"/>
        <v>40688</v>
      </c>
      <c r="W117" s="148">
        <f t="shared" si="76"/>
        <v>3737</v>
      </c>
      <c r="X117" s="144">
        <f t="shared" si="77"/>
        <v>5.8865021413343009E-2</v>
      </c>
      <c r="Y117" s="150">
        <f t="shared" si="78"/>
        <v>0.5521678130366976</v>
      </c>
      <c r="Z117" s="150">
        <f>Y117/Y105</f>
        <v>0.93894213477109312</v>
      </c>
      <c r="AA117" s="148">
        <f t="shared" si="79"/>
        <v>1</v>
      </c>
      <c r="AB117" s="148">
        <f t="shared" si="80"/>
        <v>30</v>
      </c>
      <c r="AC117" s="148"/>
      <c r="AD117" s="151">
        <f t="shared" si="112"/>
        <v>5.0065000000000008</v>
      </c>
      <c r="AE117" s="167">
        <f t="shared" si="113"/>
        <v>0.18400000000000002</v>
      </c>
      <c r="AF117" s="168">
        <f t="shared" si="114"/>
        <v>10.083504449007529</v>
      </c>
      <c r="AG117" s="168">
        <f t="shared" si="115"/>
        <v>10.083504449007529</v>
      </c>
      <c r="AH117" s="169">
        <v>1</v>
      </c>
      <c r="AI117" s="148"/>
      <c r="AJ117" s="151"/>
      <c r="AK117" s="151"/>
      <c r="AL117" s="151"/>
      <c r="AM117" s="152"/>
      <c r="AN117" s="148"/>
      <c r="AO117" s="153"/>
      <c r="AP117" s="148"/>
      <c r="AQ117" s="148"/>
      <c r="AR117" s="148"/>
      <c r="AS117" s="148"/>
      <c r="AT117" s="148"/>
      <c r="AU117" s="148"/>
      <c r="AV117" s="148"/>
      <c r="AW117" s="148"/>
      <c r="AX117" s="148"/>
      <c r="AY117" s="148"/>
      <c r="AZ117" s="148"/>
      <c r="BA117" s="148"/>
      <c r="BB117" s="148"/>
      <c r="BC117" s="148"/>
      <c r="BD117" s="148"/>
      <c r="BE117" s="148"/>
      <c r="BF117" s="148"/>
      <c r="BG117" s="148"/>
      <c r="BH117" s="154"/>
      <c r="BI117" s="155">
        <f t="shared" si="81"/>
        <v>1238401.9710787055</v>
      </c>
      <c r="BJ117" s="155">
        <f t="shared" si="82"/>
        <v>1238401.9710787055</v>
      </c>
      <c r="BK117" s="155">
        <f t="shared" si="83"/>
        <v>1238401.9710787055</v>
      </c>
      <c r="BL117" s="155">
        <f t="shared" si="84"/>
        <v>3105.9439483314241</v>
      </c>
      <c r="BM117" s="155">
        <f t="shared" si="85"/>
        <v>3105.9439483314241</v>
      </c>
      <c r="BN117" s="155">
        <f t="shared" si="86"/>
        <v>3105.9439483314241</v>
      </c>
      <c r="BO117" s="155">
        <f t="shared" si="87"/>
        <v>2484.7551586651393</v>
      </c>
      <c r="BP117" s="155">
        <f t="shared" si="88"/>
        <v>2484.7551586651393</v>
      </c>
      <c r="BQ117" s="155">
        <f t="shared" si="89"/>
        <v>2484.7551586651393</v>
      </c>
      <c r="BR117" s="156"/>
      <c r="BS117" s="155">
        <f t="shared" si="90"/>
        <v>0</v>
      </c>
      <c r="BT117" s="155">
        <f t="shared" si="91"/>
        <v>0</v>
      </c>
      <c r="BU117" s="155">
        <f t="shared" si="92"/>
        <v>0</v>
      </c>
      <c r="BV117" s="157">
        <f t="shared" si="93"/>
        <v>0</v>
      </c>
      <c r="BW117" s="158"/>
      <c r="BX117" s="155">
        <f t="shared" si="94"/>
        <v>0</v>
      </c>
      <c r="BY117" s="155">
        <f t="shared" si="95"/>
        <v>0</v>
      </c>
      <c r="BZ117" s="155">
        <f t="shared" si="96"/>
        <v>0</v>
      </c>
      <c r="CA117" s="157">
        <f t="shared" si="97"/>
        <v>0</v>
      </c>
      <c r="CB117" s="157"/>
      <c r="CC117" s="159">
        <f t="shared" si="98"/>
        <v>0</v>
      </c>
      <c r="CD117" s="154"/>
      <c r="CE117" s="159">
        <f t="shared" si="99"/>
        <v>1243992.6701857022</v>
      </c>
      <c r="CF117" s="70"/>
    </row>
    <row r="118" spans="1:84">
      <c r="A118" s="44">
        <f t="shared" si="100"/>
        <v>40664</v>
      </c>
      <c r="B118" s="66">
        <f t="shared" si="101"/>
        <v>15000</v>
      </c>
      <c r="C118" s="67"/>
      <c r="D118" s="68">
        <f t="shared" si="64"/>
        <v>15000</v>
      </c>
      <c r="E118" s="35">
        <f t="shared" si="65"/>
        <v>465000</v>
      </c>
      <c r="F118" s="35">
        <f t="shared" si="66"/>
        <v>255408.95938725019</v>
      </c>
      <c r="G118" s="55">
        <f t="shared" si="67"/>
        <v>4.9710000000000001</v>
      </c>
      <c r="H118" s="69">
        <f>G118+' Summary'!$B$15</f>
        <v>4.9710000000000001</v>
      </c>
      <c r="I118" s="105">
        <f>H118+' Summary'!$B$17</f>
        <v>4.9710000000000001</v>
      </c>
      <c r="J118" s="55">
        <f t="shared" si="68"/>
        <v>1.225E-2</v>
      </c>
      <c r="K118" s="69">
        <f>J118+' Summary'!$B$16</f>
        <v>1.225E-2</v>
      </c>
      <c r="L118" s="105">
        <f t="shared" si="69"/>
        <v>1.225E-2</v>
      </c>
      <c r="M118" s="55">
        <f t="shared" si="70"/>
        <v>0.01</v>
      </c>
      <c r="N118" s="69">
        <f t="shared" si="116"/>
        <v>0.01</v>
      </c>
      <c r="O118" s="105">
        <f t="shared" si="116"/>
        <v>0.01</v>
      </c>
      <c r="P118" s="7"/>
      <c r="Q118" s="105">
        <f t="shared" si="71"/>
        <v>4.9932499999999997</v>
      </c>
      <c r="R118" s="105">
        <f t="shared" si="72"/>
        <v>4.9932499999999997</v>
      </c>
      <c r="S118" s="105">
        <f t="shared" si="73"/>
        <v>4.9932499999999997</v>
      </c>
      <c r="T118" s="161">
        <f>Curves!F114+' Summary'!$B$18</f>
        <v>0.18400000000000002</v>
      </c>
      <c r="U118" s="5">
        <f t="shared" si="74"/>
        <v>31</v>
      </c>
      <c r="V118" s="45">
        <f t="shared" si="75"/>
        <v>40719</v>
      </c>
      <c r="W118" s="5">
        <f t="shared" si="76"/>
        <v>3768</v>
      </c>
      <c r="X118" s="55">
        <f t="shared" si="77"/>
        <v>5.8897994030274105E-2</v>
      </c>
      <c r="Y118" s="47">
        <f t="shared" si="78"/>
        <v>0.54926657932741974</v>
      </c>
      <c r="Z118" s="47">
        <f>Y118/Y117</f>
        <v>0.99474573917425169</v>
      </c>
      <c r="AA118" s="5">
        <f t="shared" si="79"/>
        <v>1</v>
      </c>
      <c r="AB118" s="5">
        <f t="shared" si="80"/>
        <v>31</v>
      </c>
      <c r="AD118" s="36">
        <f>S118</f>
        <v>4.9932499999999997</v>
      </c>
      <c r="AE118" s="165">
        <f>T118</f>
        <v>0.18400000000000002</v>
      </c>
      <c r="AF118" s="164">
        <f>(A118-$C$3)/365.25</f>
        <v>10.165639972621491</v>
      </c>
      <c r="AG118" s="164">
        <f>AF118</f>
        <v>10.165639972621491</v>
      </c>
      <c r="AH118" s="160">
        <v>1</v>
      </c>
      <c r="AI118" s="5">
        <v>0</v>
      </c>
      <c r="AJ118" s="36">
        <f>$S$8</f>
        <v>4.8062713432508364</v>
      </c>
      <c r="AK118" s="36">
        <f>AJ118-$AK$2</f>
        <v>4.7962713432508366</v>
      </c>
      <c r="AL118" s="166">
        <f>X129</f>
        <v>5.9267287364591914E-2</v>
      </c>
      <c r="AM118" s="137">
        <f>AM106</f>
        <v>1</v>
      </c>
      <c r="AN118" s="5">
        <v>0</v>
      </c>
      <c r="AO118" s="138">
        <f>AF129</f>
        <v>11.085557837097879</v>
      </c>
      <c r="AP118" s="5">
        <v>0</v>
      </c>
      <c r="AQ118" s="5">
        <v>0</v>
      </c>
      <c r="AR118" s="5">
        <v>0</v>
      </c>
      <c r="AT118" s="161">
        <f>_xll.ASTRIP(AD118:AD129,AE118:AE129,AF118:AF129,AG118:AG129,AH118:AH129,AI118,AJ118,AL118,AM118,AN118,AO118,AP118,AQ118,AR118)</f>
        <v>0.51235165032377272</v>
      </c>
      <c r="AU118" s="161">
        <f>_xll.ASTRIP(AD118:AD129,AE118:AE129,AF118:AF129,AG118:AG129,AH118:AH129,AI118,AK118,AL118,AM118,AN118,AO118,AP118,AQ118,AR118)</f>
        <v>0.50939709278244261</v>
      </c>
      <c r="AV118" s="138">
        <f>SUM(Z130:Z141)*$AG$2/12</f>
        <v>9.6644036594968549E-2</v>
      </c>
      <c r="AW118" s="170">
        <f>AV118/$AK$2</f>
        <v>9.6644036594968554</v>
      </c>
      <c r="AX118" s="161">
        <f>(AT118-AU118)*AW118</f>
        <v>2.8554036714624805E-2</v>
      </c>
      <c r="AY118" s="174">
        <f>AX118*SUM(E130:E141)</f>
        <v>156333.35101257081</v>
      </c>
      <c r="BI118" s="39">
        <f t="shared" si="81"/>
        <v>1269637.9371140208</v>
      </c>
      <c r="BJ118" s="39">
        <f t="shared" si="82"/>
        <v>1269637.9371140208</v>
      </c>
      <c r="BK118" s="39">
        <f t="shared" si="83"/>
        <v>1269637.9371140208</v>
      </c>
      <c r="BL118" s="39">
        <f t="shared" si="84"/>
        <v>3128.7597524938151</v>
      </c>
      <c r="BM118" s="39">
        <f t="shared" si="85"/>
        <v>3128.7597524938151</v>
      </c>
      <c r="BN118" s="39">
        <f t="shared" si="86"/>
        <v>3128.7597524938151</v>
      </c>
      <c r="BO118" s="39">
        <f t="shared" si="87"/>
        <v>2554.0895938725021</v>
      </c>
      <c r="BP118" s="39">
        <f t="shared" si="88"/>
        <v>2554.0895938725021</v>
      </c>
      <c r="BQ118" s="39">
        <f t="shared" si="89"/>
        <v>2554.0895938725021</v>
      </c>
      <c r="BR118" s="43"/>
      <c r="BS118" s="39">
        <f t="shared" si="90"/>
        <v>0</v>
      </c>
      <c r="BT118" s="39">
        <f t="shared" si="91"/>
        <v>0</v>
      </c>
      <c r="BU118" s="39">
        <f t="shared" si="92"/>
        <v>0</v>
      </c>
      <c r="BV118" s="40">
        <f t="shared" si="93"/>
        <v>0</v>
      </c>
      <c r="BX118" s="39">
        <f t="shared" si="94"/>
        <v>0</v>
      </c>
      <c r="BY118" s="39">
        <f t="shared" si="95"/>
        <v>0</v>
      </c>
      <c r="BZ118" s="39">
        <f t="shared" si="96"/>
        <v>0</v>
      </c>
      <c r="CA118" s="40">
        <f t="shared" si="97"/>
        <v>0</v>
      </c>
      <c r="CB118" s="40"/>
      <c r="CC118" s="52">
        <f t="shared" si="98"/>
        <v>0</v>
      </c>
      <c r="CE118" s="52">
        <f t="shared" si="99"/>
        <v>1275320.7864603871</v>
      </c>
      <c r="CF118" s="70"/>
    </row>
    <row r="119" spans="1:84">
      <c r="A119" s="44">
        <f t="shared" si="100"/>
        <v>40695</v>
      </c>
      <c r="B119" s="66">
        <f t="shared" si="101"/>
        <v>15000</v>
      </c>
      <c r="C119" s="67"/>
      <c r="D119" s="68">
        <f t="shared" si="64"/>
        <v>15000</v>
      </c>
      <c r="E119" s="35">
        <f t="shared" si="65"/>
        <v>450000</v>
      </c>
      <c r="F119" s="35">
        <f t="shared" si="66"/>
        <v>245911.73786546628</v>
      </c>
      <c r="G119" s="55">
        <f t="shared" si="67"/>
        <v>5.0040000000000004</v>
      </c>
      <c r="H119" s="69">
        <f>G119+' Summary'!$B$15</f>
        <v>5.0040000000000004</v>
      </c>
      <c r="I119" s="105">
        <f>H119+' Summary'!$B$17</f>
        <v>5.0040000000000004</v>
      </c>
      <c r="J119" s="55">
        <f t="shared" si="68"/>
        <v>1.225E-2</v>
      </c>
      <c r="K119" s="69">
        <f>J119+' Summary'!$B$16</f>
        <v>1.225E-2</v>
      </c>
      <c r="L119" s="105">
        <f t="shared" si="69"/>
        <v>1.225E-2</v>
      </c>
      <c r="M119" s="55">
        <f t="shared" si="70"/>
        <v>0.01</v>
      </c>
      <c r="N119" s="69">
        <f t="shared" si="116"/>
        <v>0.01</v>
      </c>
      <c r="O119" s="105">
        <f t="shared" si="116"/>
        <v>0.01</v>
      </c>
      <c r="P119" s="7"/>
      <c r="Q119" s="105">
        <f t="shared" si="71"/>
        <v>5.0262500000000001</v>
      </c>
      <c r="R119" s="105">
        <f t="shared" si="72"/>
        <v>5.0262500000000001</v>
      </c>
      <c r="S119" s="105">
        <f t="shared" si="73"/>
        <v>5.0262500000000001</v>
      </c>
      <c r="T119" s="161">
        <f>Curves!F115+' Summary'!$B$18</f>
        <v>0.18400000000000002</v>
      </c>
      <c r="U119" s="5">
        <f t="shared" si="74"/>
        <v>30</v>
      </c>
      <c r="V119" s="45">
        <f t="shared" si="75"/>
        <v>40749</v>
      </c>
      <c r="W119" s="5">
        <f t="shared" si="76"/>
        <v>3798</v>
      </c>
      <c r="X119" s="55">
        <f t="shared" si="77"/>
        <v>5.8932065734815804E-2</v>
      </c>
      <c r="Y119" s="47">
        <f t="shared" si="78"/>
        <v>0.54647052858992506</v>
      </c>
      <c r="Z119" s="47">
        <f>Y119/Y117</f>
        <v>0.98968196929944219</v>
      </c>
      <c r="AA119" s="5">
        <f t="shared" si="79"/>
        <v>1</v>
      </c>
      <c r="AB119" s="5">
        <f t="shared" si="80"/>
        <v>30</v>
      </c>
      <c r="AD119" s="36">
        <f t="shared" ref="AD119:AD129" si="117">S119</f>
        <v>5.0262500000000001</v>
      </c>
      <c r="AE119" s="165">
        <f t="shared" ref="AE119:AE129" si="118">T119</f>
        <v>0.18400000000000002</v>
      </c>
      <c r="AF119" s="164">
        <f t="shared" ref="AF119:AF129" si="119">(A119-$C$3)/365.25</f>
        <v>10.250513347022586</v>
      </c>
      <c r="AG119" s="164">
        <f t="shared" ref="AG119:AG129" si="120">AF119</f>
        <v>10.250513347022586</v>
      </c>
      <c r="AH119" s="160">
        <v>1</v>
      </c>
      <c r="AJ119" s="36"/>
      <c r="AK119" s="36"/>
      <c r="AL119" s="36"/>
      <c r="AM119" s="137"/>
      <c r="AO119" s="138"/>
      <c r="BI119" s="39">
        <f t="shared" si="81"/>
        <v>1230542.3362787934</v>
      </c>
      <c r="BJ119" s="39">
        <f t="shared" si="82"/>
        <v>1230542.3362787934</v>
      </c>
      <c r="BK119" s="39">
        <f t="shared" si="83"/>
        <v>1230542.3362787934</v>
      </c>
      <c r="BL119" s="39">
        <f t="shared" si="84"/>
        <v>3012.4187888519618</v>
      </c>
      <c r="BM119" s="39">
        <f t="shared" si="85"/>
        <v>3012.4187888519618</v>
      </c>
      <c r="BN119" s="39">
        <f t="shared" si="86"/>
        <v>3012.4187888519618</v>
      </c>
      <c r="BO119" s="39">
        <f t="shared" si="87"/>
        <v>2459.1173786546628</v>
      </c>
      <c r="BP119" s="39">
        <f t="shared" si="88"/>
        <v>2459.1173786546628</v>
      </c>
      <c r="BQ119" s="39">
        <f t="shared" si="89"/>
        <v>2459.1173786546628</v>
      </c>
      <c r="BR119" s="43"/>
      <c r="BS119" s="39">
        <f t="shared" si="90"/>
        <v>0</v>
      </c>
      <c r="BT119" s="39">
        <f t="shared" si="91"/>
        <v>0</v>
      </c>
      <c r="BU119" s="39">
        <f t="shared" si="92"/>
        <v>0</v>
      </c>
      <c r="BV119" s="40">
        <f t="shared" si="93"/>
        <v>0</v>
      </c>
      <c r="BX119" s="39">
        <f t="shared" si="94"/>
        <v>0</v>
      </c>
      <c r="BY119" s="39">
        <f t="shared" si="95"/>
        <v>0</v>
      </c>
      <c r="BZ119" s="39">
        <f t="shared" si="96"/>
        <v>0</v>
      </c>
      <c r="CA119" s="40">
        <f t="shared" si="97"/>
        <v>0</v>
      </c>
      <c r="CB119" s="40"/>
      <c r="CC119" s="52">
        <f t="shared" si="98"/>
        <v>0</v>
      </c>
      <c r="CE119" s="52">
        <f t="shared" si="99"/>
        <v>1236013.8724463</v>
      </c>
      <c r="CF119" s="70"/>
    </row>
    <row r="120" spans="1:84">
      <c r="A120" s="44">
        <f t="shared" si="100"/>
        <v>40725</v>
      </c>
      <c r="B120" s="66">
        <f t="shared" si="101"/>
        <v>15000</v>
      </c>
      <c r="C120" s="67"/>
      <c r="D120" s="68">
        <f t="shared" si="64"/>
        <v>15000</v>
      </c>
      <c r="E120" s="35">
        <f t="shared" si="65"/>
        <v>465000</v>
      </c>
      <c r="F120" s="35">
        <f t="shared" si="66"/>
        <v>252770.85039474271</v>
      </c>
      <c r="G120" s="55">
        <f t="shared" si="67"/>
        <v>5.03</v>
      </c>
      <c r="H120" s="69">
        <f>G120+' Summary'!$B$15</f>
        <v>5.03</v>
      </c>
      <c r="I120" s="105">
        <f>H120+' Summary'!$B$17</f>
        <v>5.03</v>
      </c>
      <c r="J120" s="55">
        <f t="shared" si="68"/>
        <v>1.225E-2</v>
      </c>
      <c r="K120" s="69">
        <f>J120+' Summary'!$B$16</f>
        <v>1.225E-2</v>
      </c>
      <c r="L120" s="105">
        <f t="shared" si="69"/>
        <v>1.225E-2</v>
      </c>
      <c r="M120" s="55">
        <f t="shared" si="70"/>
        <v>0.01</v>
      </c>
      <c r="N120" s="69">
        <f t="shared" si="116"/>
        <v>0.01</v>
      </c>
      <c r="O120" s="105">
        <f t="shared" si="116"/>
        <v>0.01</v>
      </c>
      <c r="P120" s="7"/>
      <c r="Q120" s="105">
        <f t="shared" si="71"/>
        <v>5.0522499999999999</v>
      </c>
      <c r="R120" s="105">
        <f t="shared" si="72"/>
        <v>5.0522499999999999</v>
      </c>
      <c r="S120" s="105">
        <f t="shared" si="73"/>
        <v>5.0522499999999999</v>
      </c>
      <c r="T120" s="161">
        <f>Curves!F116+' Summary'!$B$18</f>
        <v>0.18400000000000002</v>
      </c>
      <c r="U120" s="5">
        <f t="shared" si="74"/>
        <v>31</v>
      </c>
      <c r="V120" s="45">
        <f t="shared" si="75"/>
        <v>40780</v>
      </c>
      <c r="W120" s="5">
        <f t="shared" si="76"/>
        <v>3829</v>
      </c>
      <c r="X120" s="55">
        <f t="shared" si="77"/>
        <v>5.896503835248141E-2</v>
      </c>
      <c r="Y120" s="47">
        <f t="shared" si="78"/>
        <v>0.5435932266553607</v>
      </c>
      <c r="Z120" s="47">
        <f>Y120/Y117</f>
        <v>0.984471049961822</v>
      </c>
      <c r="AA120" s="5">
        <f t="shared" si="79"/>
        <v>1</v>
      </c>
      <c r="AB120" s="5">
        <f t="shared" si="80"/>
        <v>31</v>
      </c>
      <c r="AD120" s="36">
        <f t="shared" si="117"/>
        <v>5.0522499999999999</v>
      </c>
      <c r="AE120" s="165">
        <f t="shared" si="118"/>
        <v>0.18400000000000002</v>
      </c>
      <c r="AF120" s="164">
        <f t="shared" si="119"/>
        <v>10.33264887063655</v>
      </c>
      <c r="AG120" s="164">
        <f t="shared" si="120"/>
        <v>10.33264887063655</v>
      </c>
      <c r="AH120" s="160">
        <v>1</v>
      </c>
      <c r="AJ120" s="36"/>
      <c r="AK120" s="36"/>
      <c r="AL120" s="36"/>
      <c r="AM120" s="137"/>
      <c r="AO120" s="138"/>
      <c r="BI120" s="39">
        <f t="shared" si="81"/>
        <v>1271437.3774855558</v>
      </c>
      <c r="BJ120" s="39">
        <f t="shared" si="82"/>
        <v>1271437.3774855558</v>
      </c>
      <c r="BK120" s="39">
        <f t="shared" si="83"/>
        <v>1271437.3774855558</v>
      </c>
      <c r="BL120" s="39">
        <f t="shared" si="84"/>
        <v>3096.4429173355984</v>
      </c>
      <c r="BM120" s="39">
        <f t="shared" si="85"/>
        <v>3096.4429173355984</v>
      </c>
      <c r="BN120" s="39">
        <f t="shared" si="86"/>
        <v>3096.4429173355984</v>
      </c>
      <c r="BO120" s="39">
        <f t="shared" si="87"/>
        <v>2527.7085039474273</v>
      </c>
      <c r="BP120" s="39">
        <f t="shared" si="88"/>
        <v>2527.7085039474273</v>
      </c>
      <c r="BQ120" s="39">
        <f t="shared" si="89"/>
        <v>2527.7085039474273</v>
      </c>
      <c r="BR120" s="43"/>
      <c r="BS120" s="39">
        <f t="shared" si="90"/>
        <v>0</v>
      </c>
      <c r="BT120" s="39">
        <f t="shared" si="91"/>
        <v>0</v>
      </c>
      <c r="BU120" s="39">
        <f t="shared" si="92"/>
        <v>0</v>
      </c>
      <c r="BV120" s="40">
        <f t="shared" si="93"/>
        <v>0</v>
      </c>
      <c r="BX120" s="39">
        <f t="shared" si="94"/>
        <v>0</v>
      </c>
      <c r="BY120" s="39">
        <f t="shared" si="95"/>
        <v>0</v>
      </c>
      <c r="BZ120" s="39">
        <f t="shared" si="96"/>
        <v>0</v>
      </c>
      <c r="CA120" s="40">
        <f t="shared" si="97"/>
        <v>0</v>
      </c>
      <c r="CB120" s="40"/>
      <c r="CC120" s="52">
        <f t="shared" si="98"/>
        <v>0</v>
      </c>
      <c r="CE120" s="52">
        <f t="shared" si="99"/>
        <v>1277061.528906839</v>
      </c>
      <c r="CF120" s="70"/>
    </row>
    <row r="121" spans="1:84">
      <c r="A121" s="44">
        <f t="shared" si="100"/>
        <v>40756</v>
      </c>
      <c r="B121" s="66">
        <f t="shared" si="101"/>
        <v>15000</v>
      </c>
      <c r="C121" s="67"/>
      <c r="D121" s="68">
        <f t="shared" si="64"/>
        <v>15000</v>
      </c>
      <c r="E121" s="35">
        <f t="shared" si="65"/>
        <v>465000</v>
      </c>
      <c r="F121" s="35">
        <f t="shared" si="66"/>
        <v>251438.53850499625</v>
      </c>
      <c r="G121" s="55">
        <f t="shared" si="67"/>
        <v>5.0579999999999998</v>
      </c>
      <c r="H121" s="69">
        <f>G121+' Summary'!$B$15</f>
        <v>5.0579999999999998</v>
      </c>
      <c r="I121" s="105">
        <f>H121+' Summary'!$B$17</f>
        <v>5.0579999999999998</v>
      </c>
      <c r="J121" s="55">
        <f t="shared" si="68"/>
        <v>1.225E-2</v>
      </c>
      <c r="K121" s="69">
        <f>J121+' Summary'!$B$16</f>
        <v>1.225E-2</v>
      </c>
      <c r="L121" s="105">
        <f t="shared" si="69"/>
        <v>1.225E-2</v>
      </c>
      <c r="M121" s="55">
        <f t="shared" si="70"/>
        <v>0.01</v>
      </c>
      <c r="N121" s="69">
        <f t="shared" si="116"/>
        <v>0.01</v>
      </c>
      <c r="O121" s="105">
        <f t="shared" si="116"/>
        <v>0.01</v>
      </c>
      <c r="P121" s="7"/>
      <c r="Q121" s="105">
        <f t="shared" si="71"/>
        <v>5.0802499999999995</v>
      </c>
      <c r="R121" s="105">
        <f t="shared" si="72"/>
        <v>5.0802499999999995</v>
      </c>
      <c r="S121" s="105">
        <f t="shared" si="73"/>
        <v>5.0802499999999995</v>
      </c>
      <c r="T121" s="161">
        <f>Curves!F117+' Summary'!$B$18</f>
        <v>0.18400000000000002</v>
      </c>
      <c r="U121" s="5">
        <f t="shared" si="74"/>
        <v>31</v>
      </c>
      <c r="V121" s="45">
        <f t="shared" si="75"/>
        <v>40811</v>
      </c>
      <c r="W121" s="5">
        <f t="shared" si="76"/>
        <v>3860</v>
      </c>
      <c r="X121" s="55">
        <f t="shared" si="77"/>
        <v>5.8999110057782515E-2</v>
      </c>
      <c r="Y121" s="47">
        <f t="shared" si="78"/>
        <v>0.54072803979569084</v>
      </c>
      <c r="Z121" s="47">
        <f>Y121/Y117</f>
        <v>0.97928207155340574</v>
      </c>
      <c r="AA121" s="5">
        <f t="shared" si="79"/>
        <v>1</v>
      </c>
      <c r="AB121" s="5">
        <f t="shared" si="80"/>
        <v>31</v>
      </c>
      <c r="AD121" s="36">
        <f t="shared" si="117"/>
        <v>5.0802499999999995</v>
      </c>
      <c r="AE121" s="165">
        <f t="shared" si="118"/>
        <v>0.18400000000000002</v>
      </c>
      <c r="AF121" s="164">
        <f t="shared" si="119"/>
        <v>10.417522245037645</v>
      </c>
      <c r="AG121" s="164">
        <f t="shared" si="120"/>
        <v>10.417522245037645</v>
      </c>
      <c r="AH121" s="160">
        <v>1</v>
      </c>
      <c r="AJ121" s="36"/>
      <c r="AK121" s="36"/>
      <c r="AL121" s="36"/>
      <c r="AM121" s="137"/>
      <c r="AO121" s="138"/>
      <c r="BI121" s="39">
        <f t="shared" si="81"/>
        <v>1271776.1277582711</v>
      </c>
      <c r="BJ121" s="39">
        <f t="shared" si="82"/>
        <v>1271776.1277582711</v>
      </c>
      <c r="BK121" s="39">
        <f t="shared" si="83"/>
        <v>1271776.1277582711</v>
      </c>
      <c r="BL121" s="39">
        <f t="shared" si="84"/>
        <v>3080.1220966862043</v>
      </c>
      <c r="BM121" s="39">
        <f t="shared" si="85"/>
        <v>3080.1220966862043</v>
      </c>
      <c r="BN121" s="39">
        <f t="shared" si="86"/>
        <v>3080.1220966862043</v>
      </c>
      <c r="BO121" s="39">
        <f t="shared" si="87"/>
        <v>2514.3853850499627</v>
      </c>
      <c r="BP121" s="39">
        <f t="shared" si="88"/>
        <v>2514.3853850499627</v>
      </c>
      <c r="BQ121" s="39">
        <f t="shared" si="89"/>
        <v>2514.3853850499627</v>
      </c>
      <c r="BR121" s="43"/>
      <c r="BS121" s="39">
        <f t="shared" si="90"/>
        <v>0</v>
      </c>
      <c r="BT121" s="39">
        <f t="shared" si="91"/>
        <v>0</v>
      </c>
      <c r="BU121" s="39">
        <f t="shared" si="92"/>
        <v>0</v>
      </c>
      <c r="BV121" s="40">
        <f t="shared" si="93"/>
        <v>0</v>
      </c>
      <c r="BX121" s="39">
        <f t="shared" si="94"/>
        <v>0</v>
      </c>
      <c r="BY121" s="39">
        <f t="shared" si="95"/>
        <v>0</v>
      </c>
      <c r="BZ121" s="39">
        <f t="shared" si="96"/>
        <v>0</v>
      </c>
      <c r="CA121" s="40">
        <f t="shared" si="97"/>
        <v>0</v>
      </c>
      <c r="CB121" s="40"/>
      <c r="CC121" s="52">
        <f t="shared" si="98"/>
        <v>0</v>
      </c>
      <c r="CE121" s="52">
        <f t="shared" si="99"/>
        <v>1277370.6352400072</v>
      </c>
      <c r="CF121" s="70"/>
    </row>
    <row r="122" spans="1:84">
      <c r="A122" s="44">
        <f t="shared" si="100"/>
        <v>40787</v>
      </c>
      <c r="B122" s="66">
        <f t="shared" si="101"/>
        <v>15000</v>
      </c>
      <c r="C122" s="67"/>
      <c r="D122" s="68">
        <f t="shared" si="64"/>
        <v>15000</v>
      </c>
      <c r="E122" s="35">
        <f t="shared" si="65"/>
        <v>450000</v>
      </c>
      <c r="F122" s="35">
        <f t="shared" si="66"/>
        <v>242085.05262860304</v>
      </c>
      <c r="G122" s="55">
        <f t="shared" si="67"/>
        <v>5.048</v>
      </c>
      <c r="H122" s="69">
        <f>G122+' Summary'!$B$15</f>
        <v>5.048</v>
      </c>
      <c r="I122" s="105">
        <f>H122+' Summary'!$B$17</f>
        <v>5.048</v>
      </c>
      <c r="J122" s="55">
        <f t="shared" si="68"/>
        <v>1.225E-2</v>
      </c>
      <c r="K122" s="69">
        <f>J122+' Summary'!$B$16</f>
        <v>1.225E-2</v>
      </c>
      <c r="L122" s="105">
        <f t="shared" si="69"/>
        <v>1.225E-2</v>
      </c>
      <c r="M122" s="55">
        <f t="shared" si="70"/>
        <v>0.01</v>
      </c>
      <c r="N122" s="69">
        <f t="shared" si="116"/>
        <v>0.01</v>
      </c>
      <c r="O122" s="105">
        <f t="shared" si="116"/>
        <v>0.01</v>
      </c>
      <c r="P122" s="7"/>
      <c r="Q122" s="105">
        <f t="shared" si="71"/>
        <v>5.0702499999999997</v>
      </c>
      <c r="R122" s="105">
        <f t="shared" si="72"/>
        <v>5.0702499999999997</v>
      </c>
      <c r="S122" s="105">
        <f t="shared" si="73"/>
        <v>5.0702499999999997</v>
      </c>
      <c r="T122" s="161">
        <f>Curves!F118+' Summary'!$B$18</f>
        <v>0.18400000000000002</v>
      </c>
      <c r="U122" s="5">
        <f t="shared" si="74"/>
        <v>30</v>
      </c>
      <c r="V122" s="45">
        <f t="shared" si="75"/>
        <v>40841</v>
      </c>
      <c r="W122" s="5">
        <f t="shared" si="76"/>
        <v>3890</v>
      </c>
      <c r="X122" s="55">
        <f t="shared" si="77"/>
        <v>5.9033181763469507E-2</v>
      </c>
      <c r="Y122" s="47">
        <f t="shared" si="78"/>
        <v>0.53796678361911787</v>
      </c>
      <c r="Z122" s="47">
        <f>Y122/Y117</f>
        <v>0.97428131614648117</v>
      </c>
      <c r="AA122" s="5">
        <f t="shared" si="79"/>
        <v>1</v>
      </c>
      <c r="AB122" s="5">
        <f t="shared" si="80"/>
        <v>30</v>
      </c>
      <c r="AD122" s="36">
        <f t="shared" si="117"/>
        <v>5.0702499999999997</v>
      </c>
      <c r="AE122" s="165">
        <f t="shared" si="118"/>
        <v>0.18400000000000002</v>
      </c>
      <c r="AF122" s="164">
        <f t="shared" si="119"/>
        <v>10.50239561943874</v>
      </c>
      <c r="AG122" s="164">
        <f t="shared" si="120"/>
        <v>10.50239561943874</v>
      </c>
      <c r="AH122" s="160">
        <v>1</v>
      </c>
      <c r="AJ122" s="36"/>
      <c r="AK122" s="36"/>
      <c r="AL122" s="36"/>
      <c r="AM122" s="137"/>
      <c r="AO122" s="138"/>
      <c r="BI122" s="39">
        <f t="shared" si="81"/>
        <v>1222045.3456691881</v>
      </c>
      <c r="BJ122" s="39">
        <f t="shared" si="82"/>
        <v>1222045.3456691881</v>
      </c>
      <c r="BK122" s="39">
        <f t="shared" si="83"/>
        <v>1222045.3456691881</v>
      </c>
      <c r="BL122" s="39">
        <f t="shared" si="84"/>
        <v>2965.5418947003873</v>
      </c>
      <c r="BM122" s="39">
        <f t="shared" si="85"/>
        <v>2965.5418947003873</v>
      </c>
      <c r="BN122" s="39">
        <f t="shared" si="86"/>
        <v>2965.5418947003873</v>
      </c>
      <c r="BO122" s="39">
        <f t="shared" si="87"/>
        <v>2420.8505262860303</v>
      </c>
      <c r="BP122" s="39">
        <f t="shared" si="88"/>
        <v>2420.8505262860303</v>
      </c>
      <c r="BQ122" s="39">
        <f t="shared" si="89"/>
        <v>2420.8505262860303</v>
      </c>
      <c r="BR122" s="43"/>
      <c r="BS122" s="39">
        <f t="shared" si="90"/>
        <v>0</v>
      </c>
      <c r="BT122" s="39">
        <f t="shared" si="91"/>
        <v>0</v>
      </c>
      <c r="BU122" s="39">
        <f t="shared" si="92"/>
        <v>0</v>
      </c>
      <c r="BV122" s="40">
        <f t="shared" si="93"/>
        <v>0</v>
      </c>
      <c r="BX122" s="39">
        <f t="shared" si="94"/>
        <v>0</v>
      </c>
      <c r="BY122" s="39">
        <f t="shared" si="95"/>
        <v>0</v>
      </c>
      <c r="BZ122" s="39">
        <f t="shared" si="96"/>
        <v>0</v>
      </c>
      <c r="CA122" s="40">
        <f t="shared" si="97"/>
        <v>0</v>
      </c>
      <c r="CB122" s="40"/>
      <c r="CC122" s="52">
        <f t="shared" si="98"/>
        <v>0</v>
      </c>
      <c r="CE122" s="52">
        <f t="shared" si="99"/>
        <v>1227431.7380901745</v>
      </c>
      <c r="CF122" s="70"/>
    </row>
    <row r="123" spans="1:84">
      <c r="A123" s="44">
        <f t="shared" si="100"/>
        <v>40817</v>
      </c>
      <c r="B123" s="66">
        <f t="shared" si="101"/>
        <v>15000</v>
      </c>
      <c r="C123" s="67"/>
      <c r="D123" s="68">
        <f t="shared" si="64"/>
        <v>15000</v>
      </c>
      <c r="E123" s="35">
        <f t="shared" si="65"/>
        <v>465000</v>
      </c>
      <c r="F123" s="35">
        <f t="shared" si="66"/>
        <v>248833.28472052494</v>
      </c>
      <c r="G123" s="55">
        <f t="shared" si="67"/>
        <v>5.0680000000000005</v>
      </c>
      <c r="H123" s="69">
        <f>G123+' Summary'!$B$15</f>
        <v>5.0680000000000005</v>
      </c>
      <c r="I123" s="105">
        <f>H123+' Summary'!$B$17</f>
        <v>5.0680000000000005</v>
      </c>
      <c r="J123" s="55">
        <f t="shared" si="68"/>
        <v>-1E-3</v>
      </c>
      <c r="K123" s="69">
        <f>J123+' Summary'!$B$16</f>
        <v>-1E-3</v>
      </c>
      <c r="L123" s="105">
        <f t="shared" si="69"/>
        <v>-1E-3</v>
      </c>
      <c r="M123" s="55">
        <f t="shared" si="70"/>
        <v>0.01</v>
      </c>
      <c r="N123" s="69">
        <f t="shared" si="116"/>
        <v>0.01</v>
      </c>
      <c r="O123" s="105">
        <f t="shared" si="116"/>
        <v>0.01</v>
      </c>
      <c r="P123" s="7"/>
      <c r="Q123" s="105">
        <f t="shared" si="71"/>
        <v>5.0770000000000008</v>
      </c>
      <c r="R123" s="105">
        <f t="shared" si="72"/>
        <v>5.0770000000000008</v>
      </c>
      <c r="S123" s="105">
        <f t="shared" si="73"/>
        <v>5.0770000000000008</v>
      </c>
      <c r="T123" s="161">
        <f>Curves!F119+' Summary'!$B$18</f>
        <v>0.18400000000000002</v>
      </c>
      <c r="U123" s="5">
        <f t="shared" si="74"/>
        <v>31</v>
      </c>
      <c r="V123" s="45">
        <f t="shared" si="75"/>
        <v>40872</v>
      </c>
      <c r="W123" s="5">
        <f t="shared" si="76"/>
        <v>3921</v>
      </c>
      <c r="X123" s="55">
        <f t="shared" si="77"/>
        <v>5.9066154382243524E-2</v>
      </c>
      <c r="Y123" s="47">
        <f t="shared" si="78"/>
        <v>0.53512534348499985</v>
      </c>
      <c r="Z123" s="47">
        <f>Y123/Y117</f>
        <v>0.96913534409408775</v>
      </c>
      <c r="AA123" s="5">
        <f t="shared" si="79"/>
        <v>1</v>
      </c>
      <c r="AB123" s="5">
        <f t="shared" si="80"/>
        <v>31</v>
      </c>
      <c r="AD123" s="36">
        <f t="shared" si="117"/>
        <v>5.0770000000000008</v>
      </c>
      <c r="AE123" s="165">
        <f t="shared" si="118"/>
        <v>0.18400000000000002</v>
      </c>
      <c r="AF123" s="164">
        <f t="shared" si="119"/>
        <v>10.584531143052704</v>
      </c>
      <c r="AG123" s="164">
        <f t="shared" si="120"/>
        <v>10.584531143052704</v>
      </c>
      <c r="AH123" s="160">
        <v>1</v>
      </c>
      <c r="AJ123" s="36"/>
      <c r="AK123" s="36"/>
      <c r="AL123" s="36"/>
      <c r="AM123" s="137"/>
      <c r="AO123" s="138"/>
      <c r="BI123" s="39">
        <f t="shared" si="81"/>
        <v>1261087.0869636205</v>
      </c>
      <c r="BJ123" s="39">
        <f t="shared" si="82"/>
        <v>1261087.0869636205</v>
      </c>
      <c r="BK123" s="39">
        <f t="shared" si="83"/>
        <v>1261087.0869636205</v>
      </c>
      <c r="BL123" s="39">
        <f t="shared" si="84"/>
        <v>-248.83328472052494</v>
      </c>
      <c r="BM123" s="39">
        <f t="shared" si="85"/>
        <v>-248.83328472052494</v>
      </c>
      <c r="BN123" s="39">
        <f t="shared" si="86"/>
        <v>-248.83328472052494</v>
      </c>
      <c r="BO123" s="39">
        <f t="shared" si="87"/>
        <v>2488.3328472052494</v>
      </c>
      <c r="BP123" s="39">
        <f t="shared" si="88"/>
        <v>2488.3328472052494</v>
      </c>
      <c r="BQ123" s="39">
        <f t="shared" si="89"/>
        <v>2488.3328472052494</v>
      </c>
      <c r="BR123" s="43"/>
      <c r="BS123" s="39">
        <f t="shared" si="90"/>
        <v>0</v>
      </c>
      <c r="BT123" s="39">
        <f t="shared" si="91"/>
        <v>0</v>
      </c>
      <c r="BU123" s="39">
        <f t="shared" si="92"/>
        <v>0</v>
      </c>
      <c r="BV123" s="40">
        <f t="shared" si="93"/>
        <v>0</v>
      </c>
      <c r="BX123" s="39">
        <f t="shared" si="94"/>
        <v>0</v>
      </c>
      <c r="BY123" s="39">
        <f t="shared" si="95"/>
        <v>0</v>
      </c>
      <c r="BZ123" s="39">
        <f t="shared" si="96"/>
        <v>0</v>
      </c>
      <c r="CA123" s="40">
        <f t="shared" si="97"/>
        <v>0</v>
      </c>
      <c r="CB123" s="40"/>
      <c r="CC123" s="52">
        <f t="shared" si="98"/>
        <v>0</v>
      </c>
      <c r="CE123" s="52">
        <f t="shared" si="99"/>
        <v>1263326.5865261052</v>
      </c>
      <c r="CF123" s="70"/>
    </row>
    <row r="124" spans="1:84">
      <c r="A124" s="44">
        <f t="shared" si="100"/>
        <v>40848</v>
      </c>
      <c r="B124" s="66">
        <f t="shared" si="101"/>
        <v>15000</v>
      </c>
      <c r="C124" s="67"/>
      <c r="D124" s="68">
        <f t="shared" si="64"/>
        <v>15000</v>
      </c>
      <c r="E124" s="35">
        <f t="shared" si="65"/>
        <v>450000</v>
      </c>
      <c r="F124" s="35">
        <f t="shared" si="66"/>
        <v>239574.15382714459</v>
      </c>
      <c r="G124" s="55">
        <f t="shared" si="67"/>
        <v>5.1950000000000003</v>
      </c>
      <c r="H124" s="69">
        <f>G124+' Summary'!$B$15</f>
        <v>5.1950000000000003</v>
      </c>
      <c r="I124" s="105">
        <f>H124+' Summary'!$B$17</f>
        <v>5.1950000000000003</v>
      </c>
      <c r="J124" s="55">
        <f t="shared" si="68"/>
        <v>0</v>
      </c>
      <c r="K124" s="69">
        <f>J124+' Summary'!$B$16</f>
        <v>0</v>
      </c>
      <c r="L124" s="105">
        <f t="shared" si="69"/>
        <v>0</v>
      </c>
      <c r="M124" s="55">
        <f t="shared" si="70"/>
        <v>7.4999999999999997E-3</v>
      </c>
      <c r="N124" s="69">
        <f t="shared" si="116"/>
        <v>7.4999999999999997E-3</v>
      </c>
      <c r="O124" s="105">
        <f t="shared" si="116"/>
        <v>7.4999999999999997E-3</v>
      </c>
      <c r="P124" s="7"/>
      <c r="Q124" s="105">
        <f t="shared" si="71"/>
        <v>5.2025000000000006</v>
      </c>
      <c r="R124" s="105">
        <f t="shared" si="72"/>
        <v>5.2025000000000006</v>
      </c>
      <c r="S124" s="105">
        <f t="shared" si="73"/>
        <v>5.2025000000000006</v>
      </c>
      <c r="T124" s="161">
        <f>Curves!F120+' Summary'!$B$18</f>
        <v>0.18400000000000002</v>
      </c>
      <c r="U124" s="5">
        <f t="shared" si="74"/>
        <v>30</v>
      </c>
      <c r="V124" s="45">
        <f t="shared" si="75"/>
        <v>40902</v>
      </c>
      <c r="W124" s="5">
        <f t="shared" si="76"/>
        <v>3951</v>
      </c>
      <c r="X124" s="55">
        <f t="shared" si="77"/>
        <v>5.9100226088689915E-2</v>
      </c>
      <c r="Y124" s="47">
        <f t="shared" si="78"/>
        <v>0.53238700850476572</v>
      </c>
      <c r="Z124" s="47">
        <f>Y124/Y117</f>
        <v>0.9641760999737643</v>
      </c>
      <c r="AA124" s="5">
        <f t="shared" si="79"/>
        <v>1</v>
      </c>
      <c r="AB124" s="5">
        <f t="shared" si="80"/>
        <v>30</v>
      </c>
      <c r="AD124" s="36">
        <f t="shared" si="117"/>
        <v>5.2025000000000006</v>
      </c>
      <c r="AE124" s="165">
        <f t="shared" si="118"/>
        <v>0.18400000000000002</v>
      </c>
      <c r="AF124" s="164">
        <f t="shared" si="119"/>
        <v>10.669404517453799</v>
      </c>
      <c r="AG124" s="164">
        <f t="shared" si="120"/>
        <v>10.669404517453799</v>
      </c>
      <c r="AH124" s="160">
        <v>1</v>
      </c>
      <c r="AJ124" s="36"/>
      <c r="AK124" s="36"/>
      <c r="AL124" s="36"/>
      <c r="AM124" s="137"/>
      <c r="AO124" s="138"/>
      <c r="BI124" s="39">
        <f t="shared" si="81"/>
        <v>1244587.7291320162</v>
      </c>
      <c r="BJ124" s="39">
        <f t="shared" si="82"/>
        <v>1244587.7291320162</v>
      </c>
      <c r="BK124" s="39">
        <f t="shared" si="83"/>
        <v>1244587.7291320162</v>
      </c>
      <c r="BL124" s="39">
        <f t="shared" si="84"/>
        <v>0</v>
      </c>
      <c r="BM124" s="39">
        <f t="shared" si="85"/>
        <v>0</v>
      </c>
      <c r="BN124" s="39">
        <f t="shared" si="86"/>
        <v>0</v>
      </c>
      <c r="BO124" s="39">
        <f t="shared" si="87"/>
        <v>1796.8061537035844</v>
      </c>
      <c r="BP124" s="39">
        <f t="shared" si="88"/>
        <v>1796.8061537035844</v>
      </c>
      <c r="BQ124" s="39">
        <f t="shared" si="89"/>
        <v>1796.8061537035844</v>
      </c>
      <c r="BR124" s="43"/>
      <c r="BS124" s="39">
        <f t="shared" si="90"/>
        <v>0</v>
      </c>
      <c r="BT124" s="39">
        <f t="shared" si="91"/>
        <v>0</v>
      </c>
      <c r="BU124" s="39">
        <f t="shared" si="92"/>
        <v>0</v>
      </c>
      <c r="BV124" s="40">
        <f t="shared" si="93"/>
        <v>0</v>
      </c>
      <c r="BX124" s="39">
        <f t="shared" si="94"/>
        <v>0</v>
      </c>
      <c r="BY124" s="39">
        <f t="shared" si="95"/>
        <v>0</v>
      </c>
      <c r="BZ124" s="39">
        <f t="shared" si="96"/>
        <v>0</v>
      </c>
      <c r="CA124" s="40">
        <f t="shared" si="97"/>
        <v>0</v>
      </c>
      <c r="CB124" s="40"/>
      <c r="CC124" s="52">
        <f t="shared" si="98"/>
        <v>0</v>
      </c>
      <c r="CE124" s="52">
        <f t="shared" si="99"/>
        <v>1246384.5352857197</v>
      </c>
      <c r="CF124" s="70"/>
    </row>
    <row r="125" spans="1:84">
      <c r="A125" s="44">
        <f t="shared" si="100"/>
        <v>40878</v>
      </c>
      <c r="B125" s="66">
        <f t="shared" si="101"/>
        <v>15000</v>
      </c>
      <c r="C125" s="67"/>
      <c r="D125" s="68">
        <f t="shared" si="64"/>
        <v>15000</v>
      </c>
      <c r="E125" s="35">
        <f t="shared" si="65"/>
        <v>465000</v>
      </c>
      <c r="F125" s="35">
        <f t="shared" si="66"/>
        <v>246249.67430300426</v>
      </c>
      <c r="G125" s="55">
        <f t="shared" si="67"/>
        <v>5.33</v>
      </c>
      <c r="H125" s="69">
        <f>G125+' Summary'!$B$15</f>
        <v>5.33</v>
      </c>
      <c r="I125" s="105">
        <f>H125+' Summary'!$B$17</f>
        <v>5.33</v>
      </c>
      <c r="J125" s="55">
        <f t="shared" si="68"/>
        <v>0</v>
      </c>
      <c r="K125" s="69">
        <f>J125+' Summary'!$B$16</f>
        <v>0</v>
      </c>
      <c r="L125" s="105">
        <f t="shared" si="69"/>
        <v>0</v>
      </c>
      <c r="M125" s="55">
        <f t="shared" si="70"/>
        <v>7.4999999999999997E-3</v>
      </c>
      <c r="N125" s="69">
        <f t="shared" si="116"/>
        <v>7.4999999999999997E-3</v>
      </c>
      <c r="O125" s="105">
        <f t="shared" si="116"/>
        <v>7.4999999999999997E-3</v>
      </c>
      <c r="P125" s="7"/>
      <c r="Q125" s="105">
        <f t="shared" si="71"/>
        <v>5.3375000000000004</v>
      </c>
      <c r="R125" s="105">
        <f t="shared" si="72"/>
        <v>5.3375000000000004</v>
      </c>
      <c r="S125" s="105">
        <f t="shared" si="73"/>
        <v>5.3375000000000004</v>
      </c>
      <c r="T125" s="161">
        <f>Curves!F121+' Summary'!$B$18</f>
        <v>0.18400000000000002</v>
      </c>
      <c r="U125" s="5">
        <f t="shared" si="74"/>
        <v>31</v>
      </c>
      <c r="V125" s="45">
        <f t="shared" si="75"/>
        <v>40933</v>
      </c>
      <c r="W125" s="5">
        <f t="shared" si="76"/>
        <v>3982</v>
      </c>
      <c r="X125" s="55">
        <f t="shared" si="77"/>
        <v>5.9133198708198907E-2</v>
      </c>
      <c r="Y125" s="47">
        <f t="shared" si="78"/>
        <v>0.5295691920494715</v>
      </c>
      <c r="Z125" s="47">
        <f>Y125/Y117</f>
        <v>0.95907291143440088</v>
      </c>
      <c r="AA125" s="5">
        <f t="shared" si="79"/>
        <v>1</v>
      </c>
      <c r="AB125" s="5">
        <f t="shared" si="80"/>
        <v>31</v>
      </c>
      <c r="AD125" s="36">
        <f t="shared" si="117"/>
        <v>5.3375000000000004</v>
      </c>
      <c r="AE125" s="165">
        <f t="shared" si="118"/>
        <v>0.18400000000000002</v>
      </c>
      <c r="AF125" s="164">
        <f t="shared" si="119"/>
        <v>10.751540041067761</v>
      </c>
      <c r="AG125" s="164">
        <f t="shared" si="120"/>
        <v>10.751540041067761</v>
      </c>
      <c r="AH125" s="160">
        <v>1</v>
      </c>
      <c r="AJ125" s="36"/>
      <c r="AK125" s="36"/>
      <c r="AL125" s="36"/>
      <c r="AM125" s="137"/>
      <c r="AO125" s="138"/>
      <c r="BI125" s="39">
        <f t="shared" si="81"/>
        <v>1312510.7640350128</v>
      </c>
      <c r="BJ125" s="39">
        <f t="shared" si="82"/>
        <v>1312510.7640350128</v>
      </c>
      <c r="BK125" s="39">
        <f t="shared" si="83"/>
        <v>1312510.7640350128</v>
      </c>
      <c r="BL125" s="39">
        <f t="shared" si="84"/>
        <v>0</v>
      </c>
      <c r="BM125" s="39">
        <f t="shared" si="85"/>
        <v>0</v>
      </c>
      <c r="BN125" s="39">
        <f t="shared" si="86"/>
        <v>0</v>
      </c>
      <c r="BO125" s="39">
        <f t="shared" si="87"/>
        <v>1846.8725572725318</v>
      </c>
      <c r="BP125" s="39">
        <f t="shared" si="88"/>
        <v>1846.8725572725318</v>
      </c>
      <c r="BQ125" s="39">
        <f t="shared" si="89"/>
        <v>1846.8725572725318</v>
      </c>
      <c r="BR125" s="43"/>
      <c r="BS125" s="39">
        <f t="shared" si="90"/>
        <v>0</v>
      </c>
      <c r="BT125" s="39">
        <f t="shared" si="91"/>
        <v>0</v>
      </c>
      <c r="BU125" s="39">
        <f t="shared" si="92"/>
        <v>0</v>
      </c>
      <c r="BV125" s="40">
        <f t="shared" si="93"/>
        <v>0</v>
      </c>
      <c r="BX125" s="39">
        <f t="shared" si="94"/>
        <v>0</v>
      </c>
      <c r="BY125" s="39">
        <f t="shared" si="95"/>
        <v>0</v>
      </c>
      <c r="BZ125" s="39">
        <f t="shared" si="96"/>
        <v>0</v>
      </c>
      <c r="CA125" s="40">
        <f t="shared" si="97"/>
        <v>0</v>
      </c>
      <c r="CB125" s="40"/>
      <c r="CC125" s="52">
        <f t="shared" si="98"/>
        <v>0</v>
      </c>
      <c r="CE125" s="52">
        <f t="shared" si="99"/>
        <v>1314357.6365922852</v>
      </c>
      <c r="CF125" s="70"/>
    </row>
    <row r="126" spans="1:84">
      <c r="A126" s="44">
        <f t="shared" si="100"/>
        <v>40909</v>
      </c>
      <c r="B126" s="66">
        <f t="shared" si="101"/>
        <v>15000</v>
      </c>
      <c r="C126" s="67"/>
      <c r="D126" s="68">
        <f t="shared" si="64"/>
        <v>15000</v>
      </c>
      <c r="E126" s="35">
        <f t="shared" si="65"/>
        <v>465000</v>
      </c>
      <c r="F126" s="35">
        <f t="shared" si="66"/>
        <v>244944.95023092881</v>
      </c>
      <c r="G126" s="55">
        <f t="shared" si="67"/>
        <v>5.38</v>
      </c>
      <c r="H126" s="69">
        <f>G126+' Summary'!$B$15</f>
        <v>5.38</v>
      </c>
      <c r="I126" s="105">
        <f>H126+' Summary'!$B$17</f>
        <v>5.38</v>
      </c>
      <c r="J126" s="55">
        <f t="shared" si="68"/>
        <v>0</v>
      </c>
      <c r="K126" s="69">
        <f>J126+' Summary'!$B$16</f>
        <v>0</v>
      </c>
      <c r="L126" s="105">
        <f t="shared" si="69"/>
        <v>0</v>
      </c>
      <c r="M126" s="55">
        <f t="shared" si="70"/>
        <v>7.4999999999999997E-3</v>
      </c>
      <c r="N126" s="69">
        <f t="shared" si="116"/>
        <v>7.4999999999999997E-3</v>
      </c>
      <c r="O126" s="105">
        <f t="shared" si="116"/>
        <v>7.4999999999999997E-3</v>
      </c>
      <c r="P126" s="7"/>
      <c r="Q126" s="105">
        <f t="shared" si="71"/>
        <v>5.3875000000000002</v>
      </c>
      <c r="R126" s="105">
        <f t="shared" si="72"/>
        <v>5.3875000000000002</v>
      </c>
      <c r="S126" s="105">
        <f t="shared" si="73"/>
        <v>5.3875000000000002</v>
      </c>
      <c r="T126" s="161">
        <f>Curves!F122+' Summary'!$B$18</f>
        <v>0.18400000000000002</v>
      </c>
      <c r="U126" s="5">
        <f t="shared" si="74"/>
        <v>31</v>
      </c>
      <c r="V126" s="45">
        <f t="shared" si="75"/>
        <v>40964</v>
      </c>
      <c r="W126" s="5">
        <f t="shared" si="76"/>
        <v>4013</v>
      </c>
      <c r="X126" s="55">
        <f t="shared" si="77"/>
        <v>5.9167270415404309E-2</v>
      </c>
      <c r="Y126" s="47">
        <f t="shared" si="78"/>
        <v>0.52676333382995444</v>
      </c>
      <c r="Z126" s="47">
        <f>Y126/Y117</f>
        <v>0.95399137978175708</v>
      </c>
      <c r="AA126" s="5">
        <f t="shared" si="79"/>
        <v>1</v>
      </c>
      <c r="AB126" s="5">
        <f t="shared" si="80"/>
        <v>31</v>
      </c>
      <c r="AD126" s="36">
        <f t="shared" si="117"/>
        <v>5.3875000000000002</v>
      </c>
      <c r="AE126" s="165">
        <f t="shared" si="118"/>
        <v>0.18400000000000002</v>
      </c>
      <c r="AF126" s="164">
        <f t="shared" si="119"/>
        <v>10.836413415468858</v>
      </c>
      <c r="AG126" s="164">
        <f t="shared" si="120"/>
        <v>10.836413415468858</v>
      </c>
      <c r="AH126" s="160">
        <v>1</v>
      </c>
      <c r="AJ126" s="36"/>
      <c r="AK126" s="36"/>
      <c r="AL126" s="36"/>
      <c r="AM126" s="137"/>
      <c r="AO126" s="138"/>
      <c r="BI126" s="39">
        <f t="shared" si="81"/>
        <v>1317803.8322423969</v>
      </c>
      <c r="BJ126" s="39">
        <f t="shared" si="82"/>
        <v>1317803.8322423969</v>
      </c>
      <c r="BK126" s="39">
        <f t="shared" si="83"/>
        <v>1317803.8322423969</v>
      </c>
      <c r="BL126" s="39">
        <f t="shared" si="84"/>
        <v>0</v>
      </c>
      <c r="BM126" s="39">
        <f t="shared" si="85"/>
        <v>0</v>
      </c>
      <c r="BN126" s="39">
        <f t="shared" si="86"/>
        <v>0</v>
      </c>
      <c r="BO126" s="39">
        <f t="shared" si="87"/>
        <v>1837.087126731966</v>
      </c>
      <c r="BP126" s="39">
        <f t="shared" si="88"/>
        <v>1837.087126731966</v>
      </c>
      <c r="BQ126" s="39">
        <f t="shared" si="89"/>
        <v>1837.087126731966</v>
      </c>
      <c r="BR126" s="43"/>
      <c r="BS126" s="39">
        <f t="shared" si="90"/>
        <v>0</v>
      </c>
      <c r="BT126" s="39">
        <f t="shared" si="91"/>
        <v>0</v>
      </c>
      <c r="BU126" s="39">
        <f t="shared" si="92"/>
        <v>0</v>
      </c>
      <c r="BV126" s="40">
        <f t="shared" si="93"/>
        <v>0</v>
      </c>
      <c r="BX126" s="39">
        <f t="shared" si="94"/>
        <v>0</v>
      </c>
      <c r="BY126" s="39">
        <f t="shared" si="95"/>
        <v>0</v>
      </c>
      <c r="BZ126" s="39">
        <f t="shared" si="96"/>
        <v>0</v>
      </c>
      <c r="CA126" s="40">
        <f t="shared" si="97"/>
        <v>0</v>
      </c>
      <c r="CB126" s="40"/>
      <c r="CC126" s="52">
        <f t="shared" si="98"/>
        <v>0</v>
      </c>
      <c r="CE126" s="52">
        <f t="shared" si="99"/>
        <v>1319640.9193691288</v>
      </c>
      <c r="CF126" s="70"/>
    </row>
    <row r="127" spans="1:84">
      <c r="A127" s="44">
        <f t="shared" si="100"/>
        <v>40940</v>
      </c>
      <c r="B127" s="66">
        <f t="shared" si="101"/>
        <v>15000</v>
      </c>
      <c r="C127" s="67"/>
      <c r="D127" s="68">
        <f t="shared" si="64"/>
        <v>15000</v>
      </c>
      <c r="E127" s="35">
        <f t="shared" si="65"/>
        <v>435000</v>
      </c>
      <c r="F127" s="35">
        <f t="shared" si="66"/>
        <v>228004.94391457847</v>
      </c>
      <c r="G127" s="55">
        <f t="shared" si="67"/>
        <v>5.26</v>
      </c>
      <c r="H127" s="69">
        <f>G127+' Summary'!$B$15</f>
        <v>5.26</v>
      </c>
      <c r="I127" s="105">
        <f>H127+' Summary'!$B$17</f>
        <v>5.26</v>
      </c>
      <c r="J127" s="55">
        <f t="shared" si="68"/>
        <v>0</v>
      </c>
      <c r="K127" s="69">
        <f>J127+' Summary'!$B$16</f>
        <v>0</v>
      </c>
      <c r="L127" s="105">
        <f t="shared" si="69"/>
        <v>0</v>
      </c>
      <c r="M127" s="55">
        <f t="shared" si="70"/>
        <v>7.4999999999999997E-3</v>
      </c>
      <c r="N127" s="69">
        <f t="shared" si="116"/>
        <v>7.4999999999999997E-3</v>
      </c>
      <c r="O127" s="105">
        <f t="shared" si="116"/>
        <v>7.4999999999999997E-3</v>
      </c>
      <c r="P127" s="7"/>
      <c r="Q127" s="105">
        <f t="shared" si="71"/>
        <v>5.2675000000000001</v>
      </c>
      <c r="R127" s="105">
        <f t="shared" si="72"/>
        <v>5.2675000000000001</v>
      </c>
      <c r="S127" s="105">
        <f t="shared" si="73"/>
        <v>5.2675000000000001</v>
      </c>
      <c r="T127" s="161">
        <f>Curves!F123+' Summary'!$B$18</f>
        <v>0.17900000000000002</v>
      </c>
      <c r="U127" s="5">
        <f t="shared" si="74"/>
        <v>29</v>
      </c>
      <c r="V127" s="45">
        <f t="shared" si="75"/>
        <v>40993</v>
      </c>
      <c r="W127" s="5">
        <f t="shared" si="76"/>
        <v>4042</v>
      </c>
      <c r="X127" s="55">
        <f t="shared" si="77"/>
        <v>5.9201342122995611E-2</v>
      </c>
      <c r="Y127" s="47">
        <f t="shared" si="78"/>
        <v>0.52414929635535279</v>
      </c>
      <c r="Z127" s="47">
        <f>Y127/Y117</f>
        <v>0.94925724386712362</v>
      </c>
      <c r="AA127" s="5">
        <f t="shared" si="79"/>
        <v>1</v>
      </c>
      <c r="AB127" s="5">
        <f t="shared" si="80"/>
        <v>29</v>
      </c>
      <c r="AD127" s="36">
        <f t="shared" si="117"/>
        <v>5.2675000000000001</v>
      </c>
      <c r="AE127" s="165">
        <f t="shared" si="118"/>
        <v>0.17900000000000002</v>
      </c>
      <c r="AF127" s="164">
        <f t="shared" si="119"/>
        <v>10.921286789869953</v>
      </c>
      <c r="AG127" s="164">
        <f t="shared" si="120"/>
        <v>10.921286789869953</v>
      </c>
      <c r="AH127" s="160">
        <v>1</v>
      </c>
      <c r="AJ127" s="36"/>
      <c r="AK127" s="36"/>
      <c r="AL127" s="36"/>
      <c r="AM127" s="137"/>
      <c r="AO127" s="138"/>
      <c r="BI127" s="39">
        <f t="shared" si="81"/>
        <v>1199306.0049906827</v>
      </c>
      <c r="BJ127" s="39">
        <f t="shared" si="82"/>
        <v>1199306.0049906827</v>
      </c>
      <c r="BK127" s="39">
        <f t="shared" si="83"/>
        <v>1199306.0049906827</v>
      </c>
      <c r="BL127" s="39">
        <f t="shared" si="84"/>
        <v>0</v>
      </c>
      <c r="BM127" s="39">
        <f t="shared" si="85"/>
        <v>0</v>
      </c>
      <c r="BN127" s="39">
        <f t="shared" si="86"/>
        <v>0</v>
      </c>
      <c r="BO127" s="39">
        <f t="shared" si="87"/>
        <v>1710.0370793593386</v>
      </c>
      <c r="BP127" s="39">
        <f t="shared" si="88"/>
        <v>1710.0370793593386</v>
      </c>
      <c r="BQ127" s="39">
        <f t="shared" si="89"/>
        <v>1710.0370793593386</v>
      </c>
      <c r="BR127" s="43"/>
      <c r="BS127" s="39">
        <f t="shared" si="90"/>
        <v>0</v>
      </c>
      <c r="BT127" s="39">
        <f t="shared" si="91"/>
        <v>0</v>
      </c>
      <c r="BU127" s="39">
        <f t="shared" si="92"/>
        <v>0</v>
      </c>
      <c r="BV127" s="40">
        <f t="shared" si="93"/>
        <v>0</v>
      </c>
      <c r="BX127" s="39">
        <f t="shared" si="94"/>
        <v>0</v>
      </c>
      <c r="BY127" s="39">
        <f t="shared" si="95"/>
        <v>0</v>
      </c>
      <c r="BZ127" s="39">
        <f t="shared" si="96"/>
        <v>0</v>
      </c>
      <c r="CA127" s="40">
        <f t="shared" si="97"/>
        <v>0</v>
      </c>
      <c r="CB127" s="40"/>
      <c r="CC127" s="52">
        <f t="shared" si="98"/>
        <v>0</v>
      </c>
      <c r="CE127" s="52">
        <f t="shared" si="99"/>
        <v>1201016.0420700421</v>
      </c>
      <c r="CF127" s="70"/>
    </row>
    <row r="128" spans="1:84">
      <c r="A128" s="44">
        <f t="shared" si="100"/>
        <v>40969</v>
      </c>
      <c r="B128" s="66">
        <f t="shared" si="101"/>
        <v>15000</v>
      </c>
      <c r="C128" s="67"/>
      <c r="D128" s="68">
        <f t="shared" si="64"/>
        <v>15000</v>
      </c>
      <c r="E128" s="35">
        <f t="shared" si="65"/>
        <v>465000</v>
      </c>
      <c r="F128" s="35">
        <f t="shared" si="66"/>
        <v>242435.41901927438</v>
      </c>
      <c r="G128" s="55">
        <f t="shared" si="67"/>
        <v>5.12</v>
      </c>
      <c r="H128" s="69">
        <f>G128+' Summary'!$B$15</f>
        <v>5.12</v>
      </c>
      <c r="I128" s="105">
        <f>H128+' Summary'!$B$17</f>
        <v>5.12</v>
      </c>
      <c r="J128" s="55">
        <f t="shared" si="68"/>
        <v>1.3500000000000002E-2</v>
      </c>
      <c r="K128" s="69">
        <f>J128+' Summary'!$B$16</f>
        <v>1.3500000000000002E-2</v>
      </c>
      <c r="L128" s="105">
        <f t="shared" si="69"/>
        <v>1.3500000000000002E-2</v>
      </c>
      <c r="M128" s="55">
        <f t="shared" si="70"/>
        <v>7.4999999999999997E-3</v>
      </c>
      <c r="N128" s="69">
        <f t="shared" si="116"/>
        <v>7.4999999999999997E-3</v>
      </c>
      <c r="O128" s="105">
        <f t="shared" si="116"/>
        <v>7.4999999999999997E-3</v>
      </c>
      <c r="P128" s="7"/>
      <c r="Q128" s="105">
        <f t="shared" si="71"/>
        <v>5.141</v>
      </c>
      <c r="R128" s="105">
        <f t="shared" si="72"/>
        <v>5.141</v>
      </c>
      <c r="S128" s="105">
        <f t="shared" si="73"/>
        <v>5.141</v>
      </c>
      <c r="T128" s="161">
        <f>Curves!F124+' Summary'!$B$18</f>
        <v>0.17300000000000001</v>
      </c>
      <c r="U128" s="5">
        <f t="shared" si="74"/>
        <v>31</v>
      </c>
      <c r="V128" s="45">
        <f t="shared" si="75"/>
        <v>41024</v>
      </c>
      <c r="W128" s="5">
        <f t="shared" si="76"/>
        <v>4073</v>
      </c>
      <c r="X128" s="55">
        <f t="shared" si="77"/>
        <v>5.9233215656253217E-2</v>
      </c>
      <c r="Y128" s="47">
        <f t="shared" si="78"/>
        <v>0.52136649251456857</v>
      </c>
      <c r="Z128" s="47">
        <f>Y128/Y117</f>
        <v>0.94421746470020707</v>
      </c>
      <c r="AA128" s="5">
        <f t="shared" si="79"/>
        <v>1</v>
      </c>
      <c r="AB128" s="5">
        <f t="shared" si="80"/>
        <v>31</v>
      </c>
      <c r="AD128" s="36">
        <f t="shared" si="117"/>
        <v>5.141</v>
      </c>
      <c r="AE128" s="165">
        <f t="shared" si="118"/>
        <v>0.17300000000000001</v>
      </c>
      <c r="AF128" s="164">
        <f t="shared" si="119"/>
        <v>11.000684462696784</v>
      </c>
      <c r="AG128" s="164">
        <f t="shared" si="120"/>
        <v>11.000684462696784</v>
      </c>
      <c r="AH128" s="160">
        <v>1</v>
      </c>
      <c r="AJ128" s="36"/>
      <c r="AK128" s="36"/>
      <c r="AL128" s="36"/>
      <c r="AM128" s="137"/>
      <c r="AO128" s="138"/>
      <c r="BI128" s="39">
        <f t="shared" si="81"/>
        <v>1241269.3453786848</v>
      </c>
      <c r="BJ128" s="39">
        <f t="shared" si="82"/>
        <v>1241269.3453786848</v>
      </c>
      <c r="BK128" s="39">
        <f t="shared" si="83"/>
        <v>1241269.3453786848</v>
      </c>
      <c r="BL128" s="39">
        <f t="shared" si="84"/>
        <v>3272.8781567602045</v>
      </c>
      <c r="BM128" s="39">
        <f t="shared" si="85"/>
        <v>3272.8781567602045</v>
      </c>
      <c r="BN128" s="39">
        <f t="shared" si="86"/>
        <v>3272.8781567602045</v>
      </c>
      <c r="BO128" s="39">
        <f t="shared" si="87"/>
        <v>1818.2656426445578</v>
      </c>
      <c r="BP128" s="39">
        <f t="shared" si="88"/>
        <v>1818.2656426445578</v>
      </c>
      <c r="BQ128" s="39">
        <f t="shared" si="89"/>
        <v>1818.2656426445578</v>
      </c>
      <c r="BR128" s="43"/>
      <c r="BS128" s="39">
        <f t="shared" si="90"/>
        <v>0</v>
      </c>
      <c r="BT128" s="39">
        <f t="shared" si="91"/>
        <v>0</v>
      </c>
      <c r="BU128" s="39">
        <f t="shared" si="92"/>
        <v>0</v>
      </c>
      <c r="BV128" s="40">
        <f t="shared" si="93"/>
        <v>0</v>
      </c>
      <c r="BX128" s="39">
        <f t="shared" si="94"/>
        <v>0</v>
      </c>
      <c r="BY128" s="39">
        <f t="shared" si="95"/>
        <v>0</v>
      </c>
      <c r="BZ128" s="39">
        <f t="shared" si="96"/>
        <v>0</v>
      </c>
      <c r="CA128" s="40">
        <f t="shared" si="97"/>
        <v>0</v>
      </c>
      <c r="CB128" s="40"/>
      <c r="CC128" s="52">
        <f t="shared" si="98"/>
        <v>0</v>
      </c>
      <c r="CE128" s="52">
        <f t="shared" si="99"/>
        <v>1246360.4891780897</v>
      </c>
      <c r="CF128" s="70"/>
    </row>
    <row r="129" spans="1:84">
      <c r="A129" s="139">
        <f t="shared" si="100"/>
        <v>41000</v>
      </c>
      <c r="B129" s="140">
        <f t="shared" si="101"/>
        <v>15000</v>
      </c>
      <c r="C129" s="141"/>
      <c r="D129" s="142">
        <f t="shared" si="64"/>
        <v>15000</v>
      </c>
      <c r="E129" s="143">
        <f t="shared" si="65"/>
        <v>450000</v>
      </c>
      <c r="F129" s="143">
        <f t="shared" si="66"/>
        <v>233408.13907902082</v>
      </c>
      <c r="G129" s="144">
        <f t="shared" si="67"/>
        <v>5.0840000000000005</v>
      </c>
      <c r="H129" s="145">
        <f>G129+' Summary'!$B$15</f>
        <v>5.0840000000000005</v>
      </c>
      <c r="I129" s="146">
        <f>H129+' Summary'!$B$17</f>
        <v>5.0840000000000005</v>
      </c>
      <c r="J129" s="144">
        <f t="shared" si="68"/>
        <v>1.3500000000000002E-2</v>
      </c>
      <c r="K129" s="145">
        <f>J129+' Summary'!$B$16</f>
        <v>1.3500000000000002E-2</v>
      </c>
      <c r="L129" s="146">
        <f t="shared" si="69"/>
        <v>1.3500000000000002E-2</v>
      </c>
      <c r="M129" s="144">
        <f t="shared" si="70"/>
        <v>0.01</v>
      </c>
      <c r="N129" s="145">
        <f t="shared" si="116"/>
        <v>0.01</v>
      </c>
      <c r="O129" s="146">
        <f t="shared" si="116"/>
        <v>0.01</v>
      </c>
      <c r="P129" s="147"/>
      <c r="Q129" s="146">
        <f t="shared" si="71"/>
        <v>5.1075000000000008</v>
      </c>
      <c r="R129" s="146">
        <f t="shared" si="72"/>
        <v>5.1075000000000008</v>
      </c>
      <c r="S129" s="146">
        <f t="shared" si="73"/>
        <v>5.1075000000000008</v>
      </c>
      <c r="T129" s="161">
        <f>Curves!F125+' Summary'!$B$18</f>
        <v>0.17300000000000001</v>
      </c>
      <c r="U129" s="148">
        <f t="shared" si="74"/>
        <v>30</v>
      </c>
      <c r="V129" s="149">
        <f t="shared" si="75"/>
        <v>41054</v>
      </c>
      <c r="W129" s="148">
        <f t="shared" si="76"/>
        <v>4103</v>
      </c>
      <c r="X129" s="144">
        <f t="shared" si="77"/>
        <v>5.9267287364591914E-2</v>
      </c>
      <c r="Y129" s="150">
        <f t="shared" si="78"/>
        <v>0.51868475350893517</v>
      </c>
      <c r="Z129" s="150">
        <f>Y129/Y117</f>
        <v>0.93936071835911761</v>
      </c>
      <c r="AA129" s="148">
        <f t="shared" si="79"/>
        <v>1</v>
      </c>
      <c r="AB129" s="148">
        <f t="shared" si="80"/>
        <v>30</v>
      </c>
      <c r="AC129" s="148"/>
      <c r="AD129" s="151">
        <f t="shared" si="117"/>
        <v>5.1075000000000008</v>
      </c>
      <c r="AE129" s="167">
        <f t="shared" si="118"/>
        <v>0.17300000000000001</v>
      </c>
      <c r="AF129" s="168">
        <f t="shared" si="119"/>
        <v>11.085557837097879</v>
      </c>
      <c r="AG129" s="168">
        <f t="shared" si="120"/>
        <v>11.085557837097879</v>
      </c>
      <c r="AH129" s="169">
        <v>1</v>
      </c>
      <c r="AI129" s="148"/>
      <c r="AJ129" s="151"/>
      <c r="AK129" s="151"/>
      <c r="AL129" s="151"/>
      <c r="AM129" s="152"/>
      <c r="AN129" s="148"/>
      <c r="AO129" s="153"/>
      <c r="AP129" s="148"/>
      <c r="AQ129" s="148"/>
      <c r="AR129" s="148"/>
      <c r="AS129" s="148"/>
      <c r="AT129" s="148"/>
      <c r="AU129" s="148"/>
      <c r="AV129" s="148"/>
      <c r="AW129" s="148"/>
      <c r="AX129" s="148"/>
      <c r="AY129" s="148"/>
      <c r="AZ129" s="148"/>
      <c r="BA129" s="148"/>
      <c r="BB129" s="148"/>
      <c r="BC129" s="148"/>
      <c r="BD129" s="148"/>
      <c r="BE129" s="148"/>
      <c r="BF129" s="148"/>
      <c r="BG129" s="148"/>
      <c r="BH129" s="154"/>
      <c r="BI129" s="155">
        <f t="shared" si="81"/>
        <v>1186646.979077742</v>
      </c>
      <c r="BJ129" s="155">
        <f t="shared" si="82"/>
        <v>1186646.979077742</v>
      </c>
      <c r="BK129" s="155">
        <f t="shared" si="83"/>
        <v>1186646.979077742</v>
      </c>
      <c r="BL129" s="155">
        <f t="shared" si="84"/>
        <v>3151.0098775667816</v>
      </c>
      <c r="BM129" s="155">
        <f t="shared" si="85"/>
        <v>3151.0098775667816</v>
      </c>
      <c r="BN129" s="155">
        <f t="shared" si="86"/>
        <v>3151.0098775667816</v>
      </c>
      <c r="BO129" s="155">
        <f t="shared" si="87"/>
        <v>2334.0813907902084</v>
      </c>
      <c r="BP129" s="155">
        <f t="shared" si="88"/>
        <v>2334.0813907902084</v>
      </c>
      <c r="BQ129" s="155">
        <f t="shared" si="89"/>
        <v>2334.0813907902084</v>
      </c>
      <c r="BR129" s="156"/>
      <c r="BS129" s="155">
        <f t="shared" si="90"/>
        <v>0</v>
      </c>
      <c r="BT129" s="155">
        <f t="shared" si="91"/>
        <v>0</v>
      </c>
      <c r="BU129" s="155">
        <f t="shared" si="92"/>
        <v>0</v>
      </c>
      <c r="BV129" s="157">
        <f t="shared" si="93"/>
        <v>0</v>
      </c>
      <c r="BW129" s="158"/>
      <c r="BX129" s="155">
        <f t="shared" si="94"/>
        <v>0</v>
      </c>
      <c r="BY129" s="155">
        <f t="shared" si="95"/>
        <v>0</v>
      </c>
      <c r="BZ129" s="155">
        <f t="shared" si="96"/>
        <v>0</v>
      </c>
      <c r="CA129" s="157">
        <f t="shared" si="97"/>
        <v>0</v>
      </c>
      <c r="CB129" s="157"/>
      <c r="CC129" s="159">
        <f t="shared" si="98"/>
        <v>0</v>
      </c>
      <c r="CD129" s="154"/>
      <c r="CE129" s="159">
        <f t="shared" si="99"/>
        <v>1192132.0703460989</v>
      </c>
      <c r="CF129" s="70"/>
    </row>
    <row r="130" spans="1:84">
      <c r="A130" s="44">
        <f t="shared" si="100"/>
        <v>41030</v>
      </c>
      <c r="B130" s="66">
        <f t="shared" si="101"/>
        <v>15000</v>
      </c>
      <c r="C130" s="67"/>
      <c r="D130" s="68">
        <f t="shared" si="64"/>
        <v>15000</v>
      </c>
      <c r="E130" s="35">
        <f t="shared" si="65"/>
        <v>465000</v>
      </c>
      <c r="F130" s="35">
        <f t="shared" si="66"/>
        <v>239905.24851315992</v>
      </c>
      <c r="G130" s="55">
        <f t="shared" si="67"/>
        <v>5.0710000000000006</v>
      </c>
      <c r="H130" s="69">
        <f>G130+' Summary'!$B$15</f>
        <v>5.0710000000000006</v>
      </c>
      <c r="I130" s="105">
        <f>H130+' Summary'!$B$17</f>
        <v>5.0710000000000006</v>
      </c>
      <c r="J130" s="55">
        <f t="shared" si="68"/>
        <v>1.325E-2</v>
      </c>
      <c r="K130" s="69">
        <f>J130+' Summary'!$B$16</f>
        <v>1.325E-2</v>
      </c>
      <c r="L130" s="105">
        <f t="shared" si="69"/>
        <v>1.325E-2</v>
      </c>
      <c r="M130" s="55">
        <f t="shared" si="70"/>
        <v>0.01</v>
      </c>
      <c r="N130" s="69">
        <f t="shared" ref="N130:O149" si="121">M130</f>
        <v>0.01</v>
      </c>
      <c r="O130" s="105">
        <f t="shared" si="121"/>
        <v>0.01</v>
      </c>
      <c r="P130" s="7"/>
      <c r="Q130" s="105">
        <f t="shared" si="71"/>
        <v>5.0942500000000006</v>
      </c>
      <c r="R130" s="105">
        <f t="shared" si="72"/>
        <v>5.0942500000000006</v>
      </c>
      <c r="S130" s="105">
        <f t="shared" si="73"/>
        <v>5.0942500000000006</v>
      </c>
      <c r="T130" s="161">
        <f>Curves!F126+' Summary'!$B$18</f>
        <v>0.17300000000000001</v>
      </c>
      <c r="U130" s="5">
        <f t="shared" si="74"/>
        <v>31</v>
      </c>
      <c r="V130" s="45">
        <f t="shared" si="75"/>
        <v>41085</v>
      </c>
      <c r="W130" s="5">
        <f t="shared" si="76"/>
        <v>4134</v>
      </c>
      <c r="X130" s="55">
        <f t="shared" si="77"/>
        <v>5.9300259985931393E-2</v>
      </c>
      <c r="Y130" s="47">
        <f t="shared" si="78"/>
        <v>0.51592526561969876</v>
      </c>
      <c r="Z130" s="47">
        <f>Y130/Y129</f>
        <v>0.99467983612286981</v>
      </c>
      <c r="AA130" s="5">
        <f t="shared" si="79"/>
        <v>1</v>
      </c>
      <c r="AB130" s="5">
        <f t="shared" si="80"/>
        <v>31</v>
      </c>
      <c r="AD130" s="36">
        <f>S130</f>
        <v>5.0942500000000006</v>
      </c>
      <c r="AE130" s="165">
        <f>T130</f>
        <v>0.17300000000000001</v>
      </c>
      <c r="AF130" s="164">
        <f>(A130-$C$3)/365.25</f>
        <v>11.167693360711841</v>
      </c>
      <c r="AG130" s="164">
        <f>AF130</f>
        <v>11.167693360711841</v>
      </c>
      <c r="AH130" s="160">
        <v>1</v>
      </c>
      <c r="AI130" s="5">
        <v>0</v>
      </c>
      <c r="AJ130" s="36">
        <f>$S$8</f>
        <v>4.8062713432508364</v>
      </c>
      <c r="AK130" s="36">
        <f>AJ130-$AK$2</f>
        <v>4.7962713432508366</v>
      </c>
      <c r="AL130" s="166">
        <f>X141</f>
        <v>5.9668454282106403E-2</v>
      </c>
      <c r="AM130" s="137">
        <f>AM118</f>
        <v>1</v>
      </c>
      <c r="AN130" s="5">
        <v>0</v>
      </c>
      <c r="AO130" s="138">
        <f>AF141</f>
        <v>12.084873374401095</v>
      </c>
      <c r="AP130" s="5">
        <v>0</v>
      </c>
      <c r="AQ130" s="5">
        <v>0</v>
      </c>
      <c r="AR130" s="5">
        <v>0</v>
      </c>
      <c r="AT130" s="161">
        <f>_xll.ASTRIP(AD130:AD141,AE130:AE141,AF130:AF141,AG130:AG141,AH130:AH141,AI130,AJ130,AL130,AM130,AN130,AO130,AP130,AQ130,AR130)</f>
        <v>0.46198490830676908</v>
      </c>
      <c r="AU130" s="161">
        <f>_xll.ASTRIP(AD130:AD141,AE130:AE141,AF130:AF141,AG130:AG141,AH130:AH141,AI130,AK130,AL130,AM130,AN130,AO130,AP130,AQ130,AR130)</f>
        <v>0.45928102127685488</v>
      </c>
      <c r="AV130" s="138">
        <f>SUM(Z142:Z153)*$AG$2/12</f>
        <v>9.6603550827539089E-2</v>
      </c>
      <c r="AW130" s="170">
        <f>AV130/$AK$2</f>
        <v>9.6603550827539095</v>
      </c>
      <c r="AX130" s="161">
        <f>(AT130-AU130)*AW130</f>
        <v>2.6120508812623996E-2</v>
      </c>
      <c r="AY130" s="174">
        <f>AX130*SUM(E142:E153)</f>
        <v>143009.78574911639</v>
      </c>
      <c r="BI130" s="39">
        <f t="shared" si="81"/>
        <v>1216559.5152102341</v>
      </c>
      <c r="BJ130" s="39">
        <f t="shared" si="82"/>
        <v>1216559.5152102341</v>
      </c>
      <c r="BK130" s="39">
        <f t="shared" si="83"/>
        <v>1216559.5152102341</v>
      </c>
      <c r="BL130" s="39">
        <f t="shared" si="84"/>
        <v>3178.7445427993689</v>
      </c>
      <c r="BM130" s="39">
        <f t="shared" si="85"/>
        <v>3178.7445427993689</v>
      </c>
      <c r="BN130" s="39">
        <f t="shared" si="86"/>
        <v>3178.7445427993689</v>
      </c>
      <c r="BO130" s="39">
        <f t="shared" si="87"/>
        <v>2399.0524851315995</v>
      </c>
      <c r="BP130" s="39">
        <f t="shared" si="88"/>
        <v>2399.0524851315995</v>
      </c>
      <c r="BQ130" s="39">
        <f t="shared" si="89"/>
        <v>2399.0524851315995</v>
      </c>
      <c r="BR130" s="43"/>
      <c r="BS130" s="39">
        <f t="shared" si="90"/>
        <v>0</v>
      </c>
      <c r="BT130" s="39">
        <f t="shared" si="91"/>
        <v>0</v>
      </c>
      <c r="BU130" s="39">
        <f t="shared" si="92"/>
        <v>0</v>
      </c>
      <c r="BV130" s="40">
        <f t="shared" si="93"/>
        <v>0</v>
      </c>
      <c r="BX130" s="39">
        <f t="shared" si="94"/>
        <v>0</v>
      </c>
      <c r="BY130" s="39">
        <f t="shared" si="95"/>
        <v>0</v>
      </c>
      <c r="BZ130" s="39">
        <f t="shared" si="96"/>
        <v>0</v>
      </c>
      <c r="CA130" s="40">
        <f t="shared" si="97"/>
        <v>0</v>
      </c>
      <c r="CB130" s="40"/>
      <c r="CC130" s="52">
        <f t="shared" si="98"/>
        <v>0</v>
      </c>
      <c r="CE130" s="52">
        <f t="shared" si="99"/>
        <v>1222137.3122381652</v>
      </c>
      <c r="CF130" s="70"/>
    </row>
    <row r="131" spans="1:84">
      <c r="A131" s="44">
        <f t="shared" si="100"/>
        <v>41061</v>
      </c>
      <c r="B131" s="66">
        <f t="shared" si="101"/>
        <v>15000</v>
      </c>
      <c r="C131" s="67"/>
      <c r="D131" s="68">
        <f t="shared" si="64"/>
        <v>15000</v>
      </c>
      <c r="E131" s="35">
        <f t="shared" si="65"/>
        <v>450000</v>
      </c>
      <c r="F131" s="35">
        <f t="shared" si="66"/>
        <v>230969.71372907184</v>
      </c>
      <c r="G131" s="55">
        <f t="shared" si="67"/>
        <v>5.1040000000000001</v>
      </c>
      <c r="H131" s="69">
        <f>G131+' Summary'!$B$15</f>
        <v>5.1040000000000001</v>
      </c>
      <c r="I131" s="105">
        <f>H131+' Summary'!$B$17</f>
        <v>5.1040000000000001</v>
      </c>
      <c r="J131" s="55">
        <f t="shared" si="68"/>
        <v>1.325E-2</v>
      </c>
      <c r="K131" s="69">
        <f>J131+' Summary'!$B$16</f>
        <v>1.325E-2</v>
      </c>
      <c r="L131" s="105">
        <f t="shared" si="69"/>
        <v>1.325E-2</v>
      </c>
      <c r="M131" s="55">
        <f t="shared" si="70"/>
        <v>0.01</v>
      </c>
      <c r="N131" s="69">
        <f t="shared" si="121"/>
        <v>0.01</v>
      </c>
      <c r="O131" s="105">
        <f t="shared" si="121"/>
        <v>0.01</v>
      </c>
      <c r="P131" s="7"/>
      <c r="Q131" s="105">
        <f t="shared" si="71"/>
        <v>5.1272500000000001</v>
      </c>
      <c r="R131" s="105">
        <f t="shared" si="72"/>
        <v>5.1272500000000001</v>
      </c>
      <c r="S131" s="105">
        <f t="shared" si="73"/>
        <v>5.1272500000000001</v>
      </c>
      <c r="T131" s="161">
        <f>Curves!F127+' Summary'!$B$18</f>
        <v>0.17300000000000001</v>
      </c>
      <c r="U131" s="5">
        <f t="shared" si="74"/>
        <v>30</v>
      </c>
      <c r="V131" s="45">
        <f t="shared" si="75"/>
        <v>41115</v>
      </c>
      <c r="W131" s="5">
        <f t="shared" si="76"/>
        <v>4164</v>
      </c>
      <c r="X131" s="55">
        <f t="shared" si="77"/>
        <v>5.9334331695029018E-2</v>
      </c>
      <c r="Y131" s="47">
        <f t="shared" si="78"/>
        <v>0.51326603050904851</v>
      </c>
      <c r="Z131" s="47">
        <f>Y131/Y129</f>
        <v>0.98955295492449191</v>
      </c>
      <c r="AA131" s="5">
        <f t="shared" si="79"/>
        <v>1</v>
      </c>
      <c r="AB131" s="5">
        <f t="shared" si="80"/>
        <v>30</v>
      </c>
      <c r="AD131" s="36">
        <f t="shared" ref="AD131:AD141" si="122">S131</f>
        <v>5.1272500000000001</v>
      </c>
      <c r="AE131" s="165">
        <f t="shared" ref="AE131:AE141" si="123">T131</f>
        <v>0.17300000000000001</v>
      </c>
      <c r="AF131" s="164">
        <f t="shared" ref="AF131:AF141" si="124">(A131-$C$3)/365.25</f>
        <v>11.252566735112936</v>
      </c>
      <c r="AG131" s="164">
        <f t="shared" ref="AG131:AG141" si="125">AF131</f>
        <v>11.252566735112936</v>
      </c>
      <c r="AH131" s="160">
        <v>1</v>
      </c>
      <c r="AJ131" s="36"/>
      <c r="AK131" s="36"/>
      <c r="AL131" s="36"/>
      <c r="AM131" s="137"/>
      <c r="AO131" s="138"/>
      <c r="BI131" s="39">
        <f t="shared" si="81"/>
        <v>1178869.4188731827</v>
      </c>
      <c r="BJ131" s="39">
        <f t="shared" si="82"/>
        <v>1178869.4188731827</v>
      </c>
      <c r="BK131" s="39">
        <f t="shared" si="83"/>
        <v>1178869.4188731827</v>
      </c>
      <c r="BL131" s="39">
        <f t="shared" si="84"/>
        <v>3060.3487069102016</v>
      </c>
      <c r="BM131" s="39">
        <f t="shared" si="85"/>
        <v>3060.3487069102016</v>
      </c>
      <c r="BN131" s="39">
        <f t="shared" si="86"/>
        <v>3060.3487069102016</v>
      </c>
      <c r="BO131" s="39">
        <f t="shared" si="87"/>
        <v>2309.6971372907183</v>
      </c>
      <c r="BP131" s="39">
        <f t="shared" si="88"/>
        <v>2309.6971372907183</v>
      </c>
      <c r="BQ131" s="39">
        <f t="shared" si="89"/>
        <v>2309.6971372907183</v>
      </c>
      <c r="BR131" s="43"/>
      <c r="BS131" s="39">
        <f t="shared" si="90"/>
        <v>0</v>
      </c>
      <c r="BT131" s="39">
        <f t="shared" si="91"/>
        <v>0</v>
      </c>
      <c r="BU131" s="39">
        <f t="shared" si="92"/>
        <v>0</v>
      </c>
      <c r="BV131" s="40">
        <f t="shared" si="93"/>
        <v>0</v>
      </c>
      <c r="BX131" s="39">
        <f t="shared" si="94"/>
        <v>0</v>
      </c>
      <c r="BY131" s="39">
        <f t="shared" si="95"/>
        <v>0</v>
      </c>
      <c r="BZ131" s="39">
        <f t="shared" si="96"/>
        <v>0</v>
      </c>
      <c r="CA131" s="40">
        <f t="shared" si="97"/>
        <v>0</v>
      </c>
      <c r="CB131" s="40"/>
      <c r="CC131" s="52">
        <f t="shared" si="98"/>
        <v>0</v>
      </c>
      <c r="CE131" s="52">
        <f t="shared" si="99"/>
        <v>1184239.4647173837</v>
      </c>
      <c r="CF131" s="70"/>
    </row>
    <row r="132" spans="1:84">
      <c r="A132" s="44">
        <f t="shared" si="100"/>
        <v>41091</v>
      </c>
      <c r="B132" s="66">
        <f t="shared" si="101"/>
        <v>15000</v>
      </c>
      <c r="C132" s="67"/>
      <c r="D132" s="68">
        <f t="shared" si="64"/>
        <v>15000</v>
      </c>
      <c r="E132" s="35">
        <f t="shared" si="65"/>
        <v>465000</v>
      </c>
      <c r="F132" s="35">
        <f t="shared" si="66"/>
        <v>237396.32661767452</v>
      </c>
      <c r="G132" s="55">
        <f t="shared" si="67"/>
        <v>5.13</v>
      </c>
      <c r="H132" s="69">
        <f>G132+' Summary'!$B$15</f>
        <v>5.13</v>
      </c>
      <c r="I132" s="105">
        <f>H132+' Summary'!$B$17</f>
        <v>5.13</v>
      </c>
      <c r="J132" s="55">
        <f t="shared" si="68"/>
        <v>1.325E-2</v>
      </c>
      <c r="K132" s="69">
        <f>J132+' Summary'!$B$16</f>
        <v>1.325E-2</v>
      </c>
      <c r="L132" s="105">
        <f t="shared" si="69"/>
        <v>1.325E-2</v>
      </c>
      <c r="M132" s="55">
        <f t="shared" si="70"/>
        <v>0.01</v>
      </c>
      <c r="N132" s="69">
        <f t="shared" si="121"/>
        <v>0.01</v>
      </c>
      <c r="O132" s="105">
        <f t="shared" si="121"/>
        <v>0.01</v>
      </c>
      <c r="P132" s="7"/>
      <c r="Q132" s="105">
        <f t="shared" si="71"/>
        <v>5.1532499999999999</v>
      </c>
      <c r="R132" s="105">
        <f t="shared" si="72"/>
        <v>5.1532499999999999</v>
      </c>
      <c r="S132" s="105">
        <f t="shared" si="73"/>
        <v>5.1532499999999999</v>
      </c>
      <c r="T132" s="161">
        <f>Curves!F128+' Summary'!$B$18</f>
        <v>0.17300000000000001</v>
      </c>
      <c r="U132" s="5">
        <f t="shared" si="74"/>
        <v>31</v>
      </c>
      <c r="V132" s="45">
        <f t="shared" si="75"/>
        <v>41146</v>
      </c>
      <c r="W132" s="5">
        <f t="shared" si="76"/>
        <v>4195</v>
      </c>
      <c r="X132" s="55">
        <f t="shared" si="77"/>
        <v>5.9367304317103901E-2</v>
      </c>
      <c r="Y132" s="47">
        <f t="shared" si="78"/>
        <v>0.51052973466166562</v>
      </c>
      <c r="Z132" s="47">
        <f>Y132/Y129</f>
        <v>0.98427750422178339</v>
      </c>
      <c r="AA132" s="5">
        <f t="shared" si="79"/>
        <v>1</v>
      </c>
      <c r="AB132" s="5">
        <f t="shared" si="80"/>
        <v>31</v>
      </c>
      <c r="AD132" s="36">
        <f t="shared" si="122"/>
        <v>5.1532499999999999</v>
      </c>
      <c r="AE132" s="165">
        <f t="shared" si="123"/>
        <v>0.17300000000000001</v>
      </c>
      <c r="AF132" s="164">
        <f t="shared" si="124"/>
        <v>11.3347022587269</v>
      </c>
      <c r="AG132" s="164">
        <f t="shared" si="125"/>
        <v>11.3347022587269</v>
      </c>
      <c r="AH132" s="160">
        <v>1</v>
      </c>
      <c r="AJ132" s="36"/>
      <c r="AK132" s="36"/>
      <c r="AL132" s="36"/>
      <c r="AM132" s="137"/>
      <c r="AO132" s="138"/>
      <c r="BI132" s="39">
        <f t="shared" si="81"/>
        <v>1217843.1555486703</v>
      </c>
      <c r="BJ132" s="39">
        <f t="shared" si="82"/>
        <v>1217843.1555486703</v>
      </c>
      <c r="BK132" s="39">
        <f t="shared" si="83"/>
        <v>1217843.1555486703</v>
      </c>
      <c r="BL132" s="39">
        <f t="shared" si="84"/>
        <v>3145.5013276841873</v>
      </c>
      <c r="BM132" s="39">
        <f t="shared" si="85"/>
        <v>3145.5013276841873</v>
      </c>
      <c r="BN132" s="39">
        <f t="shared" si="86"/>
        <v>3145.5013276841873</v>
      </c>
      <c r="BO132" s="39">
        <f t="shared" si="87"/>
        <v>2373.9632661767455</v>
      </c>
      <c r="BP132" s="39">
        <f t="shared" si="88"/>
        <v>2373.9632661767455</v>
      </c>
      <c r="BQ132" s="39">
        <f t="shared" si="89"/>
        <v>2373.9632661767455</v>
      </c>
      <c r="BR132" s="43"/>
      <c r="BS132" s="39">
        <f t="shared" si="90"/>
        <v>0</v>
      </c>
      <c r="BT132" s="39">
        <f t="shared" si="91"/>
        <v>0</v>
      </c>
      <c r="BU132" s="39">
        <f t="shared" si="92"/>
        <v>0</v>
      </c>
      <c r="BV132" s="40">
        <f t="shared" si="93"/>
        <v>0</v>
      </c>
      <c r="BX132" s="39">
        <f t="shared" si="94"/>
        <v>0</v>
      </c>
      <c r="BY132" s="39">
        <f t="shared" si="95"/>
        <v>0</v>
      </c>
      <c r="BZ132" s="39">
        <f t="shared" si="96"/>
        <v>0</v>
      </c>
      <c r="CA132" s="40">
        <f t="shared" si="97"/>
        <v>0</v>
      </c>
      <c r="CB132" s="40"/>
      <c r="CC132" s="52">
        <f t="shared" si="98"/>
        <v>0</v>
      </c>
      <c r="CE132" s="52">
        <f t="shared" si="99"/>
        <v>1223362.6201425313</v>
      </c>
      <c r="CF132" s="70"/>
    </row>
    <row r="133" spans="1:84">
      <c r="A133" s="44">
        <f t="shared" si="100"/>
        <v>41122</v>
      </c>
      <c r="B133" s="66">
        <f t="shared" si="101"/>
        <v>15000</v>
      </c>
      <c r="C133" s="67"/>
      <c r="D133" s="68">
        <f t="shared" si="64"/>
        <v>15000</v>
      </c>
      <c r="E133" s="35">
        <f t="shared" si="65"/>
        <v>465000</v>
      </c>
      <c r="F133" s="35">
        <f t="shared" si="66"/>
        <v>236129.40748071013</v>
      </c>
      <c r="G133" s="55">
        <f t="shared" si="67"/>
        <v>5.1579999999999995</v>
      </c>
      <c r="H133" s="69">
        <f>G133+' Summary'!$B$15</f>
        <v>5.1579999999999995</v>
      </c>
      <c r="I133" s="105">
        <f>H133+' Summary'!$B$17</f>
        <v>5.1579999999999995</v>
      </c>
      <c r="J133" s="55">
        <f t="shared" si="68"/>
        <v>1.325E-2</v>
      </c>
      <c r="K133" s="69">
        <f>J133+' Summary'!$B$16</f>
        <v>1.325E-2</v>
      </c>
      <c r="L133" s="105">
        <f t="shared" si="69"/>
        <v>1.325E-2</v>
      </c>
      <c r="M133" s="55">
        <f t="shared" si="70"/>
        <v>0.01</v>
      </c>
      <c r="N133" s="69">
        <f t="shared" si="121"/>
        <v>0.01</v>
      </c>
      <c r="O133" s="105">
        <f t="shared" si="121"/>
        <v>0.01</v>
      </c>
      <c r="P133" s="7"/>
      <c r="Q133" s="105">
        <f t="shared" si="71"/>
        <v>5.1812499999999995</v>
      </c>
      <c r="R133" s="105">
        <f t="shared" si="72"/>
        <v>5.1812499999999995</v>
      </c>
      <c r="S133" s="105">
        <f t="shared" si="73"/>
        <v>5.1812499999999995</v>
      </c>
      <c r="T133" s="161">
        <f>Curves!F129+' Summary'!$B$18</f>
        <v>0.17300000000000001</v>
      </c>
      <c r="U133" s="5">
        <f t="shared" si="74"/>
        <v>31</v>
      </c>
      <c r="V133" s="45">
        <f t="shared" si="75"/>
        <v>41177</v>
      </c>
      <c r="W133" s="5">
        <f t="shared" si="76"/>
        <v>4226</v>
      </c>
      <c r="X133" s="55">
        <f t="shared" si="77"/>
        <v>5.9401376026960516E-2</v>
      </c>
      <c r="Y133" s="47">
        <f t="shared" si="78"/>
        <v>0.50780517737787123</v>
      </c>
      <c r="Z133" s="47">
        <f>Y133/Y129</f>
        <v>0.97902468492188577</v>
      </c>
      <c r="AA133" s="5">
        <f t="shared" si="79"/>
        <v>1</v>
      </c>
      <c r="AB133" s="5">
        <f t="shared" si="80"/>
        <v>31</v>
      </c>
      <c r="AD133" s="36">
        <f t="shared" si="122"/>
        <v>5.1812499999999995</v>
      </c>
      <c r="AE133" s="165">
        <f t="shared" si="123"/>
        <v>0.17300000000000001</v>
      </c>
      <c r="AF133" s="164">
        <f t="shared" si="124"/>
        <v>11.419575633127995</v>
      </c>
      <c r="AG133" s="164">
        <f t="shared" si="125"/>
        <v>11.419575633127995</v>
      </c>
      <c r="AH133" s="160">
        <v>1</v>
      </c>
      <c r="AJ133" s="36"/>
      <c r="AK133" s="36"/>
      <c r="AL133" s="36"/>
      <c r="AM133" s="137"/>
      <c r="AO133" s="138"/>
      <c r="BI133" s="39">
        <f t="shared" si="81"/>
        <v>1217955.4837855026</v>
      </c>
      <c r="BJ133" s="39">
        <f t="shared" si="82"/>
        <v>1217955.4837855026</v>
      </c>
      <c r="BK133" s="39">
        <f t="shared" si="83"/>
        <v>1217955.4837855026</v>
      </c>
      <c r="BL133" s="39">
        <f t="shared" si="84"/>
        <v>3128.7146491194089</v>
      </c>
      <c r="BM133" s="39">
        <f t="shared" si="85"/>
        <v>3128.7146491194089</v>
      </c>
      <c r="BN133" s="39">
        <f t="shared" si="86"/>
        <v>3128.7146491194089</v>
      </c>
      <c r="BO133" s="39">
        <f t="shared" si="87"/>
        <v>2361.2940748071014</v>
      </c>
      <c r="BP133" s="39">
        <f t="shared" si="88"/>
        <v>2361.2940748071014</v>
      </c>
      <c r="BQ133" s="39">
        <f t="shared" si="89"/>
        <v>2361.2940748071014</v>
      </c>
      <c r="BR133" s="43"/>
      <c r="BS133" s="39">
        <f t="shared" si="90"/>
        <v>0</v>
      </c>
      <c r="BT133" s="39">
        <f t="shared" si="91"/>
        <v>0</v>
      </c>
      <c r="BU133" s="39">
        <f t="shared" si="92"/>
        <v>0</v>
      </c>
      <c r="BV133" s="40">
        <f t="shared" si="93"/>
        <v>0</v>
      </c>
      <c r="BX133" s="39">
        <f t="shared" si="94"/>
        <v>0</v>
      </c>
      <c r="BY133" s="39">
        <f t="shared" si="95"/>
        <v>0</v>
      </c>
      <c r="BZ133" s="39">
        <f t="shared" si="96"/>
        <v>0</v>
      </c>
      <c r="CA133" s="40">
        <f t="shared" si="97"/>
        <v>0</v>
      </c>
      <c r="CB133" s="40"/>
      <c r="CC133" s="52">
        <f t="shared" si="98"/>
        <v>0</v>
      </c>
      <c r="CE133" s="52">
        <f t="shared" si="99"/>
        <v>1223445.4925094291</v>
      </c>
      <c r="CF133" s="70"/>
    </row>
    <row r="134" spans="1:84">
      <c r="A134" s="44">
        <f t="shared" si="100"/>
        <v>41153</v>
      </c>
      <c r="B134" s="66">
        <f t="shared" si="101"/>
        <v>15000</v>
      </c>
      <c r="C134" s="67"/>
      <c r="D134" s="68">
        <f t="shared" si="64"/>
        <v>15000</v>
      </c>
      <c r="E134" s="35">
        <f t="shared" si="65"/>
        <v>450000</v>
      </c>
      <c r="F134" s="35">
        <f t="shared" si="66"/>
        <v>227330.84497246554</v>
      </c>
      <c r="G134" s="55">
        <f t="shared" si="67"/>
        <v>5.1479999999999997</v>
      </c>
      <c r="H134" s="69">
        <f>G134+' Summary'!$B$15</f>
        <v>5.1479999999999997</v>
      </c>
      <c r="I134" s="105">
        <f>H134+' Summary'!$B$17</f>
        <v>5.1479999999999997</v>
      </c>
      <c r="J134" s="55">
        <f t="shared" si="68"/>
        <v>1.325E-2</v>
      </c>
      <c r="K134" s="69">
        <f>J134+' Summary'!$B$16</f>
        <v>1.325E-2</v>
      </c>
      <c r="L134" s="105">
        <f t="shared" si="69"/>
        <v>1.325E-2</v>
      </c>
      <c r="M134" s="55">
        <f t="shared" si="70"/>
        <v>0.01</v>
      </c>
      <c r="N134" s="69">
        <f t="shared" si="121"/>
        <v>0.01</v>
      </c>
      <c r="O134" s="105">
        <f t="shared" si="121"/>
        <v>0.01</v>
      </c>
      <c r="P134" s="7"/>
      <c r="Q134" s="105">
        <f t="shared" si="71"/>
        <v>5.1712499999999997</v>
      </c>
      <c r="R134" s="105">
        <f t="shared" si="72"/>
        <v>5.1712499999999997</v>
      </c>
      <c r="S134" s="105">
        <f t="shared" si="73"/>
        <v>5.1712499999999997</v>
      </c>
      <c r="T134" s="161">
        <f>Curves!F130+' Summary'!$B$18</f>
        <v>0.17300000000000001</v>
      </c>
      <c r="U134" s="5">
        <f t="shared" si="74"/>
        <v>30</v>
      </c>
      <c r="V134" s="45">
        <f t="shared" si="75"/>
        <v>41207</v>
      </c>
      <c r="W134" s="5">
        <f t="shared" si="76"/>
        <v>4256</v>
      </c>
      <c r="X134" s="55">
        <f t="shared" si="77"/>
        <v>5.9435447737203016E-2</v>
      </c>
      <c r="Y134" s="47">
        <f t="shared" si="78"/>
        <v>0.50517965549436783</v>
      </c>
      <c r="Z134" s="47">
        <f>Y134/Y129</f>
        <v>0.97396280125219703</v>
      </c>
      <c r="AA134" s="5">
        <f t="shared" si="79"/>
        <v>1</v>
      </c>
      <c r="AB134" s="5">
        <f t="shared" si="80"/>
        <v>30</v>
      </c>
      <c r="AD134" s="36">
        <f t="shared" si="122"/>
        <v>5.1712499999999997</v>
      </c>
      <c r="AE134" s="165">
        <f t="shared" si="123"/>
        <v>0.17300000000000001</v>
      </c>
      <c r="AF134" s="164">
        <f t="shared" si="124"/>
        <v>11.504449007529089</v>
      </c>
      <c r="AG134" s="164">
        <f t="shared" si="125"/>
        <v>11.504449007529089</v>
      </c>
      <c r="AH134" s="160">
        <v>1</v>
      </c>
      <c r="AJ134" s="36"/>
      <c r="AK134" s="36"/>
      <c r="AL134" s="36"/>
      <c r="AM134" s="137"/>
      <c r="AO134" s="138"/>
      <c r="BI134" s="39">
        <f t="shared" si="81"/>
        <v>1170299.1899182524</v>
      </c>
      <c r="BJ134" s="39">
        <f t="shared" si="82"/>
        <v>1170299.1899182524</v>
      </c>
      <c r="BK134" s="39">
        <f t="shared" si="83"/>
        <v>1170299.1899182524</v>
      </c>
      <c r="BL134" s="39">
        <f t="shared" si="84"/>
        <v>3012.1336958851684</v>
      </c>
      <c r="BM134" s="39">
        <f t="shared" si="85"/>
        <v>3012.1336958851684</v>
      </c>
      <c r="BN134" s="39">
        <f t="shared" si="86"/>
        <v>3012.1336958851684</v>
      </c>
      <c r="BO134" s="39">
        <f t="shared" si="87"/>
        <v>2273.3084497246555</v>
      </c>
      <c r="BP134" s="39">
        <f t="shared" si="88"/>
        <v>2273.3084497246555</v>
      </c>
      <c r="BQ134" s="39">
        <f t="shared" si="89"/>
        <v>2273.3084497246555</v>
      </c>
      <c r="BR134" s="43"/>
      <c r="BS134" s="39">
        <f t="shared" si="90"/>
        <v>0</v>
      </c>
      <c r="BT134" s="39">
        <f t="shared" si="91"/>
        <v>0</v>
      </c>
      <c r="BU134" s="39">
        <f t="shared" si="92"/>
        <v>0</v>
      </c>
      <c r="BV134" s="40">
        <f t="shared" si="93"/>
        <v>0</v>
      </c>
      <c r="BX134" s="39">
        <f t="shared" si="94"/>
        <v>0</v>
      </c>
      <c r="BY134" s="39">
        <f t="shared" si="95"/>
        <v>0</v>
      </c>
      <c r="BZ134" s="39">
        <f t="shared" si="96"/>
        <v>0</v>
      </c>
      <c r="CA134" s="40">
        <f t="shared" si="97"/>
        <v>0</v>
      </c>
      <c r="CB134" s="40"/>
      <c r="CC134" s="52">
        <f t="shared" si="98"/>
        <v>0</v>
      </c>
      <c r="CE134" s="52">
        <f t="shared" si="99"/>
        <v>1175584.6320638622</v>
      </c>
      <c r="CF134" s="70"/>
    </row>
    <row r="135" spans="1:84">
      <c r="A135" s="44">
        <f t="shared" si="100"/>
        <v>41183</v>
      </c>
      <c r="B135" s="66">
        <f t="shared" si="101"/>
        <v>15000</v>
      </c>
      <c r="C135" s="67"/>
      <c r="D135" s="68">
        <f t="shared" si="64"/>
        <v>15000</v>
      </c>
      <c r="E135" s="35">
        <f t="shared" si="65"/>
        <v>465000</v>
      </c>
      <c r="F135" s="35">
        <f t="shared" si="66"/>
        <v>233652.31787907775</v>
      </c>
      <c r="G135" s="55">
        <f t="shared" si="67"/>
        <v>5.1679999999999993</v>
      </c>
      <c r="H135" s="69">
        <f>G135+' Summary'!$B$15</f>
        <v>5.1679999999999993</v>
      </c>
      <c r="I135" s="105">
        <f>H135+' Summary'!$B$17</f>
        <v>5.1679999999999993</v>
      </c>
      <c r="J135" s="55">
        <f t="shared" si="68"/>
        <v>0</v>
      </c>
      <c r="K135" s="69">
        <f>J135+' Summary'!$B$16</f>
        <v>0</v>
      </c>
      <c r="L135" s="105">
        <f t="shared" si="69"/>
        <v>0</v>
      </c>
      <c r="M135" s="55">
        <f t="shared" si="70"/>
        <v>0.01</v>
      </c>
      <c r="N135" s="69">
        <f t="shared" si="121"/>
        <v>0.01</v>
      </c>
      <c r="O135" s="105">
        <f t="shared" si="121"/>
        <v>0.01</v>
      </c>
      <c r="P135" s="7"/>
      <c r="Q135" s="105">
        <f t="shared" si="71"/>
        <v>5.177999999999999</v>
      </c>
      <c r="R135" s="105">
        <f t="shared" si="72"/>
        <v>5.177999999999999</v>
      </c>
      <c r="S135" s="105">
        <f t="shared" si="73"/>
        <v>5.177999999999999</v>
      </c>
      <c r="T135" s="161">
        <f>Curves!F131+' Summary'!$B$18</f>
        <v>0.17300000000000001</v>
      </c>
      <c r="U135" s="5">
        <f t="shared" si="74"/>
        <v>31</v>
      </c>
      <c r="V135" s="45">
        <f t="shared" si="75"/>
        <v>41238</v>
      </c>
      <c r="W135" s="5">
        <f t="shared" si="76"/>
        <v>4287</v>
      </c>
      <c r="X135" s="55">
        <f t="shared" si="77"/>
        <v>5.9468420360385903E-2</v>
      </c>
      <c r="Y135" s="47">
        <f t="shared" si="78"/>
        <v>0.50247810296575857</v>
      </c>
      <c r="Z135" s="47">
        <f>Y135/Y129</f>
        <v>0.96875433404676425</v>
      </c>
      <c r="AA135" s="5">
        <f t="shared" si="79"/>
        <v>1</v>
      </c>
      <c r="AB135" s="5">
        <f t="shared" si="80"/>
        <v>31</v>
      </c>
      <c r="AD135" s="36">
        <f t="shared" si="122"/>
        <v>5.177999999999999</v>
      </c>
      <c r="AE135" s="165">
        <f t="shared" si="123"/>
        <v>0.17300000000000001</v>
      </c>
      <c r="AF135" s="164">
        <f t="shared" si="124"/>
        <v>11.586584531143053</v>
      </c>
      <c r="AG135" s="164">
        <f t="shared" si="125"/>
        <v>11.586584531143053</v>
      </c>
      <c r="AH135" s="160">
        <v>1</v>
      </c>
      <c r="AJ135" s="36"/>
      <c r="AK135" s="36"/>
      <c r="AL135" s="36"/>
      <c r="AM135" s="137"/>
      <c r="AO135" s="138"/>
      <c r="BI135" s="39">
        <f t="shared" si="81"/>
        <v>1207515.1787990737</v>
      </c>
      <c r="BJ135" s="39">
        <f t="shared" si="82"/>
        <v>1207515.1787990737</v>
      </c>
      <c r="BK135" s="39">
        <f t="shared" si="83"/>
        <v>1207515.1787990737</v>
      </c>
      <c r="BL135" s="39">
        <f t="shared" si="84"/>
        <v>0</v>
      </c>
      <c r="BM135" s="39">
        <f t="shared" si="85"/>
        <v>0</v>
      </c>
      <c r="BN135" s="39">
        <f t="shared" si="86"/>
        <v>0</v>
      </c>
      <c r="BO135" s="39">
        <f t="shared" si="87"/>
        <v>2336.5231787907774</v>
      </c>
      <c r="BP135" s="39">
        <f t="shared" si="88"/>
        <v>2336.5231787907774</v>
      </c>
      <c r="BQ135" s="39">
        <f t="shared" si="89"/>
        <v>2336.5231787907774</v>
      </c>
      <c r="BR135" s="43"/>
      <c r="BS135" s="39">
        <f t="shared" si="90"/>
        <v>0</v>
      </c>
      <c r="BT135" s="39">
        <f t="shared" si="91"/>
        <v>0</v>
      </c>
      <c r="BU135" s="39">
        <f t="shared" si="92"/>
        <v>0</v>
      </c>
      <c r="BV135" s="40">
        <f t="shared" si="93"/>
        <v>0</v>
      </c>
      <c r="BX135" s="39">
        <f t="shared" si="94"/>
        <v>0</v>
      </c>
      <c r="BY135" s="39">
        <f t="shared" si="95"/>
        <v>0</v>
      </c>
      <c r="BZ135" s="39">
        <f t="shared" si="96"/>
        <v>0</v>
      </c>
      <c r="CA135" s="40">
        <f t="shared" si="97"/>
        <v>0</v>
      </c>
      <c r="CB135" s="40"/>
      <c r="CC135" s="52">
        <f t="shared" si="98"/>
        <v>0</v>
      </c>
      <c r="CE135" s="52">
        <f t="shared" si="99"/>
        <v>1209851.7019778644</v>
      </c>
      <c r="CF135" s="70"/>
    </row>
    <row r="136" spans="1:84">
      <c r="A136" s="44">
        <f t="shared" si="100"/>
        <v>41214</v>
      </c>
      <c r="B136" s="66">
        <f t="shared" si="101"/>
        <v>15000</v>
      </c>
      <c r="C136" s="67"/>
      <c r="D136" s="68">
        <f t="shared" si="64"/>
        <v>15000</v>
      </c>
      <c r="E136" s="35">
        <f t="shared" si="65"/>
        <v>450000</v>
      </c>
      <c r="F136" s="35">
        <f t="shared" si="66"/>
        <v>224943.65260378565</v>
      </c>
      <c r="G136" s="55">
        <f t="shared" si="67"/>
        <v>5.2949999999999999</v>
      </c>
      <c r="H136" s="69">
        <f>G136+' Summary'!$B$15</f>
        <v>5.2949999999999999</v>
      </c>
      <c r="I136" s="105">
        <f>H136+' Summary'!$B$17</f>
        <v>5.2949999999999999</v>
      </c>
      <c r="J136" s="55">
        <f t="shared" si="68"/>
        <v>1E-3</v>
      </c>
      <c r="K136" s="69">
        <f>J136+' Summary'!$B$16</f>
        <v>1E-3</v>
      </c>
      <c r="L136" s="105">
        <f t="shared" si="69"/>
        <v>1E-3</v>
      </c>
      <c r="M136" s="55">
        <f t="shared" si="70"/>
        <v>7.4999999999999997E-3</v>
      </c>
      <c r="N136" s="69">
        <f t="shared" si="121"/>
        <v>7.4999999999999997E-3</v>
      </c>
      <c r="O136" s="105">
        <f t="shared" si="121"/>
        <v>7.4999999999999997E-3</v>
      </c>
      <c r="P136" s="7"/>
      <c r="Q136" s="105">
        <f t="shared" si="71"/>
        <v>5.3034999999999997</v>
      </c>
      <c r="R136" s="105">
        <f t="shared" si="72"/>
        <v>5.3034999999999997</v>
      </c>
      <c r="S136" s="105">
        <f t="shared" si="73"/>
        <v>5.3034999999999997</v>
      </c>
      <c r="T136" s="161">
        <f>Curves!F132+' Summary'!$B$18</f>
        <v>0.17300000000000001</v>
      </c>
      <c r="U136" s="5">
        <f t="shared" si="74"/>
        <v>30</v>
      </c>
      <c r="V136" s="45">
        <f t="shared" si="75"/>
        <v>41268</v>
      </c>
      <c r="W136" s="5">
        <f t="shared" si="76"/>
        <v>4317</v>
      </c>
      <c r="X136" s="55">
        <f t="shared" si="77"/>
        <v>5.9502492071387809E-2</v>
      </c>
      <c r="Y136" s="47">
        <f t="shared" si="78"/>
        <v>0.49987478356396814</v>
      </c>
      <c r="Z136" s="47">
        <f>Y136/Y129</f>
        <v>0.96373525572572472</v>
      </c>
      <c r="AA136" s="5">
        <f t="shared" si="79"/>
        <v>1</v>
      </c>
      <c r="AB136" s="5">
        <f t="shared" si="80"/>
        <v>30</v>
      </c>
      <c r="AD136" s="36">
        <f t="shared" si="122"/>
        <v>5.3034999999999997</v>
      </c>
      <c r="AE136" s="165">
        <f t="shared" si="123"/>
        <v>0.17300000000000001</v>
      </c>
      <c r="AF136" s="164">
        <f t="shared" si="124"/>
        <v>11.671457905544148</v>
      </c>
      <c r="AG136" s="164">
        <f t="shared" si="125"/>
        <v>11.671457905544148</v>
      </c>
      <c r="AH136" s="160">
        <v>1</v>
      </c>
      <c r="AJ136" s="36"/>
      <c r="AK136" s="36"/>
      <c r="AL136" s="36"/>
      <c r="AM136" s="137"/>
      <c r="AO136" s="138"/>
      <c r="BI136" s="39">
        <f t="shared" si="81"/>
        <v>1191076.640537045</v>
      </c>
      <c r="BJ136" s="39">
        <f t="shared" si="82"/>
        <v>1191076.640537045</v>
      </c>
      <c r="BK136" s="39">
        <f t="shared" si="83"/>
        <v>1191076.640537045</v>
      </c>
      <c r="BL136" s="39">
        <f t="shared" si="84"/>
        <v>224.94365260378567</v>
      </c>
      <c r="BM136" s="39">
        <f t="shared" si="85"/>
        <v>224.94365260378567</v>
      </c>
      <c r="BN136" s="39">
        <f t="shared" si="86"/>
        <v>224.94365260378567</v>
      </c>
      <c r="BO136" s="39">
        <f t="shared" si="87"/>
        <v>1687.0773945283922</v>
      </c>
      <c r="BP136" s="39">
        <f t="shared" si="88"/>
        <v>1687.0773945283922</v>
      </c>
      <c r="BQ136" s="39">
        <f t="shared" si="89"/>
        <v>1687.0773945283922</v>
      </c>
      <c r="BR136" s="43"/>
      <c r="BS136" s="39">
        <f t="shared" si="90"/>
        <v>0</v>
      </c>
      <c r="BT136" s="39">
        <f t="shared" si="91"/>
        <v>0</v>
      </c>
      <c r="BU136" s="39">
        <f t="shared" si="92"/>
        <v>0</v>
      </c>
      <c r="BV136" s="40">
        <f t="shared" si="93"/>
        <v>0</v>
      </c>
      <c r="BX136" s="39">
        <f t="shared" si="94"/>
        <v>0</v>
      </c>
      <c r="BY136" s="39">
        <f t="shared" si="95"/>
        <v>0</v>
      </c>
      <c r="BZ136" s="39">
        <f t="shared" si="96"/>
        <v>0</v>
      </c>
      <c r="CA136" s="40">
        <f t="shared" si="97"/>
        <v>0</v>
      </c>
      <c r="CB136" s="40"/>
      <c r="CC136" s="52">
        <f t="shared" si="98"/>
        <v>0</v>
      </c>
      <c r="CE136" s="52">
        <f t="shared" si="99"/>
        <v>1192988.6615841771</v>
      </c>
      <c r="CF136" s="70"/>
    </row>
    <row r="137" spans="1:84">
      <c r="A137" s="44">
        <f t="shared" si="100"/>
        <v>41244</v>
      </c>
      <c r="B137" s="66">
        <f t="shared" si="101"/>
        <v>15000</v>
      </c>
      <c r="C137" s="67"/>
      <c r="D137" s="68">
        <f t="shared" si="64"/>
        <v>15000</v>
      </c>
      <c r="E137" s="35">
        <f t="shared" si="65"/>
        <v>465000</v>
      </c>
      <c r="F137" s="35">
        <f t="shared" si="66"/>
        <v>231196.1917829001</v>
      </c>
      <c r="G137" s="55">
        <f t="shared" si="67"/>
        <v>5.43</v>
      </c>
      <c r="H137" s="69">
        <f>G137+' Summary'!$B$15</f>
        <v>5.43</v>
      </c>
      <c r="I137" s="105">
        <f>H137+' Summary'!$B$17</f>
        <v>5.43</v>
      </c>
      <c r="J137" s="55">
        <f t="shared" si="68"/>
        <v>1E-3</v>
      </c>
      <c r="K137" s="69">
        <f>J137+' Summary'!$B$16</f>
        <v>1E-3</v>
      </c>
      <c r="L137" s="105">
        <f t="shared" si="69"/>
        <v>1E-3</v>
      </c>
      <c r="M137" s="55">
        <f t="shared" si="70"/>
        <v>7.4999999999999997E-3</v>
      </c>
      <c r="N137" s="69">
        <f t="shared" si="121"/>
        <v>7.4999999999999997E-3</v>
      </c>
      <c r="O137" s="105">
        <f t="shared" si="121"/>
        <v>7.4999999999999997E-3</v>
      </c>
      <c r="P137" s="7"/>
      <c r="Q137" s="105">
        <f t="shared" si="71"/>
        <v>5.4384999999999994</v>
      </c>
      <c r="R137" s="105">
        <f t="shared" si="72"/>
        <v>5.4384999999999994</v>
      </c>
      <c r="S137" s="105">
        <f t="shared" si="73"/>
        <v>5.4384999999999994</v>
      </c>
      <c r="T137" s="161">
        <f>Curves!F133+' Summary'!$B$18</f>
        <v>0.17300000000000001</v>
      </c>
      <c r="U137" s="5">
        <f t="shared" si="74"/>
        <v>31</v>
      </c>
      <c r="V137" s="45">
        <f t="shared" si="75"/>
        <v>41299</v>
      </c>
      <c r="W137" s="5">
        <f t="shared" si="76"/>
        <v>4348</v>
      </c>
      <c r="X137" s="55">
        <f t="shared" si="77"/>
        <v>5.9535464695305212E-2</v>
      </c>
      <c r="Y137" s="47">
        <f t="shared" si="78"/>
        <v>0.4971961113610755</v>
      </c>
      <c r="Z137" s="47">
        <f>Y137/Y129</f>
        <v>0.95857090072054818</v>
      </c>
      <c r="AA137" s="5">
        <f t="shared" si="79"/>
        <v>1</v>
      </c>
      <c r="AB137" s="5">
        <f t="shared" si="80"/>
        <v>31</v>
      </c>
      <c r="AD137" s="36">
        <f t="shared" si="122"/>
        <v>5.4384999999999994</v>
      </c>
      <c r="AE137" s="165">
        <f t="shared" si="123"/>
        <v>0.17300000000000001</v>
      </c>
      <c r="AF137" s="164">
        <f t="shared" si="124"/>
        <v>11.75359342915811</v>
      </c>
      <c r="AG137" s="164">
        <f t="shared" si="125"/>
        <v>11.75359342915811</v>
      </c>
      <c r="AH137" s="160">
        <v>1</v>
      </c>
      <c r="AJ137" s="36"/>
      <c r="AK137" s="36"/>
      <c r="AL137" s="36"/>
      <c r="AM137" s="137"/>
      <c r="AO137" s="138"/>
      <c r="BI137" s="39">
        <f t="shared" si="81"/>
        <v>1255395.3213811475</v>
      </c>
      <c r="BJ137" s="39">
        <f t="shared" si="82"/>
        <v>1255395.3213811475</v>
      </c>
      <c r="BK137" s="39">
        <f t="shared" si="83"/>
        <v>1255395.3213811475</v>
      </c>
      <c r="BL137" s="39">
        <f t="shared" si="84"/>
        <v>231.19619178290012</v>
      </c>
      <c r="BM137" s="39">
        <f t="shared" si="85"/>
        <v>231.19619178290012</v>
      </c>
      <c r="BN137" s="39">
        <f t="shared" si="86"/>
        <v>231.19619178290012</v>
      </c>
      <c r="BO137" s="39">
        <f t="shared" si="87"/>
        <v>1733.9714383717508</v>
      </c>
      <c r="BP137" s="39">
        <f t="shared" si="88"/>
        <v>1733.9714383717508</v>
      </c>
      <c r="BQ137" s="39">
        <f t="shared" si="89"/>
        <v>1733.9714383717508</v>
      </c>
      <c r="BR137" s="43"/>
      <c r="BS137" s="39">
        <f t="shared" si="90"/>
        <v>0</v>
      </c>
      <c r="BT137" s="39">
        <f t="shared" si="91"/>
        <v>0</v>
      </c>
      <c r="BU137" s="39">
        <f t="shared" si="92"/>
        <v>0</v>
      </c>
      <c r="BV137" s="40">
        <f t="shared" si="93"/>
        <v>0</v>
      </c>
      <c r="BX137" s="39">
        <f t="shared" si="94"/>
        <v>0</v>
      </c>
      <c r="BY137" s="39">
        <f t="shared" si="95"/>
        <v>0</v>
      </c>
      <c r="BZ137" s="39">
        <f t="shared" si="96"/>
        <v>0</v>
      </c>
      <c r="CA137" s="40">
        <f t="shared" si="97"/>
        <v>0</v>
      </c>
      <c r="CB137" s="40"/>
      <c r="CC137" s="52">
        <f t="shared" si="98"/>
        <v>0</v>
      </c>
      <c r="CE137" s="52">
        <f t="shared" si="99"/>
        <v>1257360.4890113021</v>
      </c>
      <c r="CF137" s="70"/>
    </row>
    <row r="138" spans="1:84">
      <c r="A138" s="44">
        <f t="shared" si="100"/>
        <v>41275</v>
      </c>
      <c r="B138" s="66">
        <f t="shared" si="101"/>
        <v>15000</v>
      </c>
      <c r="C138" s="67"/>
      <c r="D138" s="68">
        <f t="shared" ref="D138:D201" si="126">B138+C138</f>
        <v>15000</v>
      </c>
      <c r="E138" s="35">
        <f t="shared" ref="E138:E201" si="127">IF(AA138=0,0,IF(AND(AA138=1,$H$3=1),D138*U138,IF($H$3=2,D138,"N/A")))</f>
        <v>465000</v>
      </c>
      <c r="F138" s="35">
        <f t="shared" ref="F138:F201" si="128">E138*Y138</f>
        <v>229955.99389078407</v>
      </c>
      <c r="G138" s="55">
        <f t="shared" ref="G138:G201" si="129">VLOOKUP($A138,Table,MATCH(G$4,Curves,0))</f>
        <v>5.4850000000000003</v>
      </c>
      <c r="H138" s="69">
        <f>G138+' Summary'!$B$15</f>
        <v>5.4850000000000003</v>
      </c>
      <c r="I138" s="105">
        <f>H138+' Summary'!$B$17</f>
        <v>5.4850000000000003</v>
      </c>
      <c r="J138" s="55">
        <f t="shared" ref="J138:J201" si="130">VLOOKUP($A138,Table,MATCH(J$4,Curves,0))</f>
        <v>1E-3</v>
      </c>
      <c r="K138" s="69">
        <f>J138+' Summary'!$B$16</f>
        <v>1E-3</v>
      </c>
      <c r="L138" s="105">
        <f t="shared" ref="L138:L201" si="131">K138</f>
        <v>1E-3</v>
      </c>
      <c r="M138" s="55">
        <f t="shared" ref="M138:M201" si="132">VLOOKUP($A138,Table,MATCH(M$4,Curves,0))</f>
        <v>7.4999999999999997E-3</v>
      </c>
      <c r="N138" s="69">
        <f t="shared" si="121"/>
        <v>7.4999999999999997E-3</v>
      </c>
      <c r="O138" s="105">
        <f t="shared" si="121"/>
        <v>7.4999999999999997E-3</v>
      </c>
      <c r="P138" s="7"/>
      <c r="Q138" s="105">
        <f t="shared" ref="Q138:Q201" si="133">M138+J138+G138</f>
        <v>5.4935</v>
      </c>
      <c r="R138" s="105">
        <f t="shared" ref="R138:R201" si="134">N138+K138+H138</f>
        <v>5.4935</v>
      </c>
      <c r="S138" s="105">
        <f t="shared" ref="S138:S201" si="135">O138+L138+I138</f>
        <v>5.4935</v>
      </c>
      <c r="T138" s="161">
        <f>Curves!F134+' Summary'!$B$18</f>
        <v>0.17300000000000001</v>
      </c>
      <c r="U138" s="5">
        <f t="shared" ref="U138:U201" si="136">A139-A138</f>
        <v>31</v>
      </c>
      <c r="V138" s="45">
        <f t="shared" ref="V138:V201" si="137">CHOOSE(F$3,A139+24,A138)</f>
        <v>41330</v>
      </c>
      <c r="W138" s="5">
        <f t="shared" ref="W138:W201" si="138">V138-C$3</f>
        <v>4379</v>
      </c>
      <c r="X138" s="55">
        <f t="shared" ref="X138:X201" si="139">VLOOKUP($A138,Table,MATCH(X$4,Curves,0))</f>
        <v>5.9569536407066109E-2</v>
      </c>
      <c r="Y138" s="47">
        <f t="shared" ref="Y138:Y201" si="140">1/(1+CHOOSE(F$3,(X139+($K$3/10000))/2,(X138+($K$3/10000))/2))^(2*W138/365.25)</f>
        <v>0.49452901911996572</v>
      </c>
      <c r="Z138" s="47">
        <f>Y138/Y129</f>
        <v>0.95342887134130239</v>
      </c>
      <c r="AA138" s="5">
        <f t="shared" ref="AA138:AA201" si="141">IF(AND(mthbeg&lt;=A138,mthend&gt;=A138),1,0)</f>
        <v>1</v>
      </c>
      <c r="AB138" s="5">
        <f t="shared" ref="AB138:AB201" si="142">U138*AA138</f>
        <v>31</v>
      </c>
      <c r="AD138" s="36">
        <f t="shared" si="122"/>
        <v>5.4935</v>
      </c>
      <c r="AE138" s="165">
        <f t="shared" si="123"/>
        <v>0.17300000000000001</v>
      </c>
      <c r="AF138" s="164">
        <f t="shared" si="124"/>
        <v>11.838466803559205</v>
      </c>
      <c r="AG138" s="164">
        <f t="shared" si="125"/>
        <v>11.838466803559205</v>
      </c>
      <c r="AH138" s="160">
        <v>1</v>
      </c>
      <c r="AJ138" s="36"/>
      <c r="AK138" s="36"/>
      <c r="AL138" s="36"/>
      <c r="AM138" s="137"/>
      <c r="AO138" s="138"/>
      <c r="BI138" s="39">
        <f t="shared" ref="BI138:BI201" si="143">F138*G138</f>
        <v>1261308.6264909506</v>
      </c>
      <c r="BJ138" s="39">
        <f t="shared" ref="BJ138:BJ201" si="144">$F138*H138</f>
        <v>1261308.6264909506</v>
      </c>
      <c r="BK138" s="39">
        <f t="shared" ref="BK138:BK201" si="145">$F138*I138</f>
        <v>1261308.6264909506</v>
      </c>
      <c r="BL138" s="39">
        <f t="shared" ref="BL138:BL201" si="146">$F138*J138</f>
        <v>229.95599389078407</v>
      </c>
      <c r="BM138" s="39">
        <f t="shared" ref="BM138:BM201" si="147">$F138*K138</f>
        <v>229.95599389078407</v>
      </c>
      <c r="BN138" s="39">
        <f t="shared" ref="BN138:BN201" si="148">$F138*L138</f>
        <v>229.95599389078407</v>
      </c>
      <c r="BO138" s="39">
        <f t="shared" ref="BO138:BO201" si="149">$F138*M138</f>
        <v>1724.6699541808805</v>
      </c>
      <c r="BP138" s="39">
        <f t="shared" ref="BP138:BP201" si="150">$F138*N138</f>
        <v>1724.6699541808805</v>
      </c>
      <c r="BQ138" s="39">
        <f t="shared" ref="BQ138:BQ201" si="151">F138*O138</f>
        <v>1724.6699541808805</v>
      </c>
      <c r="BR138" s="43"/>
      <c r="BS138" s="39">
        <f t="shared" ref="BS138:BS201" si="152">CHOOSE($G$3,BJ138-BK138,BK138-BJ138)</f>
        <v>0</v>
      </c>
      <c r="BT138" s="39">
        <f t="shared" ref="BT138:BT201" si="153">CHOOSE($G$3,BM138-BN138,BN138-BM138)</f>
        <v>0</v>
      </c>
      <c r="BU138" s="39">
        <f t="shared" ref="BU138:BU201" si="154">CHOOSE($G$3,BP138-BQ138,BQ138-BP138)</f>
        <v>0</v>
      </c>
      <c r="BV138" s="40">
        <f t="shared" ref="BV138:BV201" si="155">SUM(BS138:BU138)</f>
        <v>0</v>
      </c>
      <c r="BX138" s="39">
        <f t="shared" ref="BX138:BX201" si="156">CHOOSE($G$3,BI138-BJ138,BJ138-BI138)</f>
        <v>0</v>
      </c>
      <c r="BY138" s="39">
        <f t="shared" ref="BY138:BY201" si="157">CHOOSE($G$3,BL138-BM138,BM138-BL138)</f>
        <v>0</v>
      </c>
      <c r="BZ138" s="39">
        <f t="shared" ref="BZ138:BZ201" si="158">CHOOSE($G$3,BO138-BP138,BP138-BO138)</f>
        <v>0</v>
      </c>
      <c r="CA138" s="40">
        <f t="shared" ref="CA138:CA201" si="159">BX138+BY138+BZ138</f>
        <v>0</v>
      </c>
      <c r="CB138" s="40"/>
      <c r="CC138" s="52">
        <f t="shared" ref="CC138:CC201" si="160">CA138+BV138</f>
        <v>0</v>
      </c>
      <c r="CE138" s="52">
        <f t="shared" ref="CE138:CE201" si="161">BQ138+BN138+BK138</f>
        <v>1263263.2524390223</v>
      </c>
      <c r="CF138" s="70"/>
    </row>
    <row r="139" spans="1:84">
      <c r="A139" s="44">
        <f t="shared" ref="A139:A202" si="162">EDATE(A138,1)</f>
        <v>41306</v>
      </c>
      <c r="B139" s="66">
        <f t="shared" ref="B139:B202" si="163">B138</f>
        <v>15000</v>
      </c>
      <c r="C139" s="67"/>
      <c r="D139" s="68">
        <f t="shared" si="126"/>
        <v>15000</v>
      </c>
      <c r="E139" s="35">
        <f t="shared" si="127"/>
        <v>420000</v>
      </c>
      <c r="F139" s="35">
        <f t="shared" si="128"/>
        <v>206694.58278635226</v>
      </c>
      <c r="G139" s="55">
        <f t="shared" si="129"/>
        <v>5.3650000000000002</v>
      </c>
      <c r="H139" s="69">
        <f>G139+' Summary'!$B$15</f>
        <v>5.3650000000000002</v>
      </c>
      <c r="I139" s="105">
        <f>H139+' Summary'!$B$17</f>
        <v>5.3650000000000002</v>
      </c>
      <c r="J139" s="55">
        <f t="shared" si="130"/>
        <v>1E-3</v>
      </c>
      <c r="K139" s="69">
        <f>J139+' Summary'!$B$16</f>
        <v>1E-3</v>
      </c>
      <c r="L139" s="105">
        <f t="shared" si="131"/>
        <v>1E-3</v>
      </c>
      <c r="M139" s="55">
        <f t="shared" si="132"/>
        <v>7.4999999999999997E-3</v>
      </c>
      <c r="N139" s="69">
        <f t="shared" si="121"/>
        <v>7.4999999999999997E-3</v>
      </c>
      <c r="O139" s="105">
        <f t="shared" si="121"/>
        <v>7.4999999999999997E-3</v>
      </c>
      <c r="P139" s="7"/>
      <c r="Q139" s="105">
        <f t="shared" si="133"/>
        <v>5.3734999999999999</v>
      </c>
      <c r="R139" s="105">
        <f t="shared" si="134"/>
        <v>5.3734999999999999</v>
      </c>
      <c r="S139" s="105">
        <f t="shared" si="135"/>
        <v>5.3734999999999999</v>
      </c>
      <c r="T139" s="161">
        <f>Curves!F135+' Summary'!$B$18</f>
        <v>0.17300000000000001</v>
      </c>
      <c r="U139" s="5">
        <f t="shared" si="136"/>
        <v>28</v>
      </c>
      <c r="V139" s="45">
        <f t="shared" si="137"/>
        <v>41358</v>
      </c>
      <c r="W139" s="5">
        <f t="shared" si="138"/>
        <v>4407</v>
      </c>
      <c r="X139" s="55">
        <f t="shared" si="139"/>
        <v>5.9603608119212809E-2</v>
      </c>
      <c r="Y139" s="47">
        <f t="shared" si="140"/>
        <v>0.49212995901512441</v>
      </c>
      <c r="Z139" s="47">
        <f>Y139/Y129</f>
        <v>0.94880359541288639</v>
      </c>
      <c r="AA139" s="5">
        <f t="shared" si="141"/>
        <v>1</v>
      </c>
      <c r="AB139" s="5">
        <f t="shared" si="142"/>
        <v>28</v>
      </c>
      <c r="AD139" s="36">
        <f t="shared" si="122"/>
        <v>5.3734999999999999</v>
      </c>
      <c r="AE139" s="165">
        <f t="shared" si="123"/>
        <v>0.17300000000000001</v>
      </c>
      <c r="AF139" s="164">
        <f t="shared" si="124"/>
        <v>11.9233401779603</v>
      </c>
      <c r="AG139" s="164">
        <f t="shared" si="125"/>
        <v>11.9233401779603</v>
      </c>
      <c r="AH139" s="160">
        <v>1</v>
      </c>
      <c r="AJ139" s="36"/>
      <c r="AK139" s="36"/>
      <c r="AL139" s="36"/>
      <c r="AM139" s="137"/>
      <c r="AO139" s="138"/>
      <c r="BI139" s="39">
        <f t="shared" si="143"/>
        <v>1108916.43664878</v>
      </c>
      <c r="BJ139" s="39">
        <f t="shared" si="144"/>
        <v>1108916.43664878</v>
      </c>
      <c r="BK139" s="39">
        <f t="shared" si="145"/>
        <v>1108916.43664878</v>
      </c>
      <c r="BL139" s="39">
        <f t="shared" si="146"/>
        <v>206.69458278635227</v>
      </c>
      <c r="BM139" s="39">
        <f t="shared" si="147"/>
        <v>206.69458278635227</v>
      </c>
      <c r="BN139" s="39">
        <f t="shared" si="148"/>
        <v>206.69458278635227</v>
      </c>
      <c r="BO139" s="39">
        <f t="shared" si="149"/>
        <v>1550.209370897642</v>
      </c>
      <c r="BP139" s="39">
        <f t="shared" si="150"/>
        <v>1550.209370897642</v>
      </c>
      <c r="BQ139" s="39">
        <f t="shared" si="151"/>
        <v>1550.209370897642</v>
      </c>
      <c r="BR139" s="43"/>
      <c r="BS139" s="39">
        <f t="shared" si="152"/>
        <v>0</v>
      </c>
      <c r="BT139" s="39">
        <f t="shared" si="153"/>
        <v>0</v>
      </c>
      <c r="BU139" s="39">
        <f t="shared" si="154"/>
        <v>0</v>
      </c>
      <c r="BV139" s="40">
        <f t="shared" si="155"/>
        <v>0</v>
      </c>
      <c r="BX139" s="39">
        <f t="shared" si="156"/>
        <v>0</v>
      </c>
      <c r="BY139" s="39">
        <f t="shared" si="157"/>
        <v>0</v>
      </c>
      <c r="BZ139" s="39">
        <f t="shared" si="158"/>
        <v>0</v>
      </c>
      <c r="CA139" s="40">
        <f t="shared" si="159"/>
        <v>0</v>
      </c>
      <c r="CB139" s="40"/>
      <c r="CC139" s="52">
        <f t="shared" si="160"/>
        <v>0</v>
      </c>
      <c r="CE139" s="52">
        <f t="shared" si="161"/>
        <v>1110673.340602464</v>
      </c>
      <c r="CF139" s="70"/>
    </row>
    <row r="140" spans="1:84">
      <c r="A140" s="44">
        <f t="shared" si="162"/>
        <v>41334</v>
      </c>
      <c r="B140" s="66">
        <f t="shared" si="163"/>
        <v>15000</v>
      </c>
      <c r="C140" s="67"/>
      <c r="D140" s="68">
        <f t="shared" si="126"/>
        <v>15000</v>
      </c>
      <c r="E140" s="35">
        <f t="shared" si="127"/>
        <v>465000</v>
      </c>
      <c r="F140" s="35">
        <f t="shared" si="128"/>
        <v>227610.43993273264</v>
      </c>
      <c r="G140" s="55">
        <f t="shared" si="129"/>
        <v>5.2249999999999996</v>
      </c>
      <c r="H140" s="69">
        <f>G140+' Summary'!$B$15</f>
        <v>5.2249999999999996</v>
      </c>
      <c r="I140" s="105">
        <f>H140+' Summary'!$B$17</f>
        <v>5.2249999999999996</v>
      </c>
      <c r="J140" s="55">
        <f t="shared" si="130"/>
        <v>1.4499999999999999E-2</v>
      </c>
      <c r="K140" s="69">
        <f>J140+' Summary'!$B$16</f>
        <v>1.4499999999999999E-2</v>
      </c>
      <c r="L140" s="105">
        <f t="shared" si="131"/>
        <v>1.4499999999999999E-2</v>
      </c>
      <c r="M140" s="55">
        <f t="shared" si="132"/>
        <v>7.4999999999999997E-3</v>
      </c>
      <c r="N140" s="69">
        <f t="shared" si="121"/>
        <v>7.4999999999999997E-3</v>
      </c>
      <c r="O140" s="105">
        <f t="shared" si="121"/>
        <v>7.4999999999999997E-3</v>
      </c>
      <c r="P140" s="7"/>
      <c r="Q140" s="105">
        <f t="shared" si="133"/>
        <v>5.2469999999999999</v>
      </c>
      <c r="R140" s="105">
        <f t="shared" si="134"/>
        <v>5.2469999999999999</v>
      </c>
      <c r="S140" s="105">
        <f t="shared" si="135"/>
        <v>5.2469999999999999</v>
      </c>
      <c r="T140" s="161">
        <f>Curves!F136+' Summary'!$B$18</f>
        <v>0.17300000000000001</v>
      </c>
      <c r="U140" s="5">
        <f t="shared" si="136"/>
        <v>31</v>
      </c>
      <c r="V140" s="45">
        <f t="shared" si="137"/>
        <v>41389</v>
      </c>
      <c r="W140" s="5">
        <f t="shared" si="138"/>
        <v>4438</v>
      </c>
      <c r="X140" s="55">
        <f t="shared" si="139"/>
        <v>5.9634382569225618E-2</v>
      </c>
      <c r="Y140" s="47">
        <f t="shared" si="140"/>
        <v>0.48948481705964009</v>
      </c>
      <c r="Z140" s="47">
        <f>Y140/Y129</f>
        <v>0.94370388516000192</v>
      </c>
      <c r="AA140" s="5">
        <f t="shared" si="141"/>
        <v>1</v>
      </c>
      <c r="AB140" s="5">
        <f t="shared" si="142"/>
        <v>31</v>
      </c>
      <c r="AD140" s="36">
        <f t="shared" si="122"/>
        <v>5.2469999999999999</v>
      </c>
      <c r="AE140" s="165">
        <f t="shared" si="123"/>
        <v>0.17300000000000001</v>
      </c>
      <c r="AF140" s="164">
        <f t="shared" si="124"/>
        <v>12</v>
      </c>
      <c r="AG140" s="164">
        <f t="shared" si="125"/>
        <v>12</v>
      </c>
      <c r="AH140" s="160">
        <v>1</v>
      </c>
      <c r="AJ140" s="36"/>
      <c r="AK140" s="36"/>
      <c r="AL140" s="36"/>
      <c r="AM140" s="137"/>
      <c r="AO140" s="138"/>
      <c r="BI140" s="39">
        <f t="shared" si="143"/>
        <v>1189264.5486485281</v>
      </c>
      <c r="BJ140" s="39">
        <f t="shared" si="144"/>
        <v>1189264.5486485281</v>
      </c>
      <c r="BK140" s="39">
        <f t="shared" si="145"/>
        <v>1189264.5486485281</v>
      </c>
      <c r="BL140" s="39">
        <f t="shared" si="146"/>
        <v>3300.3513790246229</v>
      </c>
      <c r="BM140" s="39">
        <f t="shared" si="147"/>
        <v>3300.3513790246229</v>
      </c>
      <c r="BN140" s="39">
        <f t="shared" si="148"/>
        <v>3300.3513790246229</v>
      </c>
      <c r="BO140" s="39">
        <f t="shared" si="149"/>
        <v>1707.0782994954948</v>
      </c>
      <c r="BP140" s="39">
        <f t="shared" si="150"/>
        <v>1707.0782994954948</v>
      </c>
      <c r="BQ140" s="39">
        <f t="shared" si="151"/>
        <v>1707.0782994954948</v>
      </c>
      <c r="BR140" s="43"/>
      <c r="BS140" s="39">
        <f t="shared" si="152"/>
        <v>0</v>
      </c>
      <c r="BT140" s="39">
        <f t="shared" si="153"/>
        <v>0</v>
      </c>
      <c r="BU140" s="39">
        <f t="shared" si="154"/>
        <v>0</v>
      </c>
      <c r="BV140" s="40">
        <f t="shared" si="155"/>
        <v>0</v>
      </c>
      <c r="BX140" s="39">
        <f t="shared" si="156"/>
        <v>0</v>
      </c>
      <c r="BY140" s="39">
        <f t="shared" si="157"/>
        <v>0</v>
      </c>
      <c r="BZ140" s="39">
        <f t="shared" si="158"/>
        <v>0</v>
      </c>
      <c r="CA140" s="40">
        <f t="shared" si="159"/>
        <v>0</v>
      </c>
      <c r="CB140" s="40"/>
      <c r="CC140" s="52">
        <f t="shared" si="160"/>
        <v>0</v>
      </c>
      <c r="CE140" s="52">
        <f t="shared" si="161"/>
        <v>1194271.9783270482</v>
      </c>
      <c r="CF140" s="70"/>
    </row>
    <row r="141" spans="1:84">
      <c r="A141" s="139">
        <f t="shared" si="162"/>
        <v>41365</v>
      </c>
      <c r="B141" s="140">
        <f t="shared" si="163"/>
        <v>15000</v>
      </c>
      <c r="C141" s="141"/>
      <c r="D141" s="142">
        <f t="shared" si="126"/>
        <v>15000</v>
      </c>
      <c r="E141" s="143">
        <f t="shared" si="127"/>
        <v>450000</v>
      </c>
      <c r="F141" s="143">
        <f t="shared" si="128"/>
        <v>219121.17262928432</v>
      </c>
      <c r="G141" s="144">
        <f t="shared" si="129"/>
        <v>5.1890000000000001</v>
      </c>
      <c r="H141" s="145">
        <f>G141+' Summary'!$B$15</f>
        <v>5.1890000000000001</v>
      </c>
      <c r="I141" s="146">
        <f>H141+' Summary'!$B$17</f>
        <v>5.1890000000000001</v>
      </c>
      <c r="J141" s="144">
        <f t="shared" si="130"/>
        <v>1.4499999999999999E-2</v>
      </c>
      <c r="K141" s="145">
        <f>J141+' Summary'!$B$16</f>
        <v>1.4499999999999999E-2</v>
      </c>
      <c r="L141" s="146">
        <f t="shared" si="131"/>
        <v>1.4499999999999999E-2</v>
      </c>
      <c r="M141" s="144">
        <f t="shared" si="132"/>
        <v>0.01</v>
      </c>
      <c r="N141" s="145">
        <f t="shared" si="121"/>
        <v>0.01</v>
      </c>
      <c r="O141" s="146">
        <f t="shared" si="121"/>
        <v>0.01</v>
      </c>
      <c r="P141" s="147"/>
      <c r="Q141" s="146">
        <f t="shared" si="133"/>
        <v>5.2134999999999998</v>
      </c>
      <c r="R141" s="146">
        <f t="shared" si="134"/>
        <v>5.2134999999999998</v>
      </c>
      <c r="S141" s="146">
        <f t="shared" si="135"/>
        <v>5.2134999999999998</v>
      </c>
      <c r="T141" s="161">
        <f>Curves!F137+' Summary'!$B$18</f>
        <v>0.17300000000000001</v>
      </c>
      <c r="U141" s="148">
        <f t="shared" si="136"/>
        <v>30</v>
      </c>
      <c r="V141" s="149">
        <f t="shared" si="137"/>
        <v>41419</v>
      </c>
      <c r="W141" s="148">
        <f t="shared" si="138"/>
        <v>4468</v>
      </c>
      <c r="X141" s="144">
        <f t="shared" si="139"/>
        <v>5.9668454282106403E-2</v>
      </c>
      <c r="Y141" s="150">
        <f t="shared" si="140"/>
        <v>0.48693593917618738</v>
      </c>
      <c r="Z141" s="150">
        <f>Y141/Y129</f>
        <v>0.93878976754576826</v>
      </c>
      <c r="AA141" s="148">
        <f t="shared" si="141"/>
        <v>1</v>
      </c>
      <c r="AB141" s="148">
        <f t="shared" si="142"/>
        <v>30</v>
      </c>
      <c r="AC141" s="148"/>
      <c r="AD141" s="151">
        <f t="shared" si="122"/>
        <v>5.2134999999999998</v>
      </c>
      <c r="AE141" s="167">
        <f t="shared" si="123"/>
        <v>0.17300000000000001</v>
      </c>
      <c r="AF141" s="168">
        <f t="shared" si="124"/>
        <v>12.084873374401095</v>
      </c>
      <c r="AG141" s="168">
        <f t="shared" si="125"/>
        <v>12.084873374401095</v>
      </c>
      <c r="AH141" s="169">
        <v>1</v>
      </c>
      <c r="AI141" s="148"/>
      <c r="AJ141" s="151"/>
      <c r="AK141" s="151"/>
      <c r="AL141" s="151"/>
      <c r="AM141" s="152"/>
      <c r="AN141" s="148"/>
      <c r="AO141" s="153"/>
      <c r="AP141" s="148"/>
      <c r="AQ141" s="148"/>
      <c r="AR141" s="148"/>
      <c r="AS141" s="148"/>
      <c r="AT141" s="148"/>
      <c r="AU141" s="148"/>
      <c r="AV141" s="148"/>
      <c r="AW141" s="148"/>
      <c r="AX141" s="148"/>
      <c r="AY141" s="148"/>
      <c r="AZ141" s="148"/>
      <c r="BA141" s="148"/>
      <c r="BB141" s="148"/>
      <c r="BC141" s="148"/>
      <c r="BD141" s="148"/>
      <c r="BE141" s="148"/>
      <c r="BF141" s="148"/>
      <c r="BG141" s="148"/>
      <c r="BH141" s="154"/>
      <c r="BI141" s="155">
        <f t="shared" si="143"/>
        <v>1137019.7647733563</v>
      </c>
      <c r="BJ141" s="155">
        <f t="shared" si="144"/>
        <v>1137019.7647733563</v>
      </c>
      <c r="BK141" s="155">
        <f t="shared" si="145"/>
        <v>1137019.7647733563</v>
      </c>
      <c r="BL141" s="155">
        <f t="shared" si="146"/>
        <v>3177.2570031246223</v>
      </c>
      <c r="BM141" s="155">
        <f t="shared" si="147"/>
        <v>3177.2570031246223</v>
      </c>
      <c r="BN141" s="155">
        <f t="shared" si="148"/>
        <v>3177.2570031246223</v>
      </c>
      <c r="BO141" s="155">
        <f t="shared" si="149"/>
        <v>2191.2117262928432</v>
      </c>
      <c r="BP141" s="155">
        <f t="shared" si="150"/>
        <v>2191.2117262928432</v>
      </c>
      <c r="BQ141" s="155">
        <f t="shared" si="151"/>
        <v>2191.2117262928432</v>
      </c>
      <c r="BR141" s="156"/>
      <c r="BS141" s="155">
        <f t="shared" si="152"/>
        <v>0</v>
      </c>
      <c r="BT141" s="155">
        <f t="shared" si="153"/>
        <v>0</v>
      </c>
      <c r="BU141" s="155">
        <f t="shared" si="154"/>
        <v>0</v>
      </c>
      <c r="BV141" s="157">
        <f t="shared" si="155"/>
        <v>0</v>
      </c>
      <c r="BW141" s="158"/>
      <c r="BX141" s="155">
        <f t="shared" si="156"/>
        <v>0</v>
      </c>
      <c r="BY141" s="155">
        <f t="shared" si="157"/>
        <v>0</v>
      </c>
      <c r="BZ141" s="155">
        <f t="shared" si="158"/>
        <v>0</v>
      </c>
      <c r="CA141" s="157">
        <f t="shared" si="159"/>
        <v>0</v>
      </c>
      <c r="CB141" s="157"/>
      <c r="CC141" s="159">
        <f t="shared" si="160"/>
        <v>0</v>
      </c>
      <c r="CD141" s="154"/>
      <c r="CE141" s="159">
        <f t="shared" si="161"/>
        <v>1142388.2335027738</v>
      </c>
      <c r="CF141" s="70"/>
    </row>
    <row r="142" spans="1:84">
      <c r="A142" s="44">
        <f t="shared" si="162"/>
        <v>41395</v>
      </c>
      <c r="B142" s="66">
        <f t="shared" si="163"/>
        <v>15000</v>
      </c>
      <c r="C142" s="67"/>
      <c r="D142" s="68">
        <f t="shared" si="126"/>
        <v>15000</v>
      </c>
      <c r="E142" s="35">
        <f t="shared" si="127"/>
        <v>465000</v>
      </c>
      <c r="F142" s="35">
        <f t="shared" si="128"/>
        <v>225205.71647644791</v>
      </c>
      <c r="G142" s="55">
        <f t="shared" si="129"/>
        <v>5.1760000000000002</v>
      </c>
      <c r="H142" s="69">
        <f>G142+' Summary'!$B$15</f>
        <v>5.1760000000000002</v>
      </c>
      <c r="I142" s="105">
        <f>H142+' Summary'!$B$17</f>
        <v>5.1760000000000002</v>
      </c>
      <c r="J142" s="55">
        <f t="shared" si="130"/>
        <v>1.4250000000000001E-2</v>
      </c>
      <c r="K142" s="69">
        <f>J142+' Summary'!$B$16</f>
        <v>1.4250000000000001E-2</v>
      </c>
      <c r="L142" s="105">
        <f t="shared" si="131"/>
        <v>1.4250000000000001E-2</v>
      </c>
      <c r="M142" s="55">
        <f t="shared" si="132"/>
        <v>0.01</v>
      </c>
      <c r="N142" s="69">
        <f t="shared" si="121"/>
        <v>0.01</v>
      </c>
      <c r="O142" s="105">
        <f t="shared" si="121"/>
        <v>0.01</v>
      </c>
      <c r="P142" s="7"/>
      <c r="Q142" s="105">
        <f t="shared" si="133"/>
        <v>5.2002500000000005</v>
      </c>
      <c r="R142" s="105">
        <f t="shared" si="134"/>
        <v>5.2002500000000005</v>
      </c>
      <c r="S142" s="105">
        <f t="shared" si="135"/>
        <v>5.2002500000000005</v>
      </c>
      <c r="T142" s="161">
        <f>Curves!F138+' Summary'!$B$18</f>
        <v>0.17300000000000001</v>
      </c>
      <c r="U142" s="5">
        <f t="shared" si="136"/>
        <v>31</v>
      </c>
      <c r="V142" s="45">
        <f t="shared" si="137"/>
        <v>41450</v>
      </c>
      <c r="W142" s="5">
        <f t="shared" si="138"/>
        <v>4499</v>
      </c>
      <c r="X142" s="55">
        <f t="shared" si="139"/>
        <v>5.9701426907842414E-2</v>
      </c>
      <c r="Y142" s="47">
        <f t="shared" si="140"/>
        <v>0.48431336876655467</v>
      </c>
      <c r="Z142" s="47">
        <f>Y142/Y141</f>
        <v>0.99461413668896637</v>
      </c>
      <c r="AA142" s="5">
        <f t="shared" si="141"/>
        <v>1</v>
      </c>
      <c r="AB142" s="5">
        <f t="shared" si="142"/>
        <v>31</v>
      </c>
      <c r="AD142" s="36">
        <f>S142</f>
        <v>5.2002500000000005</v>
      </c>
      <c r="AE142" s="165">
        <f>T142</f>
        <v>0.17300000000000001</v>
      </c>
      <c r="AF142" s="164">
        <f>(A142-$C$3)/365.25</f>
        <v>12.167008898015059</v>
      </c>
      <c r="AG142" s="164">
        <f>AF142</f>
        <v>12.167008898015059</v>
      </c>
      <c r="AH142" s="160">
        <v>1</v>
      </c>
      <c r="AI142" s="5">
        <v>0</v>
      </c>
      <c r="AJ142" s="36">
        <f>$S$8</f>
        <v>4.8062713432508364</v>
      </c>
      <c r="AK142" s="36">
        <f>AJ142-$AK$2</f>
        <v>4.7962713432508366</v>
      </c>
      <c r="AL142" s="166">
        <f>X153</f>
        <v>6.0069621253102723E-2</v>
      </c>
      <c r="AM142" s="137">
        <f>AM130</f>
        <v>1</v>
      </c>
      <c r="AN142" s="5">
        <v>0</v>
      </c>
      <c r="AO142" s="138">
        <f>AF153</f>
        <v>13.084188911704311</v>
      </c>
      <c r="AP142" s="5">
        <v>0</v>
      </c>
      <c r="AQ142" s="5">
        <v>0</v>
      </c>
      <c r="AR142" s="5">
        <v>0</v>
      </c>
      <c r="AT142" s="161">
        <f>_xll.ASTRIP(AD142:AD153,AE142:AE153,AF142:AF153,AG142:AG153,AH142:AH153,AI142,AJ142,AL142,AM142,AN142,AO142,AP142,AQ142,AR142)</f>
        <v>0.43905713199244989</v>
      </c>
      <c r="AU142" s="161">
        <f>_xll.ASTRIP(AD142:AD153,AE142:AE153,AF142:AF153,AG142:AG153,AH142:AH153,AI142,AK142,AL142,AM142,AN142,AO142,AP142,AQ142,AR142)</f>
        <v>0.43654837247521194</v>
      </c>
      <c r="AV142" s="138">
        <f>SUM(Z154:Z165)*$AG$2/12</f>
        <v>9.6563098650863335E-2</v>
      </c>
      <c r="AW142" s="170">
        <f>AV142/$AK$2</f>
        <v>9.6563098650863335</v>
      </c>
      <c r="AX142" s="161">
        <f>(AT142-AU142)*AW142</f>
        <v>2.4225359275434007E-2</v>
      </c>
      <c r="AY142" s="174">
        <f>AX142*SUM(E154:E165)</f>
        <v>0</v>
      </c>
      <c r="BI142" s="39">
        <f t="shared" si="143"/>
        <v>1165664.7884820944</v>
      </c>
      <c r="BJ142" s="39">
        <f t="shared" si="144"/>
        <v>1165664.7884820944</v>
      </c>
      <c r="BK142" s="39">
        <f t="shared" si="145"/>
        <v>1165664.7884820944</v>
      </c>
      <c r="BL142" s="39">
        <f t="shared" si="146"/>
        <v>3209.1814597893826</v>
      </c>
      <c r="BM142" s="39">
        <f t="shared" si="147"/>
        <v>3209.1814597893826</v>
      </c>
      <c r="BN142" s="39">
        <f t="shared" si="148"/>
        <v>3209.1814597893826</v>
      </c>
      <c r="BO142" s="39">
        <f t="shared" si="149"/>
        <v>2252.0571647644792</v>
      </c>
      <c r="BP142" s="39">
        <f t="shared" si="150"/>
        <v>2252.0571647644792</v>
      </c>
      <c r="BQ142" s="39">
        <f t="shared" si="151"/>
        <v>2252.0571647644792</v>
      </c>
      <c r="BR142" s="43"/>
      <c r="BS142" s="39">
        <f t="shared" si="152"/>
        <v>0</v>
      </c>
      <c r="BT142" s="39">
        <f t="shared" si="153"/>
        <v>0</v>
      </c>
      <c r="BU142" s="39">
        <f t="shared" si="154"/>
        <v>0</v>
      </c>
      <c r="BV142" s="40">
        <f t="shared" si="155"/>
        <v>0</v>
      </c>
      <c r="BX142" s="39">
        <f t="shared" si="156"/>
        <v>0</v>
      </c>
      <c r="BY142" s="39">
        <f t="shared" si="157"/>
        <v>0</v>
      </c>
      <c r="BZ142" s="39">
        <f t="shared" si="158"/>
        <v>0</v>
      </c>
      <c r="CA142" s="40">
        <f t="shared" si="159"/>
        <v>0</v>
      </c>
      <c r="CB142" s="40"/>
      <c r="CC142" s="52">
        <f t="shared" si="160"/>
        <v>0</v>
      </c>
      <c r="CE142" s="52">
        <f t="shared" si="161"/>
        <v>1171126.0271066483</v>
      </c>
      <c r="CF142" s="70"/>
    </row>
    <row r="143" spans="1:84">
      <c r="A143" s="44">
        <f t="shared" si="162"/>
        <v>41426</v>
      </c>
      <c r="B143" s="66">
        <f t="shared" si="163"/>
        <v>15000</v>
      </c>
      <c r="C143" s="67"/>
      <c r="D143" s="68">
        <f t="shared" si="126"/>
        <v>15000</v>
      </c>
      <c r="E143" s="35">
        <f t="shared" si="127"/>
        <v>450000</v>
      </c>
      <c r="F143" s="35">
        <f t="shared" si="128"/>
        <v>216803.82322852127</v>
      </c>
      <c r="G143" s="55">
        <f t="shared" si="129"/>
        <v>5.2089999999999996</v>
      </c>
      <c r="H143" s="69">
        <f>G143+' Summary'!$B$15</f>
        <v>5.2089999999999996</v>
      </c>
      <c r="I143" s="105">
        <f>H143+' Summary'!$B$17</f>
        <v>5.2089999999999996</v>
      </c>
      <c r="J143" s="55">
        <f t="shared" si="130"/>
        <v>1.4250000000000001E-2</v>
      </c>
      <c r="K143" s="69">
        <f>J143+' Summary'!$B$16</f>
        <v>1.4250000000000001E-2</v>
      </c>
      <c r="L143" s="105">
        <f t="shared" si="131"/>
        <v>1.4250000000000001E-2</v>
      </c>
      <c r="M143" s="55">
        <f t="shared" si="132"/>
        <v>0.01</v>
      </c>
      <c r="N143" s="69">
        <f t="shared" si="121"/>
        <v>0.01</v>
      </c>
      <c r="O143" s="105">
        <f t="shared" si="121"/>
        <v>0.01</v>
      </c>
      <c r="P143" s="7"/>
      <c r="Q143" s="105">
        <f t="shared" si="133"/>
        <v>5.23325</v>
      </c>
      <c r="R143" s="105">
        <f t="shared" si="134"/>
        <v>5.23325</v>
      </c>
      <c r="S143" s="105">
        <f t="shared" si="135"/>
        <v>5.23325</v>
      </c>
      <c r="T143" s="161">
        <f>Curves!F139+' Summary'!$B$18</f>
        <v>0.17300000000000001</v>
      </c>
      <c r="U143" s="5">
        <f t="shared" si="136"/>
        <v>30</v>
      </c>
      <c r="V143" s="45">
        <f t="shared" si="137"/>
        <v>41480</v>
      </c>
      <c r="W143" s="5">
        <f t="shared" si="138"/>
        <v>4529</v>
      </c>
      <c r="X143" s="55">
        <f t="shared" si="139"/>
        <v>5.9735498621482606E-2</v>
      </c>
      <c r="Y143" s="47">
        <f t="shared" si="140"/>
        <v>0.48178627384115841</v>
      </c>
      <c r="Z143" s="47">
        <f>Y143/Y141</f>
        <v>0.98942434739209983</v>
      </c>
      <c r="AA143" s="5">
        <f t="shared" si="141"/>
        <v>1</v>
      </c>
      <c r="AB143" s="5">
        <f t="shared" si="142"/>
        <v>30</v>
      </c>
      <c r="AD143" s="36">
        <f t="shared" ref="AD143:AD153" si="164">S143</f>
        <v>5.23325</v>
      </c>
      <c r="AE143" s="165">
        <f t="shared" ref="AE143:AE153" si="165">T143</f>
        <v>0.17300000000000001</v>
      </c>
      <c r="AF143" s="164">
        <f t="shared" ref="AF143:AF153" si="166">(A143-$C$3)/365.25</f>
        <v>12.251882272416154</v>
      </c>
      <c r="AG143" s="164">
        <f t="shared" ref="AG143:AG153" si="167">AF143</f>
        <v>12.251882272416154</v>
      </c>
      <c r="AH143" s="160">
        <v>1</v>
      </c>
      <c r="AJ143" s="36"/>
      <c r="AK143" s="36"/>
      <c r="AL143" s="36"/>
      <c r="AM143" s="137"/>
      <c r="AO143" s="138"/>
      <c r="BI143" s="39">
        <f t="shared" si="143"/>
        <v>1129331.1151973673</v>
      </c>
      <c r="BJ143" s="39">
        <f t="shared" si="144"/>
        <v>1129331.1151973673</v>
      </c>
      <c r="BK143" s="39">
        <f t="shared" si="145"/>
        <v>1129331.1151973673</v>
      </c>
      <c r="BL143" s="39">
        <f t="shared" si="146"/>
        <v>3089.4544810064281</v>
      </c>
      <c r="BM143" s="39">
        <f t="shared" si="147"/>
        <v>3089.4544810064281</v>
      </c>
      <c r="BN143" s="39">
        <f t="shared" si="148"/>
        <v>3089.4544810064281</v>
      </c>
      <c r="BO143" s="39">
        <f t="shared" si="149"/>
        <v>2168.0382322852129</v>
      </c>
      <c r="BP143" s="39">
        <f t="shared" si="150"/>
        <v>2168.0382322852129</v>
      </c>
      <c r="BQ143" s="39">
        <f t="shared" si="151"/>
        <v>2168.0382322852129</v>
      </c>
      <c r="BR143" s="43"/>
      <c r="BS143" s="39">
        <f t="shared" si="152"/>
        <v>0</v>
      </c>
      <c r="BT143" s="39">
        <f t="shared" si="153"/>
        <v>0</v>
      </c>
      <c r="BU143" s="39">
        <f t="shared" si="154"/>
        <v>0</v>
      </c>
      <c r="BV143" s="40">
        <f t="shared" si="155"/>
        <v>0</v>
      </c>
      <c r="BX143" s="39">
        <f t="shared" si="156"/>
        <v>0</v>
      </c>
      <c r="BY143" s="39">
        <f t="shared" si="157"/>
        <v>0</v>
      </c>
      <c r="BZ143" s="39">
        <f t="shared" si="158"/>
        <v>0</v>
      </c>
      <c r="CA143" s="40">
        <f t="shared" si="159"/>
        <v>0</v>
      </c>
      <c r="CB143" s="40"/>
      <c r="CC143" s="52">
        <f t="shared" si="160"/>
        <v>0</v>
      </c>
      <c r="CE143" s="52">
        <f t="shared" si="161"/>
        <v>1134588.6079106589</v>
      </c>
      <c r="CF143" s="70"/>
    </row>
    <row r="144" spans="1:84">
      <c r="A144" s="44">
        <f t="shared" si="162"/>
        <v>41456</v>
      </c>
      <c r="B144" s="66">
        <f t="shared" si="163"/>
        <v>15000</v>
      </c>
      <c r="C144" s="67"/>
      <c r="D144" s="68">
        <f t="shared" si="126"/>
        <v>15000</v>
      </c>
      <c r="E144" s="35">
        <f t="shared" si="127"/>
        <v>465000</v>
      </c>
      <c r="F144" s="35">
        <f t="shared" si="128"/>
        <v>222821.55973241376</v>
      </c>
      <c r="G144" s="55">
        <f t="shared" si="129"/>
        <v>5.2350000000000003</v>
      </c>
      <c r="H144" s="69">
        <f>G144+' Summary'!$B$15</f>
        <v>5.2350000000000003</v>
      </c>
      <c r="I144" s="105">
        <f>H144+' Summary'!$B$17</f>
        <v>5.2350000000000003</v>
      </c>
      <c r="J144" s="55">
        <f t="shared" si="130"/>
        <v>1.4250000000000001E-2</v>
      </c>
      <c r="K144" s="69">
        <f>J144+' Summary'!$B$16</f>
        <v>1.4250000000000001E-2</v>
      </c>
      <c r="L144" s="105">
        <f t="shared" si="131"/>
        <v>1.4250000000000001E-2</v>
      </c>
      <c r="M144" s="55">
        <f t="shared" si="132"/>
        <v>0.01</v>
      </c>
      <c r="N144" s="69">
        <f t="shared" si="121"/>
        <v>0.01</v>
      </c>
      <c r="O144" s="105">
        <f t="shared" si="121"/>
        <v>0.01</v>
      </c>
      <c r="P144" s="7"/>
      <c r="Q144" s="105">
        <f t="shared" si="133"/>
        <v>5.2592500000000006</v>
      </c>
      <c r="R144" s="105">
        <f t="shared" si="134"/>
        <v>5.2592500000000006</v>
      </c>
      <c r="S144" s="105">
        <f t="shared" si="135"/>
        <v>5.2592500000000006</v>
      </c>
      <c r="T144" s="161">
        <f>Curves!F140+' Summary'!$B$18</f>
        <v>0.17300000000000001</v>
      </c>
      <c r="U144" s="5">
        <f t="shared" si="136"/>
        <v>31</v>
      </c>
      <c r="V144" s="45">
        <f t="shared" si="137"/>
        <v>41511</v>
      </c>
      <c r="W144" s="5">
        <f t="shared" si="138"/>
        <v>4560</v>
      </c>
      <c r="X144" s="55">
        <f t="shared" si="139"/>
        <v>5.9768471247953613E-2</v>
      </c>
      <c r="Y144" s="47">
        <f t="shared" si="140"/>
        <v>0.47918614996218012</v>
      </c>
      <c r="Z144" s="47">
        <f>Y144/Y141</f>
        <v>0.98408458158352696</v>
      </c>
      <c r="AA144" s="5">
        <f t="shared" si="141"/>
        <v>1</v>
      </c>
      <c r="AB144" s="5">
        <f t="shared" si="142"/>
        <v>31</v>
      </c>
      <c r="AD144" s="36">
        <f t="shared" si="164"/>
        <v>5.2592500000000006</v>
      </c>
      <c r="AE144" s="165">
        <f t="shared" si="165"/>
        <v>0.17300000000000001</v>
      </c>
      <c r="AF144" s="164">
        <f t="shared" si="166"/>
        <v>12.334017796030116</v>
      </c>
      <c r="AG144" s="164">
        <f t="shared" si="167"/>
        <v>12.334017796030116</v>
      </c>
      <c r="AH144" s="160">
        <v>1</v>
      </c>
      <c r="AJ144" s="36"/>
      <c r="AK144" s="36"/>
      <c r="AL144" s="36"/>
      <c r="AM144" s="137"/>
      <c r="AO144" s="138"/>
      <c r="BI144" s="39">
        <f t="shared" si="143"/>
        <v>1166470.8651991861</v>
      </c>
      <c r="BJ144" s="39">
        <f t="shared" si="144"/>
        <v>1166470.8651991861</v>
      </c>
      <c r="BK144" s="39">
        <f t="shared" si="145"/>
        <v>1166470.8651991861</v>
      </c>
      <c r="BL144" s="39">
        <f t="shared" si="146"/>
        <v>3175.2072261868962</v>
      </c>
      <c r="BM144" s="39">
        <f t="shared" si="147"/>
        <v>3175.2072261868962</v>
      </c>
      <c r="BN144" s="39">
        <f t="shared" si="148"/>
        <v>3175.2072261868962</v>
      </c>
      <c r="BO144" s="39">
        <f t="shared" si="149"/>
        <v>2228.2155973241379</v>
      </c>
      <c r="BP144" s="39">
        <f t="shared" si="150"/>
        <v>2228.2155973241379</v>
      </c>
      <c r="BQ144" s="39">
        <f t="shared" si="151"/>
        <v>2228.2155973241379</v>
      </c>
      <c r="BR144" s="43"/>
      <c r="BS144" s="39">
        <f t="shared" si="152"/>
        <v>0</v>
      </c>
      <c r="BT144" s="39">
        <f t="shared" si="153"/>
        <v>0</v>
      </c>
      <c r="BU144" s="39">
        <f t="shared" si="154"/>
        <v>0</v>
      </c>
      <c r="BV144" s="40">
        <f t="shared" si="155"/>
        <v>0</v>
      </c>
      <c r="BX144" s="39">
        <f t="shared" si="156"/>
        <v>0</v>
      </c>
      <c r="BY144" s="39">
        <f t="shared" si="157"/>
        <v>0</v>
      </c>
      <c r="BZ144" s="39">
        <f t="shared" si="158"/>
        <v>0</v>
      </c>
      <c r="CA144" s="40">
        <f t="shared" si="159"/>
        <v>0</v>
      </c>
      <c r="CB144" s="40"/>
      <c r="CC144" s="52">
        <f t="shared" si="160"/>
        <v>0</v>
      </c>
      <c r="CE144" s="52">
        <f t="shared" si="161"/>
        <v>1171874.2880226972</v>
      </c>
      <c r="CF144" s="70"/>
    </row>
    <row r="145" spans="1:84">
      <c r="A145" s="44">
        <f t="shared" si="162"/>
        <v>41487</v>
      </c>
      <c r="B145" s="66">
        <f t="shared" si="163"/>
        <v>15000</v>
      </c>
      <c r="C145" s="67"/>
      <c r="D145" s="68">
        <f t="shared" si="126"/>
        <v>15000</v>
      </c>
      <c r="E145" s="35">
        <f t="shared" si="127"/>
        <v>465000</v>
      </c>
      <c r="F145" s="35">
        <f t="shared" si="128"/>
        <v>221617.78420237408</v>
      </c>
      <c r="G145" s="55">
        <f t="shared" si="129"/>
        <v>5.2629999999999999</v>
      </c>
      <c r="H145" s="69">
        <f>G145+' Summary'!$B$15</f>
        <v>5.2629999999999999</v>
      </c>
      <c r="I145" s="105">
        <f>H145+' Summary'!$B$17</f>
        <v>5.2629999999999999</v>
      </c>
      <c r="J145" s="55">
        <f t="shared" si="130"/>
        <v>1.4250000000000001E-2</v>
      </c>
      <c r="K145" s="69">
        <f>J145+' Summary'!$B$16</f>
        <v>1.4250000000000001E-2</v>
      </c>
      <c r="L145" s="105">
        <f t="shared" si="131"/>
        <v>1.4250000000000001E-2</v>
      </c>
      <c r="M145" s="55">
        <f t="shared" si="132"/>
        <v>0.01</v>
      </c>
      <c r="N145" s="69">
        <f t="shared" si="121"/>
        <v>0.01</v>
      </c>
      <c r="O145" s="105">
        <f t="shared" si="121"/>
        <v>0.01</v>
      </c>
      <c r="P145" s="7"/>
      <c r="Q145" s="105">
        <f t="shared" si="133"/>
        <v>5.2872500000000002</v>
      </c>
      <c r="R145" s="105">
        <f t="shared" si="134"/>
        <v>5.2872500000000002</v>
      </c>
      <c r="S145" s="105">
        <f t="shared" si="135"/>
        <v>5.2872500000000002</v>
      </c>
      <c r="T145" s="161">
        <f>Curves!F141+' Summary'!$B$18</f>
        <v>0.17300000000000001</v>
      </c>
      <c r="U145" s="5">
        <f t="shared" si="136"/>
        <v>31</v>
      </c>
      <c r="V145" s="45">
        <f t="shared" si="137"/>
        <v>41542</v>
      </c>
      <c r="W145" s="5">
        <f t="shared" si="138"/>
        <v>4591</v>
      </c>
      <c r="X145" s="55">
        <f t="shared" si="139"/>
        <v>5.9802542962352309E-2</v>
      </c>
      <c r="Y145" s="47">
        <f t="shared" si="140"/>
        <v>0.47659738538144963</v>
      </c>
      <c r="Z145" s="47">
        <f>Y145/Y141</f>
        <v>0.97876814389131184</v>
      </c>
      <c r="AA145" s="5">
        <f t="shared" si="141"/>
        <v>1</v>
      </c>
      <c r="AB145" s="5">
        <f t="shared" si="142"/>
        <v>31</v>
      </c>
      <c r="AD145" s="36">
        <f t="shared" si="164"/>
        <v>5.2872500000000002</v>
      </c>
      <c r="AE145" s="165">
        <f t="shared" si="165"/>
        <v>0.17300000000000001</v>
      </c>
      <c r="AF145" s="164">
        <f t="shared" si="166"/>
        <v>12.418891170431211</v>
      </c>
      <c r="AG145" s="164">
        <f t="shared" si="167"/>
        <v>12.418891170431211</v>
      </c>
      <c r="AH145" s="160">
        <v>1</v>
      </c>
      <c r="AJ145" s="36"/>
      <c r="AK145" s="36"/>
      <c r="AL145" s="36"/>
      <c r="AM145" s="137"/>
      <c r="AO145" s="138"/>
      <c r="BI145" s="39">
        <f t="shared" si="143"/>
        <v>1166374.3982570947</v>
      </c>
      <c r="BJ145" s="39">
        <f t="shared" si="144"/>
        <v>1166374.3982570947</v>
      </c>
      <c r="BK145" s="39">
        <f t="shared" si="145"/>
        <v>1166374.3982570947</v>
      </c>
      <c r="BL145" s="39">
        <f t="shared" si="146"/>
        <v>3158.0534248838308</v>
      </c>
      <c r="BM145" s="39">
        <f t="shared" si="147"/>
        <v>3158.0534248838308</v>
      </c>
      <c r="BN145" s="39">
        <f t="shared" si="148"/>
        <v>3158.0534248838308</v>
      </c>
      <c r="BO145" s="39">
        <f t="shared" si="149"/>
        <v>2216.1778420237411</v>
      </c>
      <c r="BP145" s="39">
        <f t="shared" si="150"/>
        <v>2216.1778420237411</v>
      </c>
      <c r="BQ145" s="39">
        <f t="shared" si="151"/>
        <v>2216.1778420237411</v>
      </c>
      <c r="BR145" s="43"/>
      <c r="BS145" s="39">
        <f t="shared" si="152"/>
        <v>0</v>
      </c>
      <c r="BT145" s="39">
        <f t="shared" si="153"/>
        <v>0</v>
      </c>
      <c r="BU145" s="39">
        <f t="shared" si="154"/>
        <v>0</v>
      </c>
      <c r="BV145" s="40">
        <f t="shared" si="155"/>
        <v>0</v>
      </c>
      <c r="BX145" s="39">
        <f t="shared" si="156"/>
        <v>0</v>
      </c>
      <c r="BY145" s="39">
        <f t="shared" si="157"/>
        <v>0</v>
      </c>
      <c r="BZ145" s="39">
        <f t="shared" si="158"/>
        <v>0</v>
      </c>
      <c r="CA145" s="40">
        <f t="shared" si="159"/>
        <v>0</v>
      </c>
      <c r="CB145" s="40"/>
      <c r="CC145" s="52">
        <f t="shared" si="160"/>
        <v>0</v>
      </c>
      <c r="CE145" s="52">
        <f t="shared" si="161"/>
        <v>1171748.6295240023</v>
      </c>
      <c r="CF145" s="70"/>
    </row>
    <row r="146" spans="1:84">
      <c r="A146" s="44">
        <f t="shared" si="162"/>
        <v>41518</v>
      </c>
      <c r="B146" s="66">
        <f t="shared" si="163"/>
        <v>15000</v>
      </c>
      <c r="C146" s="67"/>
      <c r="D146" s="68">
        <f t="shared" si="126"/>
        <v>15000</v>
      </c>
      <c r="E146" s="35">
        <f t="shared" si="127"/>
        <v>450000</v>
      </c>
      <c r="F146" s="35">
        <f t="shared" si="128"/>
        <v>213346.31149767846</v>
      </c>
      <c r="G146" s="55">
        <f t="shared" si="129"/>
        <v>5.2529999999999992</v>
      </c>
      <c r="H146" s="69">
        <f>G146+' Summary'!$B$15</f>
        <v>5.2529999999999992</v>
      </c>
      <c r="I146" s="105">
        <f>H146+' Summary'!$B$17</f>
        <v>5.2529999999999992</v>
      </c>
      <c r="J146" s="55">
        <f t="shared" si="130"/>
        <v>1.4250000000000001E-2</v>
      </c>
      <c r="K146" s="69">
        <f>J146+' Summary'!$B$16</f>
        <v>1.4250000000000001E-2</v>
      </c>
      <c r="L146" s="105">
        <f t="shared" si="131"/>
        <v>1.4250000000000001E-2</v>
      </c>
      <c r="M146" s="55">
        <f t="shared" si="132"/>
        <v>0.01</v>
      </c>
      <c r="N146" s="69">
        <f t="shared" si="121"/>
        <v>0.01</v>
      </c>
      <c r="O146" s="105">
        <f t="shared" si="121"/>
        <v>0.01</v>
      </c>
      <c r="P146" s="7"/>
      <c r="Q146" s="105">
        <f t="shared" si="133"/>
        <v>5.2772499999999996</v>
      </c>
      <c r="R146" s="105">
        <f t="shared" si="134"/>
        <v>5.2772499999999996</v>
      </c>
      <c r="S146" s="105">
        <f t="shared" si="135"/>
        <v>5.2772499999999996</v>
      </c>
      <c r="T146" s="161">
        <f>Curves!F142+' Summary'!$B$18</f>
        <v>0.17300000000000001</v>
      </c>
      <c r="U146" s="5">
        <f t="shared" si="136"/>
        <v>30</v>
      </c>
      <c r="V146" s="45">
        <f t="shared" si="137"/>
        <v>41572</v>
      </c>
      <c r="W146" s="5">
        <f t="shared" si="138"/>
        <v>4621</v>
      </c>
      <c r="X146" s="55">
        <f t="shared" si="139"/>
        <v>5.9836614677137433E-2</v>
      </c>
      <c r="Y146" s="47">
        <f t="shared" si="140"/>
        <v>0.47410291443928548</v>
      </c>
      <c r="Z146" s="47">
        <f>Y146/Y141</f>
        <v>0.97364535310617406</v>
      </c>
      <c r="AA146" s="5">
        <f t="shared" si="141"/>
        <v>1</v>
      </c>
      <c r="AB146" s="5">
        <f t="shared" si="142"/>
        <v>30</v>
      </c>
      <c r="AD146" s="36">
        <f t="shared" si="164"/>
        <v>5.2772499999999996</v>
      </c>
      <c r="AE146" s="165">
        <f t="shared" si="165"/>
        <v>0.17300000000000001</v>
      </c>
      <c r="AF146" s="164">
        <f t="shared" si="166"/>
        <v>12.503764544832306</v>
      </c>
      <c r="AG146" s="164">
        <f t="shared" si="167"/>
        <v>12.503764544832306</v>
      </c>
      <c r="AH146" s="160">
        <v>1</v>
      </c>
      <c r="AJ146" s="36"/>
      <c r="AK146" s="36"/>
      <c r="AL146" s="36"/>
      <c r="AM146" s="137"/>
      <c r="AO146" s="138"/>
      <c r="BI146" s="39">
        <f t="shared" si="143"/>
        <v>1120708.1742973048</v>
      </c>
      <c r="BJ146" s="39">
        <f t="shared" si="144"/>
        <v>1120708.1742973048</v>
      </c>
      <c r="BK146" s="39">
        <f t="shared" si="145"/>
        <v>1120708.1742973048</v>
      </c>
      <c r="BL146" s="39">
        <f t="shared" si="146"/>
        <v>3040.1849388419182</v>
      </c>
      <c r="BM146" s="39">
        <f t="shared" si="147"/>
        <v>3040.1849388419182</v>
      </c>
      <c r="BN146" s="39">
        <f t="shared" si="148"/>
        <v>3040.1849388419182</v>
      </c>
      <c r="BO146" s="39">
        <f t="shared" si="149"/>
        <v>2133.4631149767847</v>
      </c>
      <c r="BP146" s="39">
        <f t="shared" si="150"/>
        <v>2133.4631149767847</v>
      </c>
      <c r="BQ146" s="39">
        <f t="shared" si="151"/>
        <v>2133.4631149767847</v>
      </c>
      <c r="BR146" s="43"/>
      <c r="BS146" s="39">
        <f t="shared" si="152"/>
        <v>0</v>
      </c>
      <c r="BT146" s="39">
        <f t="shared" si="153"/>
        <v>0</v>
      </c>
      <c r="BU146" s="39">
        <f t="shared" si="154"/>
        <v>0</v>
      </c>
      <c r="BV146" s="40">
        <f t="shared" si="155"/>
        <v>0</v>
      </c>
      <c r="BX146" s="39">
        <f t="shared" si="156"/>
        <v>0</v>
      </c>
      <c r="BY146" s="39">
        <f t="shared" si="157"/>
        <v>0</v>
      </c>
      <c r="BZ146" s="39">
        <f t="shared" si="158"/>
        <v>0</v>
      </c>
      <c r="CA146" s="40">
        <f t="shared" si="159"/>
        <v>0</v>
      </c>
      <c r="CB146" s="40"/>
      <c r="CC146" s="52">
        <f t="shared" si="160"/>
        <v>0</v>
      </c>
      <c r="CE146" s="52">
        <f t="shared" si="161"/>
        <v>1125881.8223511234</v>
      </c>
      <c r="CF146" s="70"/>
    </row>
    <row r="147" spans="1:84">
      <c r="A147" s="44">
        <f t="shared" si="162"/>
        <v>41548</v>
      </c>
      <c r="B147" s="66">
        <f t="shared" si="163"/>
        <v>15000</v>
      </c>
      <c r="C147" s="67"/>
      <c r="D147" s="68">
        <f t="shared" si="126"/>
        <v>15000</v>
      </c>
      <c r="E147" s="35">
        <f t="shared" si="127"/>
        <v>465000</v>
      </c>
      <c r="F147" s="35">
        <f t="shared" si="128"/>
        <v>219264.42952492539</v>
      </c>
      <c r="G147" s="55">
        <f t="shared" si="129"/>
        <v>5.2729999999999997</v>
      </c>
      <c r="H147" s="69">
        <f>G147+' Summary'!$B$15</f>
        <v>5.2729999999999997</v>
      </c>
      <c r="I147" s="105">
        <f>H147+' Summary'!$B$17</f>
        <v>5.2729999999999997</v>
      </c>
      <c r="J147" s="55">
        <f t="shared" si="130"/>
        <v>1E-3</v>
      </c>
      <c r="K147" s="69">
        <f>J147+' Summary'!$B$16</f>
        <v>1E-3</v>
      </c>
      <c r="L147" s="105">
        <f t="shared" si="131"/>
        <v>1E-3</v>
      </c>
      <c r="M147" s="55">
        <f t="shared" si="132"/>
        <v>0.01</v>
      </c>
      <c r="N147" s="69">
        <f t="shared" si="121"/>
        <v>0.01</v>
      </c>
      <c r="O147" s="105">
        <f t="shared" si="121"/>
        <v>0.01</v>
      </c>
      <c r="P147" s="7"/>
      <c r="Q147" s="105">
        <f t="shared" si="133"/>
        <v>5.2839999999999998</v>
      </c>
      <c r="R147" s="105">
        <f t="shared" si="134"/>
        <v>5.2839999999999998</v>
      </c>
      <c r="S147" s="105">
        <f t="shared" si="135"/>
        <v>5.2839999999999998</v>
      </c>
      <c r="T147" s="161">
        <f>Curves!F143+' Summary'!$B$18</f>
        <v>0.17300000000000001</v>
      </c>
      <c r="U147" s="5">
        <f t="shared" si="136"/>
        <v>31</v>
      </c>
      <c r="V147" s="45">
        <f t="shared" si="137"/>
        <v>41603</v>
      </c>
      <c r="W147" s="5">
        <f t="shared" si="138"/>
        <v>4652</v>
      </c>
      <c r="X147" s="55">
        <f t="shared" si="139"/>
        <v>5.9869587304715907E-2</v>
      </c>
      <c r="Y147" s="47">
        <f t="shared" si="140"/>
        <v>0.47153640758048471</v>
      </c>
      <c r="Z147" s="47">
        <f>Y147/Y141</f>
        <v>0.96837462516782791</v>
      </c>
      <c r="AA147" s="5">
        <f t="shared" si="141"/>
        <v>1</v>
      </c>
      <c r="AB147" s="5">
        <f t="shared" si="142"/>
        <v>31</v>
      </c>
      <c r="AD147" s="36">
        <f t="shared" si="164"/>
        <v>5.2839999999999998</v>
      </c>
      <c r="AE147" s="165">
        <f t="shared" si="165"/>
        <v>0.17300000000000001</v>
      </c>
      <c r="AF147" s="164">
        <f t="shared" si="166"/>
        <v>12.58590006844627</v>
      </c>
      <c r="AG147" s="164">
        <f t="shared" si="167"/>
        <v>12.58590006844627</v>
      </c>
      <c r="AH147" s="160">
        <v>1</v>
      </c>
      <c r="AJ147" s="36"/>
      <c r="AK147" s="36"/>
      <c r="AL147" s="36"/>
      <c r="AM147" s="137"/>
      <c r="AO147" s="138"/>
      <c r="BI147" s="39">
        <f t="shared" si="143"/>
        <v>1156181.3368849314</v>
      </c>
      <c r="BJ147" s="39">
        <f t="shared" si="144"/>
        <v>1156181.3368849314</v>
      </c>
      <c r="BK147" s="39">
        <f t="shared" si="145"/>
        <v>1156181.3368849314</v>
      </c>
      <c r="BL147" s="39">
        <f t="shared" si="146"/>
        <v>219.26442952492539</v>
      </c>
      <c r="BM147" s="39">
        <f t="shared" si="147"/>
        <v>219.26442952492539</v>
      </c>
      <c r="BN147" s="39">
        <f t="shared" si="148"/>
        <v>219.26442952492539</v>
      </c>
      <c r="BO147" s="39">
        <f t="shared" si="149"/>
        <v>2192.6442952492539</v>
      </c>
      <c r="BP147" s="39">
        <f t="shared" si="150"/>
        <v>2192.6442952492539</v>
      </c>
      <c r="BQ147" s="39">
        <f t="shared" si="151"/>
        <v>2192.6442952492539</v>
      </c>
      <c r="BR147" s="43"/>
      <c r="BS147" s="39">
        <f t="shared" si="152"/>
        <v>0</v>
      </c>
      <c r="BT147" s="39">
        <f t="shared" si="153"/>
        <v>0</v>
      </c>
      <c r="BU147" s="39">
        <f t="shared" si="154"/>
        <v>0</v>
      </c>
      <c r="BV147" s="40">
        <f t="shared" si="155"/>
        <v>0</v>
      </c>
      <c r="BX147" s="39">
        <f t="shared" si="156"/>
        <v>0</v>
      </c>
      <c r="BY147" s="39">
        <f t="shared" si="157"/>
        <v>0</v>
      </c>
      <c r="BZ147" s="39">
        <f t="shared" si="158"/>
        <v>0</v>
      </c>
      <c r="CA147" s="40">
        <f t="shared" si="159"/>
        <v>0</v>
      </c>
      <c r="CB147" s="40"/>
      <c r="CC147" s="52">
        <f t="shared" si="160"/>
        <v>0</v>
      </c>
      <c r="CE147" s="52">
        <f t="shared" si="161"/>
        <v>1158593.2456097056</v>
      </c>
      <c r="CF147" s="70"/>
    </row>
    <row r="148" spans="1:84">
      <c r="A148" s="44">
        <f t="shared" si="162"/>
        <v>41579</v>
      </c>
      <c r="B148" s="66">
        <f t="shared" si="163"/>
        <v>15000</v>
      </c>
      <c r="C148" s="67"/>
      <c r="D148" s="68">
        <f t="shared" si="126"/>
        <v>15000</v>
      </c>
      <c r="E148" s="35">
        <f t="shared" si="127"/>
        <v>450000</v>
      </c>
      <c r="F148" s="35">
        <f t="shared" si="128"/>
        <v>211078.53707995187</v>
      </c>
      <c r="G148" s="55">
        <f t="shared" si="129"/>
        <v>5.4</v>
      </c>
      <c r="H148" s="69">
        <f>G148+' Summary'!$B$15</f>
        <v>5.4</v>
      </c>
      <c r="I148" s="105">
        <f>H148+' Summary'!$B$17</f>
        <v>5.4</v>
      </c>
      <c r="J148" s="55">
        <f t="shared" si="130"/>
        <v>2E-3</v>
      </c>
      <c r="K148" s="69">
        <f>J148+' Summary'!$B$16</f>
        <v>2E-3</v>
      </c>
      <c r="L148" s="105">
        <f t="shared" si="131"/>
        <v>2E-3</v>
      </c>
      <c r="M148" s="55">
        <f t="shared" si="132"/>
        <v>7.4999999999999997E-3</v>
      </c>
      <c r="N148" s="69">
        <f t="shared" si="121"/>
        <v>7.4999999999999997E-3</v>
      </c>
      <c r="O148" s="105">
        <f t="shared" si="121"/>
        <v>7.4999999999999997E-3</v>
      </c>
      <c r="P148" s="7"/>
      <c r="Q148" s="105">
        <f t="shared" si="133"/>
        <v>5.4095000000000004</v>
      </c>
      <c r="R148" s="105">
        <f t="shared" si="134"/>
        <v>5.4095000000000004</v>
      </c>
      <c r="S148" s="105">
        <f t="shared" si="135"/>
        <v>5.4095000000000004</v>
      </c>
      <c r="T148" s="161">
        <f>Curves!F144+' Summary'!$B$18</f>
        <v>0.17300000000000001</v>
      </c>
      <c r="U148" s="5">
        <f t="shared" si="136"/>
        <v>30</v>
      </c>
      <c r="V148" s="45">
        <f t="shared" si="137"/>
        <v>41633</v>
      </c>
      <c r="W148" s="5">
        <f t="shared" si="138"/>
        <v>4682</v>
      </c>
      <c r="X148" s="55">
        <f t="shared" si="139"/>
        <v>5.9903659020260014E-2</v>
      </c>
      <c r="Y148" s="47">
        <f t="shared" si="140"/>
        <v>0.46906341573322635</v>
      </c>
      <c r="Z148" s="47">
        <f>Y148/Y141</f>
        <v>0.96329594510276173</v>
      </c>
      <c r="AA148" s="5">
        <f t="shared" si="141"/>
        <v>1</v>
      </c>
      <c r="AB148" s="5">
        <f t="shared" si="142"/>
        <v>30</v>
      </c>
      <c r="AD148" s="36">
        <f t="shared" si="164"/>
        <v>5.4095000000000004</v>
      </c>
      <c r="AE148" s="165">
        <f t="shared" si="165"/>
        <v>0.17300000000000001</v>
      </c>
      <c r="AF148" s="164">
        <f t="shared" si="166"/>
        <v>12.670773442847365</v>
      </c>
      <c r="AG148" s="164">
        <f t="shared" si="167"/>
        <v>12.670773442847365</v>
      </c>
      <c r="AH148" s="160">
        <v>1</v>
      </c>
      <c r="AJ148" s="36"/>
      <c r="AK148" s="36"/>
      <c r="AL148" s="36"/>
      <c r="AM148" s="137"/>
      <c r="AO148" s="138"/>
      <c r="BI148" s="39">
        <f t="shared" si="143"/>
        <v>1139824.1002317402</v>
      </c>
      <c r="BJ148" s="39">
        <f t="shared" si="144"/>
        <v>1139824.1002317402</v>
      </c>
      <c r="BK148" s="39">
        <f t="shared" si="145"/>
        <v>1139824.1002317402</v>
      </c>
      <c r="BL148" s="39">
        <f t="shared" si="146"/>
        <v>422.15707415990374</v>
      </c>
      <c r="BM148" s="39">
        <f t="shared" si="147"/>
        <v>422.15707415990374</v>
      </c>
      <c r="BN148" s="39">
        <f t="shared" si="148"/>
        <v>422.15707415990374</v>
      </c>
      <c r="BO148" s="39">
        <f t="shared" si="149"/>
        <v>1583.0890280996389</v>
      </c>
      <c r="BP148" s="39">
        <f t="shared" si="150"/>
        <v>1583.0890280996389</v>
      </c>
      <c r="BQ148" s="39">
        <f t="shared" si="151"/>
        <v>1583.0890280996389</v>
      </c>
      <c r="BR148" s="43"/>
      <c r="BS148" s="39">
        <f t="shared" si="152"/>
        <v>0</v>
      </c>
      <c r="BT148" s="39">
        <f t="shared" si="153"/>
        <v>0</v>
      </c>
      <c r="BU148" s="39">
        <f t="shared" si="154"/>
        <v>0</v>
      </c>
      <c r="BV148" s="40">
        <f t="shared" si="155"/>
        <v>0</v>
      </c>
      <c r="BX148" s="39">
        <f t="shared" si="156"/>
        <v>0</v>
      </c>
      <c r="BY148" s="39">
        <f t="shared" si="157"/>
        <v>0</v>
      </c>
      <c r="BZ148" s="39">
        <f t="shared" si="158"/>
        <v>0</v>
      </c>
      <c r="CA148" s="40">
        <f t="shared" si="159"/>
        <v>0</v>
      </c>
      <c r="CB148" s="40"/>
      <c r="CC148" s="52">
        <f t="shared" si="160"/>
        <v>0</v>
      </c>
      <c r="CE148" s="52">
        <f t="shared" si="161"/>
        <v>1141829.3463339997</v>
      </c>
      <c r="CF148" s="70"/>
    </row>
    <row r="149" spans="1:84">
      <c r="A149" s="44">
        <f t="shared" si="162"/>
        <v>41609</v>
      </c>
      <c r="B149" s="66">
        <f t="shared" si="163"/>
        <v>15000</v>
      </c>
      <c r="C149" s="67"/>
      <c r="D149" s="68">
        <f t="shared" si="126"/>
        <v>15000</v>
      </c>
      <c r="E149" s="35">
        <f t="shared" si="127"/>
        <v>465000</v>
      </c>
      <c r="F149" s="35">
        <f t="shared" si="128"/>
        <v>216931.35418263415</v>
      </c>
      <c r="G149" s="55">
        <f t="shared" si="129"/>
        <v>5.5350000000000001</v>
      </c>
      <c r="H149" s="69">
        <f>G149+' Summary'!$B$15</f>
        <v>5.5350000000000001</v>
      </c>
      <c r="I149" s="105">
        <f>H149+' Summary'!$B$17</f>
        <v>5.5350000000000001</v>
      </c>
      <c r="J149" s="55">
        <f t="shared" si="130"/>
        <v>2E-3</v>
      </c>
      <c r="K149" s="69">
        <f>J149+' Summary'!$B$16</f>
        <v>2E-3</v>
      </c>
      <c r="L149" s="105">
        <f t="shared" si="131"/>
        <v>2E-3</v>
      </c>
      <c r="M149" s="55">
        <f t="shared" si="132"/>
        <v>7.4999999999999997E-3</v>
      </c>
      <c r="N149" s="69">
        <f t="shared" si="121"/>
        <v>7.4999999999999997E-3</v>
      </c>
      <c r="O149" s="105">
        <f t="shared" si="121"/>
        <v>7.4999999999999997E-3</v>
      </c>
      <c r="P149" s="7"/>
      <c r="Q149" s="105">
        <f t="shared" si="133"/>
        <v>5.5445000000000002</v>
      </c>
      <c r="R149" s="105">
        <f t="shared" si="134"/>
        <v>5.5445000000000002</v>
      </c>
      <c r="S149" s="105">
        <f t="shared" si="135"/>
        <v>5.5445000000000002</v>
      </c>
      <c r="T149" s="161">
        <f>Curves!F145+' Summary'!$B$18</f>
        <v>0.17300000000000001</v>
      </c>
      <c r="U149" s="5">
        <f t="shared" si="136"/>
        <v>31</v>
      </c>
      <c r="V149" s="45">
        <f t="shared" si="137"/>
        <v>41664</v>
      </c>
      <c r="W149" s="5">
        <f t="shared" si="138"/>
        <v>4713</v>
      </c>
      <c r="X149" s="55">
        <f t="shared" si="139"/>
        <v>5.9936631648573019E-2</v>
      </c>
      <c r="Y149" s="47">
        <f t="shared" si="140"/>
        <v>0.46651904125297666</v>
      </c>
      <c r="Z149" s="47">
        <f>Y149/Y141</f>
        <v>0.9580706695058232</v>
      </c>
      <c r="AA149" s="5">
        <f t="shared" si="141"/>
        <v>1</v>
      </c>
      <c r="AB149" s="5">
        <f t="shared" si="142"/>
        <v>31</v>
      </c>
      <c r="AD149" s="36">
        <f t="shared" si="164"/>
        <v>5.5445000000000002</v>
      </c>
      <c r="AE149" s="165">
        <f t="shared" si="165"/>
        <v>0.17300000000000001</v>
      </c>
      <c r="AF149" s="164">
        <f t="shared" si="166"/>
        <v>12.752908966461328</v>
      </c>
      <c r="AG149" s="164">
        <f t="shared" si="167"/>
        <v>12.752908966461328</v>
      </c>
      <c r="AH149" s="160">
        <v>1</v>
      </c>
      <c r="AJ149" s="36"/>
      <c r="AK149" s="36"/>
      <c r="AL149" s="36"/>
      <c r="AM149" s="137"/>
      <c r="AO149" s="138"/>
      <c r="BI149" s="39">
        <f t="shared" si="143"/>
        <v>1200715.04540088</v>
      </c>
      <c r="BJ149" s="39">
        <f t="shared" si="144"/>
        <v>1200715.04540088</v>
      </c>
      <c r="BK149" s="39">
        <f t="shared" si="145"/>
        <v>1200715.04540088</v>
      </c>
      <c r="BL149" s="39">
        <f t="shared" si="146"/>
        <v>433.8627083652683</v>
      </c>
      <c r="BM149" s="39">
        <f t="shared" si="147"/>
        <v>433.8627083652683</v>
      </c>
      <c r="BN149" s="39">
        <f t="shared" si="148"/>
        <v>433.8627083652683</v>
      </c>
      <c r="BO149" s="39">
        <f t="shared" si="149"/>
        <v>1626.9851563697562</v>
      </c>
      <c r="BP149" s="39">
        <f t="shared" si="150"/>
        <v>1626.9851563697562</v>
      </c>
      <c r="BQ149" s="39">
        <f t="shared" si="151"/>
        <v>1626.9851563697562</v>
      </c>
      <c r="BR149" s="43"/>
      <c r="BS149" s="39">
        <f t="shared" si="152"/>
        <v>0</v>
      </c>
      <c r="BT149" s="39">
        <f t="shared" si="153"/>
        <v>0</v>
      </c>
      <c r="BU149" s="39">
        <f t="shared" si="154"/>
        <v>0</v>
      </c>
      <c r="BV149" s="40">
        <f t="shared" si="155"/>
        <v>0</v>
      </c>
      <c r="BX149" s="39">
        <f t="shared" si="156"/>
        <v>0</v>
      </c>
      <c r="BY149" s="39">
        <f t="shared" si="157"/>
        <v>0</v>
      </c>
      <c r="BZ149" s="39">
        <f t="shared" si="158"/>
        <v>0</v>
      </c>
      <c r="CA149" s="40">
        <f t="shared" si="159"/>
        <v>0</v>
      </c>
      <c r="CB149" s="40"/>
      <c r="CC149" s="52">
        <f t="shared" si="160"/>
        <v>0</v>
      </c>
      <c r="CE149" s="52">
        <f t="shared" si="161"/>
        <v>1202775.893265615</v>
      </c>
      <c r="CF149" s="70"/>
    </row>
    <row r="150" spans="1:84">
      <c r="A150" s="44">
        <f t="shared" si="162"/>
        <v>41640</v>
      </c>
      <c r="B150" s="66">
        <f t="shared" si="163"/>
        <v>15000</v>
      </c>
      <c r="C150" s="67"/>
      <c r="D150" s="68">
        <f t="shared" si="126"/>
        <v>15000</v>
      </c>
      <c r="E150" s="35">
        <f t="shared" si="127"/>
        <v>465000</v>
      </c>
      <c r="F150" s="35">
        <f t="shared" si="128"/>
        <v>215753.42783139748</v>
      </c>
      <c r="G150" s="55">
        <f t="shared" si="129"/>
        <v>5.59</v>
      </c>
      <c r="H150" s="69">
        <f>G150+' Summary'!$B$15</f>
        <v>5.59</v>
      </c>
      <c r="I150" s="105">
        <f>H150+' Summary'!$B$17</f>
        <v>5.59</v>
      </c>
      <c r="J150" s="55">
        <f t="shared" si="130"/>
        <v>2E-3</v>
      </c>
      <c r="K150" s="69">
        <f>J150+' Summary'!$B$16</f>
        <v>2E-3</v>
      </c>
      <c r="L150" s="105">
        <f t="shared" si="131"/>
        <v>2E-3</v>
      </c>
      <c r="M150" s="55">
        <f t="shared" si="132"/>
        <v>7.4999999999999997E-3</v>
      </c>
      <c r="N150" s="69">
        <f t="shared" ref="N150:O169" si="168">M150</f>
        <v>7.4999999999999997E-3</v>
      </c>
      <c r="O150" s="105">
        <f t="shared" si="168"/>
        <v>7.4999999999999997E-3</v>
      </c>
      <c r="P150" s="7"/>
      <c r="Q150" s="105">
        <f t="shared" si="133"/>
        <v>5.5994999999999999</v>
      </c>
      <c r="R150" s="105">
        <f t="shared" si="134"/>
        <v>5.5994999999999999</v>
      </c>
      <c r="S150" s="105">
        <f t="shared" si="135"/>
        <v>5.5994999999999999</v>
      </c>
      <c r="T150" s="161">
        <f>Curves!F146+' Summary'!$B$18</f>
        <v>0.17300000000000001</v>
      </c>
      <c r="U150" s="5">
        <f t="shared" si="136"/>
        <v>31</v>
      </c>
      <c r="V150" s="45">
        <f t="shared" si="137"/>
        <v>41695</v>
      </c>
      <c r="W150" s="5">
        <f t="shared" si="138"/>
        <v>4744</v>
      </c>
      <c r="X150" s="55">
        <f t="shared" si="139"/>
        <v>5.9970703364876012E-2</v>
      </c>
      <c r="Y150" s="47">
        <f t="shared" si="140"/>
        <v>0.46398586630408062</v>
      </c>
      <c r="Z150" s="47">
        <f>Y150/Y141</f>
        <v>0.95286839391864486</v>
      </c>
      <c r="AA150" s="5">
        <f t="shared" si="141"/>
        <v>1</v>
      </c>
      <c r="AB150" s="5">
        <f t="shared" si="142"/>
        <v>31</v>
      </c>
      <c r="AD150" s="36">
        <f t="shared" si="164"/>
        <v>5.5994999999999999</v>
      </c>
      <c r="AE150" s="165">
        <f t="shared" si="165"/>
        <v>0.17300000000000001</v>
      </c>
      <c r="AF150" s="164">
        <f t="shared" si="166"/>
        <v>12.837782340862423</v>
      </c>
      <c r="AG150" s="164">
        <f t="shared" si="167"/>
        <v>12.837782340862423</v>
      </c>
      <c r="AH150" s="160">
        <v>1</v>
      </c>
      <c r="AJ150" s="36"/>
      <c r="AK150" s="36"/>
      <c r="AL150" s="36"/>
      <c r="AM150" s="137"/>
      <c r="AO150" s="138"/>
      <c r="BI150" s="39">
        <f t="shared" si="143"/>
        <v>1206061.6615775118</v>
      </c>
      <c r="BJ150" s="39">
        <f t="shared" si="144"/>
        <v>1206061.6615775118</v>
      </c>
      <c r="BK150" s="39">
        <f t="shared" si="145"/>
        <v>1206061.6615775118</v>
      </c>
      <c r="BL150" s="39">
        <f t="shared" si="146"/>
        <v>431.50685566279498</v>
      </c>
      <c r="BM150" s="39">
        <f t="shared" si="147"/>
        <v>431.50685566279498</v>
      </c>
      <c r="BN150" s="39">
        <f t="shared" si="148"/>
        <v>431.50685566279498</v>
      </c>
      <c r="BO150" s="39">
        <f t="shared" si="149"/>
        <v>1618.150708735481</v>
      </c>
      <c r="BP150" s="39">
        <f t="shared" si="150"/>
        <v>1618.150708735481</v>
      </c>
      <c r="BQ150" s="39">
        <f t="shared" si="151"/>
        <v>1618.150708735481</v>
      </c>
      <c r="BR150" s="43"/>
      <c r="BS150" s="39">
        <f t="shared" si="152"/>
        <v>0</v>
      </c>
      <c r="BT150" s="39">
        <f t="shared" si="153"/>
        <v>0</v>
      </c>
      <c r="BU150" s="39">
        <f t="shared" si="154"/>
        <v>0</v>
      </c>
      <c r="BV150" s="40">
        <f t="shared" si="155"/>
        <v>0</v>
      </c>
      <c r="BX150" s="39">
        <f t="shared" si="156"/>
        <v>0</v>
      </c>
      <c r="BY150" s="39">
        <f t="shared" si="157"/>
        <v>0</v>
      </c>
      <c r="BZ150" s="39">
        <f t="shared" si="158"/>
        <v>0</v>
      </c>
      <c r="CA150" s="40">
        <f t="shared" si="159"/>
        <v>0</v>
      </c>
      <c r="CB150" s="40"/>
      <c r="CC150" s="52">
        <f t="shared" si="160"/>
        <v>0</v>
      </c>
      <c r="CE150" s="52">
        <f t="shared" si="161"/>
        <v>1208111.3191419102</v>
      </c>
      <c r="CF150" s="70"/>
    </row>
    <row r="151" spans="1:84">
      <c r="A151" s="44">
        <f t="shared" si="162"/>
        <v>41671</v>
      </c>
      <c r="B151" s="66">
        <f t="shared" si="163"/>
        <v>15000</v>
      </c>
      <c r="C151" s="67"/>
      <c r="D151" s="68">
        <f t="shared" si="126"/>
        <v>15000</v>
      </c>
      <c r="E151" s="35">
        <f t="shared" si="127"/>
        <v>420000</v>
      </c>
      <c r="F151" s="35">
        <f t="shared" si="128"/>
        <v>193917.12336914465</v>
      </c>
      <c r="G151" s="55">
        <f t="shared" si="129"/>
        <v>5.47</v>
      </c>
      <c r="H151" s="69">
        <f>G151+' Summary'!$B$15</f>
        <v>5.47</v>
      </c>
      <c r="I151" s="105">
        <f>H151+' Summary'!$B$17</f>
        <v>5.47</v>
      </c>
      <c r="J151" s="55">
        <f t="shared" si="130"/>
        <v>2E-3</v>
      </c>
      <c r="K151" s="69">
        <f>J151+' Summary'!$B$16</f>
        <v>2E-3</v>
      </c>
      <c r="L151" s="105">
        <f t="shared" si="131"/>
        <v>2E-3</v>
      </c>
      <c r="M151" s="55">
        <f t="shared" si="132"/>
        <v>7.4999999999999997E-3</v>
      </c>
      <c r="N151" s="69">
        <f t="shared" si="168"/>
        <v>7.4999999999999997E-3</v>
      </c>
      <c r="O151" s="105">
        <f t="shared" si="168"/>
        <v>7.4999999999999997E-3</v>
      </c>
      <c r="P151" s="7"/>
      <c r="Q151" s="105">
        <f t="shared" si="133"/>
        <v>5.4794999999999998</v>
      </c>
      <c r="R151" s="105">
        <f t="shared" si="134"/>
        <v>5.4794999999999998</v>
      </c>
      <c r="S151" s="105">
        <f t="shared" si="135"/>
        <v>5.4794999999999998</v>
      </c>
      <c r="T151" s="161">
        <f>Curves!F147+' Summary'!$B$18</f>
        <v>0.17300000000000001</v>
      </c>
      <c r="U151" s="5">
        <f t="shared" si="136"/>
        <v>28</v>
      </c>
      <c r="V151" s="45">
        <f t="shared" si="137"/>
        <v>41723</v>
      </c>
      <c r="W151" s="5">
        <f t="shared" si="138"/>
        <v>4772</v>
      </c>
      <c r="X151" s="55">
        <f t="shared" si="139"/>
        <v>6.0004775081564904E-2</v>
      </c>
      <c r="Y151" s="47">
        <f t="shared" si="140"/>
        <v>0.46170743659320157</v>
      </c>
      <c r="Z151" s="47">
        <f>Y151/Y141</f>
        <v>0.94818927798661123</v>
      </c>
      <c r="AA151" s="5">
        <f t="shared" si="141"/>
        <v>1</v>
      </c>
      <c r="AB151" s="5">
        <f t="shared" si="142"/>
        <v>28</v>
      </c>
      <c r="AD151" s="36">
        <f t="shared" si="164"/>
        <v>5.4794999999999998</v>
      </c>
      <c r="AE151" s="165">
        <f t="shared" si="165"/>
        <v>0.17300000000000001</v>
      </c>
      <c r="AF151" s="164">
        <f t="shared" si="166"/>
        <v>12.922655715263518</v>
      </c>
      <c r="AG151" s="164">
        <f t="shared" si="167"/>
        <v>12.922655715263518</v>
      </c>
      <c r="AH151" s="160">
        <v>1</v>
      </c>
      <c r="AJ151" s="36"/>
      <c r="AK151" s="36"/>
      <c r="AL151" s="36"/>
      <c r="AM151" s="137"/>
      <c r="AO151" s="138"/>
      <c r="BI151" s="39">
        <f t="shared" si="143"/>
        <v>1060726.6648292213</v>
      </c>
      <c r="BJ151" s="39">
        <f t="shared" si="144"/>
        <v>1060726.6648292213</v>
      </c>
      <c r="BK151" s="39">
        <f t="shared" si="145"/>
        <v>1060726.6648292213</v>
      </c>
      <c r="BL151" s="39">
        <f t="shared" si="146"/>
        <v>387.83424673828932</v>
      </c>
      <c r="BM151" s="39">
        <f t="shared" si="147"/>
        <v>387.83424673828932</v>
      </c>
      <c r="BN151" s="39">
        <f t="shared" si="148"/>
        <v>387.83424673828932</v>
      </c>
      <c r="BO151" s="39">
        <f t="shared" si="149"/>
        <v>1454.3784252685848</v>
      </c>
      <c r="BP151" s="39">
        <f t="shared" si="150"/>
        <v>1454.3784252685848</v>
      </c>
      <c r="BQ151" s="39">
        <f t="shared" si="151"/>
        <v>1454.3784252685848</v>
      </c>
      <c r="BR151" s="43"/>
      <c r="BS151" s="39">
        <f t="shared" si="152"/>
        <v>0</v>
      </c>
      <c r="BT151" s="39">
        <f t="shared" si="153"/>
        <v>0</v>
      </c>
      <c r="BU151" s="39">
        <f t="shared" si="154"/>
        <v>0</v>
      </c>
      <c r="BV151" s="40">
        <f t="shared" si="155"/>
        <v>0</v>
      </c>
      <c r="BX151" s="39">
        <f t="shared" si="156"/>
        <v>0</v>
      </c>
      <c r="BY151" s="39">
        <f t="shared" si="157"/>
        <v>0</v>
      </c>
      <c r="BZ151" s="39">
        <f t="shared" si="158"/>
        <v>0</v>
      </c>
      <c r="CA151" s="40">
        <f t="shared" si="159"/>
        <v>0</v>
      </c>
      <c r="CB151" s="40"/>
      <c r="CC151" s="52">
        <f t="shared" si="160"/>
        <v>0</v>
      </c>
      <c r="CE151" s="52">
        <f t="shared" si="161"/>
        <v>1062568.8775012281</v>
      </c>
      <c r="CF151" s="70"/>
    </row>
    <row r="152" spans="1:84">
      <c r="A152" s="44">
        <f t="shared" si="162"/>
        <v>41699</v>
      </c>
      <c r="B152" s="66">
        <f t="shared" si="163"/>
        <v>15000</v>
      </c>
      <c r="C152" s="67"/>
      <c r="D152" s="68">
        <f t="shared" si="126"/>
        <v>15000</v>
      </c>
      <c r="E152" s="35">
        <f t="shared" si="127"/>
        <v>465000</v>
      </c>
      <c r="F152" s="35">
        <f t="shared" si="128"/>
        <v>213525.9016045641</v>
      </c>
      <c r="G152" s="55">
        <f t="shared" si="129"/>
        <v>5.33</v>
      </c>
      <c r="H152" s="69">
        <f>G152+' Summary'!$B$15</f>
        <v>5.33</v>
      </c>
      <c r="I152" s="105">
        <f>H152+' Summary'!$B$17</f>
        <v>5.33</v>
      </c>
      <c r="J152" s="55">
        <f t="shared" si="130"/>
        <v>1.5500000000000002E-2</v>
      </c>
      <c r="K152" s="69">
        <f>J152+' Summary'!$B$16</f>
        <v>1.5500000000000002E-2</v>
      </c>
      <c r="L152" s="105">
        <f t="shared" si="131"/>
        <v>1.5500000000000002E-2</v>
      </c>
      <c r="M152" s="55">
        <f t="shared" si="132"/>
        <v>7.4999999999999997E-3</v>
      </c>
      <c r="N152" s="69">
        <f t="shared" si="168"/>
        <v>7.4999999999999997E-3</v>
      </c>
      <c r="O152" s="105">
        <f t="shared" si="168"/>
        <v>7.4999999999999997E-3</v>
      </c>
      <c r="P152" s="7"/>
      <c r="Q152" s="105">
        <f t="shared" si="133"/>
        <v>5.3529999999999998</v>
      </c>
      <c r="R152" s="105">
        <f t="shared" si="134"/>
        <v>5.3529999999999998</v>
      </c>
      <c r="S152" s="105">
        <f t="shared" si="135"/>
        <v>5.3529999999999998</v>
      </c>
      <c r="T152" s="161">
        <f>Curves!F148+' Summary'!$B$18</f>
        <v>0.17300000000000001</v>
      </c>
      <c r="U152" s="5">
        <f t="shared" si="136"/>
        <v>31</v>
      </c>
      <c r="V152" s="45">
        <f t="shared" si="137"/>
        <v>41754</v>
      </c>
      <c r="W152" s="5">
        <f t="shared" si="138"/>
        <v>4803</v>
      </c>
      <c r="X152" s="55">
        <f t="shared" si="139"/>
        <v>6.0035549535680105E-2</v>
      </c>
      <c r="Y152" s="47">
        <f t="shared" si="140"/>
        <v>0.45919548732164323</v>
      </c>
      <c r="Z152" s="47">
        <f>Y152/Y141</f>
        <v>0.94303059268642964</v>
      </c>
      <c r="AA152" s="5">
        <f t="shared" si="141"/>
        <v>1</v>
      </c>
      <c r="AB152" s="5">
        <f t="shared" si="142"/>
        <v>31</v>
      </c>
      <c r="AD152" s="36">
        <f t="shared" si="164"/>
        <v>5.3529999999999998</v>
      </c>
      <c r="AE152" s="165">
        <f t="shared" si="165"/>
        <v>0.17300000000000001</v>
      </c>
      <c r="AF152" s="164">
        <f t="shared" si="166"/>
        <v>12.999315537303216</v>
      </c>
      <c r="AG152" s="164">
        <f t="shared" si="167"/>
        <v>12.999315537303216</v>
      </c>
      <c r="AH152" s="160">
        <v>1</v>
      </c>
      <c r="AJ152" s="36"/>
      <c r="AK152" s="36"/>
      <c r="AL152" s="36"/>
      <c r="AM152" s="137"/>
      <c r="AO152" s="138"/>
      <c r="BI152" s="39">
        <f t="shared" si="143"/>
        <v>1138093.0555523266</v>
      </c>
      <c r="BJ152" s="39">
        <f t="shared" si="144"/>
        <v>1138093.0555523266</v>
      </c>
      <c r="BK152" s="39">
        <f t="shared" si="145"/>
        <v>1138093.0555523266</v>
      </c>
      <c r="BL152" s="39">
        <f t="shared" si="146"/>
        <v>3309.6514748707441</v>
      </c>
      <c r="BM152" s="39">
        <f t="shared" si="147"/>
        <v>3309.6514748707441</v>
      </c>
      <c r="BN152" s="39">
        <f t="shared" si="148"/>
        <v>3309.6514748707441</v>
      </c>
      <c r="BO152" s="39">
        <f t="shared" si="149"/>
        <v>1601.4442620342306</v>
      </c>
      <c r="BP152" s="39">
        <f t="shared" si="150"/>
        <v>1601.4442620342306</v>
      </c>
      <c r="BQ152" s="39">
        <f t="shared" si="151"/>
        <v>1601.4442620342306</v>
      </c>
      <c r="BR152" s="43"/>
      <c r="BS152" s="39">
        <f t="shared" si="152"/>
        <v>0</v>
      </c>
      <c r="BT152" s="39">
        <f t="shared" si="153"/>
        <v>0</v>
      </c>
      <c r="BU152" s="39">
        <f t="shared" si="154"/>
        <v>0</v>
      </c>
      <c r="BV152" s="40">
        <f t="shared" si="155"/>
        <v>0</v>
      </c>
      <c r="BX152" s="39">
        <f t="shared" si="156"/>
        <v>0</v>
      </c>
      <c r="BY152" s="39">
        <f t="shared" si="157"/>
        <v>0</v>
      </c>
      <c r="BZ152" s="39">
        <f t="shared" si="158"/>
        <v>0</v>
      </c>
      <c r="CA152" s="40">
        <f t="shared" si="159"/>
        <v>0</v>
      </c>
      <c r="CB152" s="40"/>
      <c r="CC152" s="52">
        <f t="shared" si="160"/>
        <v>0</v>
      </c>
      <c r="CE152" s="52">
        <f t="shared" si="161"/>
        <v>1143004.1512892316</v>
      </c>
      <c r="CF152" s="70"/>
    </row>
    <row r="153" spans="1:84">
      <c r="A153" s="139">
        <f t="shared" si="162"/>
        <v>41730</v>
      </c>
      <c r="B153" s="140">
        <f t="shared" si="163"/>
        <v>15000</v>
      </c>
      <c r="C153" s="141"/>
      <c r="D153" s="142">
        <f t="shared" si="126"/>
        <v>15000</v>
      </c>
      <c r="E153" s="143">
        <f t="shared" si="127"/>
        <v>450000</v>
      </c>
      <c r="F153" s="143">
        <f t="shared" si="128"/>
        <v>205548.81426865549</v>
      </c>
      <c r="G153" s="144">
        <f t="shared" si="129"/>
        <v>5.2939999999999996</v>
      </c>
      <c r="H153" s="145">
        <f>G153+' Summary'!$B$15</f>
        <v>5.2939999999999996</v>
      </c>
      <c r="I153" s="146">
        <f>H153+' Summary'!$B$17</f>
        <v>5.2939999999999996</v>
      </c>
      <c r="J153" s="144">
        <f t="shared" si="130"/>
        <v>1.5500000000000002E-2</v>
      </c>
      <c r="K153" s="145">
        <f>J153+' Summary'!$B$16</f>
        <v>1.5500000000000002E-2</v>
      </c>
      <c r="L153" s="146">
        <f t="shared" si="131"/>
        <v>1.5500000000000002E-2</v>
      </c>
      <c r="M153" s="144">
        <f t="shared" si="132"/>
        <v>0.01</v>
      </c>
      <c r="N153" s="145">
        <f t="shared" si="168"/>
        <v>0.01</v>
      </c>
      <c r="O153" s="146">
        <f t="shared" si="168"/>
        <v>0.01</v>
      </c>
      <c r="P153" s="147"/>
      <c r="Q153" s="146">
        <f t="shared" si="133"/>
        <v>5.3194999999999997</v>
      </c>
      <c r="R153" s="146">
        <f t="shared" si="134"/>
        <v>5.3194999999999997</v>
      </c>
      <c r="S153" s="146">
        <f t="shared" si="135"/>
        <v>5.3194999999999997</v>
      </c>
      <c r="T153" s="161">
        <f>Curves!F149+' Summary'!$B$18</f>
        <v>0.17300000000000001</v>
      </c>
      <c r="U153" s="148">
        <f t="shared" si="136"/>
        <v>30</v>
      </c>
      <c r="V153" s="149">
        <f t="shared" si="137"/>
        <v>41784</v>
      </c>
      <c r="W153" s="148">
        <f t="shared" si="138"/>
        <v>4833</v>
      </c>
      <c r="X153" s="144">
        <f t="shared" si="139"/>
        <v>6.0069621253102723E-2</v>
      </c>
      <c r="Y153" s="150">
        <f t="shared" si="140"/>
        <v>0.45677514281923443</v>
      </c>
      <c r="Z153" s="150">
        <f>Y153/Y141</f>
        <v>0.93806003227451262</v>
      </c>
      <c r="AA153" s="148">
        <f t="shared" si="141"/>
        <v>1</v>
      </c>
      <c r="AB153" s="148">
        <f t="shared" si="142"/>
        <v>30</v>
      </c>
      <c r="AC153" s="148"/>
      <c r="AD153" s="151">
        <f t="shared" si="164"/>
        <v>5.3194999999999997</v>
      </c>
      <c r="AE153" s="167">
        <f t="shared" si="165"/>
        <v>0.17300000000000001</v>
      </c>
      <c r="AF153" s="168">
        <f t="shared" si="166"/>
        <v>13.084188911704311</v>
      </c>
      <c r="AG153" s="168">
        <f t="shared" si="167"/>
        <v>13.084188911704311</v>
      </c>
      <c r="AH153" s="169">
        <v>1</v>
      </c>
      <c r="AI153" s="148"/>
      <c r="AJ153" s="151"/>
      <c r="AK153" s="151"/>
      <c r="AL153" s="151"/>
      <c r="AM153" s="152"/>
      <c r="AN153" s="148"/>
      <c r="AO153" s="153"/>
      <c r="AP153" s="148"/>
      <c r="AQ153" s="148"/>
      <c r="AR153" s="148"/>
      <c r="AS153" s="148"/>
      <c r="AT153" s="148"/>
      <c r="AU153" s="148"/>
      <c r="AV153" s="148"/>
      <c r="AW153" s="148"/>
      <c r="AX153" s="148"/>
      <c r="AY153" s="148"/>
      <c r="AZ153" s="148"/>
      <c r="BA153" s="148"/>
      <c r="BB153" s="148"/>
      <c r="BC153" s="148"/>
      <c r="BD153" s="148"/>
      <c r="BE153" s="148"/>
      <c r="BF153" s="148"/>
      <c r="BG153" s="148"/>
      <c r="BH153" s="154"/>
      <c r="BI153" s="155">
        <f t="shared" si="143"/>
        <v>1088175.422738262</v>
      </c>
      <c r="BJ153" s="155">
        <f t="shared" si="144"/>
        <v>1088175.422738262</v>
      </c>
      <c r="BK153" s="155">
        <f t="shared" si="145"/>
        <v>1088175.422738262</v>
      </c>
      <c r="BL153" s="155">
        <f t="shared" si="146"/>
        <v>3186.0066211641606</v>
      </c>
      <c r="BM153" s="155">
        <f t="shared" si="147"/>
        <v>3186.0066211641606</v>
      </c>
      <c r="BN153" s="155">
        <f t="shared" si="148"/>
        <v>3186.0066211641606</v>
      </c>
      <c r="BO153" s="155">
        <f t="shared" si="149"/>
        <v>2055.488142686555</v>
      </c>
      <c r="BP153" s="155">
        <f t="shared" si="150"/>
        <v>2055.488142686555</v>
      </c>
      <c r="BQ153" s="155">
        <f t="shared" si="151"/>
        <v>2055.488142686555</v>
      </c>
      <c r="BR153" s="156"/>
      <c r="BS153" s="155">
        <f t="shared" si="152"/>
        <v>0</v>
      </c>
      <c r="BT153" s="155">
        <f t="shared" si="153"/>
        <v>0</v>
      </c>
      <c r="BU153" s="155">
        <f t="shared" si="154"/>
        <v>0</v>
      </c>
      <c r="BV153" s="157">
        <f t="shared" si="155"/>
        <v>0</v>
      </c>
      <c r="BW153" s="158"/>
      <c r="BX153" s="155">
        <f t="shared" si="156"/>
        <v>0</v>
      </c>
      <c r="BY153" s="155">
        <f t="shared" si="157"/>
        <v>0</v>
      </c>
      <c r="BZ153" s="155">
        <f t="shared" si="158"/>
        <v>0</v>
      </c>
      <c r="CA153" s="157">
        <f t="shared" si="159"/>
        <v>0</v>
      </c>
      <c r="CB153" s="157"/>
      <c r="CC153" s="159">
        <f t="shared" si="160"/>
        <v>0</v>
      </c>
      <c r="CD153" s="154"/>
      <c r="CE153" s="159">
        <f t="shared" si="161"/>
        <v>1093416.9175021127</v>
      </c>
      <c r="CF153" s="70"/>
    </row>
    <row r="154" spans="1:84">
      <c r="A154" s="44">
        <f t="shared" si="162"/>
        <v>41760</v>
      </c>
      <c r="B154" s="66">
        <f t="shared" si="163"/>
        <v>15000</v>
      </c>
      <c r="C154" s="67"/>
      <c r="D154" s="68">
        <f t="shared" si="126"/>
        <v>15000</v>
      </c>
      <c r="E154" s="35">
        <f t="shared" si="127"/>
        <v>0</v>
      </c>
      <c r="F154" s="35">
        <f t="shared" si="128"/>
        <v>0</v>
      </c>
      <c r="G154" s="55">
        <f t="shared" si="129"/>
        <v>5.2810000000000006</v>
      </c>
      <c r="H154" s="69">
        <f>G154+' Summary'!$B$15</f>
        <v>5.2810000000000006</v>
      </c>
      <c r="I154" s="105">
        <f>H154+' Summary'!$B$17</f>
        <v>5.2810000000000006</v>
      </c>
      <c r="J154" s="55">
        <f t="shared" si="130"/>
        <v>1.5250000000000001E-2</v>
      </c>
      <c r="K154" s="69">
        <f>J154+' Summary'!$B$16</f>
        <v>1.5250000000000001E-2</v>
      </c>
      <c r="L154" s="105">
        <f t="shared" si="131"/>
        <v>1.5250000000000001E-2</v>
      </c>
      <c r="M154" s="55">
        <f t="shared" si="132"/>
        <v>0.01</v>
      </c>
      <c r="N154" s="69">
        <f t="shared" si="168"/>
        <v>0.01</v>
      </c>
      <c r="O154" s="105">
        <f t="shared" si="168"/>
        <v>0.01</v>
      </c>
      <c r="P154" s="7"/>
      <c r="Q154" s="105">
        <f t="shared" si="133"/>
        <v>5.3062500000000004</v>
      </c>
      <c r="R154" s="105">
        <f t="shared" si="134"/>
        <v>5.3062500000000004</v>
      </c>
      <c r="S154" s="105">
        <f t="shared" si="135"/>
        <v>5.3062500000000004</v>
      </c>
      <c r="T154" s="161">
        <f>Curves!F150+' Summary'!$B$18</f>
        <v>0.17300000000000001</v>
      </c>
      <c r="U154" s="5">
        <f t="shared" si="136"/>
        <v>31</v>
      </c>
      <c r="V154" s="45">
        <f t="shared" si="137"/>
        <v>41815</v>
      </c>
      <c r="W154" s="5">
        <f t="shared" si="138"/>
        <v>4864</v>
      </c>
      <c r="X154" s="55">
        <f t="shared" si="139"/>
        <v>6.0102593883234204E-2</v>
      </c>
      <c r="Y154" s="47">
        <f t="shared" si="140"/>
        <v>0.45428501520580244</v>
      </c>
      <c r="Z154" s="47">
        <f>Y154/Y153</f>
        <v>0.99454846076329195</v>
      </c>
      <c r="AA154" s="5">
        <f t="shared" si="141"/>
        <v>0</v>
      </c>
      <c r="AB154" s="5">
        <f t="shared" si="142"/>
        <v>0</v>
      </c>
      <c r="AD154" s="36">
        <f>S154</f>
        <v>5.3062500000000004</v>
      </c>
      <c r="AE154" s="165">
        <f>T154</f>
        <v>0.17300000000000001</v>
      </c>
      <c r="AF154" s="164">
        <f>(A154-$C$3)/365.25</f>
        <v>13.166324435318275</v>
      </c>
      <c r="AG154" s="164">
        <f>AF154</f>
        <v>13.166324435318275</v>
      </c>
      <c r="AH154" s="160">
        <v>1</v>
      </c>
      <c r="AI154" s="5">
        <v>0</v>
      </c>
      <c r="AJ154" s="36">
        <f>$S$8</f>
        <v>4.8062713432508364</v>
      </c>
      <c r="AK154" s="36">
        <f>AJ154-$AK$2</f>
        <v>4.7962713432508366</v>
      </c>
      <c r="AL154" s="166">
        <f>X165</f>
        <v>6.0470788277569909E-2</v>
      </c>
      <c r="AM154" s="137">
        <f>AM142</f>
        <v>1</v>
      </c>
      <c r="AN154" s="5">
        <v>0</v>
      </c>
      <c r="AO154" s="138">
        <f>AF165</f>
        <v>14.083504449007529</v>
      </c>
      <c r="AP154" s="5">
        <v>0</v>
      </c>
      <c r="AQ154" s="5">
        <v>0</v>
      </c>
      <c r="AR154" s="5">
        <v>0</v>
      </c>
      <c r="AT154" s="161">
        <f>_xll.ASTRIP(AD154:AD165,AE154:AE165,AF154:AF165,AG154:AG165,AH154:AH165,AI154,AJ154,AL154,AM154,AN154,AO154,AP154,AQ154,AR154)</f>
        <v>0.41669315115760597</v>
      </c>
      <c r="AU154" s="161">
        <f>_xll.ASTRIP(AD154:AD165,AE154:AE165,AF154:AF165,AG154:AG165,AH154:AH165,AI154,AK154,AL154,AM154,AN154,AO154,AP154,AQ154,AR154)</f>
        <v>0.41436437212826605</v>
      </c>
      <c r="AV154" s="138">
        <f>SUM(Z166:Z177)*$AG$2/12</f>
        <v>9.6518434750116719E-2</v>
      </c>
      <c r="AW154" s="170">
        <f>AV154/$AK$2</f>
        <v>9.6518434750116722</v>
      </c>
      <c r="AX154" s="161">
        <f>(AT154-AU154)*AW154</f>
        <v>2.2477010679078546E-2</v>
      </c>
      <c r="AY154" s="174">
        <f>AX154*SUM(E166:E177)</f>
        <v>0</v>
      </c>
      <c r="BI154" s="39">
        <f t="shared" si="143"/>
        <v>0</v>
      </c>
      <c r="BJ154" s="39">
        <f t="shared" si="144"/>
        <v>0</v>
      </c>
      <c r="BK154" s="39">
        <f t="shared" si="145"/>
        <v>0</v>
      </c>
      <c r="BL154" s="39">
        <f t="shared" si="146"/>
        <v>0</v>
      </c>
      <c r="BM154" s="39">
        <f t="shared" si="147"/>
        <v>0</v>
      </c>
      <c r="BN154" s="39">
        <f t="shared" si="148"/>
        <v>0</v>
      </c>
      <c r="BO154" s="39">
        <f t="shared" si="149"/>
        <v>0</v>
      </c>
      <c r="BP154" s="39">
        <f t="shared" si="150"/>
        <v>0</v>
      </c>
      <c r="BQ154" s="39">
        <f t="shared" si="151"/>
        <v>0</v>
      </c>
      <c r="BR154" s="43"/>
      <c r="BS154" s="39">
        <f t="shared" si="152"/>
        <v>0</v>
      </c>
      <c r="BT154" s="39">
        <f t="shared" si="153"/>
        <v>0</v>
      </c>
      <c r="BU154" s="39">
        <f t="shared" si="154"/>
        <v>0</v>
      </c>
      <c r="BV154" s="40">
        <f t="shared" si="155"/>
        <v>0</v>
      </c>
      <c r="BX154" s="39">
        <f t="shared" si="156"/>
        <v>0</v>
      </c>
      <c r="BY154" s="39">
        <f t="shared" si="157"/>
        <v>0</v>
      </c>
      <c r="BZ154" s="39">
        <f t="shared" si="158"/>
        <v>0</v>
      </c>
      <c r="CA154" s="40">
        <f t="shared" si="159"/>
        <v>0</v>
      </c>
      <c r="CB154" s="40"/>
      <c r="CC154" s="52">
        <f t="shared" si="160"/>
        <v>0</v>
      </c>
      <c r="CE154" s="52">
        <f t="shared" si="161"/>
        <v>0</v>
      </c>
      <c r="CF154" s="70"/>
    </row>
    <row r="155" spans="1:84">
      <c r="A155" s="44">
        <f t="shared" si="162"/>
        <v>41791</v>
      </c>
      <c r="B155" s="66">
        <f t="shared" si="163"/>
        <v>15000</v>
      </c>
      <c r="C155" s="67"/>
      <c r="D155" s="68">
        <f t="shared" si="126"/>
        <v>15000</v>
      </c>
      <c r="E155" s="35">
        <f t="shared" si="127"/>
        <v>0</v>
      </c>
      <c r="F155" s="35">
        <f t="shared" si="128"/>
        <v>0</v>
      </c>
      <c r="G155" s="55">
        <f t="shared" si="129"/>
        <v>5.3140000000000001</v>
      </c>
      <c r="H155" s="69">
        <f>G155+' Summary'!$B$15</f>
        <v>5.3140000000000001</v>
      </c>
      <c r="I155" s="105">
        <f>H155+' Summary'!$B$17</f>
        <v>5.3140000000000001</v>
      </c>
      <c r="J155" s="55">
        <f t="shared" si="130"/>
        <v>1.5250000000000001E-2</v>
      </c>
      <c r="K155" s="69">
        <f>J155+' Summary'!$B$16</f>
        <v>1.5250000000000001E-2</v>
      </c>
      <c r="L155" s="105">
        <f t="shared" si="131"/>
        <v>1.5250000000000001E-2</v>
      </c>
      <c r="M155" s="55">
        <f t="shared" si="132"/>
        <v>0.01</v>
      </c>
      <c r="N155" s="69">
        <f t="shared" si="168"/>
        <v>0.01</v>
      </c>
      <c r="O155" s="105">
        <f t="shared" si="168"/>
        <v>0.01</v>
      </c>
      <c r="P155" s="7"/>
      <c r="Q155" s="105">
        <f t="shared" si="133"/>
        <v>5.3392499999999998</v>
      </c>
      <c r="R155" s="105">
        <f t="shared" si="134"/>
        <v>5.3392499999999998</v>
      </c>
      <c r="S155" s="105">
        <f t="shared" si="135"/>
        <v>5.3392499999999998</v>
      </c>
      <c r="T155" s="161">
        <f>Curves!F151+' Summary'!$B$18</f>
        <v>0.17300000000000001</v>
      </c>
      <c r="U155" s="5">
        <f t="shared" si="136"/>
        <v>30</v>
      </c>
      <c r="V155" s="45">
        <f t="shared" si="137"/>
        <v>41845</v>
      </c>
      <c r="W155" s="5">
        <f t="shared" si="138"/>
        <v>4894</v>
      </c>
      <c r="X155" s="55">
        <f t="shared" si="139"/>
        <v>6.0136665601415715E-2</v>
      </c>
      <c r="Y155" s="47">
        <f t="shared" si="140"/>
        <v>0.45188572763744317</v>
      </c>
      <c r="Z155" s="47">
        <f>Y155/Y153</f>
        <v>0.9892957940933178</v>
      </c>
      <c r="AA155" s="5">
        <f t="shared" si="141"/>
        <v>0</v>
      </c>
      <c r="AB155" s="5">
        <f t="shared" si="142"/>
        <v>0</v>
      </c>
      <c r="AD155" s="36">
        <f t="shared" ref="AD155:AD165" si="169">S155</f>
        <v>5.3392499999999998</v>
      </c>
      <c r="AE155" s="165">
        <f t="shared" ref="AE155:AE165" si="170">T155</f>
        <v>0.17300000000000001</v>
      </c>
      <c r="AF155" s="164">
        <f t="shared" ref="AF155:AF165" si="171">(A155-$C$3)/365.25</f>
        <v>13.25119780971937</v>
      </c>
      <c r="AG155" s="164">
        <f t="shared" ref="AG155:AG165" si="172">AF155</f>
        <v>13.25119780971937</v>
      </c>
      <c r="AH155" s="160">
        <v>1</v>
      </c>
      <c r="AJ155" s="36"/>
      <c r="AK155" s="36"/>
      <c r="AL155" s="36"/>
      <c r="AM155" s="137"/>
      <c r="AO155" s="138"/>
      <c r="BI155" s="39">
        <f t="shared" si="143"/>
        <v>0</v>
      </c>
      <c r="BJ155" s="39">
        <f t="shared" si="144"/>
        <v>0</v>
      </c>
      <c r="BK155" s="39">
        <f t="shared" si="145"/>
        <v>0</v>
      </c>
      <c r="BL155" s="39">
        <f t="shared" si="146"/>
        <v>0</v>
      </c>
      <c r="BM155" s="39">
        <f t="shared" si="147"/>
        <v>0</v>
      </c>
      <c r="BN155" s="39">
        <f t="shared" si="148"/>
        <v>0</v>
      </c>
      <c r="BO155" s="39">
        <f t="shared" si="149"/>
        <v>0</v>
      </c>
      <c r="BP155" s="39">
        <f t="shared" si="150"/>
        <v>0</v>
      </c>
      <c r="BQ155" s="39">
        <f t="shared" si="151"/>
        <v>0</v>
      </c>
      <c r="BR155" s="43"/>
      <c r="BS155" s="39">
        <f t="shared" si="152"/>
        <v>0</v>
      </c>
      <c r="BT155" s="39">
        <f t="shared" si="153"/>
        <v>0</v>
      </c>
      <c r="BU155" s="39">
        <f t="shared" si="154"/>
        <v>0</v>
      </c>
      <c r="BV155" s="40">
        <f t="shared" si="155"/>
        <v>0</v>
      </c>
      <c r="BX155" s="39">
        <f t="shared" si="156"/>
        <v>0</v>
      </c>
      <c r="BY155" s="39">
        <f t="shared" si="157"/>
        <v>0</v>
      </c>
      <c r="BZ155" s="39">
        <f t="shared" si="158"/>
        <v>0</v>
      </c>
      <c r="CA155" s="40">
        <f t="shared" si="159"/>
        <v>0</v>
      </c>
      <c r="CB155" s="40"/>
      <c r="CC155" s="52">
        <f t="shared" si="160"/>
        <v>0</v>
      </c>
      <c r="CE155" s="52">
        <f t="shared" si="161"/>
        <v>0</v>
      </c>
      <c r="CF155" s="70"/>
    </row>
    <row r="156" spans="1:84">
      <c r="A156" s="44">
        <f t="shared" si="162"/>
        <v>41821</v>
      </c>
      <c r="B156" s="66">
        <f t="shared" si="163"/>
        <v>15000</v>
      </c>
      <c r="C156" s="67"/>
      <c r="D156" s="68">
        <f t="shared" si="126"/>
        <v>15000</v>
      </c>
      <c r="E156" s="35">
        <f t="shared" si="127"/>
        <v>0</v>
      </c>
      <c r="F156" s="35">
        <f t="shared" si="128"/>
        <v>0</v>
      </c>
      <c r="G156" s="55">
        <f t="shared" si="129"/>
        <v>5.34</v>
      </c>
      <c r="H156" s="69">
        <f>G156+' Summary'!$B$15</f>
        <v>5.34</v>
      </c>
      <c r="I156" s="105">
        <f>H156+' Summary'!$B$17</f>
        <v>5.34</v>
      </c>
      <c r="J156" s="55">
        <f t="shared" si="130"/>
        <v>1.5250000000000001E-2</v>
      </c>
      <c r="K156" s="69">
        <f>J156+' Summary'!$B$16</f>
        <v>1.5250000000000001E-2</v>
      </c>
      <c r="L156" s="105">
        <f t="shared" si="131"/>
        <v>1.5250000000000001E-2</v>
      </c>
      <c r="M156" s="55">
        <f t="shared" si="132"/>
        <v>0.01</v>
      </c>
      <c r="N156" s="69">
        <f t="shared" si="168"/>
        <v>0.01</v>
      </c>
      <c r="O156" s="105">
        <f t="shared" si="168"/>
        <v>0.01</v>
      </c>
      <c r="P156" s="7"/>
      <c r="Q156" s="105">
        <f t="shared" si="133"/>
        <v>5.3652499999999996</v>
      </c>
      <c r="R156" s="105">
        <f t="shared" si="134"/>
        <v>5.3652499999999996</v>
      </c>
      <c r="S156" s="105">
        <f t="shared" si="135"/>
        <v>5.3652499999999996</v>
      </c>
      <c r="T156" s="161">
        <f>Curves!F152+' Summary'!$B$18</f>
        <v>0.17300000000000001</v>
      </c>
      <c r="U156" s="5">
        <f t="shared" si="136"/>
        <v>31</v>
      </c>
      <c r="V156" s="45">
        <f t="shared" si="137"/>
        <v>41876</v>
      </c>
      <c r="W156" s="5">
        <f t="shared" si="138"/>
        <v>4925</v>
      </c>
      <c r="X156" s="55">
        <f t="shared" si="139"/>
        <v>6.0169638232281414E-2</v>
      </c>
      <c r="Y156" s="47">
        <f t="shared" si="140"/>
        <v>0.44941729601111791</v>
      </c>
      <c r="Z156" s="47">
        <f>Y156/Y153</f>
        <v>0.98389175303475662</v>
      </c>
      <c r="AA156" s="5">
        <f t="shared" si="141"/>
        <v>0</v>
      </c>
      <c r="AB156" s="5">
        <f t="shared" si="142"/>
        <v>0</v>
      </c>
      <c r="AD156" s="36">
        <f t="shared" si="169"/>
        <v>5.3652499999999996</v>
      </c>
      <c r="AE156" s="165">
        <f t="shared" si="170"/>
        <v>0.17300000000000001</v>
      </c>
      <c r="AF156" s="164">
        <f t="shared" si="171"/>
        <v>13.333333333333334</v>
      </c>
      <c r="AG156" s="164">
        <f t="shared" si="172"/>
        <v>13.333333333333334</v>
      </c>
      <c r="AH156" s="160">
        <v>1</v>
      </c>
      <c r="AJ156" s="36"/>
      <c r="AK156" s="36"/>
      <c r="AL156" s="36"/>
      <c r="AM156" s="137"/>
      <c r="AO156" s="138"/>
      <c r="BI156" s="39">
        <f t="shared" si="143"/>
        <v>0</v>
      </c>
      <c r="BJ156" s="39">
        <f t="shared" si="144"/>
        <v>0</v>
      </c>
      <c r="BK156" s="39">
        <f t="shared" si="145"/>
        <v>0</v>
      </c>
      <c r="BL156" s="39">
        <f t="shared" si="146"/>
        <v>0</v>
      </c>
      <c r="BM156" s="39">
        <f t="shared" si="147"/>
        <v>0</v>
      </c>
      <c r="BN156" s="39">
        <f t="shared" si="148"/>
        <v>0</v>
      </c>
      <c r="BO156" s="39">
        <f t="shared" si="149"/>
        <v>0</v>
      </c>
      <c r="BP156" s="39">
        <f t="shared" si="150"/>
        <v>0</v>
      </c>
      <c r="BQ156" s="39">
        <f t="shared" si="151"/>
        <v>0</v>
      </c>
      <c r="BR156" s="43"/>
      <c r="BS156" s="39">
        <f t="shared" si="152"/>
        <v>0</v>
      </c>
      <c r="BT156" s="39">
        <f t="shared" si="153"/>
        <v>0</v>
      </c>
      <c r="BU156" s="39">
        <f t="shared" si="154"/>
        <v>0</v>
      </c>
      <c r="BV156" s="40">
        <f t="shared" si="155"/>
        <v>0</v>
      </c>
      <c r="BX156" s="39">
        <f t="shared" si="156"/>
        <v>0</v>
      </c>
      <c r="BY156" s="39">
        <f t="shared" si="157"/>
        <v>0</v>
      </c>
      <c r="BZ156" s="39">
        <f t="shared" si="158"/>
        <v>0</v>
      </c>
      <c r="CA156" s="40">
        <f t="shared" si="159"/>
        <v>0</v>
      </c>
      <c r="CB156" s="40"/>
      <c r="CC156" s="52">
        <f t="shared" si="160"/>
        <v>0</v>
      </c>
      <c r="CE156" s="52">
        <f t="shared" si="161"/>
        <v>0</v>
      </c>
      <c r="CF156" s="70"/>
    </row>
    <row r="157" spans="1:84">
      <c r="A157" s="44">
        <f t="shared" si="162"/>
        <v>41852</v>
      </c>
      <c r="B157" s="66">
        <f t="shared" si="163"/>
        <v>15000</v>
      </c>
      <c r="C157" s="67"/>
      <c r="D157" s="68">
        <f t="shared" si="126"/>
        <v>15000</v>
      </c>
      <c r="E157" s="35">
        <f t="shared" si="127"/>
        <v>0</v>
      </c>
      <c r="F157" s="35">
        <f t="shared" si="128"/>
        <v>0</v>
      </c>
      <c r="G157" s="55">
        <f t="shared" si="129"/>
        <v>5.3679999999999994</v>
      </c>
      <c r="H157" s="69">
        <f>G157+' Summary'!$B$15</f>
        <v>5.3679999999999994</v>
      </c>
      <c r="I157" s="105">
        <f>H157+' Summary'!$B$17</f>
        <v>5.3679999999999994</v>
      </c>
      <c r="J157" s="55">
        <f t="shared" si="130"/>
        <v>1.5250000000000001E-2</v>
      </c>
      <c r="K157" s="69">
        <f>J157+' Summary'!$B$16</f>
        <v>1.5250000000000001E-2</v>
      </c>
      <c r="L157" s="105">
        <f t="shared" si="131"/>
        <v>1.5250000000000001E-2</v>
      </c>
      <c r="M157" s="55">
        <f t="shared" si="132"/>
        <v>0.01</v>
      </c>
      <c r="N157" s="69">
        <f t="shared" si="168"/>
        <v>0.01</v>
      </c>
      <c r="O157" s="105">
        <f t="shared" si="168"/>
        <v>0.01</v>
      </c>
      <c r="P157" s="7"/>
      <c r="Q157" s="105">
        <f t="shared" si="133"/>
        <v>5.3932499999999992</v>
      </c>
      <c r="R157" s="105">
        <f t="shared" si="134"/>
        <v>5.3932499999999992</v>
      </c>
      <c r="S157" s="105">
        <f t="shared" si="135"/>
        <v>5.3932499999999992</v>
      </c>
      <c r="T157" s="161">
        <f>Curves!F153+' Summary'!$B$18</f>
        <v>0.17300000000000001</v>
      </c>
      <c r="U157" s="5">
        <f t="shared" si="136"/>
        <v>31</v>
      </c>
      <c r="V157" s="45">
        <f t="shared" si="137"/>
        <v>41907</v>
      </c>
      <c r="W157" s="5">
        <f t="shared" si="138"/>
        <v>4956</v>
      </c>
      <c r="X157" s="55">
        <f t="shared" si="139"/>
        <v>6.0203709951222317E-2</v>
      </c>
      <c r="Y157" s="47">
        <f t="shared" si="140"/>
        <v>0.44695984203125638</v>
      </c>
      <c r="Z157" s="47">
        <f>Y157/Y153</f>
        <v>0.97851174490932757</v>
      </c>
      <c r="AA157" s="5">
        <f t="shared" si="141"/>
        <v>0</v>
      </c>
      <c r="AB157" s="5">
        <f t="shared" si="142"/>
        <v>0</v>
      </c>
      <c r="AD157" s="36">
        <f t="shared" si="169"/>
        <v>5.3932499999999992</v>
      </c>
      <c r="AE157" s="165">
        <f t="shared" si="170"/>
        <v>0.17300000000000001</v>
      </c>
      <c r="AF157" s="164">
        <f t="shared" si="171"/>
        <v>13.418206707734429</v>
      </c>
      <c r="AG157" s="164">
        <f t="shared" si="172"/>
        <v>13.418206707734429</v>
      </c>
      <c r="AH157" s="160">
        <v>1</v>
      </c>
      <c r="AJ157" s="36"/>
      <c r="AK157" s="36"/>
      <c r="AL157" s="36"/>
      <c r="AM157" s="137"/>
      <c r="AO157" s="138"/>
      <c r="BI157" s="39">
        <f t="shared" si="143"/>
        <v>0</v>
      </c>
      <c r="BJ157" s="39">
        <f t="shared" si="144"/>
        <v>0</v>
      </c>
      <c r="BK157" s="39">
        <f t="shared" si="145"/>
        <v>0</v>
      </c>
      <c r="BL157" s="39">
        <f t="shared" si="146"/>
        <v>0</v>
      </c>
      <c r="BM157" s="39">
        <f t="shared" si="147"/>
        <v>0</v>
      </c>
      <c r="BN157" s="39">
        <f t="shared" si="148"/>
        <v>0</v>
      </c>
      <c r="BO157" s="39">
        <f t="shared" si="149"/>
        <v>0</v>
      </c>
      <c r="BP157" s="39">
        <f t="shared" si="150"/>
        <v>0</v>
      </c>
      <c r="BQ157" s="39">
        <f t="shared" si="151"/>
        <v>0</v>
      </c>
      <c r="BR157" s="43"/>
      <c r="BS157" s="39">
        <f t="shared" si="152"/>
        <v>0</v>
      </c>
      <c r="BT157" s="39">
        <f t="shared" si="153"/>
        <v>0</v>
      </c>
      <c r="BU157" s="39">
        <f t="shared" si="154"/>
        <v>0</v>
      </c>
      <c r="BV157" s="40">
        <f t="shared" si="155"/>
        <v>0</v>
      </c>
      <c r="BX157" s="39">
        <f t="shared" si="156"/>
        <v>0</v>
      </c>
      <c r="BY157" s="39">
        <f t="shared" si="157"/>
        <v>0</v>
      </c>
      <c r="BZ157" s="39">
        <f t="shared" si="158"/>
        <v>0</v>
      </c>
      <c r="CA157" s="40">
        <f t="shared" si="159"/>
        <v>0</v>
      </c>
      <c r="CB157" s="40"/>
      <c r="CC157" s="52">
        <f t="shared" si="160"/>
        <v>0</v>
      </c>
      <c r="CE157" s="52">
        <f t="shared" si="161"/>
        <v>0</v>
      </c>
      <c r="CF157" s="70"/>
    </row>
    <row r="158" spans="1:84">
      <c r="A158" s="44">
        <f t="shared" si="162"/>
        <v>41883</v>
      </c>
      <c r="B158" s="66">
        <f t="shared" si="163"/>
        <v>15000</v>
      </c>
      <c r="C158" s="67"/>
      <c r="D158" s="68">
        <f t="shared" si="126"/>
        <v>15000</v>
      </c>
      <c r="E158" s="35">
        <f t="shared" si="127"/>
        <v>0</v>
      </c>
      <c r="F158" s="35">
        <f t="shared" si="128"/>
        <v>0</v>
      </c>
      <c r="G158" s="55">
        <f t="shared" si="129"/>
        <v>5.3579999999999997</v>
      </c>
      <c r="H158" s="69">
        <f>G158+' Summary'!$B$15</f>
        <v>5.3579999999999997</v>
      </c>
      <c r="I158" s="105">
        <f>H158+' Summary'!$B$17</f>
        <v>5.3579999999999997</v>
      </c>
      <c r="J158" s="55">
        <f t="shared" si="130"/>
        <v>1.5250000000000001E-2</v>
      </c>
      <c r="K158" s="69">
        <f>J158+' Summary'!$B$16</f>
        <v>1.5250000000000001E-2</v>
      </c>
      <c r="L158" s="105">
        <f t="shared" si="131"/>
        <v>1.5250000000000001E-2</v>
      </c>
      <c r="M158" s="55">
        <f t="shared" si="132"/>
        <v>0.01</v>
      </c>
      <c r="N158" s="69">
        <f t="shared" si="168"/>
        <v>0.01</v>
      </c>
      <c r="O158" s="105">
        <f t="shared" si="168"/>
        <v>0.01</v>
      </c>
      <c r="P158" s="7"/>
      <c r="Q158" s="105">
        <f t="shared" si="133"/>
        <v>5.3832499999999994</v>
      </c>
      <c r="R158" s="105">
        <f t="shared" si="134"/>
        <v>5.3832499999999994</v>
      </c>
      <c r="S158" s="105">
        <f t="shared" si="135"/>
        <v>5.3832499999999994</v>
      </c>
      <c r="T158" s="161">
        <f>Curves!F154+' Summary'!$B$18</f>
        <v>0.17300000000000001</v>
      </c>
      <c r="U158" s="5">
        <f t="shared" si="136"/>
        <v>30</v>
      </c>
      <c r="V158" s="45">
        <f t="shared" si="137"/>
        <v>41937</v>
      </c>
      <c r="W158" s="5">
        <f t="shared" si="138"/>
        <v>4986</v>
      </c>
      <c r="X158" s="55">
        <f t="shared" si="139"/>
        <v>6.0237781670549009E-2</v>
      </c>
      <c r="Y158" s="47">
        <f t="shared" si="140"/>
        <v>0.44459208234779329</v>
      </c>
      <c r="Z158" s="47">
        <f>Y158/Y153</f>
        <v>0.97332810100775891</v>
      </c>
      <c r="AA158" s="5">
        <f t="shared" si="141"/>
        <v>0</v>
      </c>
      <c r="AB158" s="5">
        <f t="shared" si="142"/>
        <v>0</v>
      </c>
      <c r="AD158" s="36">
        <f t="shared" si="169"/>
        <v>5.3832499999999994</v>
      </c>
      <c r="AE158" s="165">
        <f t="shared" si="170"/>
        <v>0.17300000000000001</v>
      </c>
      <c r="AF158" s="164">
        <f t="shared" si="171"/>
        <v>13.503080082135524</v>
      </c>
      <c r="AG158" s="164">
        <f t="shared" si="172"/>
        <v>13.503080082135524</v>
      </c>
      <c r="AH158" s="160">
        <v>1</v>
      </c>
      <c r="AJ158" s="36"/>
      <c r="AK158" s="36"/>
      <c r="AL158" s="36"/>
      <c r="AM158" s="137"/>
      <c r="AO158" s="138"/>
      <c r="BI158" s="39">
        <f t="shared" si="143"/>
        <v>0</v>
      </c>
      <c r="BJ158" s="39">
        <f t="shared" si="144"/>
        <v>0</v>
      </c>
      <c r="BK158" s="39">
        <f t="shared" si="145"/>
        <v>0</v>
      </c>
      <c r="BL158" s="39">
        <f t="shared" si="146"/>
        <v>0</v>
      </c>
      <c r="BM158" s="39">
        <f t="shared" si="147"/>
        <v>0</v>
      </c>
      <c r="BN158" s="39">
        <f t="shared" si="148"/>
        <v>0</v>
      </c>
      <c r="BO158" s="39">
        <f t="shared" si="149"/>
        <v>0</v>
      </c>
      <c r="BP158" s="39">
        <f t="shared" si="150"/>
        <v>0</v>
      </c>
      <c r="BQ158" s="39">
        <f t="shared" si="151"/>
        <v>0</v>
      </c>
      <c r="BR158" s="43"/>
      <c r="BS158" s="39">
        <f t="shared" si="152"/>
        <v>0</v>
      </c>
      <c r="BT158" s="39">
        <f t="shared" si="153"/>
        <v>0</v>
      </c>
      <c r="BU158" s="39">
        <f t="shared" si="154"/>
        <v>0</v>
      </c>
      <c r="BV158" s="40">
        <f t="shared" si="155"/>
        <v>0</v>
      </c>
      <c r="BX158" s="39">
        <f t="shared" si="156"/>
        <v>0</v>
      </c>
      <c r="BY158" s="39">
        <f t="shared" si="157"/>
        <v>0</v>
      </c>
      <c r="BZ158" s="39">
        <f t="shared" si="158"/>
        <v>0</v>
      </c>
      <c r="CA158" s="40">
        <f t="shared" si="159"/>
        <v>0</v>
      </c>
      <c r="CB158" s="40"/>
      <c r="CC158" s="52">
        <f t="shared" si="160"/>
        <v>0</v>
      </c>
      <c r="CE158" s="52">
        <f t="shared" si="161"/>
        <v>0</v>
      </c>
      <c r="CF158" s="70"/>
    </row>
    <row r="159" spans="1:84">
      <c r="A159" s="44">
        <f t="shared" si="162"/>
        <v>41913</v>
      </c>
      <c r="B159" s="66">
        <f t="shared" si="163"/>
        <v>15000</v>
      </c>
      <c r="C159" s="67"/>
      <c r="D159" s="68">
        <f t="shared" si="126"/>
        <v>15000</v>
      </c>
      <c r="E159" s="35">
        <f t="shared" si="127"/>
        <v>0</v>
      </c>
      <c r="F159" s="35">
        <f t="shared" si="128"/>
        <v>0</v>
      </c>
      <c r="G159" s="55">
        <f t="shared" si="129"/>
        <v>5.3779999999999992</v>
      </c>
      <c r="H159" s="69">
        <f>G159+' Summary'!$B$15</f>
        <v>5.3779999999999992</v>
      </c>
      <c r="I159" s="105">
        <f>H159+' Summary'!$B$17</f>
        <v>5.3779999999999992</v>
      </c>
      <c r="J159" s="55">
        <f t="shared" si="130"/>
        <v>2E-3</v>
      </c>
      <c r="K159" s="69">
        <f>J159+' Summary'!$B$16</f>
        <v>2E-3</v>
      </c>
      <c r="L159" s="105">
        <f t="shared" si="131"/>
        <v>2E-3</v>
      </c>
      <c r="M159" s="55">
        <f t="shared" si="132"/>
        <v>0.01</v>
      </c>
      <c r="N159" s="69">
        <f t="shared" si="168"/>
        <v>0.01</v>
      </c>
      <c r="O159" s="105">
        <f t="shared" si="168"/>
        <v>0.01</v>
      </c>
      <c r="P159" s="7"/>
      <c r="Q159" s="105">
        <f t="shared" si="133"/>
        <v>5.3899999999999988</v>
      </c>
      <c r="R159" s="105">
        <f t="shared" si="134"/>
        <v>5.3899999999999988</v>
      </c>
      <c r="S159" s="105">
        <f t="shared" si="135"/>
        <v>5.3899999999999988</v>
      </c>
      <c r="T159" s="161">
        <f>Curves!F155+' Summary'!$B$18</f>
        <v>0.17300000000000001</v>
      </c>
      <c r="U159" s="5">
        <f t="shared" si="136"/>
        <v>31</v>
      </c>
      <c r="V159" s="45">
        <f t="shared" si="137"/>
        <v>41968</v>
      </c>
      <c r="W159" s="5">
        <f t="shared" si="138"/>
        <v>5017</v>
      </c>
      <c r="X159" s="55">
        <f t="shared" si="139"/>
        <v>6.0270754302522322E-2</v>
      </c>
      <c r="Y159" s="47">
        <f t="shared" si="140"/>
        <v>0.44215613469442377</v>
      </c>
      <c r="Z159" s="47">
        <f>Y159/Y153</f>
        <v>0.96799517584389216</v>
      </c>
      <c r="AA159" s="5">
        <f t="shared" si="141"/>
        <v>0</v>
      </c>
      <c r="AB159" s="5">
        <f t="shared" si="142"/>
        <v>0</v>
      </c>
      <c r="AD159" s="36">
        <f t="shared" si="169"/>
        <v>5.3899999999999988</v>
      </c>
      <c r="AE159" s="165">
        <f t="shared" si="170"/>
        <v>0.17300000000000001</v>
      </c>
      <c r="AF159" s="164">
        <f t="shared" si="171"/>
        <v>13.585215605749486</v>
      </c>
      <c r="AG159" s="164">
        <f t="shared" si="172"/>
        <v>13.585215605749486</v>
      </c>
      <c r="AH159" s="160">
        <v>1</v>
      </c>
      <c r="AJ159" s="36"/>
      <c r="AK159" s="36"/>
      <c r="AL159" s="36"/>
      <c r="AM159" s="137"/>
      <c r="AO159" s="138"/>
      <c r="BI159" s="39">
        <f t="shared" si="143"/>
        <v>0</v>
      </c>
      <c r="BJ159" s="39">
        <f t="shared" si="144"/>
        <v>0</v>
      </c>
      <c r="BK159" s="39">
        <f t="shared" si="145"/>
        <v>0</v>
      </c>
      <c r="BL159" s="39">
        <f t="shared" si="146"/>
        <v>0</v>
      </c>
      <c r="BM159" s="39">
        <f t="shared" si="147"/>
        <v>0</v>
      </c>
      <c r="BN159" s="39">
        <f t="shared" si="148"/>
        <v>0</v>
      </c>
      <c r="BO159" s="39">
        <f t="shared" si="149"/>
        <v>0</v>
      </c>
      <c r="BP159" s="39">
        <f t="shared" si="150"/>
        <v>0</v>
      </c>
      <c r="BQ159" s="39">
        <f t="shared" si="151"/>
        <v>0</v>
      </c>
      <c r="BR159" s="43"/>
      <c r="BS159" s="39">
        <f t="shared" si="152"/>
        <v>0</v>
      </c>
      <c r="BT159" s="39">
        <f t="shared" si="153"/>
        <v>0</v>
      </c>
      <c r="BU159" s="39">
        <f t="shared" si="154"/>
        <v>0</v>
      </c>
      <c r="BV159" s="40">
        <f t="shared" si="155"/>
        <v>0</v>
      </c>
      <c r="BX159" s="39">
        <f t="shared" si="156"/>
        <v>0</v>
      </c>
      <c r="BY159" s="39">
        <f t="shared" si="157"/>
        <v>0</v>
      </c>
      <c r="BZ159" s="39">
        <f t="shared" si="158"/>
        <v>0</v>
      </c>
      <c r="CA159" s="40">
        <f t="shared" si="159"/>
        <v>0</v>
      </c>
      <c r="CB159" s="40"/>
      <c r="CC159" s="52">
        <f t="shared" si="160"/>
        <v>0</v>
      </c>
      <c r="CE159" s="52">
        <f t="shared" si="161"/>
        <v>0</v>
      </c>
      <c r="CF159" s="70"/>
    </row>
    <row r="160" spans="1:84">
      <c r="A160" s="44">
        <f t="shared" si="162"/>
        <v>41944</v>
      </c>
      <c r="B160" s="66">
        <f t="shared" si="163"/>
        <v>15000</v>
      </c>
      <c r="C160" s="67"/>
      <c r="D160" s="68">
        <f t="shared" si="126"/>
        <v>15000</v>
      </c>
      <c r="E160" s="35">
        <f t="shared" si="127"/>
        <v>0</v>
      </c>
      <c r="F160" s="35">
        <f t="shared" si="128"/>
        <v>0</v>
      </c>
      <c r="G160" s="55">
        <f t="shared" si="129"/>
        <v>5.5049999999999999</v>
      </c>
      <c r="H160" s="69">
        <f>G160+' Summary'!$B$15</f>
        <v>5.5049999999999999</v>
      </c>
      <c r="I160" s="105">
        <f>H160+' Summary'!$B$17</f>
        <v>5.5049999999999999</v>
      </c>
      <c r="J160" s="55">
        <f t="shared" si="130"/>
        <v>3.0000000000000001E-3</v>
      </c>
      <c r="K160" s="69">
        <f>J160+' Summary'!$B$16</f>
        <v>3.0000000000000001E-3</v>
      </c>
      <c r="L160" s="105">
        <f t="shared" si="131"/>
        <v>3.0000000000000001E-3</v>
      </c>
      <c r="M160" s="55">
        <f t="shared" si="132"/>
        <v>7.4999999999999997E-3</v>
      </c>
      <c r="N160" s="69">
        <f t="shared" si="168"/>
        <v>7.4999999999999997E-3</v>
      </c>
      <c r="O160" s="105">
        <f t="shared" si="168"/>
        <v>7.4999999999999997E-3</v>
      </c>
      <c r="P160" s="7"/>
      <c r="Q160" s="105">
        <f t="shared" si="133"/>
        <v>5.5155000000000003</v>
      </c>
      <c r="R160" s="105">
        <f t="shared" si="134"/>
        <v>5.5155000000000003</v>
      </c>
      <c r="S160" s="105">
        <f t="shared" si="135"/>
        <v>5.5155000000000003</v>
      </c>
      <c r="T160" s="161">
        <f>Curves!F156+' Summary'!$B$18</f>
        <v>0.17300000000000001</v>
      </c>
      <c r="U160" s="5">
        <f t="shared" si="136"/>
        <v>30</v>
      </c>
      <c r="V160" s="45">
        <f t="shared" si="137"/>
        <v>41998</v>
      </c>
      <c r="W160" s="5">
        <f t="shared" si="138"/>
        <v>5047</v>
      </c>
      <c r="X160" s="55">
        <f t="shared" si="139"/>
        <v>6.0304826022608005E-2</v>
      </c>
      <c r="Y160" s="47">
        <f t="shared" si="140"/>
        <v>0.43980912671052508</v>
      </c>
      <c r="Z160" s="47">
        <f>Y160/Y153</f>
        <v>0.96285696282859345</v>
      </c>
      <c r="AA160" s="5">
        <f t="shared" si="141"/>
        <v>0</v>
      </c>
      <c r="AB160" s="5">
        <f t="shared" si="142"/>
        <v>0</v>
      </c>
      <c r="AD160" s="36">
        <f t="shared" si="169"/>
        <v>5.5155000000000003</v>
      </c>
      <c r="AE160" s="165">
        <f t="shared" si="170"/>
        <v>0.17300000000000001</v>
      </c>
      <c r="AF160" s="164">
        <f t="shared" si="171"/>
        <v>13.670088980150581</v>
      </c>
      <c r="AG160" s="164">
        <f t="shared" si="172"/>
        <v>13.670088980150581</v>
      </c>
      <c r="AH160" s="160">
        <v>1</v>
      </c>
      <c r="AJ160" s="36"/>
      <c r="AK160" s="36"/>
      <c r="AL160" s="36"/>
      <c r="AM160" s="137"/>
      <c r="AO160" s="138"/>
      <c r="BI160" s="39">
        <f t="shared" si="143"/>
        <v>0</v>
      </c>
      <c r="BJ160" s="39">
        <f t="shared" si="144"/>
        <v>0</v>
      </c>
      <c r="BK160" s="39">
        <f t="shared" si="145"/>
        <v>0</v>
      </c>
      <c r="BL160" s="39">
        <f t="shared" si="146"/>
        <v>0</v>
      </c>
      <c r="BM160" s="39">
        <f t="shared" si="147"/>
        <v>0</v>
      </c>
      <c r="BN160" s="39">
        <f t="shared" si="148"/>
        <v>0</v>
      </c>
      <c r="BO160" s="39">
        <f t="shared" si="149"/>
        <v>0</v>
      </c>
      <c r="BP160" s="39">
        <f t="shared" si="150"/>
        <v>0</v>
      </c>
      <c r="BQ160" s="39">
        <f t="shared" si="151"/>
        <v>0</v>
      </c>
      <c r="BR160" s="43"/>
      <c r="BS160" s="39">
        <f t="shared" si="152"/>
        <v>0</v>
      </c>
      <c r="BT160" s="39">
        <f t="shared" si="153"/>
        <v>0</v>
      </c>
      <c r="BU160" s="39">
        <f t="shared" si="154"/>
        <v>0</v>
      </c>
      <c r="BV160" s="40">
        <f t="shared" si="155"/>
        <v>0</v>
      </c>
      <c r="BX160" s="39">
        <f t="shared" si="156"/>
        <v>0</v>
      </c>
      <c r="BY160" s="39">
        <f t="shared" si="157"/>
        <v>0</v>
      </c>
      <c r="BZ160" s="39">
        <f t="shared" si="158"/>
        <v>0</v>
      </c>
      <c r="CA160" s="40">
        <f t="shared" si="159"/>
        <v>0</v>
      </c>
      <c r="CB160" s="40"/>
      <c r="CC160" s="52">
        <f t="shared" si="160"/>
        <v>0</v>
      </c>
      <c r="CE160" s="52">
        <f t="shared" si="161"/>
        <v>0</v>
      </c>
      <c r="CF160" s="70"/>
    </row>
    <row r="161" spans="1:84">
      <c r="A161" s="44">
        <f t="shared" si="162"/>
        <v>41974</v>
      </c>
      <c r="B161" s="66">
        <f t="shared" si="163"/>
        <v>15000</v>
      </c>
      <c r="C161" s="67"/>
      <c r="D161" s="68">
        <f t="shared" si="126"/>
        <v>15000</v>
      </c>
      <c r="E161" s="35">
        <f t="shared" si="127"/>
        <v>0</v>
      </c>
      <c r="F161" s="35">
        <f t="shared" si="128"/>
        <v>0</v>
      </c>
      <c r="G161" s="55">
        <f t="shared" si="129"/>
        <v>5.64</v>
      </c>
      <c r="H161" s="69">
        <f>G161+' Summary'!$B$15</f>
        <v>5.64</v>
      </c>
      <c r="I161" s="105">
        <f>H161+' Summary'!$B$17</f>
        <v>5.64</v>
      </c>
      <c r="J161" s="55">
        <f t="shared" si="130"/>
        <v>3.0000000000000001E-3</v>
      </c>
      <c r="K161" s="69">
        <f>J161+' Summary'!$B$16</f>
        <v>3.0000000000000001E-3</v>
      </c>
      <c r="L161" s="105">
        <f t="shared" si="131"/>
        <v>3.0000000000000001E-3</v>
      </c>
      <c r="M161" s="55">
        <f t="shared" si="132"/>
        <v>7.4999999999999997E-3</v>
      </c>
      <c r="N161" s="69">
        <f t="shared" si="168"/>
        <v>7.4999999999999997E-3</v>
      </c>
      <c r="O161" s="105">
        <f t="shared" si="168"/>
        <v>7.4999999999999997E-3</v>
      </c>
      <c r="P161" s="7"/>
      <c r="Q161" s="105">
        <f t="shared" si="133"/>
        <v>5.6505000000000001</v>
      </c>
      <c r="R161" s="105">
        <f t="shared" si="134"/>
        <v>5.6505000000000001</v>
      </c>
      <c r="S161" s="105">
        <f t="shared" si="135"/>
        <v>5.6505000000000001</v>
      </c>
      <c r="T161" s="161">
        <f>Curves!F157+' Summary'!$B$18</f>
        <v>0.17300000000000001</v>
      </c>
      <c r="U161" s="5">
        <f t="shared" si="136"/>
        <v>31</v>
      </c>
      <c r="V161" s="45">
        <f t="shared" si="137"/>
        <v>42029</v>
      </c>
      <c r="W161" s="5">
        <f t="shared" si="138"/>
        <v>5078</v>
      </c>
      <c r="X161" s="55">
        <f t="shared" si="139"/>
        <v>6.0337798655315716E-2</v>
      </c>
      <c r="Y161" s="47">
        <f t="shared" si="140"/>
        <v>0.43739455956534534</v>
      </c>
      <c r="Z161" s="47">
        <f>Y161/Y153</f>
        <v>0.9575708451771886</v>
      </c>
      <c r="AA161" s="5">
        <f t="shared" si="141"/>
        <v>0</v>
      </c>
      <c r="AB161" s="5">
        <f t="shared" si="142"/>
        <v>0</v>
      </c>
      <c r="AD161" s="36">
        <f t="shared" si="169"/>
        <v>5.6505000000000001</v>
      </c>
      <c r="AE161" s="165">
        <f t="shared" si="170"/>
        <v>0.17300000000000001</v>
      </c>
      <c r="AF161" s="164">
        <f t="shared" si="171"/>
        <v>13.752224503764545</v>
      </c>
      <c r="AG161" s="164">
        <f t="shared" si="172"/>
        <v>13.752224503764545</v>
      </c>
      <c r="AH161" s="160">
        <v>1</v>
      </c>
      <c r="AJ161" s="36"/>
      <c r="AK161" s="36"/>
      <c r="AL161" s="36"/>
      <c r="AM161" s="137"/>
      <c r="AO161" s="138"/>
      <c r="BI161" s="39">
        <f t="shared" si="143"/>
        <v>0</v>
      </c>
      <c r="BJ161" s="39">
        <f t="shared" si="144"/>
        <v>0</v>
      </c>
      <c r="BK161" s="39">
        <f t="shared" si="145"/>
        <v>0</v>
      </c>
      <c r="BL161" s="39">
        <f t="shared" si="146"/>
        <v>0</v>
      </c>
      <c r="BM161" s="39">
        <f t="shared" si="147"/>
        <v>0</v>
      </c>
      <c r="BN161" s="39">
        <f t="shared" si="148"/>
        <v>0</v>
      </c>
      <c r="BO161" s="39">
        <f t="shared" si="149"/>
        <v>0</v>
      </c>
      <c r="BP161" s="39">
        <f t="shared" si="150"/>
        <v>0</v>
      </c>
      <c r="BQ161" s="39">
        <f t="shared" si="151"/>
        <v>0</v>
      </c>
      <c r="BR161" s="43"/>
      <c r="BS161" s="39">
        <f t="shared" si="152"/>
        <v>0</v>
      </c>
      <c r="BT161" s="39">
        <f t="shared" si="153"/>
        <v>0</v>
      </c>
      <c r="BU161" s="39">
        <f t="shared" si="154"/>
        <v>0</v>
      </c>
      <c r="BV161" s="40">
        <f t="shared" si="155"/>
        <v>0</v>
      </c>
      <c r="BX161" s="39">
        <f t="shared" si="156"/>
        <v>0</v>
      </c>
      <c r="BY161" s="39">
        <f t="shared" si="157"/>
        <v>0</v>
      </c>
      <c r="BZ161" s="39">
        <f t="shared" si="158"/>
        <v>0</v>
      </c>
      <c r="CA161" s="40">
        <f t="shared" si="159"/>
        <v>0</v>
      </c>
      <c r="CB161" s="40"/>
      <c r="CC161" s="52">
        <f t="shared" si="160"/>
        <v>0</v>
      </c>
      <c r="CE161" s="52">
        <f t="shared" si="161"/>
        <v>0</v>
      </c>
      <c r="CF161" s="70"/>
    </row>
    <row r="162" spans="1:84">
      <c r="A162" s="44">
        <f t="shared" si="162"/>
        <v>42005</v>
      </c>
      <c r="B162" s="66">
        <f t="shared" si="163"/>
        <v>15000</v>
      </c>
      <c r="C162" s="67"/>
      <c r="D162" s="68">
        <f t="shared" si="126"/>
        <v>15000</v>
      </c>
      <c r="E162" s="35">
        <f t="shared" si="127"/>
        <v>0</v>
      </c>
      <c r="F162" s="35">
        <f t="shared" si="128"/>
        <v>0</v>
      </c>
      <c r="G162" s="55">
        <f t="shared" si="129"/>
        <v>5.6950000000000003</v>
      </c>
      <c r="H162" s="69">
        <f>G162+' Summary'!$B$15</f>
        <v>5.6950000000000003</v>
      </c>
      <c r="I162" s="105">
        <f>H162+' Summary'!$B$17</f>
        <v>5.6950000000000003</v>
      </c>
      <c r="J162" s="55">
        <f t="shared" si="130"/>
        <v>3.0000000000000001E-3</v>
      </c>
      <c r="K162" s="69">
        <f>J162+' Summary'!$B$16</f>
        <v>3.0000000000000001E-3</v>
      </c>
      <c r="L162" s="105">
        <f t="shared" si="131"/>
        <v>3.0000000000000001E-3</v>
      </c>
      <c r="M162" s="55">
        <f t="shared" si="132"/>
        <v>7.4999999999999997E-3</v>
      </c>
      <c r="N162" s="69">
        <f t="shared" si="168"/>
        <v>7.4999999999999997E-3</v>
      </c>
      <c r="O162" s="105">
        <f t="shared" si="168"/>
        <v>7.4999999999999997E-3</v>
      </c>
      <c r="P162" s="7"/>
      <c r="Q162" s="105">
        <f t="shared" si="133"/>
        <v>5.7055000000000007</v>
      </c>
      <c r="R162" s="105">
        <f t="shared" si="134"/>
        <v>5.7055000000000007</v>
      </c>
      <c r="S162" s="105">
        <f t="shared" si="135"/>
        <v>5.7055000000000007</v>
      </c>
      <c r="T162" s="161">
        <f>Curves!F158+' Summary'!$B$18</f>
        <v>0.17300000000000001</v>
      </c>
      <c r="U162" s="5">
        <f t="shared" si="136"/>
        <v>31</v>
      </c>
      <c r="V162" s="45">
        <f t="shared" si="137"/>
        <v>42060</v>
      </c>
      <c r="W162" s="5">
        <f t="shared" si="138"/>
        <v>5109</v>
      </c>
      <c r="X162" s="55">
        <f t="shared" si="139"/>
        <v>6.0371870376159507E-2</v>
      </c>
      <c r="Y162" s="47">
        <f t="shared" si="140"/>
        <v>0.43499080969418497</v>
      </c>
      <c r="Z162" s="47">
        <f>Y162/Y153</f>
        <v>0.95230840936177985</v>
      </c>
      <c r="AA162" s="5">
        <f t="shared" si="141"/>
        <v>0</v>
      </c>
      <c r="AB162" s="5">
        <f t="shared" si="142"/>
        <v>0</v>
      </c>
      <c r="AD162" s="36">
        <f t="shared" si="169"/>
        <v>5.7055000000000007</v>
      </c>
      <c r="AE162" s="165">
        <f t="shared" si="170"/>
        <v>0.17300000000000001</v>
      </c>
      <c r="AF162" s="164">
        <f t="shared" si="171"/>
        <v>13.83709787816564</v>
      </c>
      <c r="AG162" s="164">
        <f t="shared" si="172"/>
        <v>13.83709787816564</v>
      </c>
      <c r="AH162" s="160">
        <v>1</v>
      </c>
      <c r="AJ162" s="36"/>
      <c r="AK162" s="36"/>
      <c r="AL162" s="36"/>
      <c r="AM162" s="137"/>
      <c r="AO162" s="138"/>
      <c r="BI162" s="39">
        <f t="shared" si="143"/>
        <v>0</v>
      </c>
      <c r="BJ162" s="39">
        <f t="shared" si="144"/>
        <v>0</v>
      </c>
      <c r="BK162" s="39">
        <f t="shared" si="145"/>
        <v>0</v>
      </c>
      <c r="BL162" s="39">
        <f t="shared" si="146"/>
        <v>0</v>
      </c>
      <c r="BM162" s="39">
        <f t="shared" si="147"/>
        <v>0</v>
      </c>
      <c r="BN162" s="39">
        <f t="shared" si="148"/>
        <v>0</v>
      </c>
      <c r="BO162" s="39">
        <f t="shared" si="149"/>
        <v>0</v>
      </c>
      <c r="BP162" s="39">
        <f t="shared" si="150"/>
        <v>0</v>
      </c>
      <c r="BQ162" s="39">
        <f t="shared" si="151"/>
        <v>0</v>
      </c>
      <c r="BR162" s="43"/>
      <c r="BS162" s="39">
        <f t="shared" si="152"/>
        <v>0</v>
      </c>
      <c r="BT162" s="39">
        <f t="shared" si="153"/>
        <v>0</v>
      </c>
      <c r="BU162" s="39">
        <f t="shared" si="154"/>
        <v>0</v>
      </c>
      <c r="BV162" s="40">
        <f t="shared" si="155"/>
        <v>0</v>
      </c>
      <c r="BX162" s="39">
        <f t="shared" si="156"/>
        <v>0</v>
      </c>
      <c r="BY162" s="39">
        <f t="shared" si="157"/>
        <v>0</v>
      </c>
      <c r="BZ162" s="39">
        <f t="shared" si="158"/>
        <v>0</v>
      </c>
      <c r="CA162" s="40">
        <f t="shared" si="159"/>
        <v>0</v>
      </c>
      <c r="CB162" s="40"/>
      <c r="CC162" s="52">
        <f t="shared" si="160"/>
        <v>0</v>
      </c>
      <c r="CE162" s="52">
        <f t="shared" si="161"/>
        <v>0</v>
      </c>
      <c r="CF162" s="70"/>
    </row>
    <row r="163" spans="1:84">
      <c r="A163" s="44">
        <f t="shared" si="162"/>
        <v>42036</v>
      </c>
      <c r="B163" s="66">
        <f t="shared" si="163"/>
        <v>15000</v>
      </c>
      <c r="C163" s="67"/>
      <c r="D163" s="68">
        <f t="shared" si="126"/>
        <v>15000</v>
      </c>
      <c r="E163" s="35">
        <f t="shared" si="127"/>
        <v>0</v>
      </c>
      <c r="F163" s="35">
        <f t="shared" si="128"/>
        <v>0</v>
      </c>
      <c r="G163" s="55">
        <f t="shared" si="129"/>
        <v>5.5750000000000002</v>
      </c>
      <c r="H163" s="69">
        <f>G163+' Summary'!$B$15</f>
        <v>5.5750000000000002</v>
      </c>
      <c r="I163" s="105">
        <f>H163+' Summary'!$B$17</f>
        <v>5.5750000000000002</v>
      </c>
      <c r="J163" s="55">
        <f t="shared" si="130"/>
        <v>3.0000000000000001E-3</v>
      </c>
      <c r="K163" s="69">
        <f>J163+' Summary'!$B$16</f>
        <v>3.0000000000000001E-3</v>
      </c>
      <c r="L163" s="105">
        <f t="shared" si="131"/>
        <v>3.0000000000000001E-3</v>
      </c>
      <c r="M163" s="55">
        <f t="shared" si="132"/>
        <v>7.4999999999999997E-3</v>
      </c>
      <c r="N163" s="69">
        <f t="shared" si="168"/>
        <v>7.4999999999999997E-3</v>
      </c>
      <c r="O163" s="105">
        <f t="shared" si="168"/>
        <v>7.4999999999999997E-3</v>
      </c>
      <c r="P163" s="7"/>
      <c r="Q163" s="105">
        <f t="shared" si="133"/>
        <v>5.5855000000000006</v>
      </c>
      <c r="R163" s="105">
        <f t="shared" si="134"/>
        <v>5.5855000000000006</v>
      </c>
      <c r="S163" s="105">
        <f t="shared" si="135"/>
        <v>5.5855000000000006</v>
      </c>
      <c r="T163" s="161">
        <f>Curves!F159+' Summary'!$B$18</f>
        <v>0.17300000000000001</v>
      </c>
      <c r="U163" s="5">
        <f t="shared" si="136"/>
        <v>28</v>
      </c>
      <c r="V163" s="45">
        <f t="shared" si="137"/>
        <v>42088</v>
      </c>
      <c r="W163" s="5">
        <f t="shared" si="138"/>
        <v>5137</v>
      </c>
      <c r="X163" s="55">
        <f t="shared" si="139"/>
        <v>6.0405942097389698E-2</v>
      </c>
      <c r="Y163" s="47">
        <f t="shared" si="140"/>
        <v>0.43282895141588495</v>
      </c>
      <c r="Z163" s="47">
        <f>Y163/Y153</f>
        <v>0.9475755373737007</v>
      </c>
      <c r="AA163" s="5">
        <f t="shared" si="141"/>
        <v>0</v>
      </c>
      <c r="AB163" s="5">
        <f t="shared" si="142"/>
        <v>0</v>
      </c>
      <c r="AD163" s="36">
        <f t="shared" si="169"/>
        <v>5.5855000000000006</v>
      </c>
      <c r="AE163" s="165">
        <f t="shared" si="170"/>
        <v>0.17300000000000001</v>
      </c>
      <c r="AF163" s="164">
        <f t="shared" si="171"/>
        <v>13.921971252566735</v>
      </c>
      <c r="AG163" s="164">
        <f t="shared" si="172"/>
        <v>13.921971252566735</v>
      </c>
      <c r="AH163" s="160">
        <v>1</v>
      </c>
      <c r="AJ163" s="36"/>
      <c r="AK163" s="36"/>
      <c r="AL163" s="36"/>
      <c r="AM163" s="137"/>
      <c r="AO163" s="138"/>
      <c r="BI163" s="39">
        <f t="shared" si="143"/>
        <v>0</v>
      </c>
      <c r="BJ163" s="39">
        <f t="shared" si="144"/>
        <v>0</v>
      </c>
      <c r="BK163" s="39">
        <f t="shared" si="145"/>
        <v>0</v>
      </c>
      <c r="BL163" s="39">
        <f t="shared" si="146"/>
        <v>0</v>
      </c>
      <c r="BM163" s="39">
        <f t="shared" si="147"/>
        <v>0</v>
      </c>
      <c r="BN163" s="39">
        <f t="shared" si="148"/>
        <v>0</v>
      </c>
      <c r="BO163" s="39">
        <f t="shared" si="149"/>
        <v>0</v>
      </c>
      <c r="BP163" s="39">
        <f t="shared" si="150"/>
        <v>0</v>
      </c>
      <c r="BQ163" s="39">
        <f t="shared" si="151"/>
        <v>0</v>
      </c>
      <c r="BR163" s="43"/>
      <c r="BS163" s="39">
        <f t="shared" si="152"/>
        <v>0</v>
      </c>
      <c r="BT163" s="39">
        <f t="shared" si="153"/>
        <v>0</v>
      </c>
      <c r="BU163" s="39">
        <f t="shared" si="154"/>
        <v>0</v>
      </c>
      <c r="BV163" s="40">
        <f t="shared" si="155"/>
        <v>0</v>
      </c>
      <c r="BX163" s="39">
        <f t="shared" si="156"/>
        <v>0</v>
      </c>
      <c r="BY163" s="39">
        <f t="shared" si="157"/>
        <v>0</v>
      </c>
      <c r="BZ163" s="39">
        <f t="shared" si="158"/>
        <v>0</v>
      </c>
      <c r="CA163" s="40">
        <f t="shared" si="159"/>
        <v>0</v>
      </c>
      <c r="CB163" s="40"/>
      <c r="CC163" s="52">
        <f t="shared" si="160"/>
        <v>0</v>
      </c>
      <c r="CE163" s="52">
        <f t="shared" si="161"/>
        <v>0</v>
      </c>
      <c r="CF163" s="70"/>
    </row>
    <row r="164" spans="1:84">
      <c r="A164" s="44">
        <f t="shared" si="162"/>
        <v>42064</v>
      </c>
      <c r="B164" s="66">
        <f t="shared" si="163"/>
        <v>15000</v>
      </c>
      <c r="C164" s="67"/>
      <c r="D164" s="68">
        <f t="shared" si="126"/>
        <v>15000</v>
      </c>
      <c r="E164" s="35">
        <f t="shared" si="127"/>
        <v>0</v>
      </c>
      <c r="F164" s="35">
        <f t="shared" si="128"/>
        <v>0</v>
      </c>
      <c r="G164" s="55">
        <f t="shared" si="129"/>
        <v>5.4349999999999996</v>
      </c>
      <c r="H164" s="69">
        <f>G164+' Summary'!$B$15</f>
        <v>5.4349999999999996</v>
      </c>
      <c r="I164" s="105">
        <f>H164+' Summary'!$B$17</f>
        <v>5.4349999999999996</v>
      </c>
      <c r="J164" s="55">
        <f t="shared" si="130"/>
        <v>1.6500000000000001E-2</v>
      </c>
      <c r="K164" s="69">
        <f>J164+' Summary'!$B$16</f>
        <v>1.6500000000000001E-2</v>
      </c>
      <c r="L164" s="105">
        <f t="shared" si="131"/>
        <v>1.6500000000000001E-2</v>
      </c>
      <c r="M164" s="55">
        <f t="shared" si="132"/>
        <v>7.4999999999999997E-3</v>
      </c>
      <c r="N164" s="69">
        <f t="shared" si="168"/>
        <v>7.4999999999999997E-3</v>
      </c>
      <c r="O164" s="105">
        <f t="shared" si="168"/>
        <v>7.4999999999999997E-3</v>
      </c>
      <c r="P164" s="7"/>
      <c r="Q164" s="105">
        <f t="shared" si="133"/>
        <v>5.4589999999999996</v>
      </c>
      <c r="R164" s="105">
        <f t="shared" si="134"/>
        <v>5.4589999999999996</v>
      </c>
      <c r="S164" s="105">
        <f t="shared" si="135"/>
        <v>5.4589999999999996</v>
      </c>
      <c r="T164" s="161">
        <f>Curves!F160+' Summary'!$B$18</f>
        <v>0.17300000000000001</v>
      </c>
      <c r="U164" s="5">
        <f t="shared" si="136"/>
        <v>31</v>
      </c>
      <c r="V164" s="45">
        <f t="shared" si="137"/>
        <v>42119</v>
      </c>
      <c r="W164" s="5">
        <f t="shared" si="138"/>
        <v>5168</v>
      </c>
      <c r="X164" s="55">
        <f t="shared" si="139"/>
        <v>6.0436716555606611E-2</v>
      </c>
      <c r="Y164" s="47">
        <f t="shared" si="140"/>
        <v>0.43044569944489497</v>
      </c>
      <c r="Z164" s="47">
        <f>Y164/Y153</f>
        <v>0.94235797681145017</v>
      </c>
      <c r="AA164" s="5">
        <f t="shared" si="141"/>
        <v>0</v>
      </c>
      <c r="AB164" s="5">
        <f t="shared" si="142"/>
        <v>0</v>
      </c>
      <c r="AD164" s="36">
        <f t="shared" si="169"/>
        <v>5.4589999999999996</v>
      </c>
      <c r="AE164" s="165">
        <f t="shared" si="170"/>
        <v>0.17300000000000001</v>
      </c>
      <c r="AF164" s="164">
        <f t="shared" si="171"/>
        <v>13.998631074606434</v>
      </c>
      <c r="AG164" s="164">
        <f t="shared" si="172"/>
        <v>13.998631074606434</v>
      </c>
      <c r="AH164" s="160">
        <v>1</v>
      </c>
      <c r="AJ164" s="36"/>
      <c r="AK164" s="36"/>
      <c r="AL164" s="36"/>
      <c r="AM164" s="137"/>
      <c r="AO164" s="138"/>
      <c r="BI164" s="39">
        <f t="shared" si="143"/>
        <v>0</v>
      </c>
      <c r="BJ164" s="39">
        <f t="shared" si="144"/>
        <v>0</v>
      </c>
      <c r="BK164" s="39">
        <f t="shared" si="145"/>
        <v>0</v>
      </c>
      <c r="BL164" s="39">
        <f t="shared" si="146"/>
        <v>0</v>
      </c>
      <c r="BM164" s="39">
        <f t="shared" si="147"/>
        <v>0</v>
      </c>
      <c r="BN164" s="39">
        <f t="shared" si="148"/>
        <v>0</v>
      </c>
      <c r="BO164" s="39">
        <f t="shared" si="149"/>
        <v>0</v>
      </c>
      <c r="BP164" s="39">
        <f t="shared" si="150"/>
        <v>0</v>
      </c>
      <c r="BQ164" s="39">
        <f t="shared" si="151"/>
        <v>0</v>
      </c>
      <c r="BR164" s="43"/>
      <c r="BS164" s="39">
        <f t="shared" si="152"/>
        <v>0</v>
      </c>
      <c r="BT164" s="39">
        <f t="shared" si="153"/>
        <v>0</v>
      </c>
      <c r="BU164" s="39">
        <f t="shared" si="154"/>
        <v>0</v>
      </c>
      <c r="BV164" s="40">
        <f t="shared" si="155"/>
        <v>0</v>
      </c>
      <c r="BX164" s="39">
        <f t="shared" si="156"/>
        <v>0</v>
      </c>
      <c r="BY164" s="39">
        <f t="shared" si="157"/>
        <v>0</v>
      </c>
      <c r="BZ164" s="39">
        <f t="shared" si="158"/>
        <v>0</v>
      </c>
      <c r="CA164" s="40">
        <f t="shared" si="159"/>
        <v>0</v>
      </c>
      <c r="CB164" s="40"/>
      <c r="CC164" s="52">
        <f t="shared" si="160"/>
        <v>0</v>
      </c>
      <c r="CE164" s="52">
        <f t="shared" si="161"/>
        <v>0</v>
      </c>
      <c r="CF164" s="70"/>
    </row>
    <row r="165" spans="1:84">
      <c r="A165" s="139">
        <f t="shared" si="162"/>
        <v>42095</v>
      </c>
      <c r="B165" s="140">
        <f t="shared" si="163"/>
        <v>15000</v>
      </c>
      <c r="C165" s="141"/>
      <c r="D165" s="142">
        <f t="shared" si="126"/>
        <v>15000</v>
      </c>
      <c r="E165" s="143">
        <f t="shared" si="127"/>
        <v>0</v>
      </c>
      <c r="F165" s="143">
        <f t="shared" si="128"/>
        <v>0</v>
      </c>
      <c r="G165" s="144">
        <f t="shared" si="129"/>
        <v>5.399</v>
      </c>
      <c r="H165" s="145">
        <f>G165+' Summary'!$B$15</f>
        <v>5.399</v>
      </c>
      <c r="I165" s="146">
        <f>H165+' Summary'!$B$17</f>
        <v>5.399</v>
      </c>
      <c r="J165" s="144">
        <f t="shared" si="130"/>
        <v>1.6500000000000001E-2</v>
      </c>
      <c r="K165" s="145">
        <f>J165+' Summary'!$B$16</f>
        <v>1.6500000000000001E-2</v>
      </c>
      <c r="L165" s="146">
        <f t="shared" si="131"/>
        <v>1.6500000000000001E-2</v>
      </c>
      <c r="M165" s="144">
        <f t="shared" si="132"/>
        <v>0.01</v>
      </c>
      <c r="N165" s="145">
        <f t="shared" si="168"/>
        <v>0.01</v>
      </c>
      <c r="O165" s="146">
        <f t="shared" si="168"/>
        <v>0.01</v>
      </c>
      <c r="P165" s="147"/>
      <c r="Q165" s="146">
        <f t="shared" si="133"/>
        <v>5.4255000000000004</v>
      </c>
      <c r="R165" s="146">
        <f t="shared" si="134"/>
        <v>5.4255000000000004</v>
      </c>
      <c r="S165" s="146">
        <f t="shared" si="135"/>
        <v>5.4255000000000004</v>
      </c>
      <c r="T165" s="161">
        <f>Curves!F161+' Summary'!$B$18</f>
        <v>0.17300000000000001</v>
      </c>
      <c r="U165" s="148">
        <f t="shared" si="136"/>
        <v>30</v>
      </c>
      <c r="V165" s="149">
        <f t="shared" si="137"/>
        <v>42149</v>
      </c>
      <c r="W165" s="148">
        <f t="shared" si="138"/>
        <v>5198</v>
      </c>
      <c r="X165" s="144">
        <f t="shared" si="139"/>
        <v>6.0470788277569909E-2</v>
      </c>
      <c r="Y165" s="150">
        <f t="shared" si="140"/>
        <v>0.42814953651923865</v>
      </c>
      <c r="Z165" s="150">
        <f>Y165/Y153</f>
        <v>0.93733107689854267</v>
      </c>
      <c r="AA165" s="148">
        <f t="shared" si="141"/>
        <v>0</v>
      </c>
      <c r="AB165" s="148">
        <f t="shared" si="142"/>
        <v>0</v>
      </c>
      <c r="AC165" s="148"/>
      <c r="AD165" s="151">
        <f t="shared" si="169"/>
        <v>5.4255000000000004</v>
      </c>
      <c r="AE165" s="167">
        <f t="shared" si="170"/>
        <v>0.17300000000000001</v>
      </c>
      <c r="AF165" s="168">
        <f t="shared" si="171"/>
        <v>14.083504449007529</v>
      </c>
      <c r="AG165" s="168">
        <f t="shared" si="172"/>
        <v>14.083504449007529</v>
      </c>
      <c r="AH165" s="169">
        <v>1</v>
      </c>
      <c r="AI165" s="148"/>
      <c r="AJ165" s="151"/>
      <c r="AK165" s="151"/>
      <c r="AL165" s="151"/>
      <c r="AM165" s="152"/>
      <c r="AN165" s="148"/>
      <c r="AO165" s="153"/>
      <c r="AP165" s="148"/>
      <c r="AQ165" s="148"/>
      <c r="AR165" s="148"/>
      <c r="AS165" s="148"/>
      <c r="AT165" s="148"/>
      <c r="AU165" s="148"/>
      <c r="AV165" s="148"/>
      <c r="AW165" s="148"/>
      <c r="AX165" s="148"/>
      <c r="AY165" s="148"/>
      <c r="AZ165" s="148"/>
      <c r="BA165" s="148"/>
      <c r="BB165" s="148"/>
      <c r="BC165" s="148"/>
      <c r="BD165" s="148"/>
      <c r="BE165" s="148"/>
      <c r="BF165" s="148"/>
      <c r="BG165" s="148"/>
      <c r="BH165" s="154"/>
      <c r="BI165" s="155">
        <f t="shared" si="143"/>
        <v>0</v>
      </c>
      <c r="BJ165" s="155">
        <f t="shared" si="144"/>
        <v>0</v>
      </c>
      <c r="BK165" s="155">
        <f t="shared" si="145"/>
        <v>0</v>
      </c>
      <c r="BL165" s="155">
        <f t="shared" si="146"/>
        <v>0</v>
      </c>
      <c r="BM165" s="155">
        <f t="shared" si="147"/>
        <v>0</v>
      </c>
      <c r="BN165" s="155">
        <f t="shared" si="148"/>
        <v>0</v>
      </c>
      <c r="BO165" s="155">
        <f t="shared" si="149"/>
        <v>0</v>
      </c>
      <c r="BP165" s="155">
        <f t="shared" si="150"/>
        <v>0</v>
      </c>
      <c r="BQ165" s="155">
        <f t="shared" si="151"/>
        <v>0</v>
      </c>
      <c r="BR165" s="156"/>
      <c r="BS165" s="155">
        <f t="shared" si="152"/>
        <v>0</v>
      </c>
      <c r="BT165" s="155">
        <f t="shared" si="153"/>
        <v>0</v>
      </c>
      <c r="BU165" s="155">
        <f t="shared" si="154"/>
        <v>0</v>
      </c>
      <c r="BV165" s="157">
        <f t="shared" si="155"/>
        <v>0</v>
      </c>
      <c r="BW165" s="158"/>
      <c r="BX165" s="155">
        <f t="shared" si="156"/>
        <v>0</v>
      </c>
      <c r="BY165" s="155">
        <f t="shared" si="157"/>
        <v>0</v>
      </c>
      <c r="BZ165" s="155">
        <f t="shared" si="158"/>
        <v>0</v>
      </c>
      <c r="CA165" s="157">
        <f t="shared" si="159"/>
        <v>0</v>
      </c>
      <c r="CB165" s="157"/>
      <c r="CC165" s="159">
        <f t="shared" si="160"/>
        <v>0</v>
      </c>
      <c r="CD165" s="154"/>
      <c r="CE165" s="159">
        <f t="shared" si="161"/>
        <v>0</v>
      </c>
      <c r="CF165" s="70"/>
    </row>
    <row r="166" spans="1:84">
      <c r="A166" s="44">
        <f t="shared" si="162"/>
        <v>42125</v>
      </c>
      <c r="B166" s="66">
        <f t="shared" si="163"/>
        <v>15000</v>
      </c>
      <c r="C166" s="67"/>
      <c r="D166" s="68">
        <f t="shared" si="126"/>
        <v>15000</v>
      </c>
      <c r="E166" s="35">
        <f t="shared" si="127"/>
        <v>0</v>
      </c>
      <c r="F166" s="35">
        <f t="shared" si="128"/>
        <v>0</v>
      </c>
      <c r="G166" s="55">
        <f t="shared" si="129"/>
        <v>5.3860000000000001</v>
      </c>
      <c r="H166" s="69">
        <f>G166+' Summary'!$B$15</f>
        <v>5.3860000000000001</v>
      </c>
      <c r="I166" s="105">
        <f>H166+' Summary'!$B$17</f>
        <v>5.3860000000000001</v>
      </c>
      <c r="J166" s="55">
        <f t="shared" si="130"/>
        <v>1.6250000000000001E-2</v>
      </c>
      <c r="K166" s="69">
        <f>J166+' Summary'!$B$16</f>
        <v>1.6250000000000001E-2</v>
      </c>
      <c r="L166" s="105">
        <f t="shared" si="131"/>
        <v>1.6250000000000001E-2</v>
      </c>
      <c r="M166" s="55">
        <f t="shared" si="132"/>
        <v>0.01</v>
      </c>
      <c r="N166" s="69">
        <f t="shared" si="168"/>
        <v>0.01</v>
      </c>
      <c r="O166" s="105">
        <f t="shared" si="168"/>
        <v>0.01</v>
      </c>
      <c r="P166" s="7"/>
      <c r="Q166" s="105">
        <f t="shared" si="133"/>
        <v>5.4122500000000002</v>
      </c>
      <c r="R166" s="105">
        <f t="shared" si="134"/>
        <v>5.4122500000000002</v>
      </c>
      <c r="S166" s="105">
        <f t="shared" si="135"/>
        <v>5.4122500000000002</v>
      </c>
      <c r="T166" s="161">
        <f>Curves!F162+' Summary'!$B$18</f>
        <v>0.17300000000000001</v>
      </c>
      <c r="U166" s="5">
        <f t="shared" si="136"/>
        <v>31</v>
      </c>
      <c r="V166" s="45">
        <f t="shared" si="137"/>
        <v>42180</v>
      </c>
      <c r="W166" s="5">
        <f t="shared" si="138"/>
        <v>5229</v>
      </c>
      <c r="X166" s="55">
        <f t="shared" si="139"/>
        <v>6.0503760912095812E-2</v>
      </c>
      <c r="Y166" s="47">
        <f t="shared" si="140"/>
        <v>0.42578735346361218</v>
      </c>
      <c r="Z166" s="47">
        <f>Y166/Y165</f>
        <v>0.99448280833180269</v>
      </c>
      <c r="AA166" s="5">
        <f t="shared" si="141"/>
        <v>0</v>
      </c>
      <c r="AB166" s="5">
        <f t="shared" si="142"/>
        <v>0</v>
      </c>
      <c r="AD166" s="36">
        <f>S166</f>
        <v>5.4122500000000002</v>
      </c>
      <c r="AE166" s="165">
        <f>T166</f>
        <v>0.17300000000000001</v>
      </c>
      <c r="AF166" s="164">
        <f>(A166-$C$3)/365.25</f>
        <v>14.165639972621491</v>
      </c>
      <c r="AG166" s="164">
        <f>AF166</f>
        <v>14.165639972621491</v>
      </c>
      <c r="AH166" s="160">
        <v>1</v>
      </c>
      <c r="AI166" s="5">
        <v>0</v>
      </c>
      <c r="AJ166" s="36">
        <f>$S$8</f>
        <v>4.8062713432508364</v>
      </c>
      <c r="AK166" s="36">
        <f>AJ166-$AK$2</f>
        <v>4.7962713432508366</v>
      </c>
      <c r="AL166" s="166">
        <f>X177</f>
        <v>6.0873054443455893E-2</v>
      </c>
      <c r="AM166" s="137">
        <f>AM154</f>
        <v>1</v>
      </c>
      <c r="AN166" s="5">
        <v>0</v>
      </c>
      <c r="AO166" s="138">
        <f>AF177</f>
        <v>15.085557837097879</v>
      </c>
      <c r="AP166" s="5">
        <v>0</v>
      </c>
      <c r="AQ166" s="5">
        <v>0</v>
      </c>
      <c r="AR166" s="5">
        <v>0</v>
      </c>
      <c r="AT166" s="161">
        <f>_xll.ASTRIP(AD166:AD177,AE166:AE177,AF166:AF177,AG166:AG177,AH166:AH177,AI166,AJ166,AL166,AM166,AN166,AO166,AP166,AQ166,AR166)</f>
        <v>0.39488449427396888</v>
      </c>
      <c r="AU166" s="161">
        <f>_xll.ASTRIP(AD166:AD177,AE166:AE177,AF166:AF177,AG166:AG177,AH166:AH177,AI166,AK166,AL166,AM166,AN166,AO166,AP166,AQ166,AR166)</f>
        <v>0.39272257679760281</v>
      </c>
      <c r="AV166" s="138">
        <f>SUM(Z178:Z189)*$AG$2/12</f>
        <v>9.6482184318290601E-2</v>
      </c>
      <c r="AW166" s="170">
        <f>AV166/$AK$2</f>
        <v>9.6482184318290596</v>
      </c>
      <c r="AX166" s="161">
        <f>(AT166-AU166)*AW166</f>
        <v>2.0858652043568491E-2</v>
      </c>
      <c r="AY166" s="174">
        <f>AX166*SUM(E178:E189)</f>
        <v>0</v>
      </c>
      <c r="BI166" s="39">
        <f t="shared" si="143"/>
        <v>0</v>
      </c>
      <c r="BJ166" s="39">
        <f t="shared" si="144"/>
        <v>0</v>
      </c>
      <c r="BK166" s="39">
        <f t="shared" si="145"/>
        <v>0</v>
      </c>
      <c r="BL166" s="39">
        <f t="shared" si="146"/>
        <v>0</v>
      </c>
      <c r="BM166" s="39">
        <f t="shared" si="147"/>
        <v>0</v>
      </c>
      <c r="BN166" s="39">
        <f t="shared" si="148"/>
        <v>0</v>
      </c>
      <c r="BO166" s="39">
        <f t="shared" si="149"/>
        <v>0</v>
      </c>
      <c r="BP166" s="39">
        <f t="shared" si="150"/>
        <v>0</v>
      </c>
      <c r="BQ166" s="39">
        <f t="shared" si="151"/>
        <v>0</v>
      </c>
      <c r="BR166" s="43"/>
      <c r="BS166" s="39">
        <f t="shared" si="152"/>
        <v>0</v>
      </c>
      <c r="BT166" s="39">
        <f t="shared" si="153"/>
        <v>0</v>
      </c>
      <c r="BU166" s="39">
        <f t="shared" si="154"/>
        <v>0</v>
      </c>
      <c r="BV166" s="40">
        <f t="shared" si="155"/>
        <v>0</v>
      </c>
      <c r="BX166" s="39">
        <f t="shared" si="156"/>
        <v>0</v>
      </c>
      <c r="BY166" s="39">
        <f t="shared" si="157"/>
        <v>0</v>
      </c>
      <c r="BZ166" s="39">
        <f t="shared" si="158"/>
        <v>0</v>
      </c>
      <c r="CA166" s="40">
        <f t="shared" si="159"/>
        <v>0</v>
      </c>
      <c r="CB166" s="40"/>
      <c r="CC166" s="52">
        <f t="shared" si="160"/>
        <v>0</v>
      </c>
      <c r="CE166" s="52">
        <f t="shared" si="161"/>
        <v>0</v>
      </c>
      <c r="CF166" s="70"/>
    </row>
    <row r="167" spans="1:84">
      <c r="A167" s="44">
        <f t="shared" si="162"/>
        <v>42156</v>
      </c>
      <c r="B167" s="66">
        <f t="shared" si="163"/>
        <v>15000</v>
      </c>
      <c r="C167" s="67"/>
      <c r="D167" s="68">
        <f t="shared" si="126"/>
        <v>15000</v>
      </c>
      <c r="E167" s="35">
        <f t="shared" si="127"/>
        <v>0</v>
      </c>
      <c r="F167" s="35">
        <f t="shared" si="128"/>
        <v>0</v>
      </c>
      <c r="G167" s="55">
        <f t="shared" si="129"/>
        <v>5.4189999999999996</v>
      </c>
      <c r="H167" s="69">
        <f>G167+' Summary'!$B$15</f>
        <v>5.4189999999999996</v>
      </c>
      <c r="I167" s="105">
        <f>H167+' Summary'!$B$17</f>
        <v>5.4189999999999996</v>
      </c>
      <c r="J167" s="55">
        <f t="shared" si="130"/>
        <v>1.6250000000000001E-2</v>
      </c>
      <c r="K167" s="69">
        <f>J167+' Summary'!$B$16</f>
        <v>1.6250000000000001E-2</v>
      </c>
      <c r="L167" s="105">
        <f t="shared" si="131"/>
        <v>1.6250000000000001E-2</v>
      </c>
      <c r="M167" s="55">
        <f t="shared" si="132"/>
        <v>0.01</v>
      </c>
      <c r="N167" s="69">
        <f t="shared" si="168"/>
        <v>0.01</v>
      </c>
      <c r="O167" s="105">
        <f t="shared" si="168"/>
        <v>0.01</v>
      </c>
      <c r="P167" s="7"/>
      <c r="Q167" s="105">
        <f t="shared" si="133"/>
        <v>5.4452499999999997</v>
      </c>
      <c r="R167" s="105">
        <f t="shared" si="134"/>
        <v>5.4452499999999997</v>
      </c>
      <c r="S167" s="105">
        <f t="shared" si="135"/>
        <v>5.4452499999999997</v>
      </c>
      <c r="T167" s="161">
        <f>Curves!F163+' Summary'!$B$18</f>
        <v>0.17300000000000001</v>
      </c>
      <c r="U167" s="5">
        <f t="shared" si="136"/>
        <v>30</v>
      </c>
      <c r="V167" s="45">
        <f t="shared" si="137"/>
        <v>42210</v>
      </c>
      <c r="W167" s="5">
        <f t="shared" si="138"/>
        <v>5259</v>
      </c>
      <c r="X167" s="55">
        <f t="shared" si="139"/>
        <v>6.053783263481851E-2</v>
      </c>
      <c r="Y167" s="47">
        <f t="shared" si="140"/>
        <v>0.42351151889075433</v>
      </c>
      <c r="Z167" s="47">
        <f>Y167/Y165</f>
        <v>0.98916729499186107</v>
      </c>
      <c r="AA167" s="5">
        <f t="shared" si="141"/>
        <v>0</v>
      </c>
      <c r="AB167" s="5">
        <f t="shared" si="142"/>
        <v>0</v>
      </c>
      <c r="AD167" s="36">
        <f t="shared" ref="AD167:AD177" si="173">S167</f>
        <v>5.4452499999999997</v>
      </c>
      <c r="AE167" s="165">
        <f t="shared" ref="AE167:AE177" si="174">T167</f>
        <v>0.17300000000000001</v>
      </c>
      <c r="AF167" s="164">
        <f t="shared" ref="AF167:AF177" si="175">(A167-$C$3)/365.25</f>
        <v>14.250513347022586</v>
      </c>
      <c r="AG167" s="164">
        <f t="shared" ref="AG167:AG177" si="176">AF167</f>
        <v>14.250513347022586</v>
      </c>
      <c r="AH167" s="160">
        <v>1</v>
      </c>
      <c r="AJ167" s="36"/>
      <c r="AK167" s="36"/>
      <c r="AL167" s="36"/>
      <c r="AM167" s="137"/>
      <c r="AO167" s="138"/>
      <c r="BI167" s="39">
        <f t="shared" si="143"/>
        <v>0</v>
      </c>
      <c r="BJ167" s="39">
        <f t="shared" si="144"/>
        <v>0</v>
      </c>
      <c r="BK167" s="39">
        <f t="shared" si="145"/>
        <v>0</v>
      </c>
      <c r="BL167" s="39">
        <f t="shared" si="146"/>
        <v>0</v>
      </c>
      <c r="BM167" s="39">
        <f t="shared" si="147"/>
        <v>0</v>
      </c>
      <c r="BN167" s="39">
        <f t="shared" si="148"/>
        <v>0</v>
      </c>
      <c r="BO167" s="39">
        <f t="shared" si="149"/>
        <v>0</v>
      </c>
      <c r="BP167" s="39">
        <f t="shared" si="150"/>
        <v>0</v>
      </c>
      <c r="BQ167" s="39">
        <f t="shared" si="151"/>
        <v>0</v>
      </c>
      <c r="BR167" s="43"/>
      <c r="BS167" s="39">
        <f t="shared" si="152"/>
        <v>0</v>
      </c>
      <c r="BT167" s="39">
        <f t="shared" si="153"/>
        <v>0</v>
      </c>
      <c r="BU167" s="39">
        <f t="shared" si="154"/>
        <v>0</v>
      </c>
      <c r="BV167" s="40">
        <f t="shared" si="155"/>
        <v>0</v>
      </c>
      <c r="BX167" s="39">
        <f t="shared" si="156"/>
        <v>0</v>
      </c>
      <c r="BY167" s="39">
        <f t="shared" si="157"/>
        <v>0</v>
      </c>
      <c r="BZ167" s="39">
        <f t="shared" si="158"/>
        <v>0</v>
      </c>
      <c r="CA167" s="40">
        <f t="shared" si="159"/>
        <v>0</v>
      </c>
      <c r="CB167" s="40"/>
      <c r="CC167" s="52">
        <f t="shared" si="160"/>
        <v>0</v>
      </c>
      <c r="CE167" s="52">
        <f t="shared" si="161"/>
        <v>0</v>
      </c>
      <c r="CF167" s="70"/>
    </row>
    <row r="168" spans="1:84">
      <c r="A168" s="44">
        <f t="shared" si="162"/>
        <v>42186</v>
      </c>
      <c r="B168" s="66">
        <f t="shared" si="163"/>
        <v>15000</v>
      </c>
      <c r="C168" s="67"/>
      <c r="D168" s="68">
        <f t="shared" si="126"/>
        <v>15000</v>
      </c>
      <c r="E168" s="35">
        <f t="shared" si="127"/>
        <v>0</v>
      </c>
      <c r="F168" s="35">
        <f t="shared" si="128"/>
        <v>0</v>
      </c>
      <c r="G168" s="55">
        <f t="shared" si="129"/>
        <v>5.4450000000000003</v>
      </c>
      <c r="H168" s="69">
        <f>G168+' Summary'!$B$15</f>
        <v>5.4450000000000003</v>
      </c>
      <c r="I168" s="105">
        <f>H168+' Summary'!$B$17</f>
        <v>5.4450000000000003</v>
      </c>
      <c r="J168" s="55">
        <f t="shared" si="130"/>
        <v>1.6250000000000001E-2</v>
      </c>
      <c r="K168" s="69">
        <f>J168+' Summary'!$B$16</f>
        <v>1.6250000000000001E-2</v>
      </c>
      <c r="L168" s="105">
        <f t="shared" si="131"/>
        <v>1.6250000000000001E-2</v>
      </c>
      <c r="M168" s="55">
        <f t="shared" si="132"/>
        <v>0.01</v>
      </c>
      <c r="N168" s="69">
        <f t="shared" si="168"/>
        <v>0.01</v>
      </c>
      <c r="O168" s="105">
        <f t="shared" si="168"/>
        <v>0.01</v>
      </c>
      <c r="P168" s="7"/>
      <c r="Q168" s="105">
        <f t="shared" si="133"/>
        <v>5.4712500000000004</v>
      </c>
      <c r="R168" s="105">
        <f t="shared" si="134"/>
        <v>5.4712500000000004</v>
      </c>
      <c r="S168" s="105">
        <f t="shared" si="135"/>
        <v>5.4712500000000004</v>
      </c>
      <c r="T168" s="161">
        <f>Curves!F164+' Summary'!$B$18</f>
        <v>0.17300000000000001</v>
      </c>
      <c r="U168" s="5">
        <f t="shared" si="136"/>
        <v>31</v>
      </c>
      <c r="V168" s="45">
        <f t="shared" si="137"/>
        <v>42241</v>
      </c>
      <c r="W168" s="5">
        <f t="shared" si="138"/>
        <v>5290</v>
      </c>
      <c r="X168" s="55">
        <f t="shared" si="139"/>
        <v>6.0570805270078396E-2</v>
      </c>
      <c r="Y168" s="47">
        <f t="shared" si="140"/>
        <v>0.4211702788476801</v>
      </c>
      <c r="Z168" s="47">
        <f>Y168/Y165</f>
        <v>0.98369901850578101</v>
      </c>
      <c r="AA168" s="5">
        <f t="shared" si="141"/>
        <v>0</v>
      </c>
      <c r="AB168" s="5">
        <f t="shared" si="142"/>
        <v>0</v>
      </c>
      <c r="AD168" s="36">
        <f t="shared" si="173"/>
        <v>5.4712500000000004</v>
      </c>
      <c r="AE168" s="165">
        <f t="shared" si="174"/>
        <v>0.17300000000000001</v>
      </c>
      <c r="AF168" s="164">
        <f t="shared" si="175"/>
        <v>14.33264887063655</v>
      </c>
      <c r="AG168" s="164">
        <f t="shared" si="176"/>
        <v>14.33264887063655</v>
      </c>
      <c r="AH168" s="160">
        <v>1</v>
      </c>
      <c r="AJ168" s="36"/>
      <c r="AK168" s="36"/>
      <c r="AL168" s="36"/>
      <c r="AM168" s="137"/>
      <c r="AO168" s="138"/>
      <c r="BI168" s="39">
        <f t="shared" si="143"/>
        <v>0</v>
      </c>
      <c r="BJ168" s="39">
        <f t="shared" si="144"/>
        <v>0</v>
      </c>
      <c r="BK168" s="39">
        <f t="shared" si="145"/>
        <v>0</v>
      </c>
      <c r="BL168" s="39">
        <f t="shared" si="146"/>
        <v>0</v>
      </c>
      <c r="BM168" s="39">
        <f t="shared" si="147"/>
        <v>0</v>
      </c>
      <c r="BN168" s="39">
        <f t="shared" si="148"/>
        <v>0</v>
      </c>
      <c r="BO168" s="39">
        <f t="shared" si="149"/>
        <v>0</v>
      </c>
      <c r="BP168" s="39">
        <f t="shared" si="150"/>
        <v>0</v>
      </c>
      <c r="BQ168" s="39">
        <f t="shared" si="151"/>
        <v>0</v>
      </c>
      <c r="BR168" s="43"/>
      <c r="BS168" s="39">
        <f t="shared" si="152"/>
        <v>0</v>
      </c>
      <c r="BT168" s="39">
        <f t="shared" si="153"/>
        <v>0</v>
      </c>
      <c r="BU168" s="39">
        <f t="shared" si="154"/>
        <v>0</v>
      </c>
      <c r="BV168" s="40">
        <f t="shared" si="155"/>
        <v>0</v>
      </c>
      <c r="BX168" s="39">
        <f t="shared" si="156"/>
        <v>0</v>
      </c>
      <c r="BY168" s="39">
        <f t="shared" si="157"/>
        <v>0</v>
      </c>
      <c r="BZ168" s="39">
        <f t="shared" si="158"/>
        <v>0</v>
      </c>
      <c r="CA168" s="40">
        <f t="shared" si="159"/>
        <v>0</v>
      </c>
      <c r="CB168" s="40"/>
      <c r="CC168" s="52">
        <f t="shared" si="160"/>
        <v>0</v>
      </c>
      <c r="CE168" s="52">
        <f t="shared" si="161"/>
        <v>0</v>
      </c>
      <c r="CF168" s="70"/>
    </row>
    <row r="169" spans="1:84">
      <c r="A169" s="44">
        <f t="shared" si="162"/>
        <v>42217</v>
      </c>
      <c r="B169" s="66">
        <f t="shared" si="163"/>
        <v>15000</v>
      </c>
      <c r="C169" s="67"/>
      <c r="D169" s="68">
        <f t="shared" si="126"/>
        <v>15000</v>
      </c>
      <c r="E169" s="35">
        <f t="shared" si="127"/>
        <v>0</v>
      </c>
      <c r="F169" s="35">
        <f t="shared" si="128"/>
        <v>0</v>
      </c>
      <c r="G169" s="55">
        <f t="shared" si="129"/>
        <v>5.4730000000000008</v>
      </c>
      <c r="H169" s="69">
        <f>G169+' Summary'!$B$15</f>
        <v>5.4730000000000008</v>
      </c>
      <c r="I169" s="105">
        <f>H169+' Summary'!$B$17</f>
        <v>5.4730000000000008</v>
      </c>
      <c r="J169" s="55">
        <f t="shared" si="130"/>
        <v>1.6250000000000001E-2</v>
      </c>
      <c r="K169" s="69">
        <f>J169+' Summary'!$B$16</f>
        <v>1.6250000000000001E-2</v>
      </c>
      <c r="L169" s="105">
        <f t="shared" si="131"/>
        <v>1.6250000000000001E-2</v>
      </c>
      <c r="M169" s="55">
        <f t="shared" si="132"/>
        <v>0.01</v>
      </c>
      <c r="N169" s="69">
        <f t="shared" si="168"/>
        <v>0.01</v>
      </c>
      <c r="O169" s="105">
        <f t="shared" si="168"/>
        <v>0.01</v>
      </c>
      <c r="P169" s="7"/>
      <c r="Q169" s="105">
        <f t="shared" si="133"/>
        <v>5.4992500000000009</v>
      </c>
      <c r="R169" s="105">
        <f t="shared" si="134"/>
        <v>5.4992500000000009</v>
      </c>
      <c r="S169" s="105">
        <f t="shared" si="135"/>
        <v>5.4992500000000009</v>
      </c>
      <c r="T169" s="161">
        <f>Curves!F165+' Summary'!$B$18</f>
        <v>0.17300000000000001</v>
      </c>
      <c r="U169" s="5">
        <f t="shared" si="136"/>
        <v>31</v>
      </c>
      <c r="V169" s="45">
        <f t="shared" si="137"/>
        <v>42272</v>
      </c>
      <c r="W169" s="5">
        <f t="shared" si="138"/>
        <v>5321</v>
      </c>
      <c r="X169" s="55">
        <f t="shared" si="139"/>
        <v>6.0604876993560104E-2</v>
      </c>
      <c r="Y169" s="47">
        <f t="shared" si="140"/>
        <v>0.41883963372496291</v>
      </c>
      <c r="Z169" s="47">
        <f>Y169/Y165</f>
        <v>0.97825548786070593</v>
      </c>
      <c r="AA169" s="5">
        <f t="shared" si="141"/>
        <v>0</v>
      </c>
      <c r="AB169" s="5">
        <f t="shared" si="142"/>
        <v>0</v>
      </c>
      <c r="AD169" s="36">
        <f t="shared" si="173"/>
        <v>5.4992500000000009</v>
      </c>
      <c r="AE169" s="165">
        <f t="shared" si="174"/>
        <v>0.17300000000000001</v>
      </c>
      <c r="AF169" s="164">
        <f t="shared" si="175"/>
        <v>14.417522245037645</v>
      </c>
      <c r="AG169" s="164">
        <f t="shared" si="176"/>
        <v>14.417522245037645</v>
      </c>
      <c r="AH169" s="160">
        <v>1</v>
      </c>
      <c r="AJ169" s="36"/>
      <c r="AK169" s="36"/>
      <c r="AL169" s="36"/>
      <c r="AM169" s="137"/>
      <c r="AO169" s="138"/>
      <c r="BI169" s="39">
        <f t="shared" si="143"/>
        <v>0</v>
      </c>
      <c r="BJ169" s="39">
        <f t="shared" si="144"/>
        <v>0</v>
      </c>
      <c r="BK169" s="39">
        <f t="shared" si="145"/>
        <v>0</v>
      </c>
      <c r="BL169" s="39">
        <f t="shared" si="146"/>
        <v>0</v>
      </c>
      <c r="BM169" s="39">
        <f t="shared" si="147"/>
        <v>0</v>
      </c>
      <c r="BN169" s="39">
        <f t="shared" si="148"/>
        <v>0</v>
      </c>
      <c r="BO169" s="39">
        <f t="shared" si="149"/>
        <v>0</v>
      </c>
      <c r="BP169" s="39">
        <f t="shared" si="150"/>
        <v>0</v>
      </c>
      <c r="BQ169" s="39">
        <f t="shared" si="151"/>
        <v>0</v>
      </c>
      <c r="BR169" s="43"/>
      <c r="BS169" s="39">
        <f t="shared" si="152"/>
        <v>0</v>
      </c>
      <c r="BT169" s="39">
        <f t="shared" si="153"/>
        <v>0</v>
      </c>
      <c r="BU169" s="39">
        <f t="shared" si="154"/>
        <v>0</v>
      </c>
      <c r="BV169" s="40">
        <f t="shared" si="155"/>
        <v>0</v>
      </c>
      <c r="BX169" s="39">
        <f t="shared" si="156"/>
        <v>0</v>
      </c>
      <c r="BY169" s="39">
        <f t="shared" si="157"/>
        <v>0</v>
      </c>
      <c r="BZ169" s="39">
        <f t="shared" si="158"/>
        <v>0</v>
      </c>
      <c r="CA169" s="40">
        <f t="shared" si="159"/>
        <v>0</v>
      </c>
      <c r="CB169" s="40"/>
      <c r="CC169" s="52">
        <f t="shared" si="160"/>
        <v>0</v>
      </c>
      <c r="CE169" s="52">
        <f t="shared" si="161"/>
        <v>0</v>
      </c>
      <c r="CF169" s="70"/>
    </row>
    <row r="170" spans="1:84" ht="12" customHeight="1">
      <c r="A170" s="44">
        <f t="shared" si="162"/>
        <v>42248</v>
      </c>
      <c r="B170" s="66">
        <f t="shared" si="163"/>
        <v>15000</v>
      </c>
      <c r="C170" s="67"/>
      <c r="D170" s="68">
        <f t="shared" si="126"/>
        <v>15000</v>
      </c>
      <c r="E170" s="35">
        <f t="shared" si="127"/>
        <v>0</v>
      </c>
      <c r="F170" s="35">
        <f t="shared" si="128"/>
        <v>0</v>
      </c>
      <c r="G170" s="55">
        <f t="shared" si="129"/>
        <v>5.463000000000001</v>
      </c>
      <c r="H170" s="69">
        <f>G170+' Summary'!$B$15</f>
        <v>5.463000000000001</v>
      </c>
      <c r="I170" s="105">
        <f>H170+' Summary'!$B$17</f>
        <v>5.463000000000001</v>
      </c>
      <c r="J170" s="55">
        <f t="shared" si="130"/>
        <v>1.6250000000000001E-2</v>
      </c>
      <c r="K170" s="69">
        <f>J170+' Summary'!$B$16</f>
        <v>1.6250000000000001E-2</v>
      </c>
      <c r="L170" s="105">
        <f t="shared" si="131"/>
        <v>1.6250000000000001E-2</v>
      </c>
      <c r="M170" s="55">
        <f t="shared" si="132"/>
        <v>0.01</v>
      </c>
      <c r="N170" s="69">
        <f t="shared" ref="N170:O189" si="177">M170</f>
        <v>0.01</v>
      </c>
      <c r="O170" s="105">
        <f t="shared" si="177"/>
        <v>0.01</v>
      </c>
      <c r="P170" s="7"/>
      <c r="Q170" s="105">
        <f t="shared" si="133"/>
        <v>5.4892500000000011</v>
      </c>
      <c r="R170" s="105">
        <f t="shared" si="134"/>
        <v>5.4892500000000011</v>
      </c>
      <c r="S170" s="105">
        <f t="shared" si="135"/>
        <v>5.4892500000000011</v>
      </c>
      <c r="T170" s="161">
        <f>Curves!F166+' Summary'!$B$18</f>
        <v>0.17300000000000001</v>
      </c>
      <c r="U170" s="5">
        <f t="shared" si="136"/>
        <v>30</v>
      </c>
      <c r="V170" s="45">
        <f t="shared" si="137"/>
        <v>42302</v>
      </c>
      <c r="W170" s="5">
        <f t="shared" si="138"/>
        <v>5351</v>
      </c>
      <c r="X170" s="55">
        <f t="shared" si="139"/>
        <v>6.0638948717427324E-2</v>
      </c>
      <c r="Y170" s="47">
        <f t="shared" si="140"/>
        <v>0.41659422785267408</v>
      </c>
      <c r="Z170" s="47">
        <f>Y170/Y165</f>
        <v>0.97301104478471079</v>
      </c>
      <c r="AA170" s="5">
        <f t="shared" si="141"/>
        <v>0</v>
      </c>
      <c r="AB170" s="5">
        <f t="shared" si="142"/>
        <v>0</v>
      </c>
      <c r="AD170" s="36">
        <f t="shared" si="173"/>
        <v>5.4892500000000011</v>
      </c>
      <c r="AE170" s="165">
        <f t="shared" si="174"/>
        <v>0.17300000000000001</v>
      </c>
      <c r="AF170" s="164">
        <f t="shared" si="175"/>
        <v>14.50239561943874</v>
      </c>
      <c r="AG170" s="164">
        <f t="shared" si="176"/>
        <v>14.50239561943874</v>
      </c>
      <c r="AH170" s="160">
        <v>1</v>
      </c>
      <c r="AJ170" s="36"/>
      <c r="AK170" s="36"/>
      <c r="AL170" s="36"/>
      <c r="AM170" s="137"/>
      <c r="AO170" s="138"/>
      <c r="BI170" s="39">
        <f t="shared" si="143"/>
        <v>0</v>
      </c>
      <c r="BJ170" s="39">
        <f t="shared" si="144"/>
        <v>0</v>
      </c>
      <c r="BK170" s="39">
        <f t="shared" si="145"/>
        <v>0</v>
      </c>
      <c r="BL170" s="39">
        <f t="shared" si="146"/>
        <v>0</v>
      </c>
      <c r="BM170" s="39">
        <f t="shared" si="147"/>
        <v>0</v>
      </c>
      <c r="BN170" s="39">
        <f t="shared" si="148"/>
        <v>0</v>
      </c>
      <c r="BO170" s="39">
        <f t="shared" si="149"/>
        <v>0</v>
      </c>
      <c r="BP170" s="39">
        <f t="shared" si="150"/>
        <v>0</v>
      </c>
      <c r="BQ170" s="39">
        <f t="shared" si="151"/>
        <v>0</v>
      </c>
      <c r="BR170" s="43"/>
      <c r="BS170" s="39">
        <f t="shared" si="152"/>
        <v>0</v>
      </c>
      <c r="BT170" s="39">
        <f t="shared" si="153"/>
        <v>0</v>
      </c>
      <c r="BU170" s="39">
        <f t="shared" si="154"/>
        <v>0</v>
      </c>
      <c r="BV170" s="40">
        <f t="shared" si="155"/>
        <v>0</v>
      </c>
      <c r="BX170" s="39">
        <f t="shared" si="156"/>
        <v>0</v>
      </c>
      <c r="BY170" s="39">
        <f t="shared" si="157"/>
        <v>0</v>
      </c>
      <c r="BZ170" s="39">
        <f t="shared" si="158"/>
        <v>0</v>
      </c>
      <c r="CA170" s="40">
        <f t="shared" si="159"/>
        <v>0</v>
      </c>
      <c r="CB170" s="40"/>
      <c r="CC170" s="52">
        <f t="shared" si="160"/>
        <v>0</v>
      </c>
      <c r="CE170" s="52">
        <f t="shared" si="161"/>
        <v>0</v>
      </c>
      <c r="CF170" s="70"/>
    </row>
    <row r="171" spans="1:84" ht="12" customHeight="1">
      <c r="A171" s="44">
        <f t="shared" si="162"/>
        <v>42278</v>
      </c>
      <c r="B171" s="66">
        <f t="shared" si="163"/>
        <v>15000</v>
      </c>
      <c r="C171" s="67"/>
      <c r="D171" s="68">
        <f t="shared" si="126"/>
        <v>15000</v>
      </c>
      <c r="E171" s="35">
        <f t="shared" si="127"/>
        <v>0</v>
      </c>
      <c r="F171" s="35">
        <f t="shared" si="128"/>
        <v>0</v>
      </c>
      <c r="G171" s="55">
        <f t="shared" si="129"/>
        <v>5.4830000000000005</v>
      </c>
      <c r="H171" s="69">
        <f>G171+' Summary'!$B$15</f>
        <v>5.4830000000000005</v>
      </c>
      <c r="I171" s="105">
        <f>H171+' Summary'!$B$17</f>
        <v>5.4830000000000005</v>
      </c>
      <c r="J171" s="55">
        <f t="shared" si="130"/>
        <v>3.0000000000000001E-3</v>
      </c>
      <c r="K171" s="69">
        <f>J171+' Summary'!$B$16</f>
        <v>3.0000000000000001E-3</v>
      </c>
      <c r="L171" s="105">
        <f t="shared" si="131"/>
        <v>3.0000000000000001E-3</v>
      </c>
      <c r="M171" s="55">
        <f t="shared" si="132"/>
        <v>0.01</v>
      </c>
      <c r="N171" s="69">
        <f t="shared" si="177"/>
        <v>0.01</v>
      </c>
      <c r="O171" s="105">
        <f t="shared" si="177"/>
        <v>0.01</v>
      </c>
      <c r="P171" s="7"/>
      <c r="Q171" s="105">
        <f t="shared" si="133"/>
        <v>5.4960000000000004</v>
      </c>
      <c r="R171" s="105">
        <f t="shared" si="134"/>
        <v>5.4960000000000004</v>
      </c>
      <c r="S171" s="105">
        <f t="shared" si="135"/>
        <v>5.4960000000000004</v>
      </c>
      <c r="T171" s="161">
        <f>Curves!F167+' Summary'!$B$18</f>
        <v>0.17300000000000001</v>
      </c>
      <c r="U171" s="5">
        <f t="shared" si="136"/>
        <v>31</v>
      </c>
      <c r="V171" s="45">
        <f t="shared" si="137"/>
        <v>42333</v>
      </c>
      <c r="W171" s="5">
        <f t="shared" si="138"/>
        <v>5382</v>
      </c>
      <c r="X171" s="55">
        <f t="shared" si="139"/>
        <v>6.0671921353794719E-2</v>
      </c>
      <c r="Y171" s="47">
        <f t="shared" si="140"/>
        <v>0.41428433586131863</v>
      </c>
      <c r="Z171" s="47">
        <f>Y171/Y165</f>
        <v>0.96761598582906094</v>
      </c>
      <c r="AA171" s="5">
        <f t="shared" si="141"/>
        <v>0</v>
      </c>
      <c r="AB171" s="5">
        <f t="shared" si="142"/>
        <v>0</v>
      </c>
      <c r="AD171" s="36">
        <f t="shared" si="173"/>
        <v>5.4960000000000004</v>
      </c>
      <c r="AE171" s="165">
        <f t="shared" si="174"/>
        <v>0.17300000000000001</v>
      </c>
      <c r="AF171" s="164">
        <f t="shared" si="175"/>
        <v>14.584531143052704</v>
      </c>
      <c r="AG171" s="164">
        <f t="shared" si="176"/>
        <v>14.584531143052704</v>
      </c>
      <c r="AH171" s="160">
        <v>1</v>
      </c>
      <c r="AJ171" s="36"/>
      <c r="AK171" s="36"/>
      <c r="AL171" s="36"/>
      <c r="AM171" s="137"/>
      <c r="AO171" s="138"/>
      <c r="BI171" s="39">
        <f t="shared" si="143"/>
        <v>0</v>
      </c>
      <c r="BJ171" s="39">
        <f t="shared" si="144"/>
        <v>0</v>
      </c>
      <c r="BK171" s="39">
        <f t="shared" si="145"/>
        <v>0</v>
      </c>
      <c r="BL171" s="39">
        <f t="shared" si="146"/>
        <v>0</v>
      </c>
      <c r="BM171" s="39">
        <f t="shared" si="147"/>
        <v>0</v>
      </c>
      <c r="BN171" s="39">
        <f t="shared" si="148"/>
        <v>0</v>
      </c>
      <c r="BO171" s="39">
        <f t="shared" si="149"/>
        <v>0</v>
      </c>
      <c r="BP171" s="39">
        <f t="shared" si="150"/>
        <v>0</v>
      </c>
      <c r="BQ171" s="39">
        <f t="shared" si="151"/>
        <v>0</v>
      </c>
      <c r="BR171" s="43"/>
      <c r="BS171" s="39">
        <f t="shared" si="152"/>
        <v>0</v>
      </c>
      <c r="BT171" s="39">
        <f t="shared" si="153"/>
        <v>0</v>
      </c>
      <c r="BU171" s="39">
        <f t="shared" si="154"/>
        <v>0</v>
      </c>
      <c r="BV171" s="40">
        <f t="shared" si="155"/>
        <v>0</v>
      </c>
      <c r="BX171" s="39">
        <f t="shared" si="156"/>
        <v>0</v>
      </c>
      <c r="BY171" s="39">
        <f t="shared" si="157"/>
        <v>0</v>
      </c>
      <c r="BZ171" s="39">
        <f t="shared" si="158"/>
        <v>0</v>
      </c>
      <c r="CA171" s="40">
        <f t="shared" si="159"/>
        <v>0</v>
      </c>
      <c r="CB171" s="40"/>
      <c r="CC171" s="52">
        <f t="shared" si="160"/>
        <v>0</v>
      </c>
      <c r="CE171" s="52">
        <f t="shared" si="161"/>
        <v>0</v>
      </c>
      <c r="CF171" s="70"/>
    </row>
    <row r="172" spans="1:84" ht="12" customHeight="1">
      <c r="A172" s="44">
        <f t="shared" si="162"/>
        <v>42309</v>
      </c>
      <c r="B172" s="66">
        <f t="shared" si="163"/>
        <v>15000</v>
      </c>
      <c r="C172" s="67"/>
      <c r="D172" s="68">
        <f t="shared" si="126"/>
        <v>15000</v>
      </c>
      <c r="E172" s="35">
        <f t="shared" si="127"/>
        <v>0</v>
      </c>
      <c r="F172" s="35">
        <f t="shared" si="128"/>
        <v>0</v>
      </c>
      <c r="G172" s="55">
        <f t="shared" si="129"/>
        <v>5.61</v>
      </c>
      <c r="H172" s="69">
        <f>G172+' Summary'!$B$15</f>
        <v>5.61</v>
      </c>
      <c r="I172" s="105">
        <f>H172+' Summary'!$B$17</f>
        <v>5.61</v>
      </c>
      <c r="J172" s="55">
        <f t="shared" si="130"/>
        <v>4.0000000000000001E-3</v>
      </c>
      <c r="K172" s="69">
        <f>J172+' Summary'!$B$16</f>
        <v>4.0000000000000001E-3</v>
      </c>
      <c r="L172" s="105">
        <f t="shared" si="131"/>
        <v>4.0000000000000001E-3</v>
      </c>
      <c r="M172" s="55">
        <f t="shared" si="132"/>
        <v>7.4999999999999997E-3</v>
      </c>
      <c r="N172" s="69">
        <f t="shared" si="177"/>
        <v>7.4999999999999997E-3</v>
      </c>
      <c r="O172" s="105">
        <f t="shared" si="177"/>
        <v>7.4999999999999997E-3</v>
      </c>
      <c r="P172" s="7"/>
      <c r="Q172" s="105">
        <f t="shared" si="133"/>
        <v>5.6215000000000002</v>
      </c>
      <c r="R172" s="105">
        <f t="shared" si="134"/>
        <v>5.6215000000000002</v>
      </c>
      <c r="S172" s="105">
        <f t="shared" si="135"/>
        <v>5.6215000000000002</v>
      </c>
      <c r="T172" s="161">
        <f>Curves!F168+' Summary'!$B$18</f>
        <v>0.17300000000000001</v>
      </c>
      <c r="U172" s="5">
        <f t="shared" si="136"/>
        <v>30</v>
      </c>
      <c r="V172" s="45">
        <f t="shared" si="137"/>
        <v>42363</v>
      </c>
      <c r="W172" s="5">
        <f t="shared" si="138"/>
        <v>5412</v>
      </c>
      <c r="X172" s="55">
        <f t="shared" si="139"/>
        <v>6.0705993078420006E-2</v>
      </c>
      <c r="Y172" s="47">
        <f t="shared" si="140"/>
        <v>0.4120589527520479</v>
      </c>
      <c r="Z172" s="47">
        <f>Y172/Y165</f>
        <v>0.96241830857040356</v>
      </c>
      <c r="AA172" s="5">
        <f t="shared" si="141"/>
        <v>0</v>
      </c>
      <c r="AB172" s="5">
        <f t="shared" si="142"/>
        <v>0</v>
      </c>
      <c r="AD172" s="36">
        <f t="shared" si="173"/>
        <v>5.6215000000000002</v>
      </c>
      <c r="AE172" s="165">
        <f t="shared" si="174"/>
        <v>0.17300000000000001</v>
      </c>
      <c r="AF172" s="164">
        <f t="shared" si="175"/>
        <v>14.669404517453799</v>
      </c>
      <c r="AG172" s="164">
        <f t="shared" si="176"/>
        <v>14.669404517453799</v>
      </c>
      <c r="AH172" s="160">
        <v>1</v>
      </c>
      <c r="AJ172" s="36"/>
      <c r="AK172" s="36"/>
      <c r="AL172" s="36"/>
      <c r="AM172" s="137"/>
      <c r="AO172" s="138"/>
      <c r="BI172" s="39">
        <f t="shared" si="143"/>
        <v>0</v>
      </c>
      <c r="BJ172" s="39">
        <f t="shared" si="144"/>
        <v>0</v>
      </c>
      <c r="BK172" s="39">
        <f t="shared" si="145"/>
        <v>0</v>
      </c>
      <c r="BL172" s="39">
        <f t="shared" si="146"/>
        <v>0</v>
      </c>
      <c r="BM172" s="39">
        <f t="shared" si="147"/>
        <v>0</v>
      </c>
      <c r="BN172" s="39">
        <f t="shared" si="148"/>
        <v>0</v>
      </c>
      <c r="BO172" s="39">
        <f t="shared" si="149"/>
        <v>0</v>
      </c>
      <c r="BP172" s="39">
        <f t="shared" si="150"/>
        <v>0</v>
      </c>
      <c r="BQ172" s="39">
        <f t="shared" si="151"/>
        <v>0</v>
      </c>
      <c r="BR172" s="43"/>
      <c r="BS172" s="39">
        <f t="shared" si="152"/>
        <v>0</v>
      </c>
      <c r="BT172" s="39">
        <f t="shared" si="153"/>
        <v>0</v>
      </c>
      <c r="BU172" s="39">
        <f t="shared" si="154"/>
        <v>0</v>
      </c>
      <c r="BV172" s="40">
        <f t="shared" si="155"/>
        <v>0</v>
      </c>
      <c r="BX172" s="39">
        <f t="shared" si="156"/>
        <v>0</v>
      </c>
      <c r="BY172" s="39">
        <f t="shared" si="157"/>
        <v>0</v>
      </c>
      <c r="BZ172" s="39">
        <f t="shared" si="158"/>
        <v>0</v>
      </c>
      <c r="CA172" s="40">
        <f t="shared" si="159"/>
        <v>0</v>
      </c>
      <c r="CB172" s="40"/>
      <c r="CC172" s="52">
        <f t="shared" si="160"/>
        <v>0</v>
      </c>
      <c r="CE172" s="52">
        <f t="shared" si="161"/>
        <v>0</v>
      </c>
      <c r="CF172" s="70"/>
    </row>
    <row r="173" spans="1:84" ht="12" customHeight="1">
      <c r="A173" s="44">
        <f t="shared" si="162"/>
        <v>42339</v>
      </c>
      <c r="B173" s="66">
        <f t="shared" si="163"/>
        <v>15000</v>
      </c>
      <c r="C173" s="67"/>
      <c r="D173" s="68">
        <f t="shared" si="126"/>
        <v>15000</v>
      </c>
      <c r="E173" s="35">
        <f t="shared" si="127"/>
        <v>0</v>
      </c>
      <c r="F173" s="35">
        <f t="shared" si="128"/>
        <v>0</v>
      </c>
      <c r="G173" s="55">
        <f t="shared" si="129"/>
        <v>5.7450000000000001</v>
      </c>
      <c r="H173" s="69">
        <f>G173+' Summary'!$B$15</f>
        <v>5.7450000000000001</v>
      </c>
      <c r="I173" s="105">
        <f>H173+' Summary'!$B$17</f>
        <v>5.7450000000000001</v>
      </c>
      <c r="J173" s="55">
        <f t="shared" si="130"/>
        <v>4.0000000000000001E-3</v>
      </c>
      <c r="K173" s="69">
        <f>J173+' Summary'!$B$16</f>
        <v>4.0000000000000001E-3</v>
      </c>
      <c r="L173" s="105">
        <f t="shared" si="131"/>
        <v>4.0000000000000001E-3</v>
      </c>
      <c r="M173" s="55">
        <f t="shared" si="132"/>
        <v>7.4999999999999997E-3</v>
      </c>
      <c r="N173" s="69">
        <f t="shared" si="177"/>
        <v>7.4999999999999997E-3</v>
      </c>
      <c r="O173" s="105">
        <f t="shared" si="177"/>
        <v>7.4999999999999997E-3</v>
      </c>
      <c r="P173" s="7"/>
      <c r="Q173" s="105">
        <f t="shared" si="133"/>
        <v>5.7565</v>
      </c>
      <c r="R173" s="105">
        <f t="shared" si="134"/>
        <v>5.7565</v>
      </c>
      <c r="S173" s="105">
        <f t="shared" si="135"/>
        <v>5.7565</v>
      </c>
      <c r="T173" s="161">
        <f>Curves!F169+' Summary'!$B$18</f>
        <v>0.17300000000000001</v>
      </c>
      <c r="U173" s="5">
        <f t="shared" si="136"/>
        <v>31</v>
      </c>
      <c r="V173" s="45">
        <f t="shared" si="137"/>
        <v>42394</v>
      </c>
      <c r="W173" s="5">
        <f t="shared" si="138"/>
        <v>5443</v>
      </c>
      <c r="X173" s="55">
        <f t="shared" si="139"/>
        <v>6.0738965715522397E-2</v>
      </c>
      <c r="Y173" s="47">
        <f t="shared" si="140"/>
        <v>0.40976968801196539</v>
      </c>
      <c r="Z173" s="47">
        <f>Y173/Y165</f>
        <v>0.95707142729454442</v>
      </c>
      <c r="AA173" s="5">
        <f t="shared" si="141"/>
        <v>0</v>
      </c>
      <c r="AB173" s="5">
        <f t="shared" si="142"/>
        <v>0</v>
      </c>
      <c r="AD173" s="36">
        <f t="shared" si="173"/>
        <v>5.7565</v>
      </c>
      <c r="AE173" s="165">
        <f t="shared" si="174"/>
        <v>0.17300000000000001</v>
      </c>
      <c r="AF173" s="164">
        <f t="shared" si="175"/>
        <v>14.751540041067761</v>
      </c>
      <c r="AG173" s="164">
        <f t="shared" si="176"/>
        <v>14.751540041067761</v>
      </c>
      <c r="AH173" s="160">
        <v>1</v>
      </c>
      <c r="AJ173" s="36"/>
      <c r="AK173" s="36"/>
      <c r="AL173" s="36"/>
      <c r="AM173" s="137"/>
      <c r="AO173" s="138"/>
      <c r="BI173" s="39">
        <f t="shared" si="143"/>
        <v>0</v>
      </c>
      <c r="BJ173" s="39">
        <f t="shared" si="144"/>
        <v>0</v>
      </c>
      <c r="BK173" s="39">
        <f t="shared" si="145"/>
        <v>0</v>
      </c>
      <c r="BL173" s="39">
        <f t="shared" si="146"/>
        <v>0</v>
      </c>
      <c r="BM173" s="39">
        <f t="shared" si="147"/>
        <v>0</v>
      </c>
      <c r="BN173" s="39">
        <f t="shared" si="148"/>
        <v>0</v>
      </c>
      <c r="BO173" s="39">
        <f t="shared" si="149"/>
        <v>0</v>
      </c>
      <c r="BP173" s="39">
        <f t="shared" si="150"/>
        <v>0</v>
      </c>
      <c r="BQ173" s="39">
        <f t="shared" si="151"/>
        <v>0</v>
      </c>
      <c r="BR173" s="43"/>
      <c r="BS173" s="39">
        <f t="shared" si="152"/>
        <v>0</v>
      </c>
      <c r="BT173" s="39">
        <f t="shared" si="153"/>
        <v>0</v>
      </c>
      <c r="BU173" s="39">
        <f t="shared" si="154"/>
        <v>0</v>
      </c>
      <c r="BV173" s="40">
        <f t="shared" si="155"/>
        <v>0</v>
      </c>
      <c r="BX173" s="39">
        <f t="shared" si="156"/>
        <v>0</v>
      </c>
      <c r="BY173" s="39">
        <f t="shared" si="157"/>
        <v>0</v>
      </c>
      <c r="BZ173" s="39">
        <f t="shared" si="158"/>
        <v>0</v>
      </c>
      <c r="CA173" s="40">
        <f t="shared" si="159"/>
        <v>0</v>
      </c>
      <c r="CB173" s="40"/>
      <c r="CC173" s="52">
        <f t="shared" si="160"/>
        <v>0</v>
      </c>
      <c r="CE173" s="52">
        <f t="shared" si="161"/>
        <v>0</v>
      </c>
      <c r="CF173" s="70"/>
    </row>
    <row r="174" spans="1:84" ht="12" customHeight="1">
      <c r="A174" s="44">
        <f t="shared" si="162"/>
        <v>42370</v>
      </c>
      <c r="B174" s="66">
        <f t="shared" si="163"/>
        <v>15000</v>
      </c>
      <c r="C174" s="67"/>
      <c r="D174" s="68">
        <f t="shared" si="126"/>
        <v>15000</v>
      </c>
      <c r="E174" s="35">
        <f t="shared" si="127"/>
        <v>0</v>
      </c>
      <c r="F174" s="35">
        <f t="shared" si="128"/>
        <v>0</v>
      </c>
      <c r="G174" s="55">
        <f t="shared" si="129"/>
        <v>5.8</v>
      </c>
      <c r="H174" s="69">
        <f>G174+' Summary'!$B$15</f>
        <v>5.8</v>
      </c>
      <c r="I174" s="105">
        <f>H174+' Summary'!$B$17</f>
        <v>5.8</v>
      </c>
      <c r="J174" s="55">
        <f t="shared" si="130"/>
        <v>4.0000000000000001E-3</v>
      </c>
      <c r="K174" s="69">
        <f>J174+' Summary'!$B$16</f>
        <v>4.0000000000000001E-3</v>
      </c>
      <c r="L174" s="105">
        <f t="shared" si="131"/>
        <v>4.0000000000000001E-3</v>
      </c>
      <c r="M174" s="55">
        <f t="shared" si="132"/>
        <v>7.4999999999999997E-3</v>
      </c>
      <c r="N174" s="69">
        <f t="shared" si="177"/>
        <v>7.4999999999999997E-3</v>
      </c>
      <c r="O174" s="105">
        <f t="shared" si="177"/>
        <v>7.4999999999999997E-3</v>
      </c>
      <c r="P174" s="7"/>
      <c r="Q174" s="105">
        <f t="shared" si="133"/>
        <v>5.8114999999999997</v>
      </c>
      <c r="R174" s="105">
        <f t="shared" si="134"/>
        <v>5.8114999999999997</v>
      </c>
      <c r="S174" s="105">
        <f t="shared" si="135"/>
        <v>5.8114999999999997</v>
      </c>
      <c r="T174" s="161">
        <f>Curves!F170+' Summary'!$B$18</f>
        <v>0.17300000000000001</v>
      </c>
      <c r="U174" s="5">
        <f t="shared" si="136"/>
        <v>31</v>
      </c>
      <c r="V174" s="45">
        <f t="shared" si="137"/>
        <v>42425</v>
      </c>
      <c r="W174" s="5">
        <f t="shared" si="138"/>
        <v>5474</v>
      </c>
      <c r="X174" s="55">
        <f t="shared" si="139"/>
        <v>6.0773037440906612E-2</v>
      </c>
      <c r="Y174" s="47">
        <f t="shared" si="140"/>
        <v>0.40749085774087618</v>
      </c>
      <c r="Z174" s="47">
        <f>Y174/Y165</f>
        <v>0.95174891710425991</v>
      </c>
      <c r="AA174" s="5">
        <f t="shared" si="141"/>
        <v>0</v>
      </c>
      <c r="AB174" s="5">
        <f t="shared" si="142"/>
        <v>0</v>
      </c>
      <c r="AD174" s="36">
        <f t="shared" si="173"/>
        <v>5.8114999999999997</v>
      </c>
      <c r="AE174" s="165">
        <f t="shared" si="174"/>
        <v>0.17300000000000001</v>
      </c>
      <c r="AF174" s="164">
        <f t="shared" si="175"/>
        <v>14.836413415468858</v>
      </c>
      <c r="AG174" s="164">
        <f t="shared" si="176"/>
        <v>14.836413415468858</v>
      </c>
      <c r="AH174" s="160">
        <v>1</v>
      </c>
      <c r="AJ174" s="36"/>
      <c r="AK174" s="36"/>
      <c r="AL174" s="36"/>
      <c r="AM174" s="137"/>
      <c r="AO174" s="138"/>
      <c r="BI174" s="39">
        <f t="shared" si="143"/>
        <v>0</v>
      </c>
      <c r="BJ174" s="39">
        <f t="shared" si="144"/>
        <v>0</v>
      </c>
      <c r="BK174" s="39">
        <f t="shared" si="145"/>
        <v>0</v>
      </c>
      <c r="BL174" s="39">
        <f t="shared" si="146"/>
        <v>0</v>
      </c>
      <c r="BM174" s="39">
        <f t="shared" si="147"/>
        <v>0</v>
      </c>
      <c r="BN174" s="39">
        <f t="shared" si="148"/>
        <v>0</v>
      </c>
      <c r="BO174" s="39">
        <f t="shared" si="149"/>
        <v>0</v>
      </c>
      <c r="BP174" s="39">
        <f t="shared" si="150"/>
        <v>0</v>
      </c>
      <c r="BQ174" s="39">
        <f t="shared" si="151"/>
        <v>0</v>
      </c>
      <c r="BR174" s="43"/>
      <c r="BS174" s="39">
        <f t="shared" si="152"/>
        <v>0</v>
      </c>
      <c r="BT174" s="39">
        <f t="shared" si="153"/>
        <v>0</v>
      </c>
      <c r="BU174" s="39">
        <f t="shared" si="154"/>
        <v>0</v>
      </c>
      <c r="BV174" s="40">
        <f t="shared" si="155"/>
        <v>0</v>
      </c>
      <c r="BX174" s="39">
        <f t="shared" si="156"/>
        <v>0</v>
      </c>
      <c r="BY174" s="39">
        <f t="shared" si="157"/>
        <v>0</v>
      </c>
      <c r="BZ174" s="39">
        <f t="shared" si="158"/>
        <v>0</v>
      </c>
      <c r="CA174" s="40">
        <f t="shared" si="159"/>
        <v>0</v>
      </c>
      <c r="CB174" s="40"/>
      <c r="CC174" s="52">
        <f t="shared" si="160"/>
        <v>0</v>
      </c>
      <c r="CE174" s="52">
        <f t="shared" si="161"/>
        <v>0</v>
      </c>
      <c r="CF174" s="70"/>
    </row>
    <row r="175" spans="1:84" ht="12" customHeight="1">
      <c r="A175" s="44">
        <f t="shared" si="162"/>
        <v>42401</v>
      </c>
      <c r="B175" s="66">
        <f t="shared" si="163"/>
        <v>15000</v>
      </c>
      <c r="C175" s="67"/>
      <c r="D175" s="68">
        <f t="shared" si="126"/>
        <v>15000</v>
      </c>
      <c r="E175" s="35">
        <f t="shared" si="127"/>
        <v>0</v>
      </c>
      <c r="F175" s="35">
        <f t="shared" si="128"/>
        <v>0</v>
      </c>
      <c r="G175" s="55">
        <f t="shared" si="129"/>
        <v>5.68</v>
      </c>
      <c r="H175" s="69">
        <f>G175+' Summary'!$B$15</f>
        <v>5.68</v>
      </c>
      <c r="I175" s="105">
        <f>H175+' Summary'!$B$17</f>
        <v>5.68</v>
      </c>
      <c r="J175" s="55">
        <f t="shared" si="130"/>
        <v>4.0000000000000001E-3</v>
      </c>
      <c r="K175" s="69">
        <f>J175+' Summary'!$B$16</f>
        <v>4.0000000000000001E-3</v>
      </c>
      <c r="L175" s="105">
        <f t="shared" si="131"/>
        <v>4.0000000000000001E-3</v>
      </c>
      <c r="M175" s="55">
        <f t="shared" si="132"/>
        <v>7.4999999999999997E-3</v>
      </c>
      <c r="N175" s="69">
        <f t="shared" si="177"/>
        <v>7.4999999999999997E-3</v>
      </c>
      <c r="O175" s="105">
        <f t="shared" si="177"/>
        <v>7.4999999999999997E-3</v>
      </c>
      <c r="P175" s="7"/>
      <c r="Q175" s="105">
        <f t="shared" si="133"/>
        <v>5.6914999999999996</v>
      </c>
      <c r="R175" s="105">
        <f t="shared" si="134"/>
        <v>5.6914999999999996</v>
      </c>
      <c r="S175" s="105">
        <f t="shared" si="135"/>
        <v>5.6914999999999996</v>
      </c>
      <c r="T175" s="161">
        <f>Curves!F171+' Summary'!$B$18</f>
        <v>0.17300000000000001</v>
      </c>
      <c r="U175" s="5">
        <f t="shared" si="136"/>
        <v>29</v>
      </c>
      <c r="V175" s="45">
        <f t="shared" si="137"/>
        <v>42454</v>
      </c>
      <c r="W175" s="5">
        <f t="shared" si="138"/>
        <v>5503</v>
      </c>
      <c r="X175" s="55">
        <f t="shared" si="139"/>
        <v>6.0807109166676608E-2</v>
      </c>
      <c r="Y175" s="47">
        <f t="shared" si="140"/>
        <v>0.40536846638670471</v>
      </c>
      <c r="Z175" s="47">
        <f>Y175/Y165</f>
        <v>0.94679179074269471</v>
      </c>
      <c r="AA175" s="5">
        <f t="shared" si="141"/>
        <v>0</v>
      </c>
      <c r="AB175" s="5">
        <f t="shared" si="142"/>
        <v>0</v>
      </c>
      <c r="AD175" s="36">
        <f t="shared" si="173"/>
        <v>5.6914999999999996</v>
      </c>
      <c r="AE175" s="165">
        <f t="shared" si="174"/>
        <v>0.17300000000000001</v>
      </c>
      <c r="AF175" s="164">
        <f t="shared" si="175"/>
        <v>14.921286789869953</v>
      </c>
      <c r="AG175" s="164">
        <f t="shared" si="176"/>
        <v>14.921286789869953</v>
      </c>
      <c r="AH175" s="160">
        <v>1</v>
      </c>
      <c r="AJ175" s="36"/>
      <c r="AK175" s="36"/>
      <c r="AL175" s="36"/>
      <c r="AM175" s="137"/>
      <c r="AO175" s="138"/>
      <c r="BI175" s="39">
        <f t="shared" si="143"/>
        <v>0</v>
      </c>
      <c r="BJ175" s="39">
        <f t="shared" si="144"/>
        <v>0</v>
      </c>
      <c r="BK175" s="39">
        <f t="shared" si="145"/>
        <v>0</v>
      </c>
      <c r="BL175" s="39">
        <f t="shared" si="146"/>
        <v>0</v>
      </c>
      <c r="BM175" s="39">
        <f t="shared" si="147"/>
        <v>0</v>
      </c>
      <c r="BN175" s="39">
        <f t="shared" si="148"/>
        <v>0</v>
      </c>
      <c r="BO175" s="39">
        <f t="shared" si="149"/>
        <v>0</v>
      </c>
      <c r="BP175" s="39">
        <f t="shared" si="150"/>
        <v>0</v>
      </c>
      <c r="BQ175" s="39">
        <f t="shared" si="151"/>
        <v>0</v>
      </c>
      <c r="BR175" s="43"/>
      <c r="BS175" s="39">
        <f t="shared" si="152"/>
        <v>0</v>
      </c>
      <c r="BT175" s="39">
        <f t="shared" si="153"/>
        <v>0</v>
      </c>
      <c r="BU175" s="39">
        <f t="shared" si="154"/>
        <v>0</v>
      </c>
      <c r="BV175" s="40">
        <f t="shared" si="155"/>
        <v>0</v>
      </c>
      <c r="BX175" s="39">
        <f t="shared" si="156"/>
        <v>0</v>
      </c>
      <c r="BY175" s="39">
        <f t="shared" si="157"/>
        <v>0</v>
      </c>
      <c r="BZ175" s="39">
        <f t="shared" si="158"/>
        <v>0</v>
      </c>
      <c r="CA175" s="40">
        <f t="shared" si="159"/>
        <v>0</v>
      </c>
      <c r="CB175" s="40"/>
      <c r="CC175" s="52">
        <f t="shared" si="160"/>
        <v>0</v>
      </c>
      <c r="CE175" s="52">
        <f t="shared" si="161"/>
        <v>0</v>
      </c>
      <c r="CF175" s="70"/>
    </row>
    <row r="176" spans="1:84" ht="12" customHeight="1">
      <c r="A176" s="44">
        <f t="shared" si="162"/>
        <v>42430</v>
      </c>
      <c r="B176" s="66">
        <f t="shared" si="163"/>
        <v>15000</v>
      </c>
      <c r="C176" s="67"/>
      <c r="D176" s="68">
        <f t="shared" si="126"/>
        <v>15000</v>
      </c>
      <c r="E176" s="35">
        <f t="shared" si="127"/>
        <v>0</v>
      </c>
      <c r="F176" s="35">
        <f t="shared" si="128"/>
        <v>0</v>
      </c>
      <c r="G176" s="55">
        <f t="shared" si="129"/>
        <v>5.54</v>
      </c>
      <c r="H176" s="69">
        <f>G176+' Summary'!$B$15</f>
        <v>5.54</v>
      </c>
      <c r="I176" s="105">
        <f>H176+' Summary'!$B$17</f>
        <v>5.54</v>
      </c>
      <c r="J176" s="55">
        <f t="shared" si="130"/>
        <v>1.7500000000000002E-2</v>
      </c>
      <c r="K176" s="69">
        <f>J176+' Summary'!$B$16</f>
        <v>1.7500000000000002E-2</v>
      </c>
      <c r="L176" s="105">
        <f t="shared" si="131"/>
        <v>1.7500000000000002E-2</v>
      </c>
      <c r="M176" s="55">
        <f t="shared" si="132"/>
        <v>7.4999999999999997E-3</v>
      </c>
      <c r="N176" s="69">
        <f t="shared" si="177"/>
        <v>7.4999999999999997E-3</v>
      </c>
      <c r="O176" s="105">
        <f t="shared" si="177"/>
        <v>7.4999999999999997E-3</v>
      </c>
      <c r="P176" s="7"/>
      <c r="Q176" s="105">
        <f t="shared" si="133"/>
        <v>5.5650000000000004</v>
      </c>
      <c r="R176" s="105">
        <f t="shared" si="134"/>
        <v>5.5650000000000004</v>
      </c>
      <c r="S176" s="105">
        <f t="shared" si="135"/>
        <v>5.5650000000000004</v>
      </c>
      <c r="T176" s="161">
        <f>Curves!F172+' Summary'!$B$18</f>
        <v>0.17300000000000001</v>
      </c>
      <c r="U176" s="5">
        <f t="shared" si="136"/>
        <v>31</v>
      </c>
      <c r="V176" s="45">
        <f t="shared" si="137"/>
        <v>42485</v>
      </c>
      <c r="W176" s="5">
        <f t="shared" si="138"/>
        <v>5534</v>
      </c>
      <c r="X176" s="55">
        <f t="shared" si="139"/>
        <v>6.083898271693982E-2</v>
      </c>
      <c r="Y176" s="47">
        <f t="shared" si="140"/>
        <v>0.40310973954563611</v>
      </c>
      <c r="Z176" s="47">
        <f>Y176/Y165</f>
        <v>0.94151623477822588</v>
      </c>
      <c r="AA176" s="5">
        <f t="shared" si="141"/>
        <v>0</v>
      </c>
      <c r="AB176" s="5">
        <f t="shared" si="142"/>
        <v>0</v>
      </c>
      <c r="AD176" s="36">
        <f t="shared" si="173"/>
        <v>5.5650000000000004</v>
      </c>
      <c r="AE176" s="165">
        <f t="shared" si="174"/>
        <v>0.17300000000000001</v>
      </c>
      <c r="AF176" s="164">
        <f t="shared" si="175"/>
        <v>15.000684462696784</v>
      </c>
      <c r="AG176" s="164">
        <f t="shared" si="176"/>
        <v>15.000684462696784</v>
      </c>
      <c r="AH176" s="160">
        <v>1</v>
      </c>
      <c r="AJ176" s="36"/>
      <c r="AK176" s="36"/>
      <c r="AL176" s="36"/>
      <c r="AM176" s="137"/>
      <c r="AO176" s="138"/>
      <c r="BI176" s="39">
        <f t="shared" si="143"/>
        <v>0</v>
      </c>
      <c r="BJ176" s="39">
        <f t="shared" si="144"/>
        <v>0</v>
      </c>
      <c r="BK176" s="39">
        <f t="shared" si="145"/>
        <v>0</v>
      </c>
      <c r="BL176" s="39">
        <f t="shared" si="146"/>
        <v>0</v>
      </c>
      <c r="BM176" s="39">
        <f t="shared" si="147"/>
        <v>0</v>
      </c>
      <c r="BN176" s="39">
        <f t="shared" si="148"/>
        <v>0</v>
      </c>
      <c r="BO176" s="39">
        <f t="shared" si="149"/>
        <v>0</v>
      </c>
      <c r="BP176" s="39">
        <f t="shared" si="150"/>
        <v>0</v>
      </c>
      <c r="BQ176" s="39">
        <f t="shared" si="151"/>
        <v>0</v>
      </c>
      <c r="BR176" s="43"/>
      <c r="BS176" s="39">
        <f t="shared" si="152"/>
        <v>0</v>
      </c>
      <c r="BT176" s="39">
        <f t="shared" si="153"/>
        <v>0</v>
      </c>
      <c r="BU176" s="39">
        <f t="shared" si="154"/>
        <v>0</v>
      </c>
      <c r="BV176" s="40">
        <f t="shared" si="155"/>
        <v>0</v>
      </c>
      <c r="BX176" s="39">
        <f t="shared" si="156"/>
        <v>0</v>
      </c>
      <c r="BY176" s="39">
        <f t="shared" si="157"/>
        <v>0</v>
      </c>
      <c r="BZ176" s="39">
        <f t="shared" si="158"/>
        <v>0</v>
      </c>
      <c r="CA176" s="40">
        <f t="shared" si="159"/>
        <v>0</v>
      </c>
      <c r="CB176" s="40"/>
      <c r="CC176" s="52">
        <f t="shared" si="160"/>
        <v>0</v>
      </c>
      <c r="CE176" s="52">
        <f t="shared" si="161"/>
        <v>0</v>
      </c>
      <c r="CF176" s="70"/>
    </row>
    <row r="177" spans="1:84" s="154" customFormat="1" ht="12" customHeight="1">
      <c r="A177" s="139">
        <f t="shared" si="162"/>
        <v>42461</v>
      </c>
      <c r="B177" s="140">
        <f t="shared" si="163"/>
        <v>15000</v>
      </c>
      <c r="C177" s="141"/>
      <c r="D177" s="142">
        <f t="shared" si="126"/>
        <v>15000</v>
      </c>
      <c r="E177" s="143">
        <f t="shared" si="127"/>
        <v>0</v>
      </c>
      <c r="F177" s="143">
        <f t="shared" si="128"/>
        <v>0</v>
      </c>
      <c r="G177" s="144">
        <f t="shared" si="129"/>
        <v>5.5039999999999996</v>
      </c>
      <c r="H177" s="145">
        <f>G177+' Summary'!$B$15</f>
        <v>5.5039999999999996</v>
      </c>
      <c r="I177" s="146">
        <f>H177+' Summary'!$B$17</f>
        <v>5.5039999999999996</v>
      </c>
      <c r="J177" s="144">
        <f t="shared" si="130"/>
        <v>1.7500000000000002E-2</v>
      </c>
      <c r="K177" s="145">
        <f>J177+' Summary'!$B$16</f>
        <v>1.7500000000000002E-2</v>
      </c>
      <c r="L177" s="146">
        <f t="shared" si="131"/>
        <v>1.7500000000000002E-2</v>
      </c>
      <c r="M177" s="144">
        <f t="shared" si="132"/>
        <v>0.01</v>
      </c>
      <c r="N177" s="145">
        <f t="shared" si="177"/>
        <v>0.01</v>
      </c>
      <c r="O177" s="146">
        <f t="shared" si="177"/>
        <v>0.01</v>
      </c>
      <c r="P177" s="147"/>
      <c r="Q177" s="146">
        <f t="shared" si="133"/>
        <v>5.5314999999999994</v>
      </c>
      <c r="R177" s="146">
        <f t="shared" si="134"/>
        <v>5.5314999999999994</v>
      </c>
      <c r="S177" s="146">
        <f t="shared" si="135"/>
        <v>5.5314999999999994</v>
      </c>
      <c r="T177" s="162">
        <f>Curves!F173+' Summary'!$B$18</f>
        <v>0.17300000000000001</v>
      </c>
      <c r="U177" s="148">
        <f t="shared" si="136"/>
        <v>30</v>
      </c>
      <c r="V177" s="149">
        <f t="shared" si="137"/>
        <v>42515</v>
      </c>
      <c r="W177" s="148">
        <f t="shared" si="138"/>
        <v>5564</v>
      </c>
      <c r="X177" s="144">
        <f t="shared" si="139"/>
        <v>6.0873054443455893E-2</v>
      </c>
      <c r="Y177" s="150">
        <f t="shared" si="140"/>
        <v>0.40093371938074934</v>
      </c>
      <c r="Z177" s="150">
        <f>Y177/Y165</f>
        <v>0.93643385121995482</v>
      </c>
      <c r="AA177" s="148">
        <f t="shared" si="141"/>
        <v>0</v>
      </c>
      <c r="AB177" s="148">
        <f t="shared" si="142"/>
        <v>0</v>
      </c>
      <c r="AC177" s="148"/>
      <c r="AD177" s="151">
        <f t="shared" si="173"/>
        <v>5.5314999999999994</v>
      </c>
      <c r="AE177" s="167">
        <f t="shared" si="174"/>
        <v>0.17300000000000001</v>
      </c>
      <c r="AF177" s="168">
        <f t="shared" si="175"/>
        <v>15.085557837097879</v>
      </c>
      <c r="AG177" s="168">
        <f t="shared" si="176"/>
        <v>15.085557837097879</v>
      </c>
      <c r="AH177" s="169">
        <v>1</v>
      </c>
      <c r="AI177" s="148"/>
      <c r="AJ177" s="151"/>
      <c r="AK177" s="151"/>
      <c r="AL177" s="151"/>
      <c r="AM177" s="152"/>
      <c r="AN177" s="148"/>
      <c r="AO177" s="153"/>
      <c r="AP177" s="148"/>
      <c r="AQ177" s="148"/>
      <c r="AR177" s="148"/>
      <c r="AS177" s="148"/>
      <c r="AT177" s="148"/>
      <c r="AU177" s="148"/>
      <c r="AV177" s="148"/>
      <c r="AW177" s="148"/>
      <c r="AX177" s="148"/>
      <c r="AY177" s="148"/>
      <c r="AZ177" s="148"/>
      <c r="BA177" s="148"/>
      <c r="BB177" s="148"/>
      <c r="BC177" s="148"/>
      <c r="BD177" s="148"/>
      <c r="BE177" s="148"/>
      <c r="BF177" s="148"/>
      <c r="BG177" s="148"/>
      <c r="BI177" s="155">
        <f t="shared" si="143"/>
        <v>0</v>
      </c>
      <c r="BJ177" s="155">
        <f t="shared" si="144"/>
        <v>0</v>
      </c>
      <c r="BK177" s="155">
        <f t="shared" si="145"/>
        <v>0</v>
      </c>
      <c r="BL177" s="155">
        <f t="shared" si="146"/>
        <v>0</v>
      </c>
      <c r="BM177" s="155">
        <f t="shared" si="147"/>
        <v>0</v>
      </c>
      <c r="BN177" s="155">
        <f t="shared" si="148"/>
        <v>0</v>
      </c>
      <c r="BO177" s="155">
        <f t="shared" si="149"/>
        <v>0</v>
      </c>
      <c r="BP177" s="155">
        <f t="shared" si="150"/>
        <v>0</v>
      </c>
      <c r="BQ177" s="155">
        <f t="shared" si="151"/>
        <v>0</v>
      </c>
      <c r="BR177" s="156"/>
      <c r="BS177" s="155">
        <f t="shared" si="152"/>
        <v>0</v>
      </c>
      <c r="BT177" s="155">
        <f t="shared" si="153"/>
        <v>0</v>
      </c>
      <c r="BU177" s="155">
        <f t="shared" si="154"/>
        <v>0</v>
      </c>
      <c r="BV177" s="157">
        <f t="shared" si="155"/>
        <v>0</v>
      </c>
      <c r="BW177" s="158"/>
      <c r="BX177" s="155">
        <f t="shared" si="156"/>
        <v>0</v>
      </c>
      <c r="BY177" s="155">
        <f t="shared" si="157"/>
        <v>0</v>
      </c>
      <c r="BZ177" s="155">
        <f t="shared" si="158"/>
        <v>0</v>
      </c>
      <c r="CA177" s="157">
        <f t="shared" si="159"/>
        <v>0</v>
      </c>
      <c r="CB177" s="157"/>
      <c r="CC177" s="159">
        <f t="shared" si="160"/>
        <v>0</v>
      </c>
      <c r="CE177" s="159">
        <f t="shared" si="161"/>
        <v>0</v>
      </c>
      <c r="CF177" s="163"/>
    </row>
    <row r="178" spans="1:84" ht="12" customHeight="1">
      <c r="A178" s="44">
        <f t="shared" si="162"/>
        <v>42491</v>
      </c>
      <c r="B178" s="66">
        <f t="shared" si="163"/>
        <v>15000</v>
      </c>
      <c r="C178" s="67"/>
      <c r="D178" s="68">
        <f t="shared" si="126"/>
        <v>15000</v>
      </c>
      <c r="E178" s="35">
        <f t="shared" si="127"/>
        <v>0</v>
      </c>
      <c r="F178" s="35">
        <f t="shared" si="128"/>
        <v>0</v>
      </c>
      <c r="G178" s="55">
        <f t="shared" si="129"/>
        <v>5.4910000000000005</v>
      </c>
      <c r="H178" s="69">
        <f>G178+' Summary'!$B$15</f>
        <v>5.4910000000000005</v>
      </c>
      <c r="I178" s="105">
        <f>H178+' Summary'!$B$17</f>
        <v>5.4910000000000005</v>
      </c>
      <c r="J178" s="55">
        <f t="shared" si="130"/>
        <v>1.7250000000000001E-2</v>
      </c>
      <c r="K178" s="69">
        <f>J178+' Summary'!$B$16</f>
        <v>1.7250000000000001E-2</v>
      </c>
      <c r="L178" s="105">
        <f t="shared" si="131"/>
        <v>1.7250000000000001E-2</v>
      </c>
      <c r="M178" s="55">
        <f t="shared" si="132"/>
        <v>0.01</v>
      </c>
      <c r="N178" s="69">
        <f t="shared" si="177"/>
        <v>0.01</v>
      </c>
      <c r="O178" s="105">
        <f t="shared" si="177"/>
        <v>0.01</v>
      </c>
      <c r="P178" s="7"/>
      <c r="Q178" s="105">
        <f t="shared" si="133"/>
        <v>5.518250000000001</v>
      </c>
      <c r="R178" s="105">
        <f t="shared" si="134"/>
        <v>5.518250000000001</v>
      </c>
      <c r="S178" s="105">
        <f t="shared" si="135"/>
        <v>5.518250000000001</v>
      </c>
      <c r="T178" s="161">
        <f>Curves!F174+' Summary'!$B$18</f>
        <v>0.17300000000000001</v>
      </c>
      <c r="U178" s="5">
        <f t="shared" si="136"/>
        <v>31</v>
      </c>
      <c r="V178" s="45">
        <f t="shared" si="137"/>
        <v>42546</v>
      </c>
      <c r="W178" s="5">
        <f t="shared" si="138"/>
        <v>5595</v>
      </c>
      <c r="X178" s="55">
        <f t="shared" si="139"/>
        <v>6.0906027082387598E-2</v>
      </c>
      <c r="Y178" s="47">
        <f t="shared" si="140"/>
        <v>0.39869530626804045</v>
      </c>
      <c r="Z178" s="47">
        <f>Y178/Y177</f>
        <v>0.99441699960740104</v>
      </c>
      <c r="AA178" s="5">
        <f t="shared" si="141"/>
        <v>0</v>
      </c>
      <c r="AB178" s="5">
        <f t="shared" si="142"/>
        <v>0</v>
      </c>
      <c r="AD178" s="36">
        <f>S178</f>
        <v>5.518250000000001</v>
      </c>
      <c r="AE178" s="165">
        <f>T178</f>
        <v>0.17300000000000001</v>
      </c>
      <c r="AF178" s="164">
        <f>(A178-$C$3)/365.25</f>
        <v>15.167693360711841</v>
      </c>
      <c r="AG178" s="164">
        <f>AF178</f>
        <v>15.167693360711841</v>
      </c>
      <c r="AH178" s="160">
        <v>1</v>
      </c>
      <c r="AI178" s="5">
        <v>0</v>
      </c>
      <c r="AJ178" s="36">
        <f>$S$8</f>
        <v>4.8062713432508364</v>
      </c>
      <c r="AK178" s="36">
        <f>AJ178-$AK$2</f>
        <v>4.7962713432508366</v>
      </c>
      <c r="AL178" s="166">
        <f>X189</f>
        <v>6.1274221574980609E-2</v>
      </c>
      <c r="AM178" s="137">
        <f>AM166</f>
        <v>1</v>
      </c>
      <c r="AN178" s="5">
        <v>0</v>
      </c>
      <c r="AO178" s="138">
        <f>AF189</f>
        <v>16.084873374401095</v>
      </c>
      <c r="AP178" s="5">
        <v>0</v>
      </c>
      <c r="AQ178" s="5">
        <v>0</v>
      </c>
      <c r="AR178" s="5">
        <v>0</v>
      </c>
      <c r="AT178" s="161">
        <f>_xll.ASTRIP(AD178:AD189,AE178:AE189,AF178:AF189,AG178:AG189,AH178:AH189,AI178,AJ178,AL178,AM178,AN178,AO178,AP178,AQ178,AR178)</f>
        <v>0.37386398274222488</v>
      </c>
      <c r="AU178" s="161">
        <f>_xll.ASTRIP(AD178:AD189,AE178:AE189,AF178:AF189,AG178:AG189,AH178:AH189,AI178,AK178,AL178,AM178,AN178,AO178,AP178,AQ178,AR178)</f>
        <v>0.37185626674061445</v>
      </c>
      <c r="AV178" s="138">
        <f>SUM(Z190:Z201)*$AG$2/12</f>
        <v>9.6441832775657974E-2</v>
      </c>
      <c r="AW178" s="170">
        <f>AV178/$AK$2</f>
        <v>9.6441832775657979</v>
      </c>
      <c r="AX178" s="161">
        <f>(AT178-AU178)*AW178</f>
        <v>1.9362781088832545E-2</v>
      </c>
      <c r="AY178" s="174">
        <f>AX178*SUM(E190:E201)</f>
        <v>0</v>
      </c>
      <c r="BI178" s="39">
        <f t="shared" si="143"/>
        <v>0</v>
      </c>
      <c r="BJ178" s="39">
        <f t="shared" si="144"/>
        <v>0</v>
      </c>
      <c r="BK178" s="39">
        <f t="shared" si="145"/>
        <v>0</v>
      </c>
      <c r="BL178" s="39">
        <f t="shared" si="146"/>
        <v>0</v>
      </c>
      <c r="BM178" s="39">
        <f t="shared" si="147"/>
        <v>0</v>
      </c>
      <c r="BN178" s="39">
        <f t="shared" si="148"/>
        <v>0</v>
      </c>
      <c r="BO178" s="39">
        <f t="shared" si="149"/>
        <v>0</v>
      </c>
      <c r="BP178" s="39">
        <f t="shared" si="150"/>
        <v>0</v>
      </c>
      <c r="BQ178" s="39">
        <f t="shared" si="151"/>
        <v>0</v>
      </c>
      <c r="BR178" s="43"/>
      <c r="BS178" s="39">
        <f t="shared" si="152"/>
        <v>0</v>
      </c>
      <c r="BT178" s="39">
        <f t="shared" si="153"/>
        <v>0</v>
      </c>
      <c r="BU178" s="39">
        <f t="shared" si="154"/>
        <v>0</v>
      </c>
      <c r="BV178" s="40">
        <f t="shared" si="155"/>
        <v>0</v>
      </c>
      <c r="BX178" s="39">
        <f t="shared" si="156"/>
        <v>0</v>
      </c>
      <c r="BY178" s="39">
        <f t="shared" si="157"/>
        <v>0</v>
      </c>
      <c r="BZ178" s="39">
        <f t="shared" si="158"/>
        <v>0</v>
      </c>
      <c r="CA178" s="40">
        <f t="shared" si="159"/>
        <v>0</v>
      </c>
      <c r="CB178" s="40"/>
      <c r="CC178" s="52">
        <f t="shared" si="160"/>
        <v>0</v>
      </c>
      <c r="CE178" s="52">
        <f t="shared" si="161"/>
        <v>0</v>
      </c>
      <c r="CF178" s="70"/>
    </row>
    <row r="179" spans="1:84" ht="12" customHeight="1">
      <c r="A179" s="44">
        <f t="shared" si="162"/>
        <v>42522</v>
      </c>
      <c r="B179" s="66">
        <f t="shared" si="163"/>
        <v>15000</v>
      </c>
      <c r="C179" s="67"/>
      <c r="D179" s="68">
        <f t="shared" si="126"/>
        <v>15000</v>
      </c>
      <c r="E179" s="35">
        <f t="shared" si="127"/>
        <v>0</v>
      </c>
      <c r="F179" s="35">
        <f t="shared" si="128"/>
        <v>0</v>
      </c>
      <c r="G179" s="55">
        <f t="shared" si="129"/>
        <v>5.524</v>
      </c>
      <c r="H179" s="69">
        <f>G179+' Summary'!$B$15</f>
        <v>5.524</v>
      </c>
      <c r="I179" s="105">
        <f>H179+' Summary'!$B$17</f>
        <v>5.524</v>
      </c>
      <c r="J179" s="55">
        <f t="shared" si="130"/>
        <v>1.7250000000000001E-2</v>
      </c>
      <c r="K179" s="69">
        <f>J179+' Summary'!$B$16</f>
        <v>1.7250000000000001E-2</v>
      </c>
      <c r="L179" s="105">
        <f t="shared" si="131"/>
        <v>1.7250000000000001E-2</v>
      </c>
      <c r="M179" s="55">
        <f t="shared" si="132"/>
        <v>0.01</v>
      </c>
      <c r="N179" s="69">
        <f t="shared" si="177"/>
        <v>0.01</v>
      </c>
      <c r="O179" s="105">
        <f t="shared" si="177"/>
        <v>0.01</v>
      </c>
      <c r="P179" s="7"/>
      <c r="Q179" s="105">
        <f t="shared" si="133"/>
        <v>5.5512500000000005</v>
      </c>
      <c r="R179" s="105">
        <f t="shared" si="134"/>
        <v>5.5512500000000005</v>
      </c>
      <c r="S179" s="105">
        <f t="shared" si="135"/>
        <v>5.5512500000000005</v>
      </c>
      <c r="T179" s="161">
        <f>Curves!F175+' Summary'!$B$18</f>
        <v>0.17300000000000001</v>
      </c>
      <c r="U179" s="5">
        <f t="shared" si="136"/>
        <v>30</v>
      </c>
      <c r="V179" s="45">
        <f t="shared" si="137"/>
        <v>42576</v>
      </c>
      <c r="W179" s="5">
        <f t="shared" si="138"/>
        <v>5625</v>
      </c>
      <c r="X179" s="55">
        <f t="shared" si="139"/>
        <v>6.094009880966221E-2</v>
      </c>
      <c r="Y179" s="47">
        <f t="shared" si="140"/>
        <v>0.39653888370287316</v>
      </c>
      <c r="Z179" s="47">
        <f>Y179/Y177</f>
        <v>0.98903849822194023</v>
      </c>
      <c r="AA179" s="5">
        <f t="shared" si="141"/>
        <v>0</v>
      </c>
      <c r="AB179" s="5">
        <f t="shared" si="142"/>
        <v>0</v>
      </c>
      <c r="AD179" s="36">
        <f t="shared" ref="AD179:AD189" si="178">S179</f>
        <v>5.5512500000000005</v>
      </c>
      <c r="AE179" s="165">
        <f t="shared" ref="AE179:AE189" si="179">T179</f>
        <v>0.17300000000000001</v>
      </c>
      <c r="AF179" s="164">
        <f t="shared" ref="AF179:AF189" si="180">(A179-$C$3)/365.25</f>
        <v>15.252566735112936</v>
      </c>
      <c r="AG179" s="164">
        <f t="shared" ref="AG179:AG189" si="181">AF179</f>
        <v>15.252566735112936</v>
      </c>
      <c r="AH179" s="160">
        <v>1</v>
      </c>
      <c r="AJ179" s="36"/>
      <c r="AK179" s="36"/>
      <c r="AL179" s="36"/>
      <c r="AM179" s="137"/>
      <c r="AO179" s="138"/>
      <c r="BI179" s="39">
        <f t="shared" si="143"/>
        <v>0</v>
      </c>
      <c r="BJ179" s="39">
        <f t="shared" si="144"/>
        <v>0</v>
      </c>
      <c r="BK179" s="39">
        <f t="shared" si="145"/>
        <v>0</v>
      </c>
      <c r="BL179" s="39">
        <f t="shared" si="146"/>
        <v>0</v>
      </c>
      <c r="BM179" s="39">
        <f t="shared" si="147"/>
        <v>0</v>
      </c>
      <c r="BN179" s="39">
        <f t="shared" si="148"/>
        <v>0</v>
      </c>
      <c r="BO179" s="39">
        <f t="shared" si="149"/>
        <v>0</v>
      </c>
      <c r="BP179" s="39">
        <f t="shared" si="150"/>
        <v>0</v>
      </c>
      <c r="BQ179" s="39">
        <f t="shared" si="151"/>
        <v>0</v>
      </c>
      <c r="BR179" s="43"/>
      <c r="BS179" s="39">
        <f t="shared" si="152"/>
        <v>0</v>
      </c>
      <c r="BT179" s="39">
        <f t="shared" si="153"/>
        <v>0</v>
      </c>
      <c r="BU179" s="39">
        <f t="shared" si="154"/>
        <v>0</v>
      </c>
      <c r="BV179" s="40">
        <f t="shared" si="155"/>
        <v>0</v>
      </c>
      <c r="BX179" s="39">
        <f t="shared" si="156"/>
        <v>0</v>
      </c>
      <c r="BY179" s="39">
        <f t="shared" si="157"/>
        <v>0</v>
      </c>
      <c r="BZ179" s="39">
        <f t="shared" si="158"/>
        <v>0</v>
      </c>
      <c r="CA179" s="40">
        <f t="shared" si="159"/>
        <v>0</v>
      </c>
      <c r="CB179" s="40"/>
      <c r="CC179" s="52">
        <f t="shared" si="160"/>
        <v>0</v>
      </c>
      <c r="CE179" s="52">
        <f t="shared" si="161"/>
        <v>0</v>
      </c>
      <c r="CF179" s="70"/>
    </row>
    <row r="180" spans="1:84" ht="12" customHeight="1">
      <c r="A180" s="44">
        <f t="shared" si="162"/>
        <v>42552</v>
      </c>
      <c r="B180" s="66">
        <f t="shared" si="163"/>
        <v>15000</v>
      </c>
      <c r="C180" s="67"/>
      <c r="D180" s="68">
        <f t="shared" si="126"/>
        <v>15000</v>
      </c>
      <c r="E180" s="35">
        <f t="shared" si="127"/>
        <v>0</v>
      </c>
      <c r="F180" s="35">
        <f t="shared" si="128"/>
        <v>0</v>
      </c>
      <c r="G180" s="55">
        <f t="shared" si="129"/>
        <v>5.55</v>
      </c>
      <c r="H180" s="69">
        <f>G180+' Summary'!$B$15</f>
        <v>5.55</v>
      </c>
      <c r="I180" s="105">
        <f>H180+' Summary'!$B$17</f>
        <v>5.55</v>
      </c>
      <c r="J180" s="55">
        <f t="shared" si="130"/>
        <v>1.7250000000000001E-2</v>
      </c>
      <c r="K180" s="69">
        <f>J180+' Summary'!$B$16</f>
        <v>1.7250000000000001E-2</v>
      </c>
      <c r="L180" s="105">
        <f t="shared" si="131"/>
        <v>1.7250000000000001E-2</v>
      </c>
      <c r="M180" s="55">
        <f t="shared" si="132"/>
        <v>0.01</v>
      </c>
      <c r="N180" s="69">
        <f t="shared" si="177"/>
        <v>0.01</v>
      </c>
      <c r="O180" s="105">
        <f t="shared" si="177"/>
        <v>0.01</v>
      </c>
      <c r="P180" s="7"/>
      <c r="Q180" s="105">
        <f t="shared" si="133"/>
        <v>5.5772500000000003</v>
      </c>
      <c r="R180" s="105">
        <f t="shared" si="134"/>
        <v>5.5772500000000003</v>
      </c>
      <c r="S180" s="105">
        <f t="shared" si="135"/>
        <v>5.5772500000000003</v>
      </c>
      <c r="T180" s="161">
        <f>Curves!F176+' Summary'!$B$18</f>
        <v>0.17300000000000001</v>
      </c>
      <c r="U180" s="5">
        <f t="shared" si="136"/>
        <v>31</v>
      </c>
      <c r="V180" s="45">
        <f t="shared" si="137"/>
        <v>42607</v>
      </c>
      <c r="W180" s="5">
        <f t="shared" si="138"/>
        <v>5656</v>
      </c>
      <c r="X180" s="55">
        <f t="shared" si="139"/>
        <v>6.0973071449328405E-2</v>
      </c>
      <c r="Y180" s="47">
        <f t="shared" si="140"/>
        <v>0.39432065858291843</v>
      </c>
      <c r="Z180" s="47">
        <f>Y180/Y177</f>
        <v>0.98350585027359405</v>
      </c>
      <c r="AA180" s="5">
        <f t="shared" si="141"/>
        <v>0</v>
      </c>
      <c r="AB180" s="5">
        <f t="shared" si="142"/>
        <v>0</v>
      </c>
      <c r="AD180" s="36">
        <f t="shared" si="178"/>
        <v>5.5772500000000003</v>
      </c>
      <c r="AE180" s="165">
        <f t="shared" si="179"/>
        <v>0.17300000000000001</v>
      </c>
      <c r="AF180" s="164">
        <f t="shared" si="180"/>
        <v>15.3347022587269</v>
      </c>
      <c r="AG180" s="164">
        <f t="shared" si="181"/>
        <v>15.3347022587269</v>
      </c>
      <c r="AH180" s="160">
        <v>1</v>
      </c>
      <c r="AJ180" s="36"/>
      <c r="AK180" s="36"/>
      <c r="AL180" s="36"/>
      <c r="AM180" s="137"/>
      <c r="AO180" s="138"/>
      <c r="BI180" s="39">
        <f t="shared" si="143"/>
        <v>0</v>
      </c>
      <c r="BJ180" s="39">
        <f t="shared" si="144"/>
        <v>0</v>
      </c>
      <c r="BK180" s="39">
        <f t="shared" si="145"/>
        <v>0</v>
      </c>
      <c r="BL180" s="39">
        <f t="shared" si="146"/>
        <v>0</v>
      </c>
      <c r="BM180" s="39">
        <f t="shared" si="147"/>
        <v>0</v>
      </c>
      <c r="BN180" s="39">
        <f t="shared" si="148"/>
        <v>0</v>
      </c>
      <c r="BO180" s="39">
        <f t="shared" si="149"/>
        <v>0</v>
      </c>
      <c r="BP180" s="39">
        <f t="shared" si="150"/>
        <v>0</v>
      </c>
      <c r="BQ180" s="39">
        <f t="shared" si="151"/>
        <v>0</v>
      </c>
      <c r="BR180" s="43"/>
      <c r="BS180" s="39">
        <f t="shared" si="152"/>
        <v>0</v>
      </c>
      <c r="BT180" s="39">
        <f t="shared" si="153"/>
        <v>0</v>
      </c>
      <c r="BU180" s="39">
        <f t="shared" si="154"/>
        <v>0</v>
      </c>
      <c r="BV180" s="40">
        <f t="shared" si="155"/>
        <v>0</v>
      </c>
      <c r="BX180" s="39">
        <f t="shared" si="156"/>
        <v>0</v>
      </c>
      <c r="BY180" s="39">
        <f t="shared" si="157"/>
        <v>0</v>
      </c>
      <c r="BZ180" s="39">
        <f t="shared" si="158"/>
        <v>0</v>
      </c>
      <c r="CA180" s="40">
        <f t="shared" si="159"/>
        <v>0</v>
      </c>
      <c r="CB180" s="40"/>
      <c r="CC180" s="52">
        <f t="shared" si="160"/>
        <v>0</v>
      </c>
      <c r="CE180" s="52">
        <f t="shared" si="161"/>
        <v>0</v>
      </c>
      <c r="CF180" s="70"/>
    </row>
    <row r="181" spans="1:84" ht="12" customHeight="1">
      <c r="A181" s="44">
        <f t="shared" si="162"/>
        <v>42583</v>
      </c>
      <c r="B181" s="66">
        <f t="shared" si="163"/>
        <v>15000</v>
      </c>
      <c r="C181" s="67"/>
      <c r="D181" s="68">
        <f t="shared" si="126"/>
        <v>15000</v>
      </c>
      <c r="E181" s="35">
        <f t="shared" si="127"/>
        <v>0</v>
      </c>
      <c r="F181" s="35">
        <f t="shared" si="128"/>
        <v>0</v>
      </c>
      <c r="G181" s="55">
        <f t="shared" si="129"/>
        <v>5.5780000000000012</v>
      </c>
      <c r="H181" s="69">
        <f>G181+' Summary'!$B$15</f>
        <v>5.5780000000000012</v>
      </c>
      <c r="I181" s="105">
        <f>H181+' Summary'!$B$17</f>
        <v>5.5780000000000012</v>
      </c>
      <c r="J181" s="55">
        <f t="shared" si="130"/>
        <v>1.7250000000000001E-2</v>
      </c>
      <c r="K181" s="69">
        <f>J181+' Summary'!$B$16</f>
        <v>1.7250000000000001E-2</v>
      </c>
      <c r="L181" s="105">
        <f t="shared" si="131"/>
        <v>1.7250000000000001E-2</v>
      </c>
      <c r="M181" s="55">
        <f t="shared" si="132"/>
        <v>0.01</v>
      </c>
      <c r="N181" s="69">
        <f t="shared" si="177"/>
        <v>0.01</v>
      </c>
      <c r="O181" s="105">
        <f t="shared" si="177"/>
        <v>0.01</v>
      </c>
      <c r="P181" s="7"/>
      <c r="Q181" s="105">
        <f t="shared" si="133"/>
        <v>5.6052500000000016</v>
      </c>
      <c r="R181" s="105">
        <f t="shared" si="134"/>
        <v>5.6052500000000016</v>
      </c>
      <c r="S181" s="105">
        <f t="shared" si="135"/>
        <v>5.6052500000000016</v>
      </c>
      <c r="T181" s="161">
        <f>Curves!F177+' Summary'!$B$18</f>
        <v>0.17300000000000001</v>
      </c>
      <c r="U181" s="5">
        <f t="shared" si="136"/>
        <v>31</v>
      </c>
      <c r="V181" s="45">
        <f t="shared" si="137"/>
        <v>42638</v>
      </c>
      <c r="W181" s="5">
        <f t="shared" si="138"/>
        <v>5687</v>
      </c>
      <c r="X181" s="55">
        <f t="shared" si="139"/>
        <v>6.1007143177361618E-2</v>
      </c>
      <c r="Y181" s="47">
        <f t="shared" si="140"/>
        <v>0.39211264476938767</v>
      </c>
      <c r="Z181" s="47">
        <f>Y181/Y177</f>
        <v>0.97799867113949401</v>
      </c>
      <c r="AA181" s="5">
        <f t="shared" si="141"/>
        <v>0</v>
      </c>
      <c r="AB181" s="5">
        <f t="shared" si="142"/>
        <v>0</v>
      </c>
      <c r="AD181" s="36">
        <f t="shared" si="178"/>
        <v>5.6052500000000016</v>
      </c>
      <c r="AE181" s="165">
        <f t="shared" si="179"/>
        <v>0.17300000000000001</v>
      </c>
      <c r="AF181" s="164">
        <f t="shared" si="180"/>
        <v>15.419575633127995</v>
      </c>
      <c r="AG181" s="164">
        <f t="shared" si="181"/>
        <v>15.419575633127995</v>
      </c>
      <c r="AH181" s="160">
        <v>1</v>
      </c>
      <c r="AJ181" s="36"/>
      <c r="AK181" s="36"/>
      <c r="AL181" s="36"/>
      <c r="AM181" s="137"/>
      <c r="AO181" s="138"/>
      <c r="BI181" s="39">
        <f t="shared" si="143"/>
        <v>0</v>
      </c>
      <c r="BJ181" s="39">
        <f t="shared" si="144"/>
        <v>0</v>
      </c>
      <c r="BK181" s="39">
        <f t="shared" si="145"/>
        <v>0</v>
      </c>
      <c r="BL181" s="39">
        <f t="shared" si="146"/>
        <v>0</v>
      </c>
      <c r="BM181" s="39">
        <f t="shared" si="147"/>
        <v>0</v>
      </c>
      <c r="BN181" s="39">
        <f t="shared" si="148"/>
        <v>0</v>
      </c>
      <c r="BO181" s="39">
        <f t="shared" si="149"/>
        <v>0</v>
      </c>
      <c r="BP181" s="39">
        <f t="shared" si="150"/>
        <v>0</v>
      </c>
      <c r="BQ181" s="39">
        <f t="shared" si="151"/>
        <v>0</v>
      </c>
      <c r="BR181" s="43"/>
      <c r="BS181" s="39">
        <f t="shared" si="152"/>
        <v>0</v>
      </c>
      <c r="BT181" s="39">
        <f t="shared" si="153"/>
        <v>0</v>
      </c>
      <c r="BU181" s="39">
        <f t="shared" si="154"/>
        <v>0</v>
      </c>
      <c r="BV181" s="40">
        <f t="shared" si="155"/>
        <v>0</v>
      </c>
      <c r="BX181" s="39">
        <f t="shared" si="156"/>
        <v>0</v>
      </c>
      <c r="BY181" s="39">
        <f t="shared" si="157"/>
        <v>0</v>
      </c>
      <c r="BZ181" s="39">
        <f t="shared" si="158"/>
        <v>0</v>
      </c>
      <c r="CA181" s="40">
        <f t="shared" si="159"/>
        <v>0</v>
      </c>
      <c r="CB181" s="40"/>
      <c r="CC181" s="52">
        <f t="shared" si="160"/>
        <v>0</v>
      </c>
      <c r="CE181" s="52">
        <f t="shared" si="161"/>
        <v>0</v>
      </c>
      <c r="CF181" s="70"/>
    </row>
    <row r="182" spans="1:84" ht="12" customHeight="1">
      <c r="A182" s="44">
        <f t="shared" si="162"/>
        <v>42614</v>
      </c>
      <c r="B182" s="66">
        <f t="shared" si="163"/>
        <v>15000</v>
      </c>
      <c r="C182" s="67"/>
      <c r="D182" s="68">
        <f t="shared" si="126"/>
        <v>15000</v>
      </c>
      <c r="E182" s="35">
        <f t="shared" si="127"/>
        <v>0</v>
      </c>
      <c r="F182" s="35">
        <f t="shared" si="128"/>
        <v>0</v>
      </c>
      <c r="G182" s="55">
        <f t="shared" si="129"/>
        <v>5.5680000000000005</v>
      </c>
      <c r="H182" s="69">
        <f>G182+' Summary'!$B$15</f>
        <v>5.5680000000000005</v>
      </c>
      <c r="I182" s="105">
        <f>H182+' Summary'!$B$17</f>
        <v>5.5680000000000005</v>
      </c>
      <c r="J182" s="55">
        <f t="shared" si="130"/>
        <v>1.7250000000000001E-2</v>
      </c>
      <c r="K182" s="69">
        <f>J182+' Summary'!$B$16</f>
        <v>1.7250000000000001E-2</v>
      </c>
      <c r="L182" s="105">
        <f t="shared" si="131"/>
        <v>1.7250000000000001E-2</v>
      </c>
      <c r="M182" s="55">
        <f t="shared" si="132"/>
        <v>0.01</v>
      </c>
      <c r="N182" s="69">
        <f t="shared" si="177"/>
        <v>0.01</v>
      </c>
      <c r="O182" s="105">
        <f t="shared" si="177"/>
        <v>0.01</v>
      </c>
      <c r="P182" s="7"/>
      <c r="Q182" s="105">
        <f t="shared" si="133"/>
        <v>5.5952500000000009</v>
      </c>
      <c r="R182" s="105">
        <f t="shared" si="134"/>
        <v>5.5952500000000009</v>
      </c>
      <c r="S182" s="105">
        <f t="shared" si="135"/>
        <v>5.5952500000000009</v>
      </c>
      <c r="T182" s="161">
        <f>Curves!F178+' Summary'!$B$18</f>
        <v>0.17300000000000001</v>
      </c>
      <c r="U182" s="5">
        <f t="shared" si="136"/>
        <v>30</v>
      </c>
      <c r="V182" s="45">
        <f t="shared" si="137"/>
        <v>42668</v>
      </c>
      <c r="W182" s="5">
        <f t="shared" si="138"/>
        <v>5717</v>
      </c>
      <c r="X182" s="55">
        <f t="shared" si="139"/>
        <v>6.1041214905781099E-2</v>
      </c>
      <c r="Y182" s="47">
        <f t="shared" si="140"/>
        <v>0.389985549170137</v>
      </c>
      <c r="Z182" s="47">
        <f>Y182/Y177</f>
        <v>0.97269331642266954</v>
      </c>
      <c r="AA182" s="5">
        <f t="shared" si="141"/>
        <v>0</v>
      </c>
      <c r="AB182" s="5">
        <f t="shared" si="142"/>
        <v>0</v>
      </c>
      <c r="AD182" s="36">
        <f t="shared" si="178"/>
        <v>5.5952500000000009</v>
      </c>
      <c r="AE182" s="165">
        <f t="shared" si="179"/>
        <v>0.17300000000000001</v>
      </c>
      <c r="AF182" s="164">
        <f t="shared" si="180"/>
        <v>15.504449007529089</v>
      </c>
      <c r="AG182" s="164">
        <f t="shared" si="181"/>
        <v>15.504449007529089</v>
      </c>
      <c r="AH182" s="160">
        <v>1</v>
      </c>
      <c r="AJ182" s="36"/>
      <c r="AK182" s="36"/>
      <c r="AL182" s="36"/>
      <c r="AM182" s="137"/>
      <c r="AO182" s="138"/>
      <c r="BI182" s="39">
        <f t="shared" si="143"/>
        <v>0</v>
      </c>
      <c r="BJ182" s="39">
        <f t="shared" si="144"/>
        <v>0</v>
      </c>
      <c r="BK182" s="39">
        <f t="shared" si="145"/>
        <v>0</v>
      </c>
      <c r="BL182" s="39">
        <f t="shared" si="146"/>
        <v>0</v>
      </c>
      <c r="BM182" s="39">
        <f t="shared" si="147"/>
        <v>0</v>
      </c>
      <c r="BN182" s="39">
        <f t="shared" si="148"/>
        <v>0</v>
      </c>
      <c r="BO182" s="39">
        <f t="shared" si="149"/>
        <v>0</v>
      </c>
      <c r="BP182" s="39">
        <f t="shared" si="150"/>
        <v>0</v>
      </c>
      <c r="BQ182" s="39">
        <f t="shared" si="151"/>
        <v>0</v>
      </c>
      <c r="BR182" s="43"/>
      <c r="BS182" s="39">
        <f t="shared" si="152"/>
        <v>0</v>
      </c>
      <c r="BT182" s="39">
        <f t="shared" si="153"/>
        <v>0</v>
      </c>
      <c r="BU182" s="39">
        <f t="shared" si="154"/>
        <v>0</v>
      </c>
      <c r="BV182" s="40">
        <f t="shared" si="155"/>
        <v>0</v>
      </c>
      <c r="BX182" s="39">
        <f t="shared" si="156"/>
        <v>0</v>
      </c>
      <c r="BY182" s="39">
        <f t="shared" si="157"/>
        <v>0</v>
      </c>
      <c r="BZ182" s="39">
        <f t="shared" si="158"/>
        <v>0</v>
      </c>
      <c r="CA182" s="40">
        <f t="shared" si="159"/>
        <v>0</v>
      </c>
      <c r="CB182" s="40"/>
      <c r="CC182" s="52">
        <f t="shared" si="160"/>
        <v>0</v>
      </c>
      <c r="CE182" s="52">
        <f t="shared" si="161"/>
        <v>0</v>
      </c>
      <c r="CF182" s="70"/>
    </row>
    <row r="183" spans="1:84" ht="12" customHeight="1">
      <c r="A183" s="44">
        <f t="shared" si="162"/>
        <v>42644</v>
      </c>
      <c r="B183" s="66">
        <f t="shared" si="163"/>
        <v>15000</v>
      </c>
      <c r="C183" s="67"/>
      <c r="D183" s="68">
        <f t="shared" si="126"/>
        <v>15000</v>
      </c>
      <c r="E183" s="35">
        <f t="shared" si="127"/>
        <v>0</v>
      </c>
      <c r="F183" s="35">
        <f t="shared" si="128"/>
        <v>0</v>
      </c>
      <c r="G183" s="55">
        <f t="shared" si="129"/>
        <v>5.588000000000001</v>
      </c>
      <c r="H183" s="69">
        <f>G183+' Summary'!$B$15</f>
        <v>5.588000000000001</v>
      </c>
      <c r="I183" s="105">
        <f>H183+' Summary'!$B$17</f>
        <v>5.588000000000001</v>
      </c>
      <c r="J183" s="55">
        <f t="shared" si="130"/>
        <v>4.0000000000000001E-3</v>
      </c>
      <c r="K183" s="69">
        <f>J183+' Summary'!$B$16</f>
        <v>4.0000000000000001E-3</v>
      </c>
      <c r="L183" s="105">
        <f t="shared" si="131"/>
        <v>4.0000000000000001E-3</v>
      </c>
      <c r="M183" s="55">
        <f t="shared" si="132"/>
        <v>0.01</v>
      </c>
      <c r="N183" s="69">
        <f t="shared" si="177"/>
        <v>0.01</v>
      </c>
      <c r="O183" s="105">
        <f t="shared" si="177"/>
        <v>0.01</v>
      </c>
      <c r="P183" s="7"/>
      <c r="Q183" s="105">
        <f t="shared" si="133"/>
        <v>5.6020000000000012</v>
      </c>
      <c r="R183" s="105">
        <f t="shared" si="134"/>
        <v>5.6020000000000012</v>
      </c>
      <c r="S183" s="105">
        <f t="shared" si="135"/>
        <v>5.6020000000000012</v>
      </c>
      <c r="T183" s="161">
        <f>Curves!F179+' Summary'!$B$18</f>
        <v>0.17300000000000001</v>
      </c>
      <c r="U183" s="5">
        <f t="shared" si="136"/>
        <v>31</v>
      </c>
      <c r="V183" s="45">
        <f t="shared" si="137"/>
        <v>42699</v>
      </c>
      <c r="W183" s="5">
        <f t="shared" si="138"/>
        <v>5748</v>
      </c>
      <c r="X183" s="55">
        <f t="shared" si="139"/>
        <v>6.107418754655352E-2</v>
      </c>
      <c r="Y183" s="47">
        <f t="shared" si="140"/>
        <v>0.38779753384143079</v>
      </c>
      <c r="Z183" s="47">
        <f>Y183/Y177</f>
        <v>0.96723601706634288</v>
      </c>
      <c r="AA183" s="5">
        <f t="shared" si="141"/>
        <v>0</v>
      </c>
      <c r="AB183" s="5">
        <f t="shared" si="142"/>
        <v>0</v>
      </c>
      <c r="AD183" s="36">
        <f t="shared" si="178"/>
        <v>5.6020000000000012</v>
      </c>
      <c r="AE183" s="165">
        <f t="shared" si="179"/>
        <v>0.17300000000000001</v>
      </c>
      <c r="AF183" s="164">
        <f t="shared" si="180"/>
        <v>15.586584531143053</v>
      </c>
      <c r="AG183" s="164">
        <f t="shared" si="181"/>
        <v>15.586584531143053</v>
      </c>
      <c r="AH183" s="160">
        <v>1</v>
      </c>
      <c r="AJ183" s="36"/>
      <c r="AK183" s="36"/>
      <c r="AL183" s="36"/>
      <c r="AM183" s="137"/>
      <c r="AO183" s="138"/>
      <c r="BI183" s="39">
        <f t="shared" si="143"/>
        <v>0</v>
      </c>
      <c r="BJ183" s="39">
        <f t="shared" si="144"/>
        <v>0</v>
      </c>
      <c r="BK183" s="39">
        <f t="shared" si="145"/>
        <v>0</v>
      </c>
      <c r="BL183" s="39">
        <f t="shared" si="146"/>
        <v>0</v>
      </c>
      <c r="BM183" s="39">
        <f t="shared" si="147"/>
        <v>0</v>
      </c>
      <c r="BN183" s="39">
        <f t="shared" si="148"/>
        <v>0</v>
      </c>
      <c r="BO183" s="39">
        <f t="shared" si="149"/>
        <v>0</v>
      </c>
      <c r="BP183" s="39">
        <f t="shared" si="150"/>
        <v>0</v>
      </c>
      <c r="BQ183" s="39">
        <f t="shared" si="151"/>
        <v>0</v>
      </c>
      <c r="BR183" s="43"/>
      <c r="BS183" s="39">
        <f t="shared" si="152"/>
        <v>0</v>
      </c>
      <c r="BT183" s="39">
        <f t="shared" si="153"/>
        <v>0</v>
      </c>
      <c r="BU183" s="39">
        <f t="shared" si="154"/>
        <v>0</v>
      </c>
      <c r="BV183" s="40">
        <f t="shared" si="155"/>
        <v>0</v>
      </c>
      <c r="BX183" s="39">
        <f t="shared" si="156"/>
        <v>0</v>
      </c>
      <c r="BY183" s="39">
        <f t="shared" si="157"/>
        <v>0</v>
      </c>
      <c r="BZ183" s="39">
        <f t="shared" si="158"/>
        <v>0</v>
      </c>
      <c r="CA183" s="40">
        <f t="shared" si="159"/>
        <v>0</v>
      </c>
      <c r="CB183" s="40"/>
      <c r="CC183" s="52">
        <f t="shared" si="160"/>
        <v>0</v>
      </c>
      <c r="CE183" s="52">
        <f t="shared" si="161"/>
        <v>0</v>
      </c>
      <c r="CF183" s="70"/>
    </row>
    <row r="184" spans="1:84" ht="12" customHeight="1">
      <c r="A184" s="44">
        <f t="shared" si="162"/>
        <v>42675</v>
      </c>
      <c r="B184" s="66">
        <f t="shared" si="163"/>
        <v>15000</v>
      </c>
      <c r="C184" s="67"/>
      <c r="D184" s="68">
        <f t="shared" si="126"/>
        <v>15000</v>
      </c>
      <c r="E184" s="35">
        <f t="shared" si="127"/>
        <v>0</v>
      </c>
      <c r="F184" s="35">
        <f t="shared" si="128"/>
        <v>0</v>
      </c>
      <c r="G184" s="55">
        <f t="shared" si="129"/>
        <v>5.7149999999999999</v>
      </c>
      <c r="H184" s="69">
        <f>G184+' Summary'!$B$15</f>
        <v>5.7149999999999999</v>
      </c>
      <c r="I184" s="105">
        <f>H184+' Summary'!$B$17</f>
        <v>5.7149999999999999</v>
      </c>
      <c r="J184" s="55">
        <f t="shared" si="130"/>
        <v>5.0000000000000001E-3</v>
      </c>
      <c r="K184" s="69">
        <f>J184+' Summary'!$B$16</f>
        <v>5.0000000000000001E-3</v>
      </c>
      <c r="L184" s="105">
        <f t="shared" si="131"/>
        <v>5.0000000000000001E-3</v>
      </c>
      <c r="M184" s="55">
        <f t="shared" si="132"/>
        <v>7.4999999999999997E-3</v>
      </c>
      <c r="N184" s="69">
        <f t="shared" si="177"/>
        <v>7.4999999999999997E-3</v>
      </c>
      <c r="O184" s="105">
        <f t="shared" si="177"/>
        <v>7.4999999999999997E-3</v>
      </c>
      <c r="P184" s="7"/>
      <c r="Q184" s="105">
        <f t="shared" si="133"/>
        <v>5.7275</v>
      </c>
      <c r="R184" s="105">
        <f t="shared" si="134"/>
        <v>5.7275</v>
      </c>
      <c r="S184" s="105">
        <f t="shared" si="135"/>
        <v>5.7275</v>
      </c>
      <c r="T184" s="161">
        <f>Curves!F180+' Summary'!$B$18</f>
        <v>0.17300000000000001</v>
      </c>
      <c r="U184" s="5">
        <f t="shared" si="136"/>
        <v>30</v>
      </c>
      <c r="V184" s="45">
        <f t="shared" si="137"/>
        <v>42729</v>
      </c>
      <c r="W184" s="5">
        <f t="shared" si="138"/>
        <v>5778</v>
      </c>
      <c r="X184" s="55">
        <f t="shared" si="139"/>
        <v>6.1108259275731519E-2</v>
      </c>
      <c r="Y184" s="47">
        <f t="shared" si="140"/>
        <v>0.38568973085256125</v>
      </c>
      <c r="Z184" s="47">
        <f>Y184/Y177</f>
        <v>0.96197878155089389</v>
      </c>
      <c r="AA184" s="5">
        <f t="shared" si="141"/>
        <v>0</v>
      </c>
      <c r="AB184" s="5">
        <f t="shared" si="142"/>
        <v>0</v>
      </c>
      <c r="AD184" s="36">
        <f t="shared" si="178"/>
        <v>5.7275</v>
      </c>
      <c r="AE184" s="165">
        <f t="shared" si="179"/>
        <v>0.17300000000000001</v>
      </c>
      <c r="AF184" s="164">
        <f t="shared" si="180"/>
        <v>15.671457905544148</v>
      </c>
      <c r="AG184" s="164">
        <f t="shared" si="181"/>
        <v>15.671457905544148</v>
      </c>
      <c r="AH184" s="160">
        <v>1</v>
      </c>
      <c r="AJ184" s="36"/>
      <c r="AK184" s="36"/>
      <c r="AL184" s="36"/>
      <c r="AM184" s="137"/>
      <c r="AO184" s="138"/>
      <c r="BI184" s="39">
        <f t="shared" si="143"/>
        <v>0</v>
      </c>
      <c r="BJ184" s="39">
        <f t="shared" si="144"/>
        <v>0</v>
      </c>
      <c r="BK184" s="39">
        <f t="shared" si="145"/>
        <v>0</v>
      </c>
      <c r="BL184" s="39">
        <f t="shared" si="146"/>
        <v>0</v>
      </c>
      <c r="BM184" s="39">
        <f t="shared" si="147"/>
        <v>0</v>
      </c>
      <c r="BN184" s="39">
        <f t="shared" si="148"/>
        <v>0</v>
      </c>
      <c r="BO184" s="39">
        <f t="shared" si="149"/>
        <v>0</v>
      </c>
      <c r="BP184" s="39">
        <f t="shared" si="150"/>
        <v>0</v>
      </c>
      <c r="BQ184" s="39">
        <f t="shared" si="151"/>
        <v>0</v>
      </c>
      <c r="BR184" s="43"/>
      <c r="BS184" s="39">
        <f t="shared" si="152"/>
        <v>0</v>
      </c>
      <c r="BT184" s="39">
        <f t="shared" si="153"/>
        <v>0</v>
      </c>
      <c r="BU184" s="39">
        <f t="shared" si="154"/>
        <v>0</v>
      </c>
      <c r="BV184" s="40">
        <f t="shared" si="155"/>
        <v>0</v>
      </c>
      <c r="BX184" s="39">
        <f t="shared" si="156"/>
        <v>0</v>
      </c>
      <c r="BY184" s="39">
        <f t="shared" si="157"/>
        <v>0</v>
      </c>
      <c r="BZ184" s="39">
        <f t="shared" si="158"/>
        <v>0</v>
      </c>
      <c r="CA184" s="40">
        <f t="shared" si="159"/>
        <v>0</v>
      </c>
      <c r="CB184" s="40"/>
      <c r="CC184" s="52">
        <f t="shared" si="160"/>
        <v>0</v>
      </c>
      <c r="CE184" s="52">
        <f t="shared" si="161"/>
        <v>0</v>
      </c>
      <c r="CF184" s="70"/>
    </row>
    <row r="185" spans="1:84" ht="12" customHeight="1">
      <c r="A185" s="44">
        <f t="shared" si="162"/>
        <v>42705</v>
      </c>
      <c r="B185" s="66">
        <f t="shared" si="163"/>
        <v>15000</v>
      </c>
      <c r="C185" s="67"/>
      <c r="D185" s="68">
        <f t="shared" si="126"/>
        <v>15000</v>
      </c>
      <c r="E185" s="35">
        <f t="shared" si="127"/>
        <v>0</v>
      </c>
      <c r="F185" s="35">
        <f t="shared" si="128"/>
        <v>0</v>
      </c>
      <c r="G185" s="55">
        <f t="shared" si="129"/>
        <v>5.85</v>
      </c>
      <c r="H185" s="69">
        <f>G185+' Summary'!$B$15</f>
        <v>5.85</v>
      </c>
      <c r="I185" s="105">
        <f>H185+' Summary'!$B$17</f>
        <v>5.85</v>
      </c>
      <c r="J185" s="55">
        <f t="shared" si="130"/>
        <v>5.0000000000000001E-3</v>
      </c>
      <c r="K185" s="69">
        <f>J185+' Summary'!$B$16</f>
        <v>5.0000000000000001E-3</v>
      </c>
      <c r="L185" s="105">
        <f t="shared" si="131"/>
        <v>5.0000000000000001E-3</v>
      </c>
      <c r="M185" s="55">
        <f t="shared" si="132"/>
        <v>7.4999999999999997E-3</v>
      </c>
      <c r="N185" s="69">
        <f t="shared" si="177"/>
        <v>7.4999999999999997E-3</v>
      </c>
      <c r="O185" s="105">
        <f t="shared" si="177"/>
        <v>7.4999999999999997E-3</v>
      </c>
      <c r="P185" s="7"/>
      <c r="Q185" s="105">
        <f t="shared" si="133"/>
        <v>5.8624999999999998</v>
      </c>
      <c r="R185" s="105">
        <f t="shared" si="134"/>
        <v>5.8624999999999998</v>
      </c>
      <c r="S185" s="105">
        <f t="shared" si="135"/>
        <v>5.8624999999999998</v>
      </c>
      <c r="T185" s="161">
        <f>Curves!F181+' Summary'!$B$18</f>
        <v>0.17300000000000001</v>
      </c>
      <c r="U185" s="5">
        <f t="shared" si="136"/>
        <v>31</v>
      </c>
      <c r="V185" s="45">
        <f t="shared" si="137"/>
        <v>42760</v>
      </c>
      <c r="W185" s="5">
        <f t="shared" si="138"/>
        <v>5809</v>
      </c>
      <c r="X185" s="55">
        <f t="shared" si="139"/>
        <v>6.1141231917238408E-2</v>
      </c>
      <c r="Y185" s="47">
        <f t="shared" si="140"/>
        <v>0.38352158845529599</v>
      </c>
      <c r="Z185" s="47">
        <f>Y185/Y177</f>
        <v>0.95657104881987287</v>
      </c>
      <c r="AA185" s="5">
        <f t="shared" si="141"/>
        <v>0</v>
      </c>
      <c r="AB185" s="5">
        <f t="shared" si="142"/>
        <v>0</v>
      </c>
      <c r="AD185" s="36">
        <f t="shared" si="178"/>
        <v>5.8624999999999998</v>
      </c>
      <c r="AE185" s="165">
        <f t="shared" si="179"/>
        <v>0.17300000000000001</v>
      </c>
      <c r="AF185" s="164">
        <f t="shared" si="180"/>
        <v>15.75359342915811</v>
      </c>
      <c r="AG185" s="164">
        <f t="shared" si="181"/>
        <v>15.75359342915811</v>
      </c>
      <c r="AH185" s="160">
        <v>1</v>
      </c>
      <c r="AJ185" s="36"/>
      <c r="AK185" s="36"/>
      <c r="AL185" s="36"/>
      <c r="AM185" s="137"/>
      <c r="AO185" s="138"/>
      <c r="BI185" s="39">
        <f t="shared" si="143"/>
        <v>0</v>
      </c>
      <c r="BJ185" s="39">
        <f t="shared" si="144"/>
        <v>0</v>
      </c>
      <c r="BK185" s="39">
        <f t="shared" si="145"/>
        <v>0</v>
      </c>
      <c r="BL185" s="39">
        <f t="shared" si="146"/>
        <v>0</v>
      </c>
      <c r="BM185" s="39">
        <f t="shared" si="147"/>
        <v>0</v>
      </c>
      <c r="BN185" s="39">
        <f t="shared" si="148"/>
        <v>0</v>
      </c>
      <c r="BO185" s="39">
        <f t="shared" si="149"/>
        <v>0</v>
      </c>
      <c r="BP185" s="39">
        <f t="shared" si="150"/>
        <v>0</v>
      </c>
      <c r="BQ185" s="39">
        <f t="shared" si="151"/>
        <v>0</v>
      </c>
      <c r="BR185" s="43"/>
      <c r="BS185" s="39">
        <f t="shared" si="152"/>
        <v>0</v>
      </c>
      <c r="BT185" s="39">
        <f t="shared" si="153"/>
        <v>0</v>
      </c>
      <c r="BU185" s="39">
        <f t="shared" si="154"/>
        <v>0</v>
      </c>
      <c r="BV185" s="40">
        <f t="shared" si="155"/>
        <v>0</v>
      </c>
      <c r="BX185" s="39">
        <f t="shared" si="156"/>
        <v>0</v>
      </c>
      <c r="BY185" s="39">
        <f t="shared" si="157"/>
        <v>0</v>
      </c>
      <c r="BZ185" s="39">
        <f t="shared" si="158"/>
        <v>0</v>
      </c>
      <c r="CA185" s="40">
        <f t="shared" si="159"/>
        <v>0</v>
      </c>
      <c r="CB185" s="40"/>
      <c r="CC185" s="52">
        <f t="shared" si="160"/>
        <v>0</v>
      </c>
      <c r="CE185" s="52">
        <f t="shared" si="161"/>
        <v>0</v>
      </c>
      <c r="CF185" s="70"/>
    </row>
    <row r="186" spans="1:84" ht="12" customHeight="1">
      <c r="A186" s="44">
        <f t="shared" si="162"/>
        <v>42736</v>
      </c>
      <c r="B186" s="66">
        <f t="shared" si="163"/>
        <v>15000</v>
      </c>
      <c r="C186" s="67"/>
      <c r="D186" s="68">
        <f t="shared" si="126"/>
        <v>15000</v>
      </c>
      <c r="E186" s="35">
        <f t="shared" si="127"/>
        <v>0</v>
      </c>
      <c r="F186" s="35">
        <f t="shared" si="128"/>
        <v>0</v>
      </c>
      <c r="G186" s="55">
        <f t="shared" si="129"/>
        <v>5.9050000000000002</v>
      </c>
      <c r="H186" s="69">
        <f>G186+' Summary'!$B$15</f>
        <v>5.9050000000000002</v>
      </c>
      <c r="I186" s="105">
        <f>H186+' Summary'!$B$17</f>
        <v>5.9050000000000002</v>
      </c>
      <c r="J186" s="55">
        <f t="shared" si="130"/>
        <v>5.0000000000000001E-3</v>
      </c>
      <c r="K186" s="69">
        <f>J186+' Summary'!$B$16</f>
        <v>5.0000000000000001E-3</v>
      </c>
      <c r="L186" s="105">
        <f t="shared" si="131"/>
        <v>5.0000000000000001E-3</v>
      </c>
      <c r="M186" s="55">
        <f t="shared" si="132"/>
        <v>7.4999999999999997E-3</v>
      </c>
      <c r="N186" s="69">
        <f t="shared" si="177"/>
        <v>7.4999999999999997E-3</v>
      </c>
      <c r="O186" s="105">
        <f t="shared" si="177"/>
        <v>7.4999999999999997E-3</v>
      </c>
      <c r="P186" s="7"/>
      <c r="Q186" s="105">
        <f t="shared" si="133"/>
        <v>5.9175000000000004</v>
      </c>
      <c r="R186" s="105">
        <f t="shared" si="134"/>
        <v>5.9175000000000004</v>
      </c>
      <c r="S186" s="105">
        <f t="shared" si="135"/>
        <v>5.9175000000000004</v>
      </c>
      <c r="T186" s="161">
        <f>Curves!F182+' Summary'!$B$18</f>
        <v>0.17300000000000001</v>
      </c>
      <c r="U186" s="5">
        <f t="shared" si="136"/>
        <v>31</v>
      </c>
      <c r="V186" s="45">
        <f t="shared" si="137"/>
        <v>42791</v>
      </c>
      <c r="W186" s="5">
        <f t="shared" si="138"/>
        <v>5840</v>
      </c>
      <c r="X186" s="55">
        <f t="shared" si="139"/>
        <v>6.1175303647174904E-2</v>
      </c>
      <c r="Y186" s="47">
        <f t="shared" si="140"/>
        <v>0.38136349732935448</v>
      </c>
      <c r="Z186" s="47">
        <f>Y186/Y177</f>
        <v>0.95118838574709685</v>
      </c>
      <c r="AA186" s="5">
        <f t="shared" si="141"/>
        <v>0</v>
      </c>
      <c r="AB186" s="5">
        <f t="shared" si="142"/>
        <v>0</v>
      </c>
      <c r="AD186" s="36">
        <f t="shared" si="178"/>
        <v>5.9175000000000004</v>
      </c>
      <c r="AE186" s="165">
        <f t="shared" si="179"/>
        <v>0.17300000000000001</v>
      </c>
      <c r="AF186" s="164">
        <f t="shared" si="180"/>
        <v>15.838466803559205</v>
      </c>
      <c r="AG186" s="164">
        <f t="shared" si="181"/>
        <v>15.838466803559205</v>
      </c>
      <c r="AH186" s="160">
        <v>1</v>
      </c>
      <c r="AJ186" s="36"/>
      <c r="AK186" s="36"/>
      <c r="AL186" s="36"/>
      <c r="AM186" s="137"/>
      <c r="AO186" s="138"/>
      <c r="BI186" s="39">
        <f t="shared" si="143"/>
        <v>0</v>
      </c>
      <c r="BJ186" s="39">
        <f t="shared" si="144"/>
        <v>0</v>
      </c>
      <c r="BK186" s="39">
        <f t="shared" si="145"/>
        <v>0</v>
      </c>
      <c r="BL186" s="39">
        <f t="shared" si="146"/>
        <v>0</v>
      </c>
      <c r="BM186" s="39">
        <f t="shared" si="147"/>
        <v>0</v>
      </c>
      <c r="BN186" s="39">
        <f t="shared" si="148"/>
        <v>0</v>
      </c>
      <c r="BO186" s="39">
        <f t="shared" si="149"/>
        <v>0</v>
      </c>
      <c r="BP186" s="39">
        <f t="shared" si="150"/>
        <v>0</v>
      </c>
      <c r="BQ186" s="39">
        <f t="shared" si="151"/>
        <v>0</v>
      </c>
      <c r="BR186" s="43"/>
      <c r="BS186" s="39">
        <f t="shared" si="152"/>
        <v>0</v>
      </c>
      <c r="BT186" s="39">
        <f t="shared" si="153"/>
        <v>0</v>
      </c>
      <c r="BU186" s="39">
        <f t="shared" si="154"/>
        <v>0</v>
      </c>
      <c r="BV186" s="40">
        <f t="shared" si="155"/>
        <v>0</v>
      </c>
      <c r="BX186" s="39">
        <f t="shared" si="156"/>
        <v>0</v>
      </c>
      <c r="BY186" s="39">
        <f t="shared" si="157"/>
        <v>0</v>
      </c>
      <c r="BZ186" s="39">
        <f t="shared" si="158"/>
        <v>0</v>
      </c>
      <c r="CA186" s="40">
        <f t="shared" si="159"/>
        <v>0</v>
      </c>
      <c r="CB186" s="40"/>
      <c r="CC186" s="52">
        <f t="shared" si="160"/>
        <v>0</v>
      </c>
      <c r="CE186" s="52">
        <f t="shared" si="161"/>
        <v>0</v>
      </c>
      <c r="CF186" s="70"/>
    </row>
    <row r="187" spans="1:84" ht="12" customHeight="1">
      <c r="A187" s="44">
        <f t="shared" si="162"/>
        <v>42767</v>
      </c>
      <c r="B187" s="66">
        <f t="shared" si="163"/>
        <v>15000</v>
      </c>
      <c r="C187" s="67"/>
      <c r="D187" s="68">
        <f t="shared" si="126"/>
        <v>15000</v>
      </c>
      <c r="E187" s="35">
        <f t="shared" si="127"/>
        <v>0</v>
      </c>
      <c r="F187" s="35">
        <f t="shared" si="128"/>
        <v>0</v>
      </c>
      <c r="G187" s="55">
        <f t="shared" si="129"/>
        <v>5.7850000000000001</v>
      </c>
      <c r="H187" s="69">
        <f>G187+' Summary'!$B$15</f>
        <v>5.7850000000000001</v>
      </c>
      <c r="I187" s="105">
        <f>H187+' Summary'!$B$17</f>
        <v>5.7850000000000001</v>
      </c>
      <c r="J187" s="55">
        <f t="shared" si="130"/>
        <v>5.0000000000000001E-3</v>
      </c>
      <c r="K187" s="69">
        <f>J187+' Summary'!$B$16</f>
        <v>5.0000000000000001E-3</v>
      </c>
      <c r="L187" s="105">
        <f t="shared" si="131"/>
        <v>5.0000000000000001E-3</v>
      </c>
      <c r="M187" s="55">
        <f t="shared" si="132"/>
        <v>7.4999999999999997E-3</v>
      </c>
      <c r="N187" s="69">
        <f t="shared" si="177"/>
        <v>7.4999999999999997E-3</v>
      </c>
      <c r="O187" s="105">
        <f t="shared" si="177"/>
        <v>7.4999999999999997E-3</v>
      </c>
      <c r="P187" s="7"/>
      <c r="Q187" s="105">
        <f t="shared" si="133"/>
        <v>5.7975000000000003</v>
      </c>
      <c r="R187" s="105">
        <f t="shared" si="134"/>
        <v>5.7975000000000003</v>
      </c>
      <c r="S187" s="105">
        <f t="shared" si="135"/>
        <v>5.7975000000000003</v>
      </c>
      <c r="T187" s="161">
        <f>Curves!F183+' Summary'!$B$18</f>
        <v>0.17300000000000001</v>
      </c>
      <c r="U187" s="5">
        <f t="shared" si="136"/>
        <v>28</v>
      </c>
      <c r="V187" s="45">
        <f t="shared" si="137"/>
        <v>42819</v>
      </c>
      <c r="W187" s="5">
        <f t="shared" si="138"/>
        <v>5868</v>
      </c>
      <c r="X187" s="55">
        <f t="shared" si="139"/>
        <v>6.120937537749651E-2</v>
      </c>
      <c r="Y187" s="47">
        <f t="shared" si="140"/>
        <v>0.37942286607185843</v>
      </c>
      <c r="Z187" s="47">
        <f>Y187/Y177</f>
        <v>0.94634810626026944</v>
      </c>
      <c r="AA187" s="5">
        <f t="shared" si="141"/>
        <v>0</v>
      </c>
      <c r="AB187" s="5">
        <f t="shared" si="142"/>
        <v>0</v>
      </c>
      <c r="AD187" s="36">
        <f t="shared" si="178"/>
        <v>5.7975000000000003</v>
      </c>
      <c r="AE187" s="165">
        <f t="shared" si="179"/>
        <v>0.17300000000000001</v>
      </c>
      <c r="AF187" s="164">
        <f t="shared" si="180"/>
        <v>15.9233401779603</v>
      </c>
      <c r="AG187" s="164">
        <f t="shared" si="181"/>
        <v>15.9233401779603</v>
      </c>
      <c r="AH187" s="160">
        <v>1</v>
      </c>
      <c r="AJ187" s="36"/>
      <c r="AK187" s="36"/>
      <c r="AL187" s="36"/>
      <c r="AM187" s="137"/>
      <c r="AO187" s="138"/>
      <c r="BI187" s="39">
        <f t="shared" si="143"/>
        <v>0</v>
      </c>
      <c r="BJ187" s="39">
        <f t="shared" si="144"/>
        <v>0</v>
      </c>
      <c r="BK187" s="39">
        <f t="shared" si="145"/>
        <v>0</v>
      </c>
      <c r="BL187" s="39">
        <f t="shared" si="146"/>
        <v>0</v>
      </c>
      <c r="BM187" s="39">
        <f t="shared" si="147"/>
        <v>0</v>
      </c>
      <c r="BN187" s="39">
        <f t="shared" si="148"/>
        <v>0</v>
      </c>
      <c r="BO187" s="39">
        <f t="shared" si="149"/>
        <v>0</v>
      </c>
      <c r="BP187" s="39">
        <f t="shared" si="150"/>
        <v>0</v>
      </c>
      <c r="BQ187" s="39">
        <f t="shared" si="151"/>
        <v>0</v>
      </c>
      <c r="BR187" s="43"/>
      <c r="BS187" s="39">
        <f t="shared" si="152"/>
        <v>0</v>
      </c>
      <c r="BT187" s="39">
        <f t="shared" si="153"/>
        <v>0</v>
      </c>
      <c r="BU187" s="39">
        <f t="shared" si="154"/>
        <v>0</v>
      </c>
      <c r="BV187" s="40">
        <f t="shared" si="155"/>
        <v>0</v>
      </c>
      <c r="BX187" s="39">
        <f t="shared" si="156"/>
        <v>0</v>
      </c>
      <c r="BY187" s="39">
        <f t="shared" si="157"/>
        <v>0</v>
      </c>
      <c r="BZ187" s="39">
        <f t="shared" si="158"/>
        <v>0</v>
      </c>
      <c r="CA187" s="40">
        <f t="shared" si="159"/>
        <v>0</v>
      </c>
      <c r="CB187" s="40"/>
      <c r="CC187" s="52">
        <f t="shared" si="160"/>
        <v>0</v>
      </c>
      <c r="CE187" s="52">
        <f t="shared" si="161"/>
        <v>0</v>
      </c>
      <c r="CF187" s="70"/>
    </row>
    <row r="188" spans="1:84" ht="12" customHeight="1">
      <c r="A188" s="44">
        <f t="shared" si="162"/>
        <v>42795</v>
      </c>
      <c r="B188" s="66">
        <f t="shared" si="163"/>
        <v>15000</v>
      </c>
      <c r="C188" s="67"/>
      <c r="D188" s="68">
        <f t="shared" si="126"/>
        <v>15000</v>
      </c>
      <c r="E188" s="35">
        <f t="shared" si="127"/>
        <v>0</v>
      </c>
      <c r="F188" s="35">
        <f t="shared" si="128"/>
        <v>0</v>
      </c>
      <c r="G188" s="55">
        <f t="shared" si="129"/>
        <v>5.6449999999999996</v>
      </c>
      <c r="H188" s="69">
        <f>G188+' Summary'!$B$15</f>
        <v>5.6449999999999996</v>
      </c>
      <c r="I188" s="105">
        <f>H188+' Summary'!$B$17</f>
        <v>5.6449999999999996</v>
      </c>
      <c r="J188" s="55">
        <f t="shared" si="130"/>
        <v>1.8500000000000003E-2</v>
      </c>
      <c r="K188" s="69">
        <f>J188+' Summary'!$B$16</f>
        <v>1.8500000000000003E-2</v>
      </c>
      <c r="L188" s="105">
        <f t="shared" si="131"/>
        <v>1.8500000000000003E-2</v>
      </c>
      <c r="M188" s="55">
        <f t="shared" si="132"/>
        <v>7.4999999999999997E-3</v>
      </c>
      <c r="N188" s="69">
        <f t="shared" si="177"/>
        <v>7.4999999999999997E-3</v>
      </c>
      <c r="O188" s="105">
        <f t="shared" si="177"/>
        <v>7.4999999999999997E-3</v>
      </c>
      <c r="P188" s="7"/>
      <c r="Q188" s="105">
        <f t="shared" si="133"/>
        <v>5.6709999999999994</v>
      </c>
      <c r="R188" s="105">
        <f t="shared" si="134"/>
        <v>5.6709999999999994</v>
      </c>
      <c r="S188" s="105">
        <f t="shared" si="135"/>
        <v>5.6709999999999994</v>
      </c>
      <c r="T188" s="161">
        <f>Curves!F184+' Summary'!$B$18</f>
        <v>0.17300000000000001</v>
      </c>
      <c r="U188" s="5">
        <f t="shared" si="136"/>
        <v>31</v>
      </c>
      <c r="V188" s="45">
        <f t="shared" si="137"/>
        <v>42850</v>
      </c>
      <c r="W188" s="5">
        <f t="shared" si="138"/>
        <v>5899</v>
      </c>
      <c r="X188" s="55">
        <f t="shared" si="139"/>
        <v>6.1240149843925409E-2</v>
      </c>
      <c r="Y188" s="47">
        <f t="shared" si="140"/>
        <v>0.37728381531114336</v>
      </c>
      <c r="Z188" s="47">
        <f>Y188/Y177</f>
        <v>0.94101293324459268</v>
      </c>
      <c r="AA188" s="5">
        <f t="shared" si="141"/>
        <v>0</v>
      </c>
      <c r="AB188" s="5">
        <f t="shared" si="142"/>
        <v>0</v>
      </c>
      <c r="AD188" s="36">
        <f t="shared" si="178"/>
        <v>5.6709999999999994</v>
      </c>
      <c r="AE188" s="165">
        <f t="shared" si="179"/>
        <v>0.17300000000000001</v>
      </c>
      <c r="AF188" s="164">
        <f t="shared" si="180"/>
        <v>16</v>
      </c>
      <c r="AG188" s="164">
        <f t="shared" si="181"/>
        <v>16</v>
      </c>
      <c r="AH188" s="160">
        <v>1</v>
      </c>
      <c r="AJ188" s="36"/>
      <c r="AK188" s="36"/>
      <c r="AL188" s="36"/>
      <c r="AM188" s="137"/>
      <c r="AO188" s="138"/>
      <c r="BI188" s="39">
        <f t="shared" si="143"/>
        <v>0</v>
      </c>
      <c r="BJ188" s="39">
        <f t="shared" si="144"/>
        <v>0</v>
      </c>
      <c r="BK188" s="39">
        <f t="shared" si="145"/>
        <v>0</v>
      </c>
      <c r="BL188" s="39">
        <f t="shared" si="146"/>
        <v>0</v>
      </c>
      <c r="BM188" s="39">
        <f t="shared" si="147"/>
        <v>0</v>
      </c>
      <c r="BN188" s="39">
        <f t="shared" si="148"/>
        <v>0</v>
      </c>
      <c r="BO188" s="39">
        <f t="shared" si="149"/>
        <v>0</v>
      </c>
      <c r="BP188" s="39">
        <f t="shared" si="150"/>
        <v>0</v>
      </c>
      <c r="BQ188" s="39">
        <f t="shared" si="151"/>
        <v>0</v>
      </c>
      <c r="BR188" s="43"/>
      <c r="BS188" s="39">
        <f t="shared" si="152"/>
        <v>0</v>
      </c>
      <c r="BT188" s="39">
        <f t="shared" si="153"/>
        <v>0</v>
      </c>
      <c r="BU188" s="39">
        <f t="shared" si="154"/>
        <v>0</v>
      </c>
      <c r="BV188" s="40">
        <f t="shared" si="155"/>
        <v>0</v>
      </c>
      <c r="BX188" s="39">
        <f t="shared" si="156"/>
        <v>0</v>
      </c>
      <c r="BY188" s="39">
        <f t="shared" si="157"/>
        <v>0</v>
      </c>
      <c r="BZ188" s="39">
        <f t="shared" si="158"/>
        <v>0</v>
      </c>
      <c r="CA188" s="40">
        <f t="shared" si="159"/>
        <v>0</v>
      </c>
      <c r="CB188" s="40"/>
      <c r="CC188" s="52">
        <f t="shared" si="160"/>
        <v>0</v>
      </c>
      <c r="CE188" s="52">
        <f t="shared" si="161"/>
        <v>0</v>
      </c>
      <c r="CF188" s="70"/>
    </row>
    <row r="189" spans="1:84" ht="12" customHeight="1">
      <c r="A189" s="44">
        <f t="shared" si="162"/>
        <v>42826</v>
      </c>
      <c r="B189" s="66">
        <f t="shared" si="163"/>
        <v>15000</v>
      </c>
      <c r="C189" s="67"/>
      <c r="D189" s="68">
        <f t="shared" si="126"/>
        <v>15000</v>
      </c>
      <c r="E189" s="35">
        <f t="shared" si="127"/>
        <v>0</v>
      </c>
      <c r="F189" s="35">
        <f t="shared" si="128"/>
        <v>0</v>
      </c>
      <c r="G189" s="55">
        <f t="shared" si="129"/>
        <v>5.609</v>
      </c>
      <c r="H189" s="69">
        <f>G189+' Summary'!$B$15</f>
        <v>5.609</v>
      </c>
      <c r="I189" s="105">
        <f>H189+' Summary'!$B$17</f>
        <v>5.609</v>
      </c>
      <c r="J189" s="55">
        <f t="shared" si="130"/>
        <v>1.8500000000000003E-2</v>
      </c>
      <c r="K189" s="69">
        <f>J189+' Summary'!$B$16</f>
        <v>1.8500000000000003E-2</v>
      </c>
      <c r="L189" s="105">
        <f t="shared" si="131"/>
        <v>1.8500000000000003E-2</v>
      </c>
      <c r="M189" s="55">
        <f t="shared" si="132"/>
        <v>0.01</v>
      </c>
      <c r="N189" s="69">
        <f t="shared" si="177"/>
        <v>0.01</v>
      </c>
      <c r="O189" s="105">
        <f t="shared" si="177"/>
        <v>0.01</v>
      </c>
      <c r="P189" s="7"/>
      <c r="Q189" s="105">
        <f t="shared" si="133"/>
        <v>5.6375000000000002</v>
      </c>
      <c r="R189" s="105">
        <f t="shared" si="134"/>
        <v>5.6375000000000002</v>
      </c>
      <c r="S189" s="105">
        <f t="shared" si="135"/>
        <v>5.6375000000000002</v>
      </c>
      <c r="T189" s="161">
        <f>Curves!F185+' Summary'!$B$18</f>
        <v>0.17300000000000001</v>
      </c>
      <c r="U189" s="5">
        <f t="shared" si="136"/>
        <v>30</v>
      </c>
      <c r="V189" s="45">
        <f t="shared" si="137"/>
        <v>42880</v>
      </c>
      <c r="W189" s="5">
        <f t="shared" si="138"/>
        <v>5929</v>
      </c>
      <c r="X189" s="55">
        <f t="shared" si="139"/>
        <v>6.1274221574980609E-2</v>
      </c>
      <c r="Y189" s="47">
        <f t="shared" si="140"/>
        <v>0.37522324717034955</v>
      </c>
      <c r="Z189" s="150">
        <f>Y189/Y177</f>
        <v>0.93587350984070339</v>
      </c>
      <c r="AA189" s="5">
        <f t="shared" si="141"/>
        <v>0</v>
      </c>
      <c r="AB189" s="5">
        <f t="shared" si="142"/>
        <v>0</v>
      </c>
      <c r="AD189" s="151">
        <f t="shared" si="178"/>
        <v>5.6375000000000002</v>
      </c>
      <c r="AE189" s="167">
        <f t="shared" si="179"/>
        <v>0.17300000000000001</v>
      </c>
      <c r="AF189" s="168">
        <f t="shared" si="180"/>
        <v>16.084873374401095</v>
      </c>
      <c r="AG189" s="168">
        <f t="shared" si="181"/>
        <v>16.084873374401095</v>
      </c>
      <c r="AH189" s="169">
        <v>1</v>
      </c>
      <c r="AI189" s="148"/>
      <c r="AJ189" s="151"/>
      <c r="AK189" s="151"/>
      <c r="AL189" s="151"/>
      <c r="AM189" s="152"/>
      <c r="AN189" s="148"/>
      <c r="AO189" s="153"/>
      <c r="AP189" s="148"/>
      <c r="AQ189" s="148"/>
      <c r="AR189" s="148"/>
      <c r="AS189" s="148"/>
      <c r="AT189" s="148"/>
      <c r="AU189" s="148"/>
      <c r="AV189" s="148"/>
      <c r="AW189" s="148"/>
      <c r="AX189" s="148"/>
      <c r="AY189" s="148"/>
      <c r="BI189" s="39">
        <f t="shared" si="143"/>
        <v>0</v>
      </c>
      <c r="BJ189" s="39">
        <f t="shared" si="144"/>
        <v>0</v>
      </c>
      <c r="BK189" s="39">
        <f t="shared" si="145"/>
        <v>0</v>
      </c>
      <c r="BL189" s="39">
        <f t="shared" si="146"/>
        <v>0</v>
      </c>
      <c r="BM189" s="39">
        <f t="shared" si="147"/>
        <v>0</v>
      </c>
      <c r="BN189" s="39">
        <f t="shared" si="148"/>
        <v>0</v>
      </c>
      <c r="BO189" s="39">
        <f t="shared" si="149"/>
        <v>0</v>
      </c>
      <c r="BP189" s="39">
        <f t="shared" si="150"/>
        <v>0</v>
      </c>
      <c r="BQ189" s="39">
        <f t="shared" si="151"/>
        <v>0</v>
      </c>
      <c r="BR189" s="43"/>
      <c r="BS189" s="39">
        <f t="shared" si="152"/>
        <v>0</v>
      </c>
      <c r="BT189" s="39">
        <f t="shared" si="153"/>
        <v>0</v>
      </c>
      <c r="BU189" s="39">
        <f t="shared" si="154"/>
        <v>0</v>
      </c>
      <c r="BV189" s="40">
        <f t="shared" si="155"/>
        <v>0</v>
      </c>
      <c r="BX189" s="39">
        <f t="shared" si="156"/>
        <v>0</v>
      </c>
      <c r="BY189" s="39">
        <f t="shared" si="157"/>
        <v>0</v>
      </c>
      <c r="BZ189" s="39">
        <f t="shared" si="158"/>
        <v>0</v>
      </c>
      <c r="CA189" s="40">
        <f t="shared" si="159"/>
        <v>0</v>
      </c>
      <c r="CB189" s="40"/>
      <c r="CC189" s="52">
        <f t="shared" si="160"/>
        <v>0</v>
      </c>
      <c r="CE189" s="52">
        <f t="shared" si="161"/>
        <v>0</v>
      </c>
      <c r="CF189" s="70"/>
    </row>
    <row r="190" spans="1:84" ht="12" customHeight="1">
      <c r="A190" s="44">
        <f t="shared" si="162"/>
        <v>42856</v>
      </c>
      <c r="B190" s="66">
        <f t="shared" si="163"/>
        <v>15000</v>
      </c>
      <c r="C190" s="67"/>
      <c r="D190" s="68">
        <f t="shared" si="126"/>
        <v>15000</v>
      </c>
      <c r="E190" s="35">
        <f t="shared" si="127"/>
        <v>0</v>
      </c>
      <c r="F190" s="35">
        <f t="shared" si="128"/>
        <v>0</v>
      </c>
      <c r="G190" s="55">
        <f t="shared" si="129"/>
        <v>5.5960000000000001</v>
      </c>
      <c r="H190" s="69">
        <f>G190+' Summary'!$B$15</f>
        <v>5.5960000000000001</v>
      </c>
      <c r="I190" s="105">
        <f>H190+' Summary'!$B$17</f>
        <v>5.5960000000000001</v>
      </c>
      <c r="J190" s="55">
        <f t="shared" si="130"/>
        <v>1.8249999999999999E-2</v>
      </c>
      <c r="K190" s="69">
        <f>J190+' Summary'!$B$16</f>
        <v>1.8249999999999999E-2</v>
      </c>
      <c r="L190" s="105">
        <f t="shared" si="131"/>
        <v>1.8249999999999999E-2</v>
      </c>
      <c r="M190" s="55">
        <f t="shared" si="132"/>
        <v>0.01</v>
      </c>
      <c r="N190" s="69">
        <f t="shared" ref="N190:O209" si="182">M190</f>
        <v>0.01</v>
      </c>
      <c r="O190" s="105">
        <f t="shared" si="182"/>
        <v>0.01</v>
      </c>
      <c r="P190" s="7"/>
      <c r="Q190" s="105">
        <f t="shared" si="133"/>
        <v>5.62425</v>
      </c>
      <c r="R190" s="105">
        <f t="shared" si="134"/>
        <v>5.62425</v>
      </c>
      <c r="S190" s="105">
        <f t="shared" si="135"/>
        <v>5.62425</v>
      </c>
      <c r="T190" s="161">
        <f>Curves!F186+' Summary'!$B$18</f>
        <v>0.17300000000000001</v>
      </c>
      <c r="U190" s="5">
        <f t="shared" si="136"/>
        <v>31</v>
      </c>
      <c r="V190" s="45">
        <f t="shared" si="137"/>
        <v>42911</v>
      </c>
      <c r="W190" s="5">
        <f t="shared" si="138"/>
        <v>5960</v>
      </c>
      <c r="X190" s="55">
        <f t="shared" si="139"/>
        <v>6.1307194218304828E-2</v>
      </c>
      <c r="Y190" s="47">
        <f t="shared" si="140"/>
        <v>0.37310375895503839</v>
      </c>
      <c r="Z190" s="47">
        <f>Y190/Y189</f>
        <v>0.99435139418654162</v>
      </c>
      <c r="AA190" s="5">
        <f t="shared" si="141"/>
        <v>0</v>
      </c>
      <c r="AB190" s="5">
        <f t="shared" si="142"/>
        <v>0</v>
      </c>
      <c r="AD190" s="36">
        <f>S190</f>
        <v>5.62425</v>
      </c>
      <c r="AE190" s="165">
        <f>T190</f>
        <v>0.17300000000000001</v>
      </c>
      <c r="AF190" s="164">
        <f>(A190-$C$3)/365.25</f>
        <v>16.167008898015059</v>
      </c>
      <c r="AG190" s="164">
        <f>AF190</f>
        <v>16.167008898015059</v>
      </c>
      <c r="AH190" s="160">
        <v>1</v>
      </c>
      <c r="AI190" s="5">
        <v>0</v>
      </c>
      <c r="AJ190" s="36">
        <f>$S$8</f>
        <v>4.8062713432508364</v>
      </c>
      <c r="AK190" s="36">
        <f>AJ190-$AK$2</f>
        <v>4.7962713432508366</v>
      </c>
      <c r="AL190" s="166">
        <f>X201</f>
        <v>6.167538875994482E-2</v>
      </c>
      <c r="AM190" s="137">
        <f>AM178</f>
        <v>1</v>
      </c>
      <c r="AN190" s="5">
        <v>0</v>
      </c>
      <c r="AO190" s="138">
        <f>AF201</f>
        <v>17.084188911704313</v>
      </c>
      <c r="AP190" s="5">
        <v>0</v>
      </c>
      <c r="AQ190" s="5">
        <v>0</v>
      </c>
      <c r="AR190" s="5">
        <v>0</v>
      </c>
      <c r="AT190" s="161">
        <f>_xll.ASTRIP(AD190:AD201,AE190:AE201,AF190:AF201,AG190:AG201,AH190:AH201,AI190,AJ190,AL190,AM190,AN190,AO190,AP190,AQ190,AR190)</f>
        <v>0.35350332170021037</v>
      </c>
      <c r="AU190" s="161">
        <f>_xll.ASTRIP(AD190:AD201,AE190:AE201,AF190:AF201,AG190:AG201,AH190:AH201,AI190,AK190,AL190,AM190,AN190,AO190,AP190,AQ190,AR190)</f>
        <v>0.35163884874964324</v>
      </c>
      <c r="AV190" s="138">
        <f>SUM(Z202:Z213)*$AG$2/12</f>
        <v>9.6401514670604135E-2</v>
      </c>
      <c r="AW190" s="170">
        <f>AV190/$AK$2</f>
        <v>9.6401514670604129</v>
      </c>
      <c r="AX190" s="161">
        <f>(AT190-AU190)*AW190</f>
        <v>1.7973801649704184E-2</v>
      </c>
      <c r="AY190" s="174">
        <f>AX190*SUM(E202:E213)</f>
        <v>0</v>
      </c>
      <c r="BI190" s="39">
        <f t="shared" si="143"/>
        <v>0</v>
      </c>
      <c r="BJ190" s="39">
        <f t="shared" si="144"/>
        <v>0</v>
      </c>
      <c r="BK190" s="39">
        <f t="shared" si="145"/>
        <v>0</v>
      </c>
      <c r="BL190" s="39">
        <f t="shared" si="146"/>
        <v>0</v>
      </c>
      <c r="BM190" s="39">
        <f t="shared" si="147"/>
        <v>0</v>
      </c>
      <c r="BN190" s="39">
        <f t="shared" si="148"/>
        <v>0</v>
      </c>
      <c r="BO190" s="39">
        <f t="shared" si="149"/>
        <v>0</v>
      </c>
      <c r="BP190" s="39">
        <f t="shared" si="150"/>
        <v>0</v>
      </c>
      <c r="BQ190" s="39">
        <f t="shared" si="151"/>
        <v>0</v>
      </c>
      <c r="BR190" s="43"/>
      <c r="BS190" s="39">
        <f t="shared" si="152"/>
        <v>0</v>
      </c>
      <c r="BT190" s="39">
        <f t="shared" si="153"/>
        <v>0</v>
      </c>
      <c r="BU190" s="39">
        <f t="shared" si="154"/>
        <v>0</v>
      </c>
      <c r="BV190" s="40">
        <f t="shared" si="155"/>
        <v>0</v>
      </c>
      <c r="BX190" s="39">
        <f t="shared" si="156"/>
        <v>0</v>
      </c>
      <c r="BY190" s="39">
        <f t="shared" si="157"/>
        <v>0</v>
      </c>
      <c r="BZ190" s="39">
        <f t="shared" si="158"/>
        <v>0</v>
      </c>
      <c r="CA190" s="40">
        <f t="shared" si="159"/>
        <v>0</v>
      </c>
      <c r="CB190" s="40"/>
      <c r="CC190" s="52">
        <f t="shared" si="160"/>
        <v>0</v>
      </c>
      <c r="CE190" s="52">
        <f t="shared" si="161"/>
        <v>0</v>
      </c>
      <c r="CF190" s="70"/>
    </row>
    <row r="191" spans="1:84" ht="12" customHeight="1">
      <c r="A191" s="44">
        <f t="shared" si="162"/>
        <v>42887</v>
      </c>
      <c r="B191" s="66">
        <f t="shared" si="163"/>
        <v>15000</v>
      </c>
      <c r="C191" s="67"/>
      <c r="D191" s="68">
        <f t="shared" si="126"/>
        <v>15000</v>
      </c>
      <c r="E191" s="35">
        <f t="shared" si="127"/>
        <v>0</v>
      </c>
      <c r="F191" s="35">
        <f t="shared" si="128"/>
        <v>0</v>
      </c>
      <c r="G191" s="55">
        <f t="shared" si="129"/>
        <v>5.6289999999999996</v>
      </c>
      <c r="H191" s="69">
        <f>G191+' Summary'!$B$15</f>
        <v>5.6289999999999996</v>
      </c>
      <c r="I191" s="105">
        <f>H191+' Summary'!$B$17</f>
        <v>5.6289999999999996</v>
      </c>
      <c r="J191" s="55">
        <f t="shared" si="130"/>
        <v>1.8249999999999999E-2</v>
      </c>
      <c r="K191" s="69">
        <f>J191+' Summary'!$B$16</f>
        <v>1.8249999999999999E-2</v>
      </c>
      <c r="L191" s="105">
        <f t="shared" si="131"/>
        <v>1.8249999999999999E-2</v>
      </c>
      <c r="M191" s="55">
        <f t="shared" si="132"/>
        <v>0.01</v>
      </c>
      <c r="N191" s="69">
        <f t="shared" si="182"/>
        <v>0.01</v>
      </c>
      <c r="O191" s="105">
        <f t="shared" si="182"/>
        <v>0.01</v>
      </c>
      <c r="P191" s="7"/>
      <c r="Q191" s="105">
        <f t="shared" si="133"/>
        <v>5.6572499999999994</v>
      </c>
      <c r="R191" s="105">
        <f t="shared" si="134"/>
        <v>5.6572499999999994</v>
      </c>
      <c r="S191" s="105">
        <f t="shared" si="135"/>
        <v>5.6572499999999994</v>
      </c>
      <c r="T191" s="161">
        <f>Curves!F187+' Summary'!$B$18</f>
        <v>0.17300000000000001</v>
      </c>
      <c r="U191" s="5">
        <f t="shared" si="136"/>
        <v>30</v>
      </c>
      <c r="V191" s="45">
        <f t="shared" si="137"/>
        <v>42941</v>
      </c>
      <c r="W191" s="5">
        <f t="shared" si="138"/>
        <v>5990</v>
      </c>
      <c r="X191" s="55">
        <f t="shared" si="139"/>
        <v>6.1341265950118899E-2</v>
      </c>
      <c r="Y191" s="47">
        <f t="shared" si="140"/>
        <v>0.37106206171628409</v>
      </c>
      <c r="Z191" s="47">
        <f>Y191/Y189</f>
        <v>0.98891010755477982</v>
      </c>
      <c r="AA191" s="5">
        <f t="shared" si="141"/>
        <v>0</v>
      </c>
      <c r="AB191" s="5">
        <f t="shared" si="142"/>
        <v>0</v>
      </c>
      <c r="AD191" s="36">
        <f t="shared" ref="AD191:AD201" si="183">S191</f>
        <v>5.6572499999999994</v>
      </c>
      <c r="AE191" s="165">
        <f t="shared" ref="AE191:AE201" si="184">T191</f>
        <v>0.17300000000000001</v>
      </c>
      <c r="AF191" s="164">
        <f t="shared" ref="AF191:AF201" si="185">(A191-$C$3)/365.25</f>
        <v>16.251882272416154</v>
      </c>
      <c r="AG191" s="164">
        <f t="shared" ref="AG191:AG201" si="186">AF191</f>
        <v>16.251882272416154</v>
      </c>
      <c r="AH191" s="160">
        <v>1</v>
      </c>
      <c r="AJ191" s="36"/>
      <c r="AK191" s="36"/>
      <c r="AL191" s="36"/>
      <c r="AM191" s="137"/>
      <c r="AO191" s="138"/>
      <c r="BI191" s="39">
        <f t="shared" si="143"/>
        <v>0</v>
      </c>
      <c r="BJ191" s="39">
        <f t="shared" si="144"/>
        <v>0</v>
      </c>
      <c r="BK191" s="39">
        <f t="shared" si="145"/>
        <v>0</v>
      </c>
      <c r="BL191" s="39">
        <f t="shared" si="146"/>
        <v>0</v>
      </c>
      <c r="BM191" s="39">
        <f t="shared" si="147"/>
        <v>0</v>
      </c>
      <c r="BN191" s="39">
        <f t="shared" si="148"/>
        <v>0</v>
      </c>
      <c r="BO191" s="39">
        <f t="shared" si="149"/>
        <v>0</v>
      </c>
      <c r="BP191" s="39">
        <f t="shared" si="150"/>
        <v>0</v>
      </c>
      <c r="BQ191" s="39">
        <f t="shared" si="151"/>
        <v>0</v>
      </c>
      <c r="BR191" s="43"/>
      <c r="BS191" s="39">
        <f t="shared" si="152"/>
        <v>0</v>
      </c>
      <c r="BT191" s="39">
        <f t="shared" si="153"/>
        <v>0</v>
      </c>
      <c r="BU191" s="39">
        <f t="shared" si="154"/>
        <v>0</v>
      </c>
      <c r="BV191" s="40">
        <f t="shared" si="155"/>
        <v>0</v>
      </c>
      <c r="BX191" s="39">
        <f t="shared" si="156"/>
        <v>0</v>
      </c>
      <c r="BY191" s="39">
        <f t="shared" si="157"/>
        <v>0</v>
      </c>
      <c r="BZ191" s="39">
        <f t="shared" si="158"/>
        <v>0</v>
      </c>
      <c r="CA191" s="40">
        <f t="shared" si="159"/>
        <v>0</v>
      </c>
      <c r="CB191" s="40"/>
      <c r="CC191" s="52">
        <f t="shared" si="160"/>
        <v>0</v>
      </c>
      <c r="CE191" s="52">
        <f t="shared" si="161"/>
        <v>0</v>
      </c>
      <c r="CF191" s="70"/>
    </row>
    <row r="192" spans="1:84" ht="12" customHeight="1">
      <c r="A192" s="44">
        <f t="shared" si="162"/>
        <v>42917</v>
      </c>
      <c r="B192" s="66">
        <f t="shared" si="163"/>
        <v>15000</v>
      </c>
      <c r="C192" s="67"/>
      <c r="D192" s="68">
        <f t="shared" si="126"/>
        <v>15000</v>
      </c>
      <c r="E192" s="35">
        <f t="shared" si="127"/>
        <v>0</v>
      </c>
      <c r="F192" s="35">
        <f t="shared" si="128"/>
        <v>0</v>
      </c>
      <c r="G192" s="55">
        <f t="shared" si="129"/>
        <v>5.6550000000000002</v>
      </c>
      <c r="H192" s="69">
        <f>G192+' Summary'!$B$15</f>
        <v>5.6550000000000002</v>
      </c>
      <c r="I192" s="105">
        <f>H192+' Summary'!$B$17</f>
        <v>5.6550000000000002</v>
      </c>
      <c r="J192" s="55">
        <f t="shared" si="130"/>
        <v>1.8249999999999999E-2</v>
      </c>
      <c r="K192" s="69">
        <f>J192+' Summary'!$B$16</f>
        <v>1.8249999999999999E-2</v>
      </c>
      <c r="L192" s="105">
        <f t="shared" si="131"/>
        <v>1.8249999999999999E-2</v>
      </c>
      <c r="M192" s="55">
        <f t="shared" si="132"/>
        <v>0.01</v>
      </c>
      <c r="N192" s="69">
        <f t="shared" si="182"/>
        <v>0.01</v>
      </c>
      <c r="O192" s="105">
        <f t="shared" si="182"/>
        <v>0.01</v>
      </c>
      <c r="P192" s="7"/>
      <c r="Q192" s="105">
        <f t="shared" si="133"/>
        <v>5.6832500000000001</v>
      </c>
      <c r="R192" s="105">
        <f t="shared" si="134"/>
        <v>5.6832500000000001</v>
      </c>
      <c r="S192" s="105">
        <f t="shared" si="135"/>
        <v>5.6832500000000001</v>
      </c>
      <c r="T192" s="161">
        <f>Curves!F188+' Summary'!$B$18</f>
        <v>0.17300000000000001</v>
      </c>
      <c r="U192" s="5">
        <f t="shared" si="136"/>
        <v>31</v>
      </c>
      <c r="V192" s="45">
        <f t="shared" si="137"/>
        <v>42972</v>
      </c>
      <c r="W192" s="5">
        <f t="shared" si="138"/>
        <v>6021</v>
      </c>
      <c r="X192" s="55">
        <f t="shared" si="139"/>
        <v>6.1374238594176705E-2</v>
      </c>
      <c r="Y192" s="47">
        <f t="shared" si="140"/>
        <v>0.36896201084986713</v>
      </c>
      <c r="Z192" s="47">
        <f>Y192/Y189</f>
        <v>0.98331330383258519</v>
      </c>
      <c r="AA192" s="5">
        <f t="shared" si="141"/>
        <v>0</v>
      </c>
      <c r="AB192" s="5">
        <f t="shared" si="142"/>
        <v>0</v>
      </c>
      <c r="AD192" s="36">
        <f t="shared" si="183"/>
        <v>5.6832500000000001</v>
      </c>
      <c r="AE192" s="165">
        <f t="shared" si="184"/>
        <v>0.17300000000000001</v>
      </c>
      <c r="AF192" s="164">
        <f t="shared" si="185"/>
        <v>16.334017796030118</v>
      </c>
      <c r="AG192" s="164">
        <f t="shared" si="186"/>
        <v>16.334017796030118</v>
      </c>
      <c r="AH192" s="160">
        <v>1</v>
      </c>
      <c r="AJ192" s="36"/>
      <c r="AK192" s="36"/>
      <c r="AL192" s="36"/>
      <c r="AM192" s="137"/>
      <c r="AO192" s="138"/>
      <c r="BI192" s="39">
        <f t="shared" si="143"/>
        <v>0</v>
      </c>
      <c r="BJ192" s="39">
        <f t="shared" si="144"/>
        <v>0</v>
      </c>
      <c r="BK192" s="39">
        <f t="shared" si="145"/>
        <v>0</v>
      </c>
      <c r="BL192" s="39">
        <f t="shared" si="146"/>
        <v>0</v>
      </c>
      <c r="BM192" s="39">
        <f t="shared" si="147"/>
        <v>0</v>
      </c>
      <c r="BN192" s="39">
        <f t="shared" si="148"/>
        <v>0</v>
      </c>
      <c r="BO192" s="39">
        <f t="shared" si="149"/>
        <v>0</v>
      </c>
      <c r="BP192" s="39">
        <f t="shared" si="150"/>
        <v>0</v>
      </c>
      <c r="BQ192" s="39">
        <f t="shared" si="151"/>
        <v>0</v>
      </c>
      <c r="BR192" s="43"/>
      <c r="BS192" s="39">
        <f t="shared" si="152"/>
        <v>0</v>
      </c>
      <c r="BT192" s="39">
        <f t="shared" si="153"/>
        <v>0</v>
      </c>
      <c r="BU192" s="39">
        <f t="shared" si="154"/>
        <v>0</v>
      </c>
      <c r="BV192" s="40">
        <f t="shared" si="155"/>
        <v>0</v>
      </c>
      <c r="BX192" s="39">
        <f t="shared" si="156"/>
        <v>0</v>
      </c>
      <c r="BY192" s="39">
        <f t="shared" si="157"/>
        <v>0</v>
      </c>
      <c r="BZ192" s="39">
        <f t="shared" si="158"/>
        <v>0</v>
      </c>
      <c r="CA192" s="40">
        <f t="shared" si="159"/>
        <v>0</v>
      </c>
      <c r="CB192" s="40"/>
      <c r="CC192" s="52">
        <f t="shared" si="160"/>
        <v>0</v>
      </c>
      <c r="CE192" s="52">
        <f t="shared" si="161"/>
        <v>0</v>
      </c>
      <c r="CF192" s="70"/>
    </row>
    <row r="193" spans="1:84" ht="12" customHeight="1">
      <c r="A193" s="44">
        <f t="shared" si="162"/>
        <v>42948</v>
      </c>
      <c r="B193" s="66">
        <f t="shared" si="163"/>
        <v>15000</v>
      </c>
      <c r="C193" s="67"/>
      <c r="D193" s="68">
        <f t="shared" si="126"/>
        <v>15000</v>
      </c>
      <c r="E193" s="35">
        <f t="shared" si="127"/>
        <v>0</v>
      </c>
      <c r="F193" s="35">
        <f t="shared" si="128"/>
        <v>0</v>
      </c>
      <c r="G193" s="55">
        <f t="shared" si="129"/>
        <v>5.6830000000000007</v>
      </c>
      <c r="H193" s="69">
        <f>G193+' Summary'!$B$15</f>
        <v>5.6830000000000007</v>
      </c>
      <c r="I193" s="105">
        <f>H193+' Summary'!$B$17</f>
        <v>5.6830000000000007</v>
      </c>
      <c r="J193" s="55">
        <f t="shared" si="130"/>
        <v>1.8249999999999999E-2</v>
      </c>
      <c r="K193" s="69">
        <f>J193+' Summary'!$B$16</f>
        <v>1.8249999999999999E-2</v>
      </c>
      <c r="L193" s="105">
        <f t="shared" si="131"/>
        <v>1.8249999999999999E-2</v>
      </c>
      <c r="M193" s="55">
        <f t="shared" si="132"/>
        <v>0.01</v>
      </c>
      <c r="N193" s="69">
        <f t="shared" si="182"/>
        <v>0.01</v>
      </c>
      <c r="O193" s="105">
        <f t="shared" si="182"/>
        <v>0.01</v>
      </c>
      <c r="P193" s="7"/>
      <c r="Q193" s="105">
        <f t="shared" si="133"/>
        <v>5.7112500000000006</v>
      </c>
      <c r="R193" s="105">
        <f t="shared" si="134"/>
        <v>5.7112500000000006</v>
      </c>
      <c r="S193" s="105">
        <f t="shared" si="135"/>
        <v>5.7112500000000006</v>
      </c>
      <c r="T193" s="161">
        <f>Curves!F189+' Summary'!$B$18</f>
        <v>0.17300000000000001</v>
      </c>
      <c r="U193" s="5">
        <f t="shared" si="136"/>
        <v>31</v>
      </c>
      <c r="V193" s="45">
        <f t="shared" si="137"/>
        <v>43003</v>
      </c>
      <c r="W193" s="5">
        <f t="shared" si="138"/>
        <v>6052</v>
      </c>
      <c r="X193" s="55">
        <f t="shared" si="139"/>
        <v>6.1408310326749309E-2</v>
      </c>
      <c r="Y193" s="47">
        <f t="shared" si="140"/>
        <v>0.3668717900408453</v>
      </c>
      <c r="Z193" s="47">
        <f>Y193/Y189</f>
        <v>0.97774269800049807</v>
      </c>
      <c r="AA193" s="5">
        <f t="shared" si="141"/>
        <v>0</v>
      </c>
      <c r="AB193" s="5">
        <f t="shared" si="142"/>
        <v>0</v>
      </c>
      <c r="AD193" s="36">
        <f t="shared" si="183"/>
        <v>5.7112500000000006</v>
      </c>
      <c r="AE193" s="165">
        <f t="shared" si="184"/>
        <v>0.17300000000000001</v>
      </c>
      <c r="AF193" s="164">
        <f t="shared" si="185"/>
        <v>16.418891170431213</v>
      </c>
      <c r="AG193" s="164">
        <f t="shared" si="186"/>
        <v>16.418891170431213</v>
      </c>
      <c r="AH193" s="160">
        <v>1</v>
      </c>
      <c r="AJ193" s="36"/>
      <c r="AK193" s="36"/>
      <c r="AL193" s="36"/>
      <c r="AM193" s="137"/>
      <c r="AO193" s="138"/>
      <c r="BI193" s="39">
        <f t="shared" si="143"/>
        <v>0</v>
      </c>
      <c r="BJ193" s="39">
        <f t="shared" si="144"/>
        <v>0</v>
      </c>
      <c r="BK193" s="39">
        <f t="shared" si="145"/>
        <v>0</v>
      </c>
      <c r="BL193" s="39">
        <f t="shared" si="146"/>
        <v>0</v>
      </c>
      <c r="BM193" s="39">
        <f t="shared" si="147"/>
        <v>0</v>
      </c>
      <c r="BN193" s="39">
        <f t="shared" si="148"/>
        <v>0</v>
      </c>
      <c r="BO193" s="39">
        <f t="shared" si="149"/>
        <v>0</v>
      </c>
      <c r="BP193" s="39">
        <f t="shared" si="150"/>
        <v>0</v>
      </c>
      <c r="BQ193" s="39">
        <f t="shared" si="151"/>
        <v>0</v>
      </c>
      <c r="BR193" s="43"/>
      <c r="BS193" s="39">
        <f t="shared" si="152"/>
        <v>0</v>
      </c>
      <c r="BT193" s="39">
        <f t="shared" si="153"/>
        <v>0</v>
      </c>
      <c r="BU193" s="39">
        <f t="shared" si="154"/>
        <v>0</v>
      </c>
      <c r="BV193" s="40">
        <f t="shared" si="155"/>
        <v>0</v>
      </c>
      <c r="BX193" s="39">
        <f t="shared" si="156"/>
        <v>0</v>
      </c>
      <c r="BY193" s="39">
        <f t="shared" si="157"/>
        <v>0</v>
      </c>
      <c r="BZ193" s="39">
        <f t="shared" si="158"/>
        <v>0</v>
      </c>
      <c r="CA193" s="40">
        <f t="shared" si="159"/>
        <v>0</v>
      </c>
      <c r="CB193" s="40"/>
      <c r="CC193" s="52">
        <f t="shared" si="160"/>
        <v>0</v>
      </c>
      <c r="CE193" s="52">
        <f t="shared" si="161"/>
        <v>0</v>
      </c>
      <c r="CF193" s="70"/>
    </row>
    <row r="194" spans="1:84" ht="12" customHeight="1">
      <c r="A194" s="44">
        <f t="shared" si="162"/>
        <v>42979</v>
      </c>
      <c r="B194" s="66">
        <f t="shared" si="163"/>
        <v>15000</v>
      </c>
      <c r="C194" s="67"/>
      <c r="D194" s="68">
        <f t="shared" si="126"/>
        <v>15000</v>
      </c>
      <c r="E194" s="35">
        <f t="shared" si="127"/>
        <v>0</v>
      </c>
      <c r="F194" s="35">
        <f t="shared" si="128"/>
        <v>0</v>
      </c>
      <c r="G194" s="55">
        <f t="shared" si="129"/>
        <v>5.6730000000000009</v>
      </c>
      <c r="H194" s="69">
        <f>G194+' Summary'!$B$15</f>
        <v>5.6730000000000009</v>
      </c>
      <c r="I194" s="105">
        <f>H194+' Summary'!$B$17</f>
        <v>5.6730000000000009</v>
      </c>
      <c r="J194" s="55">
        <f t="shared" si="130"/>
        <v>1.8249999999999999E-2</v>
      </c>
      <c r="K194" s="69">
        <f>J194+' Summary'!$B$16</f>
        <v>1.8249999999999999E-2</v>
      </c>
      <c r="L194" s="105">
        <f t="shared" si="131"/>
        <v>1.8249999999999999E-2</v>
      </c>
      <c r="M194" s="55">
        <f t="shared" si="132"/>
        <v>0.01</v>
      </c>
      <c r="N194" s="69">
        <f t="shared" si="182"/>
        <v>0.01</v>
      </c>
      <c r="O194" s="105">
        <f t="shared" si="182"/>
        <v>0.01</v>
      </c>
      <c r="P194" s="7"/>
      <c r="Q194" s="105">
        <f t="shared" si="133"/>
        <v>5.7012500000000008</v>
      </c>
      <c r="R194" s="105">
        <f t="shared" si="134"/>
        <v>5.7012500000000008</v>
      </c>
      <c r="S194" s="105">
        <f t="shared" si="135"/>
        <v>5.7012500000000008</v>
      </c>
      <c r="T194" s="161">
        <f>Curves!F190+' Summary'!$B$18</f>
        <v>0.17300000000000001</v>
      </c>
      <c r="U194" s="5">
        <f t="shared" si="136"/>
        <v>30</v>
      </c>
      <c r="V194" s="45">
        <f t="shared" si="137"/>
        <v>43033</v>
      </c>
      <c r="W194" s="5">
        <f t="shared" si="138"/>
        <v>6082</v>
      </c>
      <c r="X194" s="55">
        <f t="shared" si="139"/>
        <v>6.1442382059707902E-2</v>
      </c>
      <c r="Y194" s="47">
        <f t="shared" si="140"/>
        <v>0.36485832482479014</v>
      </c>
      <c r="Z194" s="47">
        <f>Y194/Y189</f>
        <v>0.97237665196993039</v>
      </c>
      <c r="AA194" s="5">
        <f t="shared" si="141"/>
        <v>0</v>
      </c>
      <c r="AB194" s="5">
        <f t="shared" si="142"/>
        <v>0</v>
      </c>
      <c r="AD194" s="36">
        <f t="shared" si="183"/>
        <v>5.7012500000000008</v>
      </c>
      <c r="AE194" s="165">
        <f t="shared" si="184"/>
        <v>0.17300000000000001</v>
      </c>
      <c r="AF194" s="164">
        <f t="shared" si="185"/>
        <v>16.503764544832308</v>
      </c>
      <c r="AG194" s="164">
        <f t="shared" si="186"/>
        <v>16.503764544832308</v>
      </c>
      <c r="AH194" s="160">
        <v>1</v>
      </c>
      <c r="AJ194" s="36"/>
      <c r="AK194" s="36"/>
      <c r="AL194" s="36"/>
      <c r="AM194" s="137"/>
      <c r="AO194" s="138"/>
      <c r="BI194" s="39">
        <f t="shared" si="143"/>
        <v>0</v>
      </c>
      <c r="BJ194" s="39">
        <f t="shared" si="144"/>
        <v>0</v>
      </c>
      <c r="BK194" s="39">
        <f t="shared" si="145"/>
        <v>0</v>
      </c>
      <c r="BL194" s="39">
        <f t="shared" si="146"/>
        <v>0</v>
      </c>
      <c r="BM194" s="39">
        <f t="shared" si="147"/>
        <v>0</v>
      </c>
      <c r="BN194" s="39">
        <f t="shared" si="148"/>
        <v>0</v>
      </c>
      <c r="BO194" s="39">
        <f t="shared" si="149"/>
        <v>0</v>
      </c>
      <c r="BP194" s="39">
        <f t="shared" si="150"/>
        <v>0</v>
      </c>
      <c r="BQ194" s="39">
        <f t="shared" si="151"/>
        <v>0</v>
      </c>
      <c r="BR194" s="43"/>
      <c r="BS194" s="39">
        <f t="shared" si="152"/>
        <v>0</v>
      </c>
      <c r="BT194" s="39">
        <f t="shared" si="153"/>
        <v>0</v>
      </c>
      <c r="BU194" s="39">
        <f t="shared" si="154"/>
        <v>0</v>
      </c>
      <c r="BV194" s="40">
        <f t="shared" si="155"/>
        <v>0</v>
      </c>
      <c r="BX194" s="39">
        <f t="shared" si="156"/>
        <v>0</v>
      </c>
      <c r="BY194" s="39">
        <f t="shared" si="157"/>
        <v>0</v>
      </c>
      <c r="BZ194" s="39">
        <f t="shared" si="158"/>
        <v>0</v>
      </c>
      <c r="CA194" s="40">
        <f t="shared" si="159"/>
        <v>0</v>
      </c>
      <c r="CB194" s="40"/>
      <c r="CC194" s="52">
        <f t="shared" si="160"/>
        <v>0</v>
      </c>
      <c r="CE194" s="52">
        <f t="shared" si="161"/>
        <v>0</v>
      </c>
      <c r="CF194" s="70"/>
    </row>
    <row r="195" spans="1:84" ht="12" customHeight="1">
      <c r="A195" s="44">
        <f t="shared" si="162"/>
        <v>43009</v>
      </c>
      <c r="B195" s="66">
        <f t="shared" si="163"/>
        <v>15000</v>
      </c>
      <c r="C195" s="67"/>
      <c r="D195" s="68">
        <f t="shared" si="126"/>
        <v>15000</v>
      </c>
      <c r="E195" s="35">
        <f t="shared" si="127"/>
        <v>0</v>
      </c>
      <c r="F195" s="35">
        <f t="shared" si="128"/>
        <v>0</v>
      </c>
      <c r="G195" s="55">
        <f t="shared" si="129"/>
        <v>5.6930000000000005</v>
      </c>
      <c r="H195" s="69">
        <f>G195+' Summary'!$B$15</f>
        <v>5.6930000000000005</v>
      </c>
      <c r="I195" s="105">
        <f>H195+' Summary'!$B$17</f>
        <v>5.6930000000000005</v>
      </c>
      <c r="J195" s="55">
        <f t="shared" si="130"/>
        <v>5.0000000000000001E-3</v>
      </c>
      <c r="K195" s="69">
        <f>J195+' Summary'!$B$16</f>
        <v>5.0000000000000001E-3</v>
      </c>
      <c r="L195" s="105">
        <f t="shared" si="131"/>
        <v>5.0000000000000001E-3</v>
      </c>
      <c r="M195" s="55">
        <f t="shared" si="132"/>
        <v>0.01</v>
      </c>
      <c r="N195" s="69">
        <f t="shared" si="182"/>
        <v>0.01</v>
      </c>
      <c r="O195" s="105">
        <f t="shared" si="182"/>
        <v>0.01</v>
      </c>
      <c r="P195" s="7"/>
      <c r="Q195" s="105">
        <f t="shared" si="133"/>
        <v>5.7080000000000002</v>
      </c>
      <c r="R195" s="105">
        <f t="shared" si="134"/>
        <v>5.7080000000000002</v>
      </c>
      <c r="S195" s="105">
        <f t="shared" si="135"/>
        <v>5.7080000000000002</v>
      </c>
      <c r="T195" s="161">
        <f>Curves!F191+' Summary'!$B$18</f>
        <v>0.17300000000000001</v>
      </c>
      <c r="U195" s="5">
        <f t="shared" si="136"/>
        <v>31</v>
      </c>
      <c r="V195" s="45">
        <f t="shared" si="137"/>
        <v>43064</v>
      </c>
      <c r="W195" s="5">
        <f t="shared" si="138"/>
        <v>6113</v>
      </c>
      <c r="X195" s="55">
        <f t="shared" si="139"/>
        <v>6.1475354704872809E-2</v>
      </c>
      <c r="Y195" s="47">
        <f t="shared" si="140"/>
        <v>0.3627873527822606</v>
      </c>
      <c r="Z195" s="47">
        <f>Y195/Y189</f>
        <v>0.96685734564190495</v>
      </c>
      <c r="AA195" s="5">
        <f t="shared" si="141"/>
        <v>0</v>
      </c>
      <c r="AB195" s="5">
        <f t="shared" si="142"/>
        <v>0</v>
      </c>
      <c r="AD195" s="36">
        <f t="shared" si="183"/>
        <v>5.7080000000000002</v>
      </c>
      <c r="AE195" s="165">
        <f t="shared" si="184"/>
        <v>0.17300000000000001</v>
      </c>
      <c r="AF195" s="164">
        <f t="shared" si="185"/>
        <v>16.585900068446271</v>
      </c>
      <c r="AG195" s="164">
        <f t="shared" si="186"/>
        <v>16.585900068446271</v>
      </c>
      <c r="AH195" s="160">
        <v>1</v>
      </c>
      <c r="AJ195" s="36"/>
      <c r="AK195" s="36"/>
      <c r="AL195" s="36"/>
      <c r="AM195" s="137"/>
      <c r="AO195" s="138"/>
      <c r="BI195" s="39">
        <f t="shared" si="143"/>
        <v>0</v>
      </c>
      <c r="BJ195" s="39">
        <f t="shared" si="144"/>
        <v>0</v>
      </c>
      <c r="BK195" s="39">
        <f t="shared" si="145"/>
        <v>0</v>
      </c>
      <c r="BL195" s="39">
        <f t="shared" si="146"/>
        <v>0</v>
      </c>
      <c r="BM195" s="39">
        <f t="shared" si="147"/>
        <v>0</v>
      </c>
      <c r="BN195" s="39">
        <f t="shared" si="148"/>
        <v>0</v>
      </c>
      <c r="BO195" s="39">
        <f t="shared" si="149"/>
        <v>0</v>
      </c>
      <c r="BP195" s="39">
        <f t="shared" si="150"/>
        <v>0</v>
      </c>
      <c r="BQ195" s="39">
        <f t="shared" si="151"/>
        <v>0</v>
      </c>
      <c r="BR195" s="43"/>
      <c r="BS195" s="39">
        <f t="shared" si="152"/>
        <v>0</v>
      </c>
      <c r="BT195" s="39">
        <f t="shared" si="153"/>
        <v>0</v>
      </c>
      <c r="BU195" s="39">
        <f t="shared" si="154"/>
        <v>0</v>
      </c>
      <c r="BV195" s="40">
        <f t="shared" si="155"/>
        <v>0</v>
      </c>
      <c r="BX195" s="39">
        <f t="shared" si="156"/>
        <v>0</v>
      </c>
      <c r="BY195" s="39">
        <f t="shared" si="157"/>
        <v>0</v>
      </c>
      <c r="BZ195" s="39">
        <f t="shared" si="158"/>
        <v>0</v>
      </c>
      <c r="CA195" s="40">
        <f t="shared" si="159"/>
        <v>0</v>
      </c>
      <c r="CB195" s="40"/>
      <c r="CC195" s="52">
        <f t="shared" si="160"/>
        <v>0</v>
      </c>
      <c r="CE195" s="52">
        <f t="shared" si="161"/>
        <v>0</v>
      </c>
      <c r="CF195" s="70"/>
    </row>
    <row r="196" spans="1:84" ht="12" customHeight="1">
      <c r="A196" s="44">
        <f t="shared" si="162"/>
        <v>43040</v>
      </c>
      <c r="B196" s="66">
        <f t="shared" si="163"/>
        <v>15000</v>
      </c>
      <c r="C196" s="67"/>
      <c r="D196" s="68">
        <f t="shared" si="126"/>
        <v>15000</v>
      </c>
      <c r="E196" s="35">
        <f t="shared" si="127"/>
        <v>0</v>
      </c>
      <c r="F196" s="35">
        <f t="shared" si="128"/>
        <v>0</v>
      </c>
      <c r="G196" s="55">
        <f t="shared" si="129"/>
        <v>5.82</v>
      </c>
      <c r="H196" s="69">
        <f>G196+' Summary'!$B$15</f>
        <v>5.82</v>
      </c>
      <c r="I196" s="105">
        <f>H196+' Summary'!$B$17</f>
        <v>5.82</v>
      </c>
      <c r="J196" s="55">
        <f t="shared" si="130"/>
        <v>6.0000000000000001E-3</v>
      </c>
      <c r="K196" s="69">
        <f>J196+' Summary'!$B$16</f>
        <v>6.0000000000000001E-3</v>
      </c>
      <c r="L196" s="105">
        <f t="shared" si="131"/>
        <v>6.0000000000000001E-3</v>
      </c>
      <c r="M196" s="55">
        <f t="shared" si="132"/>
        <v>7.4999999999999997E-3</v>
      </c>
      <c r="N196" s="69">
        <f t="shared" si="182"/>
        <v>7.4999999999999997E-3</v>
      </c>
      <c r="O196" s="105">
        <f t="shared" si="182"/>
        <v>7.4999999999999997E-3</v>
      </c>
      <c r="P196" s="7"/>
      <c r="Q196" s="105">
        <f t="shared" si="133"/>
        <v>5.8334999999999999</v>
      </c>
      <c r="R196" s="105">
        <f t="shared" si="134"/>
        <v>5.8334999999999999</v>
      </c>
      <c r="S196" s="105">
        <f t="shared" si="135"/>
        <v>5.8334999999999999</v>
      </c>
      <c r="T196" s="161">
        <f>Curves!F192+' Summary'!$B$18</f>
        <v>0.17300000000000001</v>
      </c>
      <c r="U196" s="5">
        <f t="shared" si="136"/>
        <v>30</v>
      </c>
      <c r="V196" s="45">
        <f t="shared" si="137"/>
        <v>43094</v>
      </c>
      <c r="W196" s="5">
        <f t="shared" si="138"/>
        <v>6143</v>
      </c>
      <c r="X196" s="55">
        <f t="shared" si="139"/>
        <v>6.1509426438589414E-2</v>
      </c>
      <c r="Y196" s="47">
        <f t="shared" si="140"/>
        <v>0.36079245496814605</v>
      </c>
      <c r="Z196" s="47">
        <f>Y196/Y189</f>
        <v>0.96154078322430814</v>
      </c>
      <c r="AA196" s="5">
        <f t="shared" si="141"/>
        <v>0</v>
      </c>
      <c r="AB196" s="5">
        <f t="shared" si="142"/>
        <v>0</v>
      </c>
      <c r="AD196" s="36">
        <f t="shared" si="183"/>
        <v>5.8334999999999999</v>
      </c>
      <c r="AE196" s="165">
        <f t="shared" si="184"/>
        <v>0.17300000000000001</v>
      </c>
      <c r="AF196" s="164">
        <f t="shared" si="185"/>
        <v>16.670773442847366</v>
      </c>
      <c r="AG196" s="164">
        <f t="shared" si="186"/>
        <v>16.670773442847366</v>
      </c>
      <c r="AH196" s="160">
        <v>1</v>
      </c>
      <c r="AJ196" s="36"/>
      <c r="AK196" s="36"/>
      <c r="AL196" s="36"/>
      <c r="AM196" s="137"/>
      <c r="AO196" s="138"/>
      <c r="BI196" s="39">
        <f t="shared" si="143"/>
        <v>0</v>
      </c>
      <c r="BJ196" s="39">
        <f t="shared" si="144"/>
        <v>0</v>
      </c>
      <c r="BK196" s="39">
        <f t="shared" si="145"/>
        <v>0</v>
      </c>
      <c r="BL196" s="39">
        <f t="shared" si="146"/>
        <v>0</v>
      </c>
      <c r="BM196" s="39">
        <f t="shared" si="147"/>
        <v>0</v>
      </c>
      <c r="BN196" s="39">
        <f t="shared" si="148"/>
        <v>0</v>
      </c>
      <c r="BO196" s="39">
        <f t="shared" si="149"/>
        <v>0</v>
      </c>
      <c r="BP196" s="39">
        <f t="shared" si="150"/>
        <v>0</v>
      </c>
      <c r="BQ196" s="39">
        <f t="shared" si="151"/>
        <v>0</v>
      </c>
      <c r="BR196" s="43"/>
      <c r="BS196" s="39">
        <f t="shared" si="152"/>
        <v>0</v>
      </c>
      <c r="BT196" s="39">
        <f t="shared" si="153"/>
        <v>0</v>
      </c>
      <c r="BU196" s="39">
        <f t="shared" si="154"/>
        <v>0</v>
      </c>
      <c r="BV196" s="40">
        <f t="shared" si="155"/>
        <v>0</v>
      </c>
      <c r="BX196" s="39">
        <f t="shared" si="156"/>
        <v>0</v>
      </c>
      <c r="BY196" s="39">
        <f t="shared" si="157"/>
        <v>0</v>
      </c>
      <c r="BZ196" s="39">
        <f t="shared" si="158"/>
        <v>0</v>
      </c>
      <c r="CA196" s="40">
        <f t="shared" si="159"/>
        <v>0</v>
      </c>
      <c r="CB196" s="40"/>
      <c r="CC196" s="52">
        <f t="shared" si="160"/>
        <v>0</v>
      </c>
      <c r="CE196" s="52">
        <f t="shared" si="161"/>
        <v>0</v>
      </c>
      <c r="CF196" s="70"/>
    </row>
    <row r="197" spans="1:84" ht="12" customHeight="1">
      <c r="A197" s="44">
        <f t="shared" si="162"/>
        <v>43070</v>
      </c>
      <c r="B197" s="66">
        <f t="shared" si="163"/>
        <v>15000</v>
      </c>
      <c r="C197" s="67"/>
      <c r="D197" s="68">
        <f t="shared" si="126"/>
        <v>15000</v>
      </c>
      <c r="E197" s="35">
        <f t="shared" si="127"/>
        <v>0</v>
      </c>
      <c r="F197" s="35">
        <f t="shared" si="128"/>
        <v>0</v>
      </c>
      <c r="G197" s="55">
        <f t="shared" si="129"/>
        <v>5.9550000000000001</v>
      </c>
      <c r="H197" s="69">
        <f>G197+' Summary'!$B$15</f>
        <v>5.9550000000000001</v>
      </c>
      <c r="I197" s="105">
        <f>H197+' Summary'!$B$17</f>
        <v>5.9550000000000001</v>
      </c>
      <c r="J197" s="55">
        <f t="shared" si="130"/>
        <v>6.0000000000000001E-3</v>
      </c>
      <c r="K197" s="69">
        <f>J197+' Summary'!$B$16</f>
        <v>6.0000000000000001E-3</v>
      </c>
      <c r="L197" s="105">
        <f t="shared" si="131"/>
        <v>6.0000000000000001E-3</v>
      </c>
      <c r="M197" s="55">
        <f t="shared" si="132"/>
        <v>7.4999999999999997E-3</v>
      </c>
      <c r="N197" s="69">
        <f t="shared" si="182"/>
        <v>7.4999999999999997E-3</v>
      </c>
      <c r="O197" s="105">
        <f t="shared" si="182"/>
        <v>7.4999999999999997E-3</v>
      </c>
      <c r="P197" s="7"/>
      <c r="Q197" s="105">
        <f t="shared" si="133"/>
        <v>5.9684999999999997</v>
      </c>
      <c r="R197" s="105">
        <f t="shared" si="134"/>
        <v>5.9684999999999997</v>
      </c>
      <c r="S197" s="105">
        <f t="shared" si="135"/>
        <v>5.9684999999999997</v>
      </c>
      <c r="T197" s="161">
        <f>Curves!F193+' Summary'!$B$18</f>
        <v>0.17300000000000001</v>
      </c>
      <c r="U197" s="5">
        <f t="shared" si="136"/>
        <v>31</v>
      </c>
      <c r="V197" s="45">
        <f t="shared" si="137"/>
        <v>43125</v>
      </c>
      <c r="W197" s="5">
        <f t="shared" si="138"/>
        <v>6174</v>
      </c>
      <c r="X197" s="55">
        <f t="shared" si="139"/>
        <v>6.1542399084488324E-2</v>
      </c>
      <c r="Y197" s="47">
        <f t="shared" si="140"/>
        <v>0.35874060682588804</v>
      </c>
      <c r="Z197" s="47">
        <f>Y197/Y189</f>
        <v>0.95607244362186738</v>
      </c>
      <c r="AA197" s="5">
        <f t="shared" si="141"/>
        <v>0</v>
      </c>
      <c r="AB197" s="5">
        <f t="shared" si="142"/>
        <v>0</v>
      </c>
      <c r="AD197" s="36">
        <f t="shared" si="183"/>
        <v>5.9684999999999997</v>
      </c>
      <c r="AE197" s="165">
        <f t="shared" si="184"/>
        <v>0.17300000000000001</v>
      </c>
      <c r="AF197" s="164">
        <f t="shared" si="185"/>
        <v>16.752908966461327</v>
      </c>
      <c r="AG197" s="164">
        <f t="shared" si="186"/>
        <v>16.752908966461327</v>
      </c>
      <c r="AH197" s="160">
        <v>1</v>
      </c>
      <c r="AJ197" s="36"/>
      <c r="AK197" s="36"/>
      <c r="AL197" s="36"/>
      <c r="AM197" s="137"/>
      <c r="AO197" s="138"/>
      <c r="BI197" s="39">
        <f t="shared" si="143"/>
        <v>0</v>
      </c>
      <c r="BJ197" s="39">
        <f t="shared" si="144"/>
        <v>0</v>
      </c>
      <c r="BK197" s="39">
        <f t="shared" si="145"/>
        <v>0</v>
      </c>
      <c r="BL197" s="39">
        <f t="shared" si="146"/>
        <v>0</v>
      </c>
      <c r="BM197" s="39">
        <f t="shared" si="147"/>
        <v>0</v>
      </c>
      <c r="BN197" s="39">
        <f t="shared" si="148"/>
        <v>0</v>
      </c>
      <c r="BO197" s="39">
        <f t="shared" si="149"/>
        <v>0</v>
      </c>
      <c r="BP197" s="39">
        <f t="shared" si="150"/>
        <v>0</v>
      </c>
      <c r="BQ197" s="39">
        <f t="shared" si="151"/>
        <v>0</v>
      </c>
      <c r="BR197" s="43"/>
      <c r="BS197" s="39">
        <f t="shared" si="152"/>
        <v>0</v>
      </c>
      <c r="BT197" s="39">
        <f t="shared" si="153"/>
        <v>0</v>
      </c>
      <c r="BU197" s="39">
        <f t="shared" si="154"/>
        <v>0</v>
      </c>
      <c r="BV197" s="40">
        <f t="shared" si="155"/>
        <v>0</v>
      </c>
      <c r="BX197" s="39">
        <f t="shared" si="156"/>
        <v>0</v>
      </c>
      <c r="BY197" s="39">
        <f t="shared" si="157"/>
        <v>0</v>
      </c>
      <c r="BZ197" s="39">
        <f t="shared" si="158"/>
        <v>0</v>
      </c>
      <c r="CA197" s="40">
        <f t="shared" si="159"/>
        <v>0</v>
      </c>
      <c r="CB197" s="40"/>
      <c r="CC197" s="52">
        <f t="shared" si="160"/>
        <v>0</v>
      </c>
      <c r="CE197" s="52">
        <f t="shared" si="161"/>
        <v>0</v>
      </c>
      <c r="CF197" s="70"/>
    </row>
    <row r="198" spans="1:84" ht="12" customHeight="1">
      <c r="A198" s="44">
        <f t="shared" si="162"/>
        <v>43101</v>
      </c>
      <c r="B198" s="66">
        <f t="shared" si="163"/>
        <v>15000</v>
      </c>
      <c r="C198" s="67"/>
      <c r="D198" s="68">
        <f t="shared" si="126"/>
        <v>15000</v>
      </c>
      <c r="E198" s="35">
        <f t="shared" si="127"/>
        <v>0</v>
      </c>
      <c r="F198" s="35">
        <f t="shared" si="128"/>
        <v>0</v>
      </c>
      <c r="G198" s="55">
        <f t="shared" si="129"/>
        <v>6.01</v>
      </c>
      <c r="H198" s="69">
        <f>G198+' Summary'!$B$15</f>
        <v>6.01</v>
      </c>
      <c r="I198" s="105">
        <f>H198+' Summary'!$B$17</f>
        <v>6.01</v>
      </c>
      <c r="J198" s="55">
        <f t="shared" si="130"/>
        <v>6.0000000000000001E-3</v>
      </c>
      <c r="K198" s="69">
        <f>J198+' Summary'!$B$16</f>
        <v>6.0000000000000001E-3</v>
      </c>
      <c r="L198" s="105">
        <f t="shared" si="131"/>
        <v>6.0000000000000001E-3</v>
      </c>
      <c r="M198" s="55">
        <f t="shared" si="132"/>
        <v>7.4999999999999997E-3</v>
      </c>
      <c r="N198" s="69">
        <f t="shared" si="182"/>
        <v>7.4999999999999997E-3</v>
      </c>
      <c r="O198" s="105">
        <f t="shared" si="182"/>
        <v>7.4999999999999997E-3</v>
      </c>
      <c r="P198" s="7"/>
      <c r="Q198" s="105">
        <f t="shared" si="133"/>
        <v>6.0234999999999994</v>
      </c>
      <c r="R198" s="105">
        <f t="shared" si="134"/>
        <v>6.0234999999999994</v>
      </c>
      <c r="S198" s="105">
        <f t="shared" si="135"/>
        <v>6.0234999999999994</v>
      </c>
      <c r="T198" s="161">
        <f>Curves!F194+' Summary'!$B$18</f>
        <v>0.17300000000000001</v>
      </c>
      <c r="U198" s="5">
        <f t="shared" si="136"/>
        <v>31</v>
      </c>
      <c r="V198" s="45">
        <f t="shared" si="137"/>
        <v>43156</v>
      </c>
      <c r="W198" s="5">
        <f t="shared" si="138"/>
        <v>6205</v>
      </c>
      <c r="X198" s="55">
        <f t="shared" si="139"/>
        <v>6.1576470818963003E-2</v>
      </c>
      <c r="Y198" s="47">
        <f t="shared" si="140"/>
        <v>0.35669842958163772</v>
      </c>
      <c r="Z198" s="47">
        <f>Y198/Y189</f>
        <v>0.9506298777370219</v>
      </c>
      <c r="AA198" s="5">
        <f t="shared" si="141"/>
        <v>0</v>
      </c>
      <c r="AB198" s="5">
        <f t="shared" si="142"/>
        <v>0</v>
      </c>
      <c r="AD198" s="36">
        <f t="shared" si="183"/>
        <v>6.0234999999999994</v>
      </c>
      <c r="AE198" s="165">
        <f t="shared" si="184"/>
        <v>0.17300000000000001</v>
      </c>
      <c r="AF198" s="164">
        <f t="shared" si="185"/>
        <v>16.837782340862422</v>
      </c>
      <c r="AG198" s="164">
        <f t="shared" si="186"/>
        <v>16.837782340862422</v>
      </c>
      <c r="AH198" s="160">
        <v>1</v>
      </c>
      <c r="AJ198" s="36"/>
      <c r="AK198" s="36"/>
      <c r="AL198" s="36"/>
      <c r="AM198" s="137"/>
      <c r="AO198" s="138"/>
      <c r="BI198" s="39">
        <f t="shared" si="143"/>
        <v>0</v>
      </c>
      <c r="BJ198" s="39">
        <f t="shared" si="144"/>
        <v>0</v>
      </c>
      <c r="BK198" s="39">
        <f t="shared" si="145"/>
        <v>0</v>
      </c>
      <c r="BL198" s="39">
        <f t="shared" si="146"/>
        <v>0</v>
      </c>
      <c r="BM198" s="39">
        <f t="shared" si="147"/>
        <v>0</v>
      </c>
      <c r="BN198" s="39">
        <f t="shared" si="148"/>
        <v>0</v>
      </c>
      <c r="BO198" s="39">
        <f t="shared" si="149"/>
        <v>0</v>
      </c>
      <c r="BP198" s="39">
        <f t="shared" si="150"/>
        <v>0</v>
      </c>
      <c r="BQ198" s="39">
        <f t="shared" si="151"/>
        <v>0</v>
      </c>
      <c r="BR198" s="43"/>
      <c r="BS198" s="39">
        <f t="shared" si="152"/>
        <v>0</v>
      </c>
      <c r="BT198" s="39">
        <f t="shared" si="153"/>
        <v>0</v>
      </c>
      <c r="BU198" s="39">
        <f t="shared" si="154"/>
        <v>0</v>
      </c>
      <c r="BV198" s="40">
        <f t="shared" si="155"/>
        <v>0</v>
      </c>
      <c r="BX198" s="39">
        <f t="shared" si="156"/>
        <v>0</v>
      </c>
      <c r="BY198" s="39">
        <f t="shared" si="157"/>
        <v>0</v>
      </c>
      <c r="BZ198" s="39">
        <f t="shared" si="158"/>
        <v>0</v>
      </c>
      <c r="CA198" s="40">
        <f t="shared" si="159"/>
        <v>0</v>
      </c>
      <c r="CB198" s="40"/>
      <c r="CC198" s="52">
        <f t="shared" si="160"/>
        <v>0</v>
      </c>
      <c r="CE198" s="52">
        <f t="shared" si="161"/>
        <v>0</v>
      </c>
      <c r="CF198" s="70"/>
    </row>
    <row r="199" spans="1:84" ht="12" customHeight="1">
      <c r="A199" s="44">
        <f t="shared" si="162"/>
        <v>43132</v>
      </c>
      <c r="B199" s="66">
        <f t="shared" si="163"/>
        <v>15000</v>
      </c>
      <c r="C199" s="67"/>
      <c r="D199" s="68">
        <f t="shared" si="126"/>
        <v>15000</v>
      </c>
      <c r="E199" s="35">
        <f t="shared" si="127"/>
        <v>0</v>
      </c>
      <c r="F199" s="35">
        <f t="shared" si="128"/>
        <v>0</v>
      </c>
      <c r="G199" s="55">
        <f t="shared" si="129"/>
        <v>5.89</v>
      </c>
      <c r="H199" s="69">
        <f>G199+' Summary'!$B$15</f>
        <v>5.89</v>
      </c>
      <c r="I199" s="105">
        <f>H199+' Summary'!$B$17</f>
        <v>5.89</v>
      </c>
      <c r="J199" s="55">
        <f t="shared" si="130"/>
        <v>6.0000000000000001E-3</v>
      </c>
      <c r="K199" s="69">
        <f>J199+' Summary'!$B$16</f>
        <v>6.0000000000000001E-3</v>
      </c>
      <c r="L199" s="105">
        <f t="shared" si="131"/>
        <v>6.0000000000000001E-3</v>
      </c>
      <c r="M199" s="55">
        <f t="shared" si="132"/>
        <v>7.4999999999999997E-3</v>
      </c>
      <c r="N199" s="69">
        <f t="shared" si="182"/>
        <v>7.4999999999999997E-3</v>
      </c>
      <c r="O199" s="105">
        <f t="shared" si="182"/>
        <v>7.4999999999999997E-3</v>
      </c>
      <c r="P199" s="7"/>
      <c r="Q199" s="105">
        <f t="shared" si="133"/>
        <v>5.9034999999999993</v>
      </c>
      <c r="R199" s="105">
        <f t="shared" si="134"/>
        <v>5.9034999999999993</v>
      </c>
      <c r="S199" s="105">
        <f t="shared" si="135"/>
        <v>5.9034999999999993</v>
      </c>
      <c r="T199" s="161">
        <f>Curves!F195+' Summary'!$B$18</f>
        <v>0.17300000000000001</v>
      </c>
      <c r="U199" s="5">
        <f t="shared" si="136"/>
        <v>28</v>
      </c>
      <c r="V199" s="45">
        <f t="shared" si="137"/>
        <v>43184</v>
      </c>
      <c r="W199" s="5">
        <f t="shared" si="138"/>
        <v>6233</v>
      </c>
      <c r="X199" s="55">
        <f t="shared" si="139"/>
        <v>6.1610542553823623E-2</v>
      </c>
      <c r="Y199" s="47">
        <f t="shared" si="140"/>
        <v>0.35486216796057074</v>
      </c>
      <c r="Z199" s="47">
        <f>Y199/Y189</f>
        <v>0.94573609347681231</v>
      </c>
      <c r="AA199" s="5">
        <f t="shared" si="141"/>
        <v>0</v>
      </c>
      <c r="AB199" s="5">
        <f t="shared" si="142"/>
        <v>0</v>
      </c>
      <c r="AD199" s="36">
        <f t="shared" si="183"/>
        <v>5.9034999999999993</v>
      </c>
      <c r="AE199" s="165">
        <f t="shared" si="184"/>
        <v>0.17300000000000001</v>
      </c>
      <c r="AF199" s="164">
        <f t="shared" si="185"/>
        <v>16.922655715263517</v>
      </c>
      <c r="AG199" s="164">
        <f t="shared" si="186"/>
        <v>16.922655715263517</v>
      </c>
      <c r="AH199" s="160">
        <v>1</v>
      </c>
      <c r="AJ199" s="36"/>
      <c r="AK199" s="36"/>
      <c r="AL199" s="36"/>
      <c r="AM199" s="137"/>
      <c r="AO199" s="138"/>
      <c r="BI199" s="39">
        <f t="shared" si="143"/>
        <v>0</v>
      </c>
      <c r="BJ199" s="39">
        <f t="shared" si="144"/>
        <v>0</v>
      </c>
      <c r="BK199" s="39">
        <f t="shared" si="145"/>
        <v>0</v>
      </c>
      <c r="BL199" s="39">
        <f t="shared" si="146"/>
        <v>0</v>
      </c>
      <c r="BM199" s="39">
        <f t="shared" si="147"/>
        <v>0</v>
      </c>
      <c r="BN199" s="39">
        <f t="shared" si="148"/>
        <v>0</v>
      </c>
      <c r="BO199" s="39">
        <f t="shared" si="149"/>
        <v>0</v>
      </c>
      <c r="BP199" s="39">
        <f t="shared" si="150"/>
        <v>0</v>
      </c>
      <c r="BQ199" s="39">
        <f t="shared" si="151"/>
        <v>0</v>
      </c>
      <c r="BR199" s="43"/>
      <c r="BS199" s="39">
        <f t="shared" si="152"/>
        <v>0</v>
      </c>
      <c r="BT199" s="39">
        <f t="shared" si="153"/>
        <v>0</v>
      </c>
      <c r="BU199" s="39">
        <f t="shared" si="154"/>
        <v>0</v>
      </c>
      <c r="BV199" s="40">
        <f t="shared" si="155"/>
        <v>0</v>
      </c>
      <c r="BX199" s="39">
        <f t="shared" si="156"/>
        <v>0</v>
      </c>
      <c r="BY199" s="39">
        <f t="shared" si="157"/>
        <v>0</v>
      </c>
      <c r="BZ199" s="39">
        <f t="shared" si="158"/>
        <v>0</v>
      </c>
      <c r="CA199" s="40">
        <f t="shared" si="159"/>
        <v>0</v>
      </c>
      <c r="CB199" s="40"/>
      <c r="CC199" s="52">
        <f t="shared" si="160"/>
        <v>0</v>
      </c>
      <c r="CE199" s="52">
        <f t="shared" si="161"/>
        <v>0</v>
      </c>
      <c r="CF199" s="70"/>
    </row>
    <row r="200" spans="1:84" ht="12" customHeight="1">
      <c r="A200" s="44">
        <f t="shared" si="162"/>
        <v>43160</v>
      </c>
      <c r="B200" s="66">
        <f t="shared" si="163"/>
        <v>15000</v>
      </c>
      <c r="C200" s="67"/>
      <c r="D200" s="68">
        <f t="shared" si="126"/>
        <v>15000</v>
      </c>
      <c r="E200" s="35">
        <f t="shared" si="127"/>
        <v>0</v>
      </c>
      <c r="F200" s="35">
        <f t="shared" si="128"/>
        <v>0</v>
      </c>
      <c r="G200" s="55">
        <f t="shared" si="129"/>
        <v>5.75</v>
      </c>
      <c r="H200" s="69">
        <f>G200+' Summary'!$B$15</f>
        <v>5.75</v>
      </c>
      <c r="I200" s="105">
        <f>H200+' Summary'!$B$17</f>
        <v>5.75</v>
      </c>
      <c r="J200" s="55">
        <f t="shared" si="130"/>
        <v>1.95E-2</v>
      </c>
      <c r="K200" s="69">
        <f>J200+' Summary'!$B$16</f>
        <v>1.95E-2</v>
      </c>
      <c r="L200" s="105">
        <f t="shared" si="131"/>
        <v>1.95E-2</v>
      </c>
      <c r="M200" s="55">
        <f t="shared" si="132"/>
        <v>7.4999999999999997E-3</v>
      </c>
      <c r="N200" s="69">
        <f t="shared" si="182"/>
        <v>7.4999999999999997E-3</v>
      </c>
      <c r="O200" s="105">
        <f t="shared" si="182"/>
        <v>7.4999999999999997E-3</v>
      </c>
      <c r="P200" s="7"/>
      <c r="Q200" s="105">
        <f t="shared" si="133"/>
        <v>5.7770000000000001</v>
      </c>
      <c r="R200" s="105">
        <f t="shared" si="134"/>
        <v>5.7770000000000001</v>
      </c>
      <c r="S200" s="105">
        <f t="shared" si="135"/>
        <v>5.7770000000000001</v>
      </c>
      <c r="T200" s="161">
        <f>Curves!F196+' Summary'!$B$18</f>
        <v>0.17300000000000001</v>
      </c>
      <c r="U200" s="5">
        <f t="shared" si="136"/>
        <v>31</v>
      </c>
      <c r="V200" s="45">
        <f t="shared" si="137"/>
        <v>43215</v>
      </c>
      <c r="W200" s="5">
        <f t="shared" si="138"/>
        <v>6264</v>
      </c>
      <c r="X200" s="55">
        <f t="shared" si="139"/>
        <v>6.1641317024351494E-2</v>
      </c>
      <c r="Y200" s="47">
        <f t="shared" si="140"/>
        <v>0.35283830770374275</v>
      </c>
      <c r="Z200" s="47">
        <f>Y200/Y189</f>
        <v>0.94034234383019411</v>
      </c>
      <c r="AA200" s="5">
        <f t="shared" si="141"/>
        <v>0</v>
      </c>
      <c r="AB200" s="5">
        <f t="shared" si="142"/>
        <v>0</v>
      </c>
      <c r="AD200" s="36">
        <f t="shared" si="183"/>
        <v>5.7770000000000001</v>
      </c>
      <c r="AE200" s="165">
        <f t="shared" si="184"/>
        <v>0.17300000000000001</v>
      </c>
      <c r="AF200" s="164">
        <f t="shared" si="185"/>
        <v>16.999315537303218</v>
      </c>
      <c r="AG200" s="164">
        <f t="shared" si="186"/>
        <v>16.999315537303218</v>
      </c>
      <c r="AH200" s="160">
        <v>1</v>
      </c>
      <c r="AJ200" s="36"/>
      <c r="AK200" s="36"/>
      <c r="AL200" s="36"/>
      <c r="AM200" s="137"/>
      <c r="AO200" s="138"/>
      <c r="BI200" s="39">
        <f t="shared" si="143"/>
        <v>0</v>
      </c>
      <c r="BJ200" s="39">
        <f t="shared" si="144"/>
        <v>0</v>
      </c>
      <c r="BK200" s="39">
        <f t="shared" si="145"/>
        <v>0</v>
      </c>
      <c r="BL200" s="39">
        <f t="shared" si="146"/>
        <v>0</v>
      </c>
      <c r="BM200" s="39">
        <f t="shared" si="147"/>
        <v>0</v>
      </c>
      <c r="BN200" s="39">
        <f t="shared" si="148"/>
        <v>0</v>
      </c>
      <c r="BO200" s="39">
        <f t="shared" si="149"/>
        <v>0</v>
      </c>
      <c r="BP200" s="39">
        <f t="shared" si="150"/>
        <v>0</v>
      </c>
      <c r="BQ200" s="39">
        <f t="shared" si="151"/>
        <v>0</v>
      </c>
      <c r="BR200" s="43"/>
      <c r="BS200" s="39">
        <f t="shared" si="152"/>
        <v>0</v>
      </c>
      <c r="BT200" s="39">
        <f t="shared" si="153"/>
        <v>0</v>
      </c>
      <c r="BU200" s="39">
        <f t="shared" si="154"/>
        <v>0</v>
      </c>
      <c r="BV200" s="40">
        <f t="shared" si="155"/>
        <v>0</v>
      </c>
      <c r="BX200" s="39">
        <f t="shared" si="156"/>
        <v>0</v>
      </c>
      <c r="BY200" s="39">
        <f t="shared" si="157"/>
        <v>0</v>
      </c>
      <c r="BZ200" s="39">
        <f t="shared" si="158"/>
        <v>0</v>
      </c>
      <c r="CA200" s="40">
        <f t="shared" si="159"/>
        <v>0</v>
      </c>
      <c r="CB200" s="40"/>
      <c r="CC200" s="52">
        <f t="shared" si="160"/>
        <v>0</v>
      </c>
      <c r="CE200" s="52">
        <f t="shared" si="161"/>
        <v>0</v>
      </c>
      <c r="CF200" s="70"/>
    </row>
    <row r="201" spans="1:84" ht="12" customHeight="1">
      <c r="A201" s="44">
        <f t="shared" si="162"/>
        <v>43191</v>
      </c>
      <c r="B201" s="66">
        <f t="shared" si="163"/>
        <v>15000</v>
      </c>
      <c r="C201" s="67"/>
      <c r="D201" s="68">
        <f t="shared" si="126"/>
        <v>15000</v>
      </c>
      <c r="E201" s="35">
        <f t="shared" si="127"/>
        <v>0</v>
      </c>
      <c r="F201" s="35">
        <f t="shared" si="128"/>
        <v>0</v>
      </c>
      <c r="G201" s="55">
        <f t="shared" si="129"/>
        <v>5.7139999999999995</v>
      </c>
      <c r="H201" s="69">
        <f>G201+' Summary'!$B$15</f>
        <v>5.7139999999999995</v>
      </c>
      <c r="I201" s="105">
        <f>H201+' Summary'!$B$17</f>
        <v>5.7139999999999995</v>
      </c>
      <c r="J201" s="55">
        <f t="shared" si="130"/>
        <v>1.95E-2</v>
      </c>
      <c r="K201" s="69">
        <f>J201+' Summary'!$B$16</f>
        <v>1.95E-2</v>
      </c>
      <c r="L201" s="105">
        <f t="shared" si="131"/>
        <v>1.95E-2</v>
      </c>
      <c r="M201" s="55">
        <f t="shared" si="132"/>
        <v>0.01</v>
      </c>
      <c r="N201" s="69">
        <f t="shared" si="182"/>
        <v>0.01</v>
      </c>
      <c r="O201" s="105">
        <f t="shared" si="182"/>
        <v>0.01</v>
      </c>
      <c r="P201" s="7"/>
      <c r="Q201" s="105">
        <f t="shared" si="133"/>
        <v>5.7434999999999992</v>
      </c>
      <c r="R201" s="105">
        <f t="shared" si="134"/>
        <v>5.7434999999999992</v>
      </c>
      <c r="S201" s="105">
        <f t="shared" si="135"/>
        <v>5.7434999999999992</v>
      </c>
      <c r="T201" s="161">
        <f>Curves!F197+' Summary'!$B$18</f>
        <v>0.17300000000000001</v>
      </c>
      <c r="U201" s="5">
        <f t="shared" si="136"/>
        <v>30</v>
      </c>
      <c r="V201" s="45">
        <f t="shared" si="137"/>
        <v>43245</v>
      </c>
      <c r="W201" s="5">
        <f t="shared" si="138"/>
        <v>6294</v>
      </c>
      <c r="X201" s="55">
        <f t="shared" si="139"/>
        <v>6.167538875994482E-2</v>
      </c>
      <c r="Y201" s="47">
        <f t="shared" si="140"/>
        <v>0.35088885264799652</v>
      </c>
      <c r="Z201" s="150">
        <f>Y201/Y189</f>
        <v>0.93514689000251272</v>
      </c>
      <c r="AA201" s="5">
        <f t="shared" si="141"/>
        <v>0</v>
      </c>
      <c r="AB201" s="5">
        <f t="shared" si="142"/>
        <v>0</v>
      </c>
      <c r="AD201" s="151">
        <f t="shared" si="183"/>
        <v>5.7434999999999992</v>
      </c>
      <c r="AE201" s="167">
        <f t="shared" si="184"/>
        <v>0.17300000000000001</v>
      </c>
      <c r="AF201" s="168">
        <f t="shared" si="185"/>
        <v>17.084188911704313</v>
      </c>
      <c r="AG201" s="168">
        <f t="shared" si="186"/>
        <v>17.084188911704313</v>
      </c>
      <c r="AH201" s="169">
        <v>1</v>
      </c>
      <c r="AI201" s="148"/>
      <c r="AJ201" s="151"/>
      <c r="AK201" s="151"/>
      <c r="AL201" s="151"/>
      <c r="AM201" s="152"/>
      <c r="AN201" s="148"/>
      <c r="AO201" s="153"/>
      <c r="AP201" s="148"/>
      <c r="AQ201" s="148"/>
      <c r="AR201" s="148"/>
      <c r="AS201" s="148"/>
      <c r="AT201" s="148"/>
      <c r="AU201" s="148"/>
      <c r="AV201" s="148"/>
      <c r="AW201" s="148"/>
      <c r="AX201" s="148"/>
      <c r="AY201" s="148"/>
      <c r="BI201" s="39">
        <f t="shared" si="143"/>
        <v>0</v>
      </c>
      <c r="BJ201" s="39">
        <f t="shared" si="144"/>
        <v>0</v>
      </c>
      <c r="BK201" s="39">
        <f t="shared" si="145"/>
        <v>0</v>
      </c>
      <c r="BL201" s="39">
        <f t="shared" si="146"/>
        <v>0</v>
      </c>
      <c r="BM201" s="39">
        <f t="shared" si="147"/>
        <v>0</v>
      </c>
      <c r="BN201" s="39">
        <f t="shared" si="148"/>
        <v>0</v>
      </c>
      <c r="BO201" s="39">
        <f t="shared" si="149"/>
        <v>0</v>
      </c>
      <c r="BP201" s="39">
        <f t="shared" si="150"/>
        <v>0</v>
      </c>
      <c r="BQ201" s="39">
        <f t="shared" si="151"/>
        <v>0</v>
      </c>
      <c r="BR201" s="43"/>
      <c r="BS201" s="39">
        <f t="shared" si="152"/>
        <v>0</v>
      </c>
      <c r="BT201" s="39">
        <f t="shared" si="153"/>
        <v>0</v>
      </c>
      <c r="BU201" s="39">
        <f t="shared" si="154"/>
        <v>0</v>
      </c>
      <c r="BV201" s="40">
        <f t="shared" si="155"/>
        <v>0</v>
      </c>
      <c r="BX201" s="39">
        <f t="shared" si="156"/>
        <v>0</v>
      </c>
      <c r="BY201" s="39">
        <f t="shared" si="157"/>
        <v>0</v>
      </c>
      <c r="BZ201" s="39">
        <f t="shared" si="158"/>
        <v>0</v>
      </c>
      <c r="CA201" s="40">
        <f t="shared" si="159"/>
        <v>0</v>
      </c>
      <c r="CB201" s="40"/>
      <c r="CC201" s="52">
        <f t="shared" si="160"/>
        <v>0</v>
      </c>
      <c r="CE201" s="52">
        <f t="shared" si="161"/>
        <v>0</v>
      </c>
      <c r="CF201" s="70"/>
    </row>
    <row r="202" spans="1:84" ht="12" customHeight="1">
      <c r="A202" s="44">
        <f t="shared" si="162"/>
        <v>43221</v>
      </c>
      <c r="B202" s="66">
        <f t="shared" si="163"/>
        <v>15000</v>
      </c>
      <c r="C202" s="67"/>
      <c r="D202" s="68">
        <f t="shared" ref="D202:D265" si="187">B202+C202</f>
        <v>15000</v>
      </c>
      <c r="E202" s="35">
        <f t="shared" ref="E202:E265" si="188">IF(AA202=0,0,IF(AND(AA202=1,$H$3=1),D202*U202,IF($H$3=2,D202,"N/A")))</f>
        <v>0</v>
      </c>
      <c r="F202" s="35">
        <f t="shared" ref="F202:F265" si="189">E202*Y202</f>
        <v>0</v>
      </c>
      <c r="G202" s="55">
        <f t="shared" ref="G202:G265" si="190">VLOOKUP($A202,Table,MATCH(G$4,Curves,0))</f>
        <v>5.7010000000000005</v>
      </c>
      <c r="H202" s="69">
        <f>G202+' Summary'!$B$15</f>
        <v>5.7010000000000005</v>
      </c>
      <c r="I202" s="105">
        <f>H202+' Summary'!$B$17</f>
        <v>5.7010000000000005</v>
      </c>
      <c r="J202" s="55">
        <f t="shared" ref="J202:J265" si="191">VLOOKUP($A202,Table,MATCH(J$4,Curves,0))</f>
        <v>1.925E-2</v>
      </c>
      <c r="K202" s="69">
        <f>J202+' Summary'!$B$16</f>
        <v>1.925E-2</v>
      </c>
      <c r="L202" s="105">
        <f t="shared" ref="L202:L265" si="192">K202</f>
        <v>1.925E-2</v>
      </c>
      <c r="M202" s="55">
        <f t="shared" ref="M202:M265" si="193">VLOOKUP($A202,Table,MATCH(M$4,Curves,0))</f>
        <v>0.01</v>
      </c>
      <c r="N202" s="69">
        <f t="shared" si="182"/>
        <v>0.01</v>
      </c>
      <c r="O202" s="105">
        <f t="shared" si="182"/>
        <v>0.01</v>
      </c>
      <c r="P202" s="7"/>
      <c r="Q202" s="105">
        <f t="shared" ref="Q202:Q265" si="194">M202+J202+G202</f>
        <v>5.7302500000000007</v>
      </c>
      <c r="R202" s="105">
        <f t="shared" ref="R202:R265" si="195">N202+K202+H202</f>
        <v>5.7302500000000007</v>
      </c>
      <c r="S202" s="105">
        <f t="shared" ref="S202:S265" si="196">O202+L202+I202</f>
        <v>5.7302500000000007</v>
      </c>
      <c r="T202" s="161">
        <f>Curves!F198+' Summary'!$B$18</f>
        <v>0.17300000000000001</v>
      </c>
      <c r="U202" s="5">
        <f t="shared" ref="U202:U265" si="197">A203-A202</f>
        <v>31</v>
      </c>
      <c r="V202" s="45">
        <f t="shared" ref="V202:V265" si="198">CHOOSE(F$3,A203+24,A202)</f>
        <v>43276</v>
      </c>
      <c r="W202" s="5">
        <f t="shared" ref="W202:W265" si="199">V202-C$3</f>
        <v>6325</v>
      </c>
      <c r="X202" s="55">
        <f t="shared" ref="X202:X265" si="200">VLOOKUP($A202,Table,MATCH(X$4,Curves,0))</f>
        <v>6.1708361407661012E-2</v>
      </c>
      <c r="Y202" s="47">
        <f t="shared" ref="Y202:Y265" si="201">1/(1+CHOOSE(F$3,(X203+($K$3/10000))/2,(X202+($K$3/10000))/2))^(2*W202/365.25)</f>
        <v>0.34888380785329803</v>
      </c>
      <c r="Z202" s="47">
        <f>Y202/Y201</f>
        <v>0.99428581221783674</v>
      </c>
      <c r="AA202" s="5">
        <f t="shared" ref="AA202:AA265" si="202">IF(AND(mthbeg&lt;=A202,mthend&gt;=A202),1,0)</f>
        <v>0</v>
      </c>
      <c r="AB202" s="5">
        <f t="shared" ref="AB202:AB265" si="203">U202*AA202</f>
        <v>0</v>
      </c>
      <c r="AD202" s="36">
        <f>S202</f>
        <v>5.7302500000000007</v>
      </c>
      <c r="AE202" s="165">
        <f>T202</f>
        <v>0.17300000000000001</v>
      </c>
      <c r="AF202" s="164">
        <f>(A202-$C$3)/365.25</f>
        <v>17.166324435318277</v>
      </c>
      <c r="AG202" s="164">
        <f>AF202</f>
        <v>17.166324435318277</v>
      </c>
      <c r="AH202" s="160">
        <v>1</v>
      </c>
      <c r="AI202" s="5">
        <v>0</v>
      </c>
      <c r="AJ202" s="36">
        <f>$S$8</f>
        <v>4.8062713432508364</v>
      </c>
      <c r="AK202" s="36">
        <f>AJ202-$AK$2</f>
        <v>4.7962713432508366</v>
      </c>
      <c r="AL202" s="166">
        <f>X213</f>
        <v>6.2076555998338716E-2</v>
      </c>
      <c r="AM202" s="137">
        <f>AM190</f>
        <v>1</v>
      </c>
      <c r="AN202" s="5">
        <v>0</v>
      </c>
      <c r="AO202" s="138">
        <f>AF213</f>
        <v>18.083504449007528</v>
      </c>
      <c r="AP202" s="5">
        <v>0</v>
      </c>
      <c r="AQ202" s="5">
        <v>0</v>
      </c>
      <c r="AR202" s="5">
        <v>0</v>
      </c>
      <c r="AT202" s="161">
        <f>_xll.ASTRIP(AD202:AD213,AE202:AE213,AF202:AF213,AG202:AG213,AH202:AH213,AI202,AJ202,AL202,AM202,AN202,AO202,AP202,AQ202,AR202)</f>
        <v>3.4061597749683592E-3</v>
      </c>
      <c r="AU202" s="161">
        <f>_xll.ASTRIP(AD202:AD213,AE202:AE213,AF202:AF213,AG202:AG213,AH202:AH213,AI202,AK202,AL202,AM202,AN202,AO202,AP202,AQ202,AR202)</f>
        <v>3.2559205508229522E-3</v>
      </c>
      <c r="AV202" s="138">
        <f>SUM(Z214:Z225)*$AG$2/12</f>
        <v>9.6356796889615196E-2</v>
      </c>
      <c r="AW202" s="170">
        <f>AV202/$AK$2</f>
        <v>9.6356796889615186</v>
      </c>
      <c r="AX202" s="161">
        <f>(AT202-AU202)*AW202</f>
        <v>1.4476570405832355E-3</v>
      </c>
      <c r="AY202" s="174">
        <f>AX202*SUM(E214:E225)</f>
        <v>0</v>
      </c>
      <c r="BI202" s="39">
        <f t="shared" ref="BI202:BI265" si="204">F202*G202</f>
        <v>0</v>
      </c>
      <c r="BJ202" s="39">
        <f t="shared" ref="BJ202:BJ265" si="205">$F202*H202</f>
        <v>0</v>
      </c>
      <c r="BK202" s="39">
        <f t="shared" ref="BK202:BK265" si="206">$F202*I202</f>
        <v>0</v>
      </c>
      <c r="BL202" s="39">
        <f t="shared" ref="BL202:BL265" si="207">$F202*J202</f>
        <v>0</v>
      </c>
      <c r="BM202" s="39">
        <f t="shared" ref="BM202:BM265" si="208">$F202*K202</f>
        <v>0</v>
      </c>
      <c r="BN202" s="39">
        <f t="shared" ref="BN202:BN265" si="209">$F202*L202</f>
        <v>0</v>
      </c>
      <c r="BO202" s="39">
        <f t="shared" ref="BO202:BO265" si="210">$F202*M202</f>
        <v>0</v>
      </c>
      <c r="BP202" s="39">
        <f t="shared" ref="BP202:BP265" si="211">$F202*N202</f>
        <v>0</v>
      </c>
      <c r="BQ202" s="39">
        <f t="shared" ref="BQ202:BQ265" si="212">F202*O202</f>
        <v>0</v>
      </c>
      <c r="BR202" s="43"/>
      <c r="BS202" s="39">
        <f t="shared" ref="BS202:BS265" si="213">CHOOSE($G$3,BJ202-BK202,BK202-BJ202)</f>
        <v>0</v>
      </c>
      <c r="BT202" s="39">
        <f t="shared" ref="BT202:BT265" si="214">CHOOSE($G$3,BM202-BN202,BN202-BM202)</f>
        <v>0</v>
      </c>
      <c r="BU202" s="39">
        <f t="shared" ref="BU202:BU265" si="215">CHOOSE($G$3,BP202-BQ202,BQ202-BP202)</f>
        <v>0</v>
      </c>
      <c r="BV202" s="40">
        <f t="shared" ref="BV202:BV265" si="216">SUM(BS202:BU202)</f>
        <v>0</v>
      </c>
      <c r="BX202" s="39">
        <f t="shared" ref="BX202:BX265" si="217">CHOOSE($G$3,BI202-BJ202,BJ202-BI202)</f>
        <v>0</v>
      </c>
      <c r="BY202" s="39">
        <f t="shared" ref="BY202:BY265" si="218">CHOOSE($G$3,BL202-BM202,BM202-BL202)</f>
        <v>0</v>
      </c>
      <c r="BZ202" s="39">
        <f t="shared" ref="BZ202:BZ265" si="219">CHOOSE($G$3,BO202-BP202,BP202-BO202)</f>
        <v>0</v>
      </c>
      <c r="CA202" s="40">
        <f t="shared" ref="CA202:CA265" si="220">BX202+BY202+BZ202</f>
        <v>0</v>
      </c>
      <c r="CB202" s="40"/>
      <c r="CC202" s="52">
        <f t="shared" ref="CC202:CC265" si="221">CA202+BV202</f>
        <v>0</v>
      </c>
      <c r="CE202" s="52">
        <f t="shared" ref="CE202:CE265" si="222">BQ202+BN202+BK202</f>
        <v>0</v>
      </c>
      <c r="CF202" s="70"/>
    </row>
    <row r="203" spans="1:84" ht="12" customHeight="1">
      <c r="A203" s="44">
        <f t="shared" ref="A203:A266" si="223">EDATE(A202,1)</f>
        <v>43252</v>
      </c>
      <c r="B203" s="66">
        <f t="shared" ref="B203:B266" si="224">B202</f>
        <v>15000</v>
      </c>
      <c r="C203" s="67"/>
      <c r="D203" s="68">
        <f t="shared" si="187"/>
        <v>15000</v>
      </c>
      <c r="E203" s="35">
        <f t="shared" si="188"/>
        <v>0</v>
      </c>
      <c r="F203" s="35">
        <f t="shared" si="189"/>
        <v>0</v>
      </c>
      <c r="G203" s="55">
        <f t="shared" si="190"/>
        <v>5.734</v>
      </c>
      <c r="H203" s="69">
        <f>G203+' Summary'!$B$15</f>
        <v>5.734</v>
      </c>
      <c r="I203" s="105">
        <f>H203+' Summary'!$B$17</f>
        <v>5.734</v>
      </c>
      <c r="J203" s="55">
        <f t="shared" si="191"/>
        <v>1.925E-2</v>
      </c>
      <c r="K203" s="69">
        <f>J203+' Summary'!$B$16</f>
        <v>1.925E-2</v>
      </c>
      <c r="L203" s="105">
        <f t="shared" si="192"/>
        <v>1.925E-2</v>
      </c>
      <c r="M203" s="55">
        <f t="shared" si="193"/>
        <v>0.01</v>
      </c>
      <c r="N203" s="69">
        <f t="shared" si="182"/>
        <v>0.01</v>
      </c>
      <c r="O203" s="105">
        <f t="shared" si="182"/>
        <v>0.01</v>
      </c>
      <c r="P203" s="7"/>
      <c r="Q203" s="105">
        <f t="shared" si="194"/>
        <v>5.7632500000000002</v>
      </c>
      <c r="R203" s="105">
        <f t="shared" si="195"/>
        <v>5.7632500000000002</v>
      </c>
      <c r="S203" s="105">
        <f t="shared" si="196"/>
        <v>5.7632500000000002</v>
      </c>
      <c r="T203" s="161">
        <f>Curves!F199+' Summary'!$B$18</f>
        <v>0.17300000000000001</v>
      </c>
      <c r="U203" s="5">
        <f t="shared" si="197"/>
        <v>30</v>
      </c>
      <c r="V203" s="45">
        <f t="shared" si="198"/>
        <v>43306</v>
      </c>
      <c r="W203" s="5">
        <f t="shared" si="199"/>
        <v>6355</v>
      </c>
      <c r="X203" s="55">
        <f t="shared" si="200"/>
        <v>6.1742433144013321E-2</v>
      </c>
      <c r="Y203" s="47">
        <f t="shared" si="201"/>
        <v>0.34695250113712217</v>
      </c>
      <c r="Z203" s="47">
        <f>Y203/Y201</f>
        <v>0.9887817709762835</v>
      </c>
      <c r="AA203" s="5">
        <f t="shared" si="202"/>
        <v>0</v>
      </c>
      <c r="AB203" s="5">
        <f t="shared" si="203"/>
        <v>0</v>
      </c>
      <c r="AD203" s="36">
        <f t="shared" ref="AD203:AD213" si="225">S203</f>
        <v>5.7632500000000002</v>
      </c>
      <c r="AE203" s="165">
        <f t="shared" ref="AE203:AE213" si="226">T203</f>
        <v>0.17300000000000001</v>
      </c>
      <c r="AF203" s="164">
        <f t="shared" ref="AF203:AF213" si="227">(A203-$C$3)/365.25</f>
        <v>17.251197809719372</v>
      </c>
      <c r="AG203" s="164">
        <f t="shared" ref="AG203:AG213" si="228">AF203</f>
        <v>17.251197809719372</v>
      </c>
      <c r="AH203" s="160">
        <v>1</v>
      </c>
      <c r="AJ203" s="36"/>
      <c r="AK203" s="36"/>
      <c r="AL203" s="36"/>
      <c r="AM203" s="137"/>
      <c r="AO203" s="138"/>
      <c r="BI203" s="39">
        <f t="shared" si="204"/>
        <v>0</v>
      </c>
      <c r="BJ203" s="39">
        <f t="shared" si="205"/>
        <v>0</v>
      </c>
      <c r="BK203" s="39">
        <f t="shared" si="206"/>
        <v>0</v>
      </c>
      <c r="BL203" s="39">
        <f t="shared" si="207"/>
        <v>0</v>
      </c>
      <c r="BM203" s="39">
        <f t="shared" si="208"/>
        <v>0</v>
      </c>
      <c r="BN203" s="39">
        <f t="shared" si="209"/>
        <v>0</v>
      </c>
      <c r="BO203" s="39">
        <f t="shared" si="210"/>
        <v>0</v>
      </c>
      <c r="BP203" s="39">
        <f t="shared" si="211"/>
        <v>0</v>
      </c>
      <c r="BQ203" s="39">
        <f t="shared" si="212"/>
        <v>0</v>
      </c>
      <c r="BR203" s="43"/>
      <c r="BS203" s="39">
        <f t="shared" si="213"/>
        <v>0</v>
      </c>
      <c r="BT203" s="39">
        <f t="shared" si="214"/>
        <v>0</v>
      </c>
      <c r="BU203" s="39">
        <f t="shared" si="215"/>
        <v>0</v>
      </c>
      <c r="BV203" s="40">
        <f t="shared" si="216"/>
        <v>0</v>
      </c>
      <c r="BX203" s="39">
        <f t="shared" si="217"/>
        <v>0</v>
      </c>
      <c r="BY203" s="39">
        <f t="shared" si="218"/>
        <v>0</v>
      </c>
      <c r="BZ203" s="39">
        <f t="shared" si="219"/>
        <v>0</v>
      </c>
      <c r="CA203" s="40">
        <f t="shared" si="220"/>
        <v>0</v>
      </c>
      <c r="CB203" s="40"/>
      <c r="CC203" s="52">
        <f t="shared" si="221"/>
        <v>0</v>
      </c>
      <c r="CE203" s="52">
        <f t="shared" si="222"/>
        <v>0</v>
      </c>
      <c r="CF203" s="70"/>
    </row>
    <row r="204" spans="1:84" ht="12" customHeight="1">
      <c r="A204" s="44">
        <f t="shared" si="223"/>
        <v>43282</v>
      </c>
      <c r="B204" s="66">
        <f t="shared" si="224"/>
        <v>15000</v>
      </c>
      <c r="C204" s="67"/>
      <c r="D204" s="68">
        <f t="shared" si="187"/>
        <v>15000</v>
      </c>
      <c r="E204" s="35">
        <f t="shared" si="188"/>
        <v>0</v>
      </c>
      <c r="F204" s="35">
        <f t="shared" si="189"/>
        <v>0</v>
      </c>
      <c r="G204" s="55">
        <f t="shared" si="190"/>
        <v>5.76</v>
      </c>
      <c r="H204" s="69">
        <f>G204+' Summary'!$B$15</f>
        <v>5.76</v>
      </c>
      <c r="I204" s="105">
        <f>H204+' Summary'!$B$17</f>
        <v>5.76</v>
      </c>
      <c r="J204" s="55">
        <f t="shared" si="191"/>
        <v>1.925E-2</v>
      </c>
      <c r="K204" s="69">
        <f>J204+' Summary'!$B$16</f>
        <v>1.925E-2</v>
      </c>
      <c r="L204" s="105">
        <f t="shared" si="192"/>
        <v>1.925E-2</v>
      </c>
      <c r="M204" s="55">
        <f t="shared" si="193"/>
        <v>0.01</v>
      </c>
      <c r="N204" s="69">
        <f t="shared" si="182"/>
        <v>0.01</v>
      </c>
      <c r="O204" s="105">
        <f t="shared" si="182"/>
        <v>0.01</v>
      </c>
      <c r="P204" s="7"/>
      <c r="Q204" s="105">
        <f t="shared" si="194"/>
        <v>5.78925</v>
      </c>
      <c r="R204" s="105">
        <f t="shared" si="195"/>
        <v>5.78925</v>
      </c>
      <c r="S204" s="105">
        <f t="shared" si="196"/>
        <v>5.78925</v>
      </c>
      <c r="T204" s="161">
        <f>Curves!F200+' Summary'!$B$18</f>
        <v>0</v>
      </c>
      <c r="U204" s="5">
        <f t="shared" si="197"/>
        <v>31</v>
      </c>
      <c r="V204" s="45">
        <f t="shared" si="198"/>
        <v>43337</v>
      </c>
      <c r="W204" s="5">
        <f t="shared" si="199"/>
        <v>6386</v>
      </c>
      <c r="X204" s="55">
        <f t="shared" si="200"/>
        <v>6.1775405792462712E-2</v>
      </c>
      <c r="Y204" s="47">
        <f t="shared" si="201"/>
        <v>0.34496614749278998</v>
      </c>
      <c r="Z204" s="47">
        <f>Y204/Y201</f>
        <v>0.98312085120256565</v>
      </c>
      <c r="AA204" s="5">
        <f t="shared" si="202"/>
        <v>0</v>
      </c>
      <c r="AB204" s="5">
        <f t="shared" si="203"/>
        <v>0</v>
      </c>
      <c r="AD204" s="36">
        <f t="shared" si="225"/>
        <v>5.78925</v>
      </c>
      <c r="AE204" s="165">
        <f t="shared" si="226"/>
        <v>0</v>
      </c>
      <c r="AF204" s="164">
        <f t="shared" si="227"/>
        <v>17.333333333333332</v>
      </c>
      <c r="AG204" s="164">
        <f t="shared" si="228"/>
        <v>17.333333333333332</v>
      </c>
      <c r="AH204" s="160">
        <v>1</v>
      </c>
      <c r="AJ204" s="36"/>
      <c r="AK204" s="36"/>
      <c r="AL204" s="36"/>
      <c r="AM204" s="137"/>
      <c r="AO204" s="138"/>
      <c r="BI204" s="39">
        <f t="shared" si="204"/>
        <v>0</v>
      </c>
      <c r="BJ204" s="39">
        <f t="shared" si="205"/>
        <v>0</v>
      </c>
      <c r="BK204" s="39">
        <f t="shared" si="206"/>
        <v>0</v>
      </c>
      <c r="BL204" s="39">
        <f t="shared" si="207"/>
        <v>0</v>
      </c>
      <c r="BM204" s="39">
        <f t="shared" si="208"/>
        <v>0</v>
      </c>
      <c r="BN204" s="39">
        <f t="shared" si="209"/>
        <v>0</v>
      </c>
      <c r="BO204" s="39">
        <f t="shared" si="210"/>
        <v>0</v>
      </c>
      <c r="BP204" s="39">
        <f t="shared" si="211"/>
        <v>0</v>
      </c>
      <c r="BQ204" s="39">
        <f t="shared" si="212"/>
        <v>0</v>
      </c>
      <c r="BR204" s="43"/>
      <c r="BS204" s="39">
        <f t="shared" si="213"/>
        <v>0</v>
      </c>
      <c r="BT204" s="39">
        <f t="shared" si="214"/>
        <v>0</v>
      </c>
      <c r="BU204" s="39">
        <f t="shared" si="215"/>
        <v>0</v>
      </c>
      <c r="BV204" s="40">
        <f t="shared" si="216"/>
        <v>0</v>
      </c>
      <c r="BX204" s="39">
        <f t="shared" si="217"/>
        <v>0</v>
      </c>
      <c r="BY204" s="39">
        <f t="shared" si="218"/>
        <v>0</v>
      </c>
      <c r="BZ204" s="39">
        <f t="shared" si="219"/>
        <v>0</v>
      </c>
      <c r="CA204" s="40">
        <f t="shared" si="220"/>
        <v>0</v>
      </c>
      <c r="CB204" s="40"/>
      <c r="CC204" s="52">
        <f t="shared" si="221"/>
        <v>0</v>
      </c>
      <c r="CE204" s="52">
        <f t="shared" si="222"/>
        <v>0</v>
      </c>
      <c r="CF204" s="70"/>
    </row>
    <row r="205" spans="1:84" ht="12" customHeight="1">
      <c r="A205" s="44">
        <f t="shared" si="223"/>
        <v>43313</v>
      </c>
      <c r="B205" s="66">
        <f t="shared" si="224"/>
        <v>15000</v>
      </c>
      <c r="C205" s="67"/>
      <c r="D205" s="68">
        <f t="shared" si="187"/>
        <v>15000</v>
      </c>
      <c r="E205" s="35">
        <f t="shared" si="188"/>
        <v>0</v>
      </c>
      <c r="F205" s="35">
        <f t="shared" si="189"/>
        <v>0</v>
      </c>
      <c r="G205" s="55">
        <f t="shared" si="190"/>
        <v>5.7880000000000011</v>
      </c>
      <c r="H205" s="69">
        <f>G205+' Summary'!$B$15</f>
        <v>5.7880000000000011</v>
      </c>
      <c r="I205" s="105">
        <f>H205+' Summary'!$B$17</f>
        <v>5.7880000000000011</v>
      </c>
      <c r="J205" s="55">
        <f t="shared" si="191"/>
        <v>1.925E-2</v>
      </c>
      <c r="K205" s="69">
        <f>J205+' Summary'!$B$16</f>
        <v>1.925E-2</v>
      </c>
      <c r="L205" s="105">
        <f t="shared" si="192"/>
        <v>1.925E-2</v>
      </c>
      <c r="M205" s="55">
        <f t="shared" si="193"/>
        <v>0.01</v>
      </c>
      <c r="N205" s="69">
        <f t="shared" si="182"/>
        <v>0.01</v>
      </c>
      <c r="O205" s="105">
        <f t="shared" si="182"/>
        <v>0.01</v>
      </c>
      <c r="P205" s="7"/>
      <c r="Q205" s="105">
        <f t="shared" si="194"/>
        <v>5.8172500000000014</v>
      </c>
      <c r="R205" s="105">
        <f t="shared" si="195"/>
        <v>5.8172500000000014</v>
      </c>
      <c r="S205" s="105">
        <f t="shared" si="196"/>
        <v>5.8172500000000014</v>
      </c>
      <c r="T205" s="161">
        <f>Curves!F201+' Summary'!$B$18</f>
        <v>0</v>
      </c>
      <c r="U205" s="5">
        <f t="shared" si="197"/>
        <v>31</v>
      </c>
      <c r="V205" s="45">
        <f t="shared" si="198"/>
        <v>43368</v>
      </c>
      <c r="W205" s="5">
        <f t="shared" si="199"/>
        <v>6417</v>
      </c>
      <c r="X205" s="55">
        <f t="shared" si="200"/>
        <v>6.1809477529573408E-2</v>
      </c>
      <c r="Y205" s="47">
        <f t="shared" si="201"/>
        <v>0.34298924504699435</v>
      </c>
      <c r="Z205" s="47">
        <f>Y205/Y201</f>
        <v>0.97748686644962512</v>
      </c>
      <c r="AA205" s="5">
        <f t="shared" si="202"/>
        <v>0</v>
      </c>
      <c r="AB205" s="5">
        <f t="shared" si="203"/>
        <v>0</v>
      </c>
      <c r="AD205" s="36">
        <f t="shared" si="225"/>
        <v>5.8172500000000014</v>
      </c>
      <c r="AE205" s="165">
        <f t="shared" si="226"/>
        <v>0</v>
      </c>
      <c r="AF205" s="164">
        <f t="shared" si="227"/>
        <v>17.418206707734427</v>
      </c>
      <c r="AG205" s="164">
        <f t="shared" si="228"/>
        <v>17.418206707734427</v>
      </c>
      <c r="AH205" s="160">
        <v>1</v>
      </c>
      <c r="AJ205" s="36"/>
      <c r="AK205" s="36"/>
      <c r="AL205" s="36"/>
      <c r="AM205" s="137"/>
      <c r="AO205" s="138"/>
      <c r="BI205" s="39">
        <f t="shared" si="204"/>
        <v>0</v>
      </c>
      <c r="BJ205" s="39">
        <f t="shared" si="205"/>
        <v>0</v>
      </c>
      <c r="BK205" s="39">
        <f t="shared" si="206"/>
        <v>0</v>
      </c>
      <c r="BL205" s="39">
        <f t="shared" si="207"/>
        <v>0</v>
      </c>
      <c r="BM205" s="39">
        <f t="shared" si="208"/>
        <v>0</v>
      </c>
      <c r="BN205" s="39">
        <f t="shared" si="209"/>
        <v>0</v>
      </c>
      <c r="BO205" s="39">
        <f t="shared" si="210"/>
        <v>0</v>
      </c>
      <c r="BP205" s="39">
        <f t="shared" si="211"/>
        <v>0</v>
      </c>
      <c r="BQ205" s="39">
        <f t="shared" si="212"/>
        <v>0</v>
      </c>
      <c r="BR205" s="43"/>
      <c r="BS205" s="39">
        <f t="shared" si="213"/>
        <v>0</v>
      </c>
      <c r="BT205" s="39">
        <f t="shared" si="214"/>
        <v>0</v>
      </c>
      <c r="BU205" s="39">
        <f t="shared" si="215"/>
        <v>0</v>
      </c>
      <c r="BV205" s="40">
        <f t="shared" si="216"/>
        <v>0</v>
      </c>
      <c r="BX205" s="39">
        <f t="shared" si="217"/>
        <v>0</v>
      </c>
      <c r="BY205" s="39">
        <f t="shared" si="218"/>
        <v>0</v>
      </c>
      <c r="BZ205" s="39">
        <f t="shared" si="219"/>
        <v>0</v>
      </c>
      <c r="CA205" s="40">
        <f t="shared" si="220"/>
        <v>0</v>
      </c>
      <c r="CB205" s="40"/>
      <c r="CC205" s="52">
        <f t="shared" si="221"/>
        <v>0</v>
      </c>
      <c r="CE205" s="52">
        <f t="shared" si="222"/>
        <v>0</v>
      </c>
      <c r="CF205" s="70"/>
    </row>
    <row r="206" spans="1:84" ht="12" customHeight="1">
      <c r="A206" s="44">
        <f t="shared" si="223"/>
        <v>43344</v>
      </c>
      <c r="B206" s="66">
        <f t="shared" si="224"/>
        <v>15000</v>
      </c>
      <c r="C206" s="67"/>
      <c r="D206" s="68">
        <f t="shared" si="187"/>
        <v>15000</v>
      </c>
      <c r="E206" s="35">
        <f t="shared" si="188"/>
        <v>0</v>
      </c>
      <c r="F206" s="35">
        <f t="shared" si="189"/>
        <v>0</v>
      </c>
      <c r="G206" s="55">
        <f t="shared" si="190"/>
        <v>5.7780000000000005</v>
      </c>
      <c r="H206" s="69">
        <f>G206+' Summary'!$B$15</f>
        <v>5.7780000000000005</v>
      </c>
      <c r="I206" s="105">
        <f>H206+' Summary'!$B$17</f>
        <v>5.7780000000000005</v>
      </c>
      <c r="J206" s="55">
        <f t="shared" si="191"/>
        <v>1.925E-2</v>
      </c>
      <c r="K206" s="69">
        <f>J206+' Summary'!$B$16</f>
        <v>1.925E-2</v>
      </c>
      <c r="L206" s="105">
        <f t="shared" si="192"/>
        <v>1.925E-2</v>
      </c>
      <c r="M206" s="55">
        <f t="shared" si="193"/>
        <v>0.01</v>
      </c>
      <c r="N206" s="69">
        <f t="shared" si="182"/>
        <v>0.01</v>
      </c>
      <c r="O206" s="105">
        <f t="shared" si="182"/>
        <v>0.01</v>
      </c>
      <c r="P206" s="7"/>
      <c r="Q206" s="105">
        <f t="shared" si="194"/>
        <v>5.8072500000000007</v>
      </c>
      <c r="R206" s="105">
        <f t="shared" si="195"/>
        <v>5.8072500000000007</v>
      </c>
      <c r="S206" s="105">
        <f t="shared" si="196"/>
        <v>5.8072500000000007</v>
      </c>
      <c r="T206" s="161">
        <f>Curves!F202+' Summary'!$B$18</f>
        <v>0</v>
      </c>
      <c r="U206" s="5">
        <f t="shared" si="197"/>
        <v>30</v>
      </c>
      <c r="V206" s="45">
        <f t="shared" si="198"/>
        <v>43398</v>
      </c>
      <c r="W206" s="5">
        <f t="shared" si="199"/>
        <v>6447</v>
      </c>
      <c r="X206" s="55">
        <f t="shared" si="200"/>
        <v>6.1843549267069704E-2</v>
      </c>
      <c r="Y206" s="47">
        <f t="shared" si="201"/>
        <v>0.34108508227436513</v>
      </c>
      <c r="Z206" s="47">
        <f>Y206/Y201</f>
        <v>0.9720601828765808</v>
      </c>
      <c r="AA206" s="5">
        <f t="shared" si="202"/>
        <v>0</v>
      </c>
      <c r="AB206" s="5">
        <f t="shared" si="203"/>
        <v>0</v>
      </c>
      <c r="AD206" s="36">
        <f t="shared" si="225"/>
        <v>5.8072500000000007</v>
      </c>
      <c r="AE206" s="165">
        <f t="shared" si="226"/>
        <v>0</v>
      </c>
      <c r="AF206" s="164">
        <f t="shared" si="227"/>
        <v>17.503080082135522</v>
      </c>
      <c r="AG206" s="164">
        <f t="shared" si="228"/>
        <v>17.503080082135522</v>
      </c>
      <c r="AH206" s="160">
        <v>1</v>
      </c>
      <c r="AJ206" s="36"/>
      <c r="AK206" s="36"/>
      <c r="AL206" s="36"/>
      <c r="AM206" s="137"/>
      <c r="AO206" s="138"/>
      <c r="BI206" s="39">
        <f t="shared" si="204"/>
        <v>0</v>
      </c>
      <c r="BJ206" s="39">
        <f t="shared" si="205"/>
        <v>0</v>
      </c>
      <c r="BK206" s="39">
        <f t="shared" si="206"/>
        <v>0</v>
      </c>
      <c r="BL206" s="39">
        <f t="shared" si="207"/>
        <v>0</v>
      </c>
      <c r="BM206" s="39">
        <f t="shared" si="208"/>
        <v>0</v>
      </c>
      <c r="BN206" s="39">
        <f t="shared" si="209"/>
        <v>0</v>
      </c>
      <c r="BO206" s="39">
        <f t="shared" si="210"/>
        <v>0</v>
      </c>
      <c r="BP206" s="39">
        <f t="shared" si="211"/>
        <v>0</v>
      </c>
      <c r="BQ206" s="39">
        <f t="shared" si="212"/>
        <v>0</v>
      </c>
      <c r="BR206" s="43"/>
      <c r="BS206" s="39">
        <f t="shared" si="213"/>
        <v>0</v>
      </c>
      <c r="BT206" s="39">
        <f t="shared" si="214"/>
        <v>0</v>
      </c>
      <c r="BU206" s="39">
        <f t="shared" si="215"/>
        <v>0</v>
      </c>
      <c r="BV206" s="40">
        <f t="shared" si="216"/>
        <v>0</v>
      </c>
      <c r="BX206" s="39">
        <f t="shared" si="217"/>
        <v>0</v>
      </c>
      <c r="BY206" s="39">
        <f t="shared" si="218"/>
        <v>0</v>
      </c>
      <c r="BZ206" s="39">
        <f t="shared" si="219"/>
        <v>0</v>
      </c>
      <c r="CA206" s="40">
        <f t="shared" si="220"/>
        <v>0</v>
      </c>
      <c r="CB206" s="40"/>
      <c r="CC206" s="52">
        <f t="shared" si="221"/>
        <v>0</v>
      </c>
      <c r="CE206" s="52">
        <f t="shared" si="222"/>
        <v>0</v>
      </c>
      <c r="CF206" s="70"/>
    </row>
    <row r="207" spans="1:84" ht="12" customHeight="1">
      <c r="A207" s="44">
        <f t="shared" si="223"/>
        <v>43374</v>
      </c>
      <c r="B207" s="66">
        <f t="shared" si="224"/>
        <v>15000</v>
      </c>
      <c r="C207" s="67"/>
      <c r="D207" s="68">
        <f t="shared" si="187"/>
        <v>15000</v>
      </c>
      <c r="E207" s="35">
        <f t="shared" si="188"/>
        <v>0</v>
      </c>
      <c r="F207" s="35">
        <f t="shared" si="189"/>
        <v>0</v>
      </c>
      <c r="G207" s="55">
        <f t="shared" si="190"/>
        <v>5.7980000000000009</v>
      </c>
      <c r="H207" s="69">
        <f>G207+' Summary'!$B$15</f>
        <v>5.7980000000000009</v>
      </c>
      <c r="I207" s="105">
        <f>H207+' Summary'!$B$17</f>
        <v>5.7980000000000009</v>
      </c>
      <c r="J207" s="55">
        <f t="shared" si="191"/>
        <v>6.0000000000000001E-3</v>
      </c>
      <c r="K207" s="69">
        <f>J207+' Summary'!$B$16</f>
        <v>6.0000000000000001E-3</v>
      </c>
      <c r="L207" s="105">
        <f t="shared" si="192"/>
        <v>6.0000000000000001E-3</v>
      </c>
      <c r="M207" s="55">
        <f t="shared" si="193"/>
        <v>0.01</v>
      </c>
      <c r="N207" s="69">
        <f t="shared" si="182"/>
        <v>0.01</v>
      </c>
      <c r="O207" s="105">
        <f t="shared" si="182"/>
        <v>0.01</v>
      </c>
      <c r="P207" s="7"/>
      <c r="Q207" s="105">
        <f t="shared" si="194"/>
        <v>5.8140000000000009</v>
      </c>
      <c r="R207" s="105">
        <f t="shared" si="195"/>
        <v>5.8140000000000009</v>
      </c>
      <c r="S207" s="105">
        <f t="shared" si="196"/>
        <v>5.8140000000000009</v>
      </c>
      <c r="T207" s="161">
        <f>Curves!F203+' Summary'!$B$18</f>
        <v>0</v>
      </c>
      <c r="U207" s="5">
        <f t="shared" si="197"/>
        <v>31</v>
      </c>
      <c r="V207" s="45">
        <f t="shared" si="198"/>
        <v>43429</v>
      </c>
      <c r="W207" s="5">
        <f t="shared" si="199"/>
        <v>6478</v>
      </c>
      <c r="X207" s="55">
        <f t="shared" si="200"/>
        <v>6.1876521916626216E-2</v>
      </c>
      <c r="Y207" s="47">
        <f t="shared" si="201"/>
        <v>0.33912668383512679</v>
      </c>
      <c r="Z207" s="47">
        <f>Y207/Y201</f>
        <v>0.96647893278995312</v>
      </c>
      <c r="AA207" s="5">
        <f t="shared" si="202"/>
        <v>0</v>
      </c>
      <c r="AB207" s="5">
        <f t="shared" si="203"/>
        <v>0</v>
      </c>
      <c r="AD207" s="36">
        <f t="shared" si="225"/>
        <v>5.8140000000000009</v>
      </c>
      <c r="AE207" s="165">
        <f t="shared" si="226"/>
        <v>0</v>
      </c>
      <c r="AF207" s="164">
        <f t="shared" si="227"/>
        <v>17.585215605749486</v>
      </c>
      <c r="AG207" s="164">
        <f t="shared" si="228"/>
        <v>17.585215605749486</v>
      </c>
      <c r="AH207" s="160">
        <v>1</v>
      </c>
      <c r="AJ207" s="36"/>
      <c r="AK207" s="36"/>
      <c r="AL207" s="36"/>
      <c r="AM207" s="137"/>
      <c r="AO207" s="138"/>
      <c r="BI207" s="39">
        <f t="shared" si="204"/>
        <v>0</v>
      </c>
      <c r="BJ207" s="39">
        <f t="shared" si="205"/>
        <v>0</v>
      </c>
      <c r="BK207" s="39">
        <f t="shared" si="206"/>
        <v>0</v>
      </c>
      <c r="BL207" s="39">
        <f t="shared" si="207"/>
        <v>0</v>
      </c>
      <c r="BM207" s="39">
        <f t="shared" si="208"/>
        <v>0</v>
      </c>
      <c r="BN207" s="39">
        <f t="shared" si="209"/>
        <v>0</v>
      </c>
      <c r="BO207" s="39">
        <f t="shared" si="210"/>
        <v>0</v>
      </c>
      <c r="BP207" s="39">
        <f t="shared" si="211"/>
        <v>0</v>
      </c>
      <c r="BQ207" s="39">
        <f t="shared" si="212"/>
        <v>0</v>
      </c>
      <c r="BR207" s="43"/>
      <c r="BS207" s="39">
        <f t="shared" si="213"/>
        <v>0</v>
      </c>
      <c r="BT207" s="39">
        <f t="shared" si="214"/>
        <v>0</v>
      </c>
      <c r="BU207" s="39">
        <f t="shared" si="215"/>
        <v>0</v>
      </c>
      <c r="BV207" s="40">
        <f t="shared" si="216"/>
        <v>0</v>
      </c>
      <c r="BX207" s="39">
        <f t="shared" si="217"/>
        <v>0</v>
      </c>
      <c r="BY207" s="39">
        <f t="shared" si="218"/>
        <v>0</v>
      </c>
      <c r="BZ207" s="39">
        <f t="shared" si="219"/>
        <v>0</v>
      </c>
      <c r="CA207" s="40">
        <f t="shared" si="220"/>
        <v>0</v>
      </c>
      <c r="CB207" s="40"/>
      <c r="CC207" s="52">
        <f t="shared" si="221"/>
        <v>0</v>
      </c>
      <c r="CE207" s="52">
        <f t="shared" si="222"/>
        <v>0</v>
      </c>
      <c r="CF207" s="70"/>
    </row>
    <row r="208" spans="1:84" ht="12" customHeight="1">
      <c r="A208" s="44">
        <f t="shared" si="223"/>
        <v>43405</v>
      </c>
      <c r="B208" s="66">
        <f t="shared" si="224"/>
        <v>15000</v>
      </c>
      <c r="C208" s="67"/>
      <c r="D208" s="68">
        <f t="shared" si="187"/>
        <v>15000</v>
      </c>
      <c r="E208" s="35">
        <f t="shared" si="188"/>
        <v>0</v>
      </c>
      <c r="F208" s="35">
        <f t="shared" si="189"/>
        <v>0</v>
      </c>
      <c r="G208" s="55">
        <f t="shared" si="190"/>
        <v>5.9249999999999998</v>
      </c>
      <c r="H208" s="69">
        <f>G208+' Summary'!$B$15</f>
        <v>5.9249999999999998</v>
      </c>
      <c r="I208" s="105">
        <f>H208+' Summary'!$B$17</f>
        <v>5.9249999999999998</v>
      </c>
      <c r="J208" s="55">
        <f t="shared" si="191"/>
        <v>7.000000000000001E-3</v>
      </c>
      <c r="K208" s="69">
        <f>J208+' Summary'!$B$16</f>
        <v>7.000000000000001E-3</v>
      </c>
      <c r="L208" s="105">
        <f t="shared" si="192"/>
        <v>7.000000000000001E-3</v>
      </c>
      <c r="M208" s="55">
        <f t="shared" si="193"/>
        <v>7.4999999999999997E-3</v>
      </c>
      <c r="N208" s="69">
        <f t="shared" si="182"/>
        <v>7.4999999999999997E-3</v>
      </c>
      <c r="O208" s="105">
        <f t="shared" si="182"/>
        <v>7.4999999999999997E-3</v>
      </c>
      <c r="P208" s="7"/>
      <c r="Q208" s="105">
        <f t="shared" si="194"/>
        <v>5.9394999999999998</v>
      </c>
      <c r="R208" s="105">
        <f t="shared" si="195"/>
        <v>5.9394999999999998</v>
      </c>
      <c r="S208" s="105">
        <f t="shared" si="196"/>
        <v>5.9394999999999998</v>
      </c>
      <c r="T208" s="161">
        <f>Curves!F204+' Summary'!$B$18</f>
        <v>0</v>
      </c>
      <c r="U208" s="5">
        <f t="shared" si="197"/>
        <v>30</v>
      </c>
      <c r="V208" s="45">
        <f t="shared" si="198"/>
        <v>43459</v>
      </c>
      <c r="W208" s="5">
        <f t="shared" si="199"/>
        <v>6508</v>
      </c>
      <c r="X208" s="55">
        <f t="shared" si="200"/>
        <v>6.1910593654880011E-2</v>
      </c>
      <c r="Y208" s="47">
        <f t="shared" si="201"/>
        <v>0.33724036821693271</v>
      </c>
      <c r="Z208" s="47">
        <f>Y208/Y201</f>
        <v>0.96110311191687914</v>
      </c>
      <c r="AA208" s="5">
        <f t="shared" si="202"/>
        <v>0</v>
      </c>
      <c r="AB208" s="5">
        <f t="shared" si="203"/>
        <v>0</v>
      </c>
      <c r="AD208" s="36">
        <f t="shared" si="225"/>
        <v>5.9394999999999998</v>
      </c>
      <c r="AE208" s="165">
        <f t="shared" si="226"/>
        <v>0</v>
      </c>
      <c r="AF208" s="164">
        <f t="shared" si="227"/>
        <v>17.670088980150581</v>
      </c>
      <c r="AG208" s="164">
        <f t="shared" si="228"/>
        <v>17.670088980150581</v>
      </c>
      <c r="AH208" s="160">
        <v>1</v>
      </c>
      <c r="AJ208" s="36"/>
      <c r="AK208" s="36"/>
      <c r="AL208" s="36"/>
      <c r="AM208" s="137"/>
      <c r="AO208" s="138"/>
      <c r="BI208" s="39">
        <f t="shared" si="204"/>
        <v>0</v>
      </c>
      <c r="BJ208" s="39">
        <f t="shared" si="205"/>
        <v>0</v>
      </c>
      <c r="BK208" s="39">
        <f t="shared" si="206"/>
        <v>0</v>
      </c>
      <c r="BL208" s="39">
        <f t="shared" si="207"/>
        <v>0</v>
      </c>
      <c r="BM208" s="39">
        <f t="shared" si="208"/>
        <v>0</v>
      </c>
      <c r="BN208" s="39">
        <f t="shared" si="209"/>
        <v>0</v>
      </c>
      <c r="BO208" s="39">
        <f t="shared" si="210"/>
        <v>0</v>
      </c>
      <c r="BP208" s="39">
        <f t="shared" si="211"/>
        <v>0</v>
      </c>
      <c r="BQ208" s="39">
        <f t="shared" si="212"/>
        <v>0</v>
      </c>
      <c r="BR208" s="43"/>
      <c r="BS208" s="39">
        <f t="shared" si="213"/>
        <v>0</v>
      </c>
      <c r="BT208" s="39">
        <f t="shared" si="214"/>
        <v>0</v>
      </c>
      <c r="BU208" s="39">
        <f t="shared" si="215"/>
        <v>0</v>
      </c>
      <c r="BV208" s="40">
        <f t="shared" si="216"/>
        <v>0</v>
      </c>
      <c r="BX208" s="39">
        <f t="shared" si="217"/>
        <v>0</v>
      </c>
      <c r="BY208" s="39">
        <f t="shared" si="218"/>
        <v>0</v>
      </c>
      <c r="BZ208" s="39">
        <f t="shared" si="219"/>
        <v>0</v>
      </c>
      <c r="CA208" s="40">
        <f t="shared" si="220"/>
        <v>0</v>
      </c>
      <c r="CB208" s="40"/>
      <c r="CC208" s="52">
        <f t="shared" si="221"/>
        <v>0</v>
      </c>
      <c r="CE208" s="52">
        <f t="shared" si="222"/>
        <v>0</v>
      </c>
      <c r="CF208" s="70"/>
    </row>
    <row r="209" spans="1:84" ht="12" customHeight="1">
      <c r="A209" s="44">
        <f t="shared" si="223"/>
        <v>43435</v>
      </c>
      <c r="B209" s="66">
        <f t="shared" si="224"/>
        <v>15000</v>
      </c>
      <c r="C209" s="67"/>
      <c r="D209" s="68">
        <f t="shared" si="187"/>
        <v>15000</v>
      </c>
      <c r="E209" s="35">
        <f t="shared" si="188"/>
        <v>0</v>
      </c>
      <c r="F209" s="35">
        <f t="shared" si="189"/>
        <v>0</v>
      </c>
      <c r="G209" s="55">
        <f t="shared" si="190"/>
        <v>6.06</v>
      </c>
      <c r="H209" s="69">
        <f>G209+' Summary'!$B$15</f>
        <v>6.06</v>
      </c>
      <c r="I209" s="105">
        <f>H209+' Summary'!$B$17</f>
        <v>6.06</v>
      </c>
      <c r="J209" s="55">
        <f t="shared" si="191"/>
        <v>7.000000000000001E-3</v>
      </c>
      <c r="K209" s="69">
        <f>J209+' Summary'!$B$16</f>
        <v>7.000000000000001E-3</v>
      </c>
      <c r="L209" s="105">
        <f t="shared" si="192"/>
        <v>7.000000000000001E-3</v>
      </c>
      <c r="M209" s="55">
        <f t="shared" si="193"/>
        <v>7.4999999999999997E-3</v>
      </c>
      <c r="N209" s="69">
        <f t="shared" si="182"/>
        <v>7.4999999999999997E-3</v>
      </c>
      <c r="O209" s="105">
        <f t="shared" si="182"/>
        <v>7.4999999999999997E-3</v>
      </c>
      <c r="P209" s="7"/>
      <c r="Q209" s="105">
        <f t="shared" si="194"/>
        <v>6.0744999999999996</v>
      </c>
      <c r="R209" s="105">
        <f t="shared" si="195"/>
        <v>6.0744999999999996</v>
      </c>
      <c r="S209" s="105">
        <f t="shared" si="196"/>
        <v>6.0744999999999996</v>
      </c>
      <c r="T209" s="161">
        <f>Curves!F205+' Summary'!$B$18</f>
        <v>0</v>
      </c>
      <c r="U209" s="5">
        <f t="shared" si="197"/>
        <v>31</v>
      </c>
      <c r="V209" s="45">
        <f t="shared" si="198"/>
        <v>43490</v>
      </c>
      <c r="W209" s="5">
        <f t="shared" si="199"/>
        <v>6539</v>
      </c>
      <c r="X209" s="55">
        <f t="shared" si="200"/>
        <v>6.1943566305171123E-2</v>
      </c>
      <c r="Y209" s="47">
        <f t="shared" si="201"/>
        <v>0.33530034993991042</v>
      </c>
      <c r="Z209" s="47">
        <f>Y209/Y201</f>
        <v>0.95557424355192011</v>
      </c>
      <c r="AA209" s="5">
        <f t="shared" si="202"/>
        <v>0</v>
      </c>
      <c r="AB209" s="5">
        <f t="shared" si="203"/>
        <v>0</v>
      </c>
      <c r="AD209" s="36">
        <f t="shared" si="225"/>
        <v>6.0744999999999996</v>
      </c>
      <c r="AE209" s="165">
        <f t="shared" si="226"/>
        <v>0</v>
      </c>
      <c r="AF209" s="164">
        <f t="shared" si="227"/>
        <v>17.752224503764545</v>
      </c>
      <c r="AG209" s="164">
        <f t="shared" si="228"/>
        <v>17.752224503764545</v>
      </c>
      <c r="AH209" s="160">
        <v>1</v>
      </c>
      <c r="AJ209" s="36"/>
      <c r="AK209" s="36"/>
      <c r="AL209" s="36"/>
      <c r="AM209" s="137"/>
      <c r="AO209" s="138"/>
      <c r="BI209" s="39">
        <f t="shared" si="204"/>
        <v>0</v>
      </c>
      <c r="BJ209" s="39">
        <f t="shared" si="205"/>
        <v>0</v>
      </c>
      <c r="BK209" s="39">
        <f t="shared" si="206"/>
        <v>0</v>
      </c>
      <c r="BL209" s="39">
        <f t="shared" si="207"/>
        <v>0</v>
      </c>
      <c r="BM209" s="39">
        <f t="shared" si="208"/>
        <v>0</v>
      </c>
      <c r="BN209" s="39">
        <f t="shared" si="209"/>
        <v>0</v>
      </c>
      <c r="BO209" s="39">
        <f t="shared" si="210"/>
        <v>0</v>
      </c>
      <c r="BP209" s="39">
        <f t="shared" si="211"/>
        <v>0</v>
      </c>
      <c r="BQ209" s="39">
        <f t="shared" si="212"/>
        <v>0</v>
      </c>
      <c r="BR209" s="43"/>
      <c r="BS209" s="39">
        <f t="shared" si="213"/>
        <v>0</v>
      </c>
      <c r="BT209" s="39">
        <f t="shared" si="214"/>
        <v>0</v>
      </c>
      <c r="BU209" s="39">
        <f t="shared" si="215"/>
        <v>0</v>
      </c>
      <c r="BV209" s="40">
        <f t="shared" si="216"/>
        <v>0</v>
      </c>
      <c r="BX209" s="39">
        <f t="shared" si="217"/>
        <v>0</v>
      </c>
      <c r="BY209" s="39">
        <f t="shared" si="218"/>
        <v>0</v>
      </c>
      <c r="BZ209" s="39">
        <f t="shared" si="219"/>
        <v>0</v>
      </c>
      <c r="CA209" s="40">
        <f t="shared" si="220"/>
        <v>0</v>
      </c>
      <c r="CB209" s="40"/>
      <c r="CC209" s="52">
        <f t="shared" si="221"/>
        <v>0</v>
      </c>
      <c r="CE209" s="52">
        <f t="shared" si="222"/>
        <v>0</v>
      </c>
      <c r="CF209" s="70"/>
    </row>
    <row r="210" spans="1:84" ht="12" customHeight="1">
      <c r="A210" s="44">
        <f t="shared" si="223"/>
        <v>43466</v>
      </c>
      <c r="B210" s="66">
        <f t="shared" si="224"/>
        <v>15000</v>
      </c>
      <c r="C210" s="67"/>
      <c r="D210" s="68">
        <f t="shared" si="187"/>
        <v>15000</v>
      </c>
      <c r="E210" s="35">
        <f t="shared" si="188"/>
        <v>0</v>
      </c>
      <c r="F210" s="35">
        <f t="shared" si="189"/>
        <v>0</v>
      </c>
      <c r="G210" s="55">
        <f t="shared" si="190"/>
        <v>6.1150000000000002</v>
      </c>
      <c r="H210" s="69">
        <f>G210+' Summary'!$B$15</f>
        <v>6.1150000000000002</v>
      </c>
      <c r="I210" s="105">
        <f>H210+' Summary'!$B$17</f>
        <v>6.1150000000000002</v>
      </c>
      <c r="J210" s="55">
        <f t="shared" si="191"/>
        <v>7.000000000000001E-3</v>
      </c>
      <c r="K210" s="69">
        <f>J210+' Summary'!$B$16</f>
        <v>7.000000000000001E-3</v>
      </c>
      <c r="L210" s="105">
        <f t="shared" si="192"/>
        <v>7.000000000000001E-3</v>
      </c>
      <c r="M210" s="55">
        <f t="shared" si="193"/>
        <v>7.4999999999999997E-3</v>
      </c>
      <c r="N210" s="69">
        <f t="shared" ref="N210:O229" si="229">M210</f>
        <v>7.4999999999999997E-3</v>
      </c>
      <c r="O210" s="105">
        <f t="shared" si="229"/>
        <v>7.4999999999999997E-3</v>
      </c>
      <c r="P210" s="7"/>
      <c r="Q210" s="105">
        <f t="shared" si="194"/>
        <v>6.1295000000000002</v>
      </c>
      <c r="R210" s="105">
        <f t="shared" si="195"/>
        <v>6.1295000000000002</v>
      </c>
      <c r="S210" s="105">
        <f t="shared" si="196"/>
        <v>6.1295000000000002</v>
      </c>
      <c r="T210" s="161">
        <f>Curves!F206+' Summary'!$B$18</f>
        <v>0</v>
      </c>
      <c r="U210" s="5">
        <f t="shared" si="197"/>
        <v>31</v>
      </c>
      <c r="V210" s="45">
        <f t="shared" si="198"/>
        <v>43521</v>
      </c>
      <c r="W210" s="5">
        <f t="shared" si="199"/>
        <v>6570</v>
      </c>
      <c r="X210" s="55">
        <f t="shared" si="200"/>
        <v>6.1977638044183422E-2</v>
      </c>
      <c r="Y210" s="47">
        <f t="shared" si="201"/>
        <v>0.33336962500441508</v>
      </c>
      <c r="Z210" s="47">
        <f>Y210/Y201</f>
        <v>0.95007186033021029</v>
      </c>
      <c r="AA210" s="5">
        <f t="shared" si="202"/>
        <v>0</v>
      </c>
      <c r="AB210" s="5">
        <f t="shared" si="203"/>
        <v>0</v>
      </c>
      <c r="AD210" s="36">
        <f t="shared" si="225"/>
        <v>6.1295000000000002</v>
      </c>
      <c r="AE210" s="165">
        <f t="shared" si="226"/>
        <v>0</v>
      </c>
      <c r="AF210" s="164">
        <f t="shared" si="227"/>
        <v>17.83709787816564</v>
      </c>
      <c r="AG210" s="164">
        <f t="shared" si="228"/>
        <v>17.83709787816564</v>
      </c>
      <c r="AH210" s="160">
        <v>1</v>
      </c>
      <c r="AJ210" s="36"/>
      <c r="AK210" s="36"/>
      <c r="AL210" s="36"/>
      <c r="AM210" s="137"/>
      <c r="AO210" s="138"/>
      <c r="BI210" s="39">
        <f t="shared" si="204"/>
        <v>0</v>
      </c>
      <c r="BJ210" s="39">
        <f t="shared" si="205"/>
        <v>0</v>
      </c>
      <c r="BK210" s="39">
        <f t="shared" si="206"/>
        <v>0</v>
      </c>
      <c r="BL210" s="39">
        <f t="shared" si="207"/>
        <v>0</v>
      </c>
      <c r="BM210" s="39">
        <f t="shared" si="208"/>
        <v>0</v>
      </c>
      <c r="BN210" s="39">
        <f t="shared" si="209"/>
        <v>0</v>
      </c>
      <c r="BO210" s="39">
        <f t="shared" si="210"/>
        <v>0</v>
      </c>
      <c r="BP210" s="39">
        <f t="shared" si="211"/>
        <v>0</v>
      </c>
      <c r="BQ210" s="39">
        <f t="shared" si="212"/>
        <v>0</v>
      </c>
      <c r="BR210" s="43"/>
      <c r="BS210" s="39">
        <f t="shared" si="213"/>
        <v>0</v>
      </c>
      <c r="BT210" s="39">
        <f t="shared" si="214"/>
        <v>0</v>
      </c>
      <c r="BU210" s="39">
        <f t="shared" si="215"/>
        <v>0</v>
      </c>
      <c r="BV210" s="40">
        <f t="shared" si="216"/>
        <v>0</v>
      </c>
      <c r="BX210" s="39">
        <f t="shared" si="217"/>
        <v>0</v>
      </c>
      <c r="BY210" s="39">
        <f t="shared" si="218"/>
        <v>0</v>
      </c>
      <c r="BZ210" s="39">
        <f t="shared" si="219"/>
        <v>0</v>
      </c>
      <c r="CA210" s="40">
        <f t="shared" si="220"/>
        <v>0</v>
      </c>
      <c r="CB210" s="40"/>
      <c r="CC210" s="52">
        <f t="shared" si="221"/>
        <v>0</v>
      </c>
      <c r="CE210" s="52">
        <f t="shared" si="222"/>
        <v>0</v>
      </c>
      <c r="CF210" s="70"/>
    </row>
    <row r="211" spans="1:84" ht="12" customHeight="1">
      <c r="A211" s="44">
        <f t="shared" si="223"/>
        <v>43497</v>
      </c>
      <c r="B211" s="66">
        <f t="shared" si="224"/>
        <v>15000</v>
      </c>
      <c r="C211" s="67"/>
      <c r="D211" s="68">
        <f t="shared" si="187"/>
        <v>15000</v>
      </c>
      <c r="E211" s="35">
        <f t="shared" si="188"/>
        <v>0</v>
      </c>
      <c r="F211" s="35">
        <f t="shared" si="189"/>
        <v>0</v>
      </c>
      <c r="G211" s="55">
        <f t="shared" si="190"/>
        <v>5.9950000000000001</v>
      </c>
      <c r="H211" s="69">
        <f>G211+' Summary'!$B$15</f>
        <v>5.9950000000000001</v>
      </c>
      <c r="I211" s="105">
        <f>H211+' Summary'!$B$17</f>
        <v>5.9950000000000001</v>
      </c>
      <c r="J211" s="55">
        <f t="shared" si="191"/>
        <v>7.000000000000001E-3</v>
      </c>
      <c r="K211" s="69">
        <f>J211+' Summary'!$B$16</f>
        <v>7.000000000000001E-3</v>
      </c>
      <c r="L211" s="105">
        <f t="shared" si="192"/>
        <v>7.000000000000001E-3</v>
      </c>
      <c r="M211" s="55">
        <f t="shared" si="193"/>
        <v>7.4999999999999997E-3</v>
      </c>
      <c r="N211" s="69">
        <f t="shared" si="229"/>
        <v>7.4999999999999997E-3</v>
      </c>
      <c r="O211" s="105">
        <f t="shared" si="229"/>
        <v>7.4999999999999997E-3</v>
      </c>
      <c r="P211" s="7"/>
      <c r="Q211" s="105">
        <f t="shared" si="194"/>
        <v>6.0095000000000001</v>
      </c>
      <c r="R211" s="105">
        <f t="shared" si="195"/>
        <v>6.0095000000000001</v>
      </c>
      <c r="S211" s="105">
        <f t="shared" si="196"/>
        <v>6.0095000000000001</v>
      </c>
      <c r="T211" s="161">
        <f>Curves!F207+' Summary'!$B$18</f>
        <v>0</v>
      </c>
      <c r="U211" s="5">
        <f t="shared" si="197"/>
        <v>28</v>
      </c>
      <c r="V211" s="45">
        <f t="shared" si="198"/>
        <v>43549</v>
      </c>
      <c r="W211" s="5">
        <f t="shared" si="199"/>
        <v>6598</v>
      </c>
      <c r="X211" s="55">
        <f t="shared" si="200"/>
        <v>6.2011709783581309E-2</v>
      </c>
      <c r="Y211" s="47">
        <f t="shared" si="201"/>
        <v>0.33163370570358863</v>
      </c>
      <c r="Z211" s="47">
        <f>Y211/Y201</f>
        <v>0.94512465471872886</v>
      </c>
      <c r="AA211" s="5">
        <f t="shared" si="202"/>
        <v>0</v>
      </c>
      <c r="AB211" s="5">
        <f t="shared" si="203"/>
        <v>0</v>
      </c>
      <c r="AD211" s="36">
        <f t="shared" si="225"/>
        <v>6.0095000000000001</v>
      </c>
      <c r="AE211" s="165">
        <f t="shared" si="226"/>
        <v>0</v>
      </c>
      <c r="AF211" s="164">
        <f t="shared" si="227"/>
        <v>17.921971252566735</v>
      </c>
      <c r="AG211" s="164">
        <f t="shared" si="228"/>
        <v>17.921971252566735</v>
      </c>
      <c r="AH211" s="160">
        <v>1</v>
      </c>
      <c r="AJ211" s="36"/>
      <c r="AK211" s="36"/>
      <c r="AL211" s="36"/>
      <c r="AM211" s="137"/>
      <c r="AO211" s="138"/>
      <c r="BI211" s="39">
        <f t="shared" si="204"/>
        <v>0</v>
      </c>
      <c r="BJ211" s="39">
        <f t="shared" si="205"/>
        <v>0</v>
      </c>
      <c r="BK211" s="39">
        <f t="shared" si="206"/>
        <v>0</v>
      </c>
      <c r="BL211" s="39">
        <f t="shared" si="207"/>
        <v>0</v>
      </c>
      <c r="BM211" s="39">
        <f t="shared" si="208"/>
        <v>0</v>
      </c>
      <c r="BN211" s="39">
        <f t="shared" si="209"/>
        <v>0</v>
      </c>
      <c r="BO211" s="39">
        <f t="shared" si="210"/>
        <v>0</v>
      </c>
      <c r="BP211" s="39">
        <f t="shared" si="211"/>
        <v>0</v>
      </c>
      <c r="BQ211" s="39">
        <f t="shared" si="212"/>
        <v>0</v>
      </c>
      <c r="BR211" s="43"/>
      <c r="BS211" s="39">
        <f t="shared" si="213"/>
        <v>0</v>
      </c>
      <c r="BT211" s="39">
        <f t="shared" si="214"/>
        <v>0</v>
      </c>
      <c r="BU211" s="39">
        <f t="shared" si="215"/>
        <v>0</v>
      </c>
      <c r="BV211" s="40">
        <f t="shared" si="216"/>
        <v>0</v>
      </c>
      <c r="BX211" s="39">
        <f t="shared" si="217"/>
        <v>0</v>
      </c>
      <c r="BY211" s="39">
        <f t="shared" si="218"/>
        <v>0</v>
      </c>
      <c r="BZ211" s="39">
        <f t="shared" si="219"/>
        <v>0</v>
      </c>
      <c r="CA211" s="40">
        <f t="shared" si="220"/>
        <v>0</v>
      </c>
      <c r="CB211" s="40"/>
      <c r="CC211" s="52">
        <f t="shared" si="221"/>
        <v>0</v>
      </c>
      <c r="CE211" s="52">
        <f t="shared" si="222"/>
        <v>0</v>
      </c>
      <c r="CF211" s="70"/>
    </row>
    <row r="212" spans="1:84" ht="12" customHeight="1">
      <c r="A212" s="44">
        <f t="shared" si="223"/>
        <v>43525</v>
      </c>
      <c r="B212" s="66">
        <f t="shared" si="224"/>
        <v>15000</v>
      </c>
      <c r="C212" s="67"/>
      <c r="D212" s="68">
        <f t="shared" si="187"/>
        <v>15000</v>
      </c>
      <c r="E212" s="35">
        <f t="shared" si="188"/>
        <v>0</v>
      </c>
      <c r="F212" s="35">
        <f t="shared" si="189"/>
        <v>0</v>
      </c>
      <c r="G212" s="55">
        <f t="shared" si="190"/>
        <v>5.8550000000000004</v>
      </c>
      <c r="H212" s="69">
        <f>G212+' Summary'!$B$15</f>
        <v>5.8550000000000004</v>
      </c>
      <c r="I212" s="105">
        <f>H212+' Summary'!$B$17</f>
        <v>5.8550000000000004</v>
      </c>
      <c r="J212" s="55">
        <f t="shared" si="191"/>
        <v>2.0499999999999997E-2</v>
      </c>
      <c r="K212" s="69">
        <f>J212+' Summary'!$B$16</f>
        <v>2.0499999999999997E-2</v>
      </c>
      <c r="L212" s="105">
        <f t="shared" si="192"/>
        <v>2.0499999999999997E-2</v>
      </c>
      <c r="M212" s="55">
        <f t="shared" si="193"/>
        <v>7.4999999999999997E-3</v>
      </c>
      <c r="N212" s="69">
        <f t="shared" si="229"/>
        <v>7.4999999999999997E-3</v>
      </c>
      <c r="O212" s="105">
        <f t="shared" si="229"/>
        <v>7.4999999999999997E-3</v>
      </c>
      <c r="P212" s="7"/>
      <c r="Q212" s="105">
        <f t="shared" si="194"/>
        <v>5.883</v>
      </c>
      <c r="R212" s="105">
        <f t="shared" si="195"/>
        <v>5.883</v>
      </c>
      <c r="S212" s="105">
        <f t="shared" si="196"/>
        <v>5.883</v>
      </c>
      <c r="T212" s="161">
        <f>Curves!F208+' Summary'!$B$18</f>
        <v>0</v>
      </c>
      <c r="U212" s="5">
        <f t="shared" si="197"/>
        <v>31</v>
      </c>
      <c r="V212" s="45">
        <f t="shared" si="198"/>
        <v>43580</v>
      </c>
      <c r="W212" s="5">
        <f t="shared" si="199"/>
        <v>6629</v>
      </c>
      <c r="X212" s="55">
        <f t="shared" si="200"/>
        <v>6.2042484258207714E-2</v>
      </c>
      <c r="Y212" s="47">
        <f t="shared" si="201"/>
        <v>0.3297205799724387</v>
      </c>
      <c r="Z212" s="47">
        <f>Y212/Y201</f>
        <v>0.93967242756271507</v>
      </c>
      <c r="AA212" s="5">
        <f t="shared" si="202"/>
        <v>0</v>
      </c>
      <c r="AB212" s="5">
        <f t="shared" si="203"/>
        <v>0</v>
      </c>
      <c r="AD212" s="36">
        <f t="shared" si="225"/>
        <v>5.883</v>
      </c>
      <c r="AE212" s="165">
        <f t="shared" si="226"/>
        <v>0</v>
      </c>
      <c r="AF212" s="164">
        <f t="shared" si="227"/>
        <v>17.998631074606433</v>
      </c>
      <c r="AG212" s="164">
        <f t="shared" si="228"/>
        <v>17.998631074606433</v>
      </c>
      <c r="AH212" s="160">
        <v>1</v>
      </c>
      <c r="AJ212" s="36"/>
      <c r="AK212" s="36"/>
      <c r="AL212" s="36"/>
      <c r="AM212" s="137"/>
      <c r="AO212" s="138"/>
      <c r="BI212" s="39">
        <f t="shared" si="204"/>
        <v>0</v>
      </c>
      <c r="BJ212" s="39">
        <f t="shared" si="205"/>
        <v>0</v>
      </c>
      <c r="BK212" s="39">
        <f t="shared" si="206"/>
        <v>0</v>
      </c>
      <c r="BL212" s="39">
        <f t="shared" si="207"/>
        <v>0</v>
      </c>
      <c r="BM212" s="39">
        <f t="shared" si="208"/>
        <v>0</v>
      </c>
      <c r="BN212" s="39">
        <f t="shared" si="209"/>
        <v>0</v>
      </c>
      <c r="BO212" s="39">
        <f t="shared" si="210"/>
        <v>0</v>
      </c>
      <c r="BP212" s="39">
        <f t="shared" si="211"/>
        <v>0</v>
      </c>
      <c r="BQ212" s="39">
        <f t="shared" si="212"/>
        <v>0</v>
      </c>
      <c r="BR212" s="43"/>
      <c r="BS212" s="39">
        <f t="shared" si="213"/>
        <v>0</v>
      </c>
      <c r="BT212" s="39">
        <f t="shared" si="214"/>
        <v>0</v>
      </c>
      <c r="BU212" s="39">
        <f t="shared" si="215"/>
        <v>0</v>
      </c>
      <c r="BV212" s="40">
        <f t="shared" si="216"/>
        <v>0</v>
      </c>
      <c r="BX212" s="39">
        <f t="shared" si="217"/>
        <v>0</v>
      </c>
      <c r="BY212" s="39">
        <f t="shared" si="218"/>
        <v>0</v>
      </c>
      <c r="BZ212" s="39">
        <f t="shared" si="219"/>
        <v>0</v>
      </c>
      <c r="CA212" s="40">
        <f t="shared" si="220"/>
        <v>0</v>
      </c>
      <c r="CB212" s="40"/>
      <c r="CC212" s="52">
        <f t="shared" si="221"/>
        <v>0</v>
      </c>
      <c r="CE212" s="52">
        <f t="shared" si="222"/>
        <v>0</v>
      </c>
      <c r="CF212" s="70"/>
    </row>
    <row r="213" spans="1:84" ht="12" customHeight="1">
      <c r="A213" s="44">
        <f t="shared" si="223"/>
        <v>43556</v>
      </c>
      <c r="B213" s="66">
        <f t="shared" si="224"/>
        <v>15000</v>
      </c>
      <c r="C213" s="67"/>
      <c r="D213" s="68">
        <f t="shared" si="187"/>
        <v>15000</v>
      </c>
      <c r="E213" s="35">
        <f t="shared" si="188"/>
        <v>0</v>
      </c>
      <c r="F213" s="35">
        <f t="shared" si="189"/>
        <v>0</v>
      </c>
      <c r="G213" s="55">
        <f t="shared" si="190"/>
        <v>5.819</v>
      </c>
      <c r="H213" s="69">
        <f>G213+' Summary'!$B$15</f>
        <v>5.819</v>
      </c>
      <c r="I213" s="105">
        <f>H213+' Summary'!$B$17</f>
        <v>5.819</v>
      </c>
      <c r="J213" s="55">
        <f t="shared" si="191"/>
        <v>2.0499999999999997E-2</v>
      </c>
      <c r="K213" s="69">
        <f>J213+' Summary'!$B$16</f>
        <v>2.0499999999999997E-2</v>
      </c>
      <c r="L213" s="105">
        <f t="shared" si="192"/>
        <v>2.0499999999999997E-2</v>
      </c>
      <c r="M213" s="55">
        <f t="shared" si="193"/>
        <v>0.01</v>
      </c>
      <c r="N213" s="69">
        <f t="shared" si="229"/>
        <v>0.01</v>
      </c>
      <c r="O213" s="105">
        <f t="shared" si="229"/>
        <v>0.01</v>
      </c>
      <c r="P213" s="7"/>
      <c r="Q213" s="105">
        <f t="shared" si="194"/>
        <v>5.8494999999999999</v>
      </c>
      <c r="R213" s="105">
        <f t="shared" si="195"/>
        <v>5.8494999999999999</v>
      </c>
      <c r="S213" s="105">
        <f t="shared" si="196"/>
        <v>5.8494999999999999</v>
      </c>
      <c r="T213" s="161">
        <f>Curves!F209+' Summary'!$B$18</f>
        <v>0</v>
      </c>
      <c r="U213" s="5">
        <f t="shared" si="197"/>
        <v>30</v>
      </c>
      <c r="V213" s="45">
        <f t="shared" si="198"/>
        <v>43610</v>
      </c>
      <c r="W213" s="5">
        <f t="shared" si="199"/>
        <v>6659</v>
      </c>
      <c r="X213" s="55">
        <f t="shared" si="200"/>
        <v>6.2076555998338716E-2</v>
      </c>
      <c r="Y213" s="47">
        <f t="shared" si="201"/>
        <v>0.3278779286786917</v>
      </c>
      <c r="Z213" s="150">
        <f>Y213/Y201</f>
        <v>0.93442104587919517</v>
      </c>
      <c r="AA213" s="5">
        <f t="shared" si="202"/>
        <v>0</v>
      </c>
      <c r="AB213" s="5">
        <f t="shared" si="203"/>
        <v>0</v>
      </c>
      <c r="AD213" s="151">
        <f t="shared" si="225"/>
        <v>5.8494999999999999</v>
      </c>
      <c r="AE213" s="167">
        <f t="shared" si="226"/>
        <v>0</v>
      </c>
      <c r="AF213" s="168">
        <f t="shared" si="227"/>
        <v>18.083504449007528</v>
      </c>
      <c r="AG213" s="168">
        <f t="shared" si="228"/>
        <v>18.083504449007528</v>
      </c>
      <c r="AH213" s="169">
        <v>1</v>
      </c>
      <c r="AI213" s="148"/>
      <c r="AJ213" s="151"/>
      <c r="AK213" s="151"/>
      <c r="AL213" s="151"/>
      <c r="AM213" s="152"/>
      <c r="AN213" s="148"/>
      <c r="AO213" s="153"/>
      <c r="AP213" s="148"/>
      <c r="AQ213" s="148"/>
      <c r="AR213" s="148"/>
      <c r="AS213" s="148"/>
      <c r="AT213" s="148"/>
      <c r="AU213" s="148"/>
      <c r="AV213" s="148"/>
      <c r="AW213" s="148"/>
      <c r="AX213" s="148"/>
      <c r="AY213" s="148"/>
      <c r="BI213" s="39">
        <f t="shared" si="204"/>
        <v>0</v>
      </c>
      <c r="BJ213" s="39">
        <f t="shared" si="205"/>
        <v>0</v>
      </c>
      <c r="BK213" s="39">
        <f t="shared" si="206"/>
        <v>0</v>
      </c>
      <c r="BL213" s="39">
        <f t="shared" si="207"/>
        <v>0</v>
      </c>
      <c r="BM213" s="39">
        <f t="shared" si="208"/>
        <v>0</v>
      </c>
      <c r="BN213" s="39">
        <f t="shared" si="209"/>
        <v>0</v>
      </c>
      <c r="BO213" s="39">
        <f t="shared" si="210"/>
        <v>0</v>
      </c>
      <c r="BP213" s="39">
        <f t="shared" si="211"/>
        <v>0</v>
      </c>
      <c r="BQ213" s="39">
        <f t="shared" si="212"/>
        <v>0</v>
      </c>
      <c r="BR213" s="43"/>
      <c r="BS213" s="39">
        <f t="shared" si="213"/>
        <v>0</v>
      </c>
      <c r="BT213" s="39">
        <f t="shared" si="214"/>
        <v>0</v>
      </c>
      <c r="BU213" s="39">
        <f t="shared" si="215"/>
        <v>0</v>
      </c>
      <c r="BV213" s="40">
        <f t="shared" si="216"/>
        <v>0</v>
      </c>
      <c r="BX213" s="39">
        <f t="shared" si="217"/>
        <v>0</v>
      </c>
      <c r="BY213" s="39">
        <f t="shared" si="218"/>
        <v>0</v>
      </c>
      <c r="BZ213" s="39">
        <f t="shared" si="219"/>
        <v>0</v>
      </c>
      <c r="CA213" s="40">
        <f t="shared" si="220"/>
        <v>0</v>
      </c>
      <c r="CB213" s="40"/>
      <c r="CC213" s="52">
        <f t="shared" si="221"/>
        <v>0</v>
      </c>
      <c r="CE213" s="52">
        <f t="shared" si="222"/>
        <v>0</v>
      </c>
      <c r="CF213" s="70"/>
    </row>
    <row r="214" spans="1:84" ht="12" customHeight="1">
      <c r="A214" s="44">
        <f t="shared" si="223"/>
        <v>43586</v>
      </c>
      <c r="B214" s="66">
        <f t="shared" si="224"/>
        <v>15000</v>
      </c>
      <c r="C214" s="67"/>
      <c r="D214" s="68">
        <f t="shared" si="187"/>
        <v>15000</v>
      </c>
      <c r="E214" s="35">
        <f t="shared" si="188"/>
        <v>0</v>
      </c>
      <c r="F214" s="35">
        <f t="shared" si="189"/>
        <v>0</v>
      </c>
      <c r="G214" s="55">
        <f t="shared" si="190"/>
        <v>5.806</v>
      </c>
      <c r="H214" s="69">
        <f>G214+' Summary'!$B$15</f>
        <v>5.806</v>
      </c>
      <c r="I214" s="105">
        <f>H214+' Summary'!$B$17</f>
        <v>5.806</v>
      </c>
      <c r="J214" s="55">
        <f t="shared" si="191"/>
        <v>2.0250000000000001E-2</v>
      </c>
      <c r="K214" s="69">
        <f>J214+' Summary'!$B$16</f>
        <v>2.0250000000000001E-2</v>
      </c>
      <c r="L214" s="105">
        <f t="shared" si="192"/>
        <v>2.0250000000000001E-2</v>
      </c>
      <c r="M214" s="55">
        <f t="shared" si="193"/>
        <v>0.01</v>
      </c>
      <c r="N214" s="69">
        <f t="shared" si="229"/>
        <v>0.01</v>
      </c>
      <c r="O214" s="105">
        <f t="shared" si="229"/>
        <v>0.01</v>
      </c>
      <c r="P214" s="7"/>
      <c r="Q214" s="105">
        <f t="shared" si="194"/>
        <v>5.8362499999999997</v>
      </c>
      <c r="R214" s="105">
        <f t="shared" si="195"/>
        <v>5.8362499999999997</v>
      </c>
      <c r="S214" s="105">
        <f t="shared" si="196"/>
        <v>5.8362499999999997</v>
      </c>
      <c r="T214" s="161">
        <f>Curves!F210+' Summary'!$B$18</f>
        <v>0</v>
      </c>
      <c r="U214" s="5">
        <f t="shared" si="197"/>
        <v>31</v>
      </c>
      <c r="V214" s="45">
        <f t="shared" si="198"/>
        <v>43641</v>
      </c>
      <c r="W214" s="5">
        <f t="shared" si="199"/>
        <v>6690</v>
      </c>
      <c r="X214" s="55">
        <f t="shared" si="200"/>
        <v>6.2109528650445618E-2</v>
      </c>
      <c r="Y214" s="47">
        <f t="shared" si="201"/>
        <v>0.32598287742939469</v>
      </c>
      <c r="Z214" s="47">
        <f>Y214/Y213</f>
        <v>0.99422025368729805</v>
      </c>
      <c r="AA214" s="5">
        <f t="shared" si="202"/>
        <v>0</v>
      </c>
      <c r="AB214" s="5">
        <f t="shared" si="203"/>
        <v>0</v>
      </c>
      <c r="AD214" s="36">
        <f>S214</f>
        <v>5.8362499999999997</v>
      </c>
      <c r="AE214" s="165">
        <f>T214</f>
        <v>0</v>
      </c>
      <c r="AF214" s="164">
        <f>(A214-$C$3)/365.25</f>
        <v>18.165639972621491</v>
      </c>
      <c r="AG214" s="164">
        <f>AF214</f>
        <v>18.165639972621491</v>
      </c>
      <c r="AH214" s="160">
        <v>1</v>
      </c>
      <c r="AI214" s="5">
        <v>0</v>
      </c>
      <c r="AJ214" s="36">
        <f>$S$8</f>
        <v>4.8062713432508364</v>
      </c>
      <c r="AK214" s="36">
        <f>AJ214-$AK$2</f>
        <v>4.7962713432508366</v>
      </c>
      <c r="AL214" s="166">
        <f>X225</f>
        <v>6.2478822378695405E-2</v>
      </c>
      <c r="AM214" s="137">
        <f>AM202</f>
        <v>1</v>
      </c>
      <c r="AN214" s="5">
        <v>0</v>
      </c>
      <c r="AO214" s="138">
        <f>AF225</f>
        <v>19.085557837097877</v>
      </c>
      <c r="AP214" s="5">
        <v>0</v>
      </c>
      <c r="AQ214" s="5">
        <v>0</v>
      </c>
      <c r="AR214" s="5">
        <v>0</v>
      </c>
      <c r="AT214" s="161">
        <f>_xll.ASTRIP(AD214:AD225,AE214:AE225,AF214:AF225,AG214:AG225,AH214:AH225,AI214,AJ214,AL214,AM214,AN214,AO214,AP214,AQ214,AR214)</f>
        <v>0</v>
      </c>
      <c r="AU214" s="161">
        <f>_xll.ASTRIP(AD214:AD225,AE214:AE225,AF214:AF225,AG214:AG225,AH214:AH225,AI214,AK214,AL214,AM214,AN214,AO214,AP214,AQ214,AR214)</f>
        <v>0</v>
      </c>
      <c r="AV214" s="138">
        <f>SUM(Z226:Z237)*$AG$2/12</f>
        <v>9.6336306710524164E-2</v>
      </c>
      <c r="AW214" s="170">
        <f>AV214/$AK$2</f>
        <v>9.6336306710524156</v>
      </c>
      <c r="AX214" s="161">
        <f>(AT214-AU214)*AW214</f>
        <v>0</v>
      </c>
      <c r="AY214" s="174">
        <f>AX214*SUM(E226:E237)</f>
        <v>0</v>
      </c>
      <c r="BI214" s="39">
        <f t="shared" si="204"/>
        <v>0</v>
      </c>
      <c r="BJ214" s="39">
        <f t="shared" si="205"/>
        <v>0</v>
      </c>
      <c r="BK214" s="39">
        <f t="shared" si="206"/>
        <v>0</v>
      </c>
      <c r="BL214" s="39">
        <f t="shared" si="207"/>
        <v>0</v>
      </c>
      <c r="BM214" s="39">
        <f t="shared" si="208"/>
        <v>0</v>
      </c>
      <c r="BN214" s="39">
        <f t="shared" si="209"/>
        <v>0</v>
      </c>
      <c r="BO214" s="39">
        <f t="shared" si="210"/>
        <v>0</v>
      </c>
      <c r="BP214" s="39">
        <f t="shared" si="211"/>
        <v>0</v>
      </c>
      <c r="BQ214" s="39">
        <f t="shared" si="212"/>
        <v>0</v>
      </c>
      <c r="BR214" s="43"/>
      <c r="BS214" s="39">
        <f t="shared" si="213"/>
        <v>0</v>
      </c>
      <c r="BT214" s="39">
        <f t="shared" si="214"/>
        <v>0</v>
      </c>
      <c r="BU214" s="39">
        <f t="shared" si="215"/>
        <v>0</v>
      </c>
      <c r="BV214" s="40">
        <f t="shared" si="216"/>
        <v>0</v>
      </c>
      <c r="BX214" s="39">
        <f t="shared" si="217"/>
        <v>0</v>
      </c>
      <c r="BY214" s="39">
        <f t="shared" si="218"/>
        <v>0</v>
      </c>
      <c r="BZ214" s="39">
        <f t="shared" si="219"/>
        <v>0</v>
      </c>
      <c r="CA214" s="40">
        <f t="shared" si="220"/>
        <v>0</v>
      </c>
      <c r="CB214" s="40"/>
      <c r="CC214" s="52">
        <f t="shared" si="221"/>
        <v>0</v>
      </c>
      <c r="CE214" s="52">
        <f t="shared" si="222"/>
        <v>0</v>
      </c>
      <c r="CF214" s="70"/>
    </row>
    <row r="215" spans="1:84" ht="12" customHeight="1">
      <c r="A215" s="44">
        <f t="shared" si="223"/>
        <v>43617</v>
      </c>
      <c r="B215" s="66">
        <f t="shared" si="224"/>
        <v>15000</v>
      </c>
      <c r="C215" s="67"/>
      <c r="D215" s="68">
        <f t="shared" si="187"/>
        <v>15000</v>
      </c>
      <c r="E215" s="35">
        <f t="shared" si="188"/>
        <v>0</v>
      </c>
      <c r="F215" s="35">
        <f t="shared" si="189"/>
        <v>0</v>
      </c>
      <c r="G215" s="55">
        <f t="shared" si="190"/>
        <v>5.8389999999999995</v>
      </c>
      <c r="H215" s="69">
        <f>G215+' Summary'!$B$15</f>
        <v>5.8389999999999995</v>
      </c>
      <c r="I215" s="105">
        <f>H215+' Summary'!$B$17</f>
        <v>5.8389999999999995</v>
      </c>
      <c r="J215" s="55">
        <f t="shared" si="191"/>
        <v>2.0250000000000001E-2</v>
      </c>
      <c r="K215" s="69">
        <f>J215+' Summary'!$B$16</f>
        <v>2.0250000000000001E-2</v>
      </c>
      <c r="L215" s="105">
        <f t="shared" si="192"/>
        <v>2.0250000000000001E-2</v>
      </c>
      <c r="M215" s="55">
        <f t="shared" si="193"/>
        <v>0.01</v>
      </c>
      <c r="N215" s="69">
        <f t="shared" si="229"/>
        <v>0.01</v>
      </c>
      <c r="O215" s="105">
        <f t="shared" si="229"/>
        <v>0.01</v>
      </c>
      <c r="P215" s="7"/>
      <c r="Q215" s="105">
        <f t="shared" si="194"/>
        <v>5.8692499999999992</v>
      </c>
      <c r="R215" s="105">
        <f t="shared" si="195"/>
        <v>5.8692499999999992</v>
      </c>
      <c r="S215" s="105">
        <f t="shared" si="196"/>
        <v>5.8692499999999992</v>
      </c>
      <c r="T215" s="161">
        <f>Curves!F211+' Summary'!$B$18</f>
        <v>0</v>
      </c>
      <c r="U215" s="5">
        <f t="shared" si="197"/>
        <v>30</v>
      </c>
      <c r="V215" s="45">
        <f t="shared" si="198"/>
        <v>43671</v>
      </c>
      <c r="W215" s="5">
        <f t="shared" si="199"/>
        <v>6720</v>
      </c>
      <c r="X215" s="55">
        <f t="shared" si="200"/>
        <v>6.2143600391335208E-2</v>
      </c>
      <c r="Y215" s="47">
        <f t="shared" si="201"/>
        <v>0.3241576579740551</v>
      </c>
      <c r="Z215" s="47">
        <f>Y215/Y213</f>
        <v>0.98865348845032408</v>
      </c>
      <c r="AA215" s="5">
        <f t="shared" si="202"/>
        <v>0</v>
      </c>
      <c r="AB215" s="5">
        <f t="shared" si="203"/>
        <v>0</v>
      </c>
      <c r="AD215" s="36">
        <f t="shared" ref="AD215:AD225" si="230">S215</f>
        <v>5.8692499999999992</v>
      </c>
      <c r="AE215" s="165">
        <f t="shared" ref="AE215:AE225" si="231">T215</f>
        <v>0</v>
      </c>
      <c r="AF215" s="164">
        <f t="shared" ref="AF215:AF225" si="232">(A215-$C$3)/365.25</f>
        <v>18.250513347022586</v>
      </c>
      <c r="AG215" s="164">
        <f t="shared" ref="AG215:AG225" si="233">AF215</f>
        <v>18.250513347022586</v>
      </c>
      <c r="AH215" s="160">
        <v>1</v>
      </c>
      <c r="AJ215" s="36"/>
      <c r="AK215" s="36"/>
      <c r="AL215" s="36"/>
      <c r="AM215" s="137"/>
      <c r="AO215" s="138"/>
      <c r="BI215" s="39">
        <f t="shared" si="204"/>
        <v>0</v>
      </c>
      <c r="BJ215" s="39">
        <f t="shared" si="205"/>
        <v>0</v>
      </c>
      <c r="BK215" s="39">
        <f t="shared" si="206"/>
        <v>0</v>
      </c>
      <c r="BL215" s="39">
        <f t="shared" si="207"/>
        <v>0</v>
      </c>
      <c r="BM215" s="39">
        <f t="shared" si="208"/>
        <v>0</v>
      </c>
      <c r="BN215" s="39">
        <f t="shared" si="209"/>
        <v>0</v>
      </c>
      <c r="BO215" s="39">
        <f t="shared" si="210"/>
        <v>0</v>
      </c>
      <c r="BP215" s="39">
        <f t="shared" si="211"/>
        <v>0</v>
      </c>
      <c r="BQ215" s="39">
        <f t="shared" si="212"/>
        <v>0</v>
      </c>
      <c r="BR215" s="43"/>
      <c r="BS215" s="39">
        <f t="shared" si="213"/>
        <v>0</v>
      </c>
      <c r="BT215" s="39">
        <f t="shared" si="214"/>
        <v>0</v>
      </c>
      <c r="BU215" s="39">
        <f t="shared" si="215"/>
        <v>0</v>
      </c>
      <c r="BV215" s="40">
        <f t="shared" si="216"/>
        <v>0</v>
      </c>
      <c r="BX215" s="39">
        <f t="shared" si="217"/>
        <v>0</v>
      </c>
      <c r="BY215" s="39">
        <f t="shared" si="218"/>
        <v>0</v>
      </c>
      <c r="BZ215" s="39">
        <f t="shared" si="219"/>
        <v>0</v>
      </c>
      <c r="CA215" s="40">
        <f t="shared" si="220"/>
        <v>0</v>
      </c>
      <c r="CB215" s="40"/>
      <c r="CC215" s="52">
        <f t="shared" si="221"/>
        <v>0</v>
      </c>
      <c r="CE215" s="52">
        <f t="shared" si="222"/>
        <v>0</v>
      </c>
      <c r="CF215" s="70"/>
    </row>
    <row r="216" spans="1:84" ht="12" customHeight="1">
      <c r="A216" s="44">
        <f t="shared" si="223"/>
        <v>43647</v>
      </c>
      <c r="B216" s="66">
        <f t="shared" si="224"/>
        <v>15000</v>
      </c>
      <c r="C216" s="67"/>
      <c r="D216" s="68">
        <f t="shared" si="187"/>
        <v>15000</v>
      </c>
      <c r="E216" s="35">
        <f t="shared" si="188"/>
        <v>0</v>
      </c>
      <c r="F216" s="35">
        <f t="shared" si="189"/>
        <v>0</v>
      </c>
      <c r="G216" s="55">
        <f t="shared" si="190"/>
        <v>5.8650000000000002</v>
      </c>
      <c r="H216" s="69">
        <f>G216+' Summary'!$B$15</f>
        <v>5.8650000000000002</v>
      </c>
      <c r="I216" s="105">
        <f>H216+' Summary'!$B$17</f>
        <v>5.8650000000000002</v>
      </c>
      <c r="J216" s="55">
        <f t="shared" si="191"/>
        <v>2.0250000000000001E-2</v>
      </c>
      <c r="K216" s="69">
        <f>J216+' Summary'!$B$16</f>
        <v>2.0250000000000001E-2</v>
      </c>
      <c r="L216" s="105">
        <f t="shared" si="192"/>
        <v>2.0250000000000001E-2</v>
      </c>
      <c r="M216" s="55">
        <f t="shared" si="193"/>
        <v>0.01</v>
      </c>
      <c r="N216" s="69">
        <f t="shared" si="229"/>
        <v>0.01</v>
      </c>
      <c r="O216" s="105">
        <f t="shared" si="229"/>
        <v>0.01</v>
      </c>
      <c r="P216" s="7"/>
      <c r="Q216" s="105">
        <f t="shared" si="194"/>
        <v>5.8952499999999999</v>
      </c>
      <c r="R216" s="105">
        <f t="shared" si="195"/>
        <v>5.8952499999999999</v>
      </c>
      <c r="S216" s="105">
        <f t="shared" si="196"/>
        <v>5.8952499999999999</v>
      </c>
      <c r="T216" s="161">
        <f>Curves!F212+' Summary'!$B$18</f>
        <v>0</v>
      </c>
      <c r="U216" s="5">
        <f t="shared" si="197"/>
        <v>31</v>
      </c>
      <c r="V216" s="45">
        <f t="shared" si="198"/>
        <v>43702</v>
      </c>
      <c r="W216" s="5">
        <f t="shared" si="199"/>
        <v>6751</v>
      </c>
      <c r="X216" s="55">
        <f t="shared" si="200"/>
        <v>6.2176573044175711E-2</v>
      </c>
      <c r="Y216" s="47">
        <f t="shared" si="201"/>
        <v>0.32228055809922329</v>
      </c>
      <c r="Z216" s="47">
        <f>Y216/Y213</f>
        <v>0.98292849231412094</v>
      </c>
      <c r="AA216" s="5">
        <f t="shared" si="202"/>
        <v>0</v>
      </c>
      <c r="AB216" s="5">
        <f t="shared" si="203"/>
        <v>0</v>
      </c>
      <c r="AD216" s="36">
        <f t="shared" si="230"/>
        <v>5.8952499999999999</v>
      </c>
      <c r="AE216" s="165">
        <f t="shared" si="231"/>
        <v>0</v>
      </c>
      <c r="AF216" s="164">
        <f t="shared" si="232"/>
        <v>18.33264887063655</v>
      </c>
      <c r="AG216" s="164">
        <f t="shared" si="233"/>
        <v>18.33264887063655</v>
      </c>
      <c r="AH216" s="160">
        <v>1</v>
      </c>
      <c r="AJ216" s="36"/>
      <c r="AK216" s="36"/>
      <c r="AL216" s="36"/>
      <c r="AM216" s="137"/>
      <c r="AO216" s="138"/>
      <c r="BI216" s="39">
        <f t="shared" si="204"/>
        <v>0</v>
      </c>
      <c r="BJ216" s="39">
        <f t="shared" si="205"/>
        <v>0</v>
      </c>
      <c r="BK216" s="39">
        <f t="shared" si="206"/>
        <v>0</v>
      </c>
      <c r="BL216" s="39">
        <f t="shared" si="207"/>
        <v>0</v>
      </c>
      <c r="BM216" s="39">
        <f t="shared" si="208"/>
        <v>0</v>
      </c>
      <c r="BN216" s="39">
        <f t="shared" si="209"/>
        <v>0</v>
      </c>
      <c r="BO216" s="39">
        <f t="shared" si="210"/>
        <v>0</v>
      </c>
      <c r="BP216" s="39">
        <f t="shared" si="211"/>
        <v>0</v>
      </c>
      <c r="BQ216" s="39">
        <f t="shared" si="212"/>
        <v>0</v>
      </c>
      <c r="BR216" s="43"/>
      <c r="BS216" s="39">
        <f t="shared" si="213"/>
        <v>0</v>
      </c>
      <c r="BT216" s="39">
        <f t="shared" si="214"/>
        <v>0</v>
      </c>
      <c r="BU216" s="39">
        <f t="shared" si="215"/>
        <v>0</v>
      </c>
      <c r="BV216" s="40">
        <f t="shared" si="216"/>
        <v>0</v>
      </c>
      <c r="BX216" s="39">
        <f t="shared" si="217"/>
        <v>0</v>
      </c>
      <c r="BY216" s="39">
        <f t="shared" si="218"/>
        <v>0</v>
      </c>
      <c r="BZ216" s="39">
        <f t="shared" si="219"/>
        <v>0</v>
      </c>
      <c r="CA216" s="40">
        <f t="shared" si="220"/>
        <v>0</v>
      </c>
      <c r="CB216" s="40"/>
      <c r="CC216" s="52">
        <f t="shared" si="221"/>
        <v>0</v>
      </c>
      <c r="CE216" s="52">
        <f t="shared" si="222"/>
        <v>0</v>
      </c>
      <c r="CF216" s="70"/>
    </row>
    <row r="217" spans="1:84" ht="12" customHeight="1">
      <c r="A217" s="44">
        <f t="shared" si="223"/>
        <v>43678</v>
      </c>
      <c r="B217" s="66">
        <f t="shared" si="224"/>
        <v>15000</v>
      </c>
      <c r="C217" s="67"/>
      <c r="D217" s="68">
        <f t="shared" si="187"/>
        <v>15000</v>
      </c>
      <c r="E217" s="35">
        <f t="shared" si="188"/>
        <v>0</v>
      </c>
      <c r="F217" s="35">
        <f t="shared" si="189"/>
        <v>0</v>
      </c>
      <c r="G217" s="55">
        <f t="shared" si="190"/>
        <v>5.8930000000000007</v>
      </c>
      <c r="H217" s="69">
        <f>G217+' Summary'!$B$15</f>
        <v>5.8930000000000007</v>
      </c>
      <c r="I217" s="105">
        <f>H217+' Summary'!$B$17</f>
        <v>5.8930000000000007</v>
      </c>
      <c r="J217" s="55">
        <f t="shared" si="191"/>
        <v>2.0250000000000001E-2</v>
      </c>
      <c r="K217" s="69">
        <f>J217+' Summary'!$B$16</f>
        <v>2.0250000000000001E-2</v>
      </c>
      <c r="L217" s="105">
        <f t="shared" si="192"/>
        <v>2.0250000000000001E-2</v>
      </c>
      <c r="M217" s="55">
        <f t="shared" si="193"/>
        <v>0.01</v>
      </c>
      <c r="N217" s="69">
        <f t="shared" si="229"/>
        <v>0.01</v>
      </c>
      <c r="O217" s="105">
        <f t="shared" si="229"/>
        <v>0.01</v>
      </c>
      <c r="P217" s="7"/>
      <c r="Q217" s="105">
        <f t="shared" si="194"/>
        <v>5.9232500000000003</v>
      </c>
      <c r="R217" s="105">
        <f t="shared" si="195"/>
        <v>5.9232500000000003</v>
      </c>
      <c r="S217" s="105">
        <f t="shared" si="196"/>
        <v>5.9232500000000003</v>
      </c>
      <c r="T217" s="161">
        <f>Curves!F213+' Summary'!$B$18</f>
        <v>0</v>
      </c>
      <c r="U217" s="5">
        <f t="shared" si="197"/>
        <v>31</v>
      </c>
      <c r="V217" s="45">
        <f t="shared" si="198"/>
        <v>43733</v>
      </c>
      <c r="W217" s="5">
        <f t="shared" si="199"/>
        <v>6782</v>
      </c>
      <c r="X217" s="55">
        <f t="shared" si="200"/>
        <v>6.2210644785823707E-2</v>
      </c>
      <c r="Y217" s="47">
        <f t="shared" si="201"/>
        <v>0.32041253394913599</v>
      </c>
      <c r="Z217" s="47">
        <f>Y217/Y213</f>
        <v>0.9772311763721323</v>
      </c>
      <c r="AA217" s="5">
        <f t="shared" si="202"/>
        <v>0</v>
      </c>
      <c r="AB217" s="5">
        <f t="shared" si="203"/>
        <v>0</v>
      </c>
      <c r="AD217" s="36">
        <f t="shared" si="230"/>
        <v>5.9232500000000003</v>
      </c>
      <c r="AE217" s="165">
        <f t="shared" si="231"/>
        <v>0</v>
      </c>
      <c r="AF217" s="164">
        <f t="shared" si="232"/>
        <v>18.417522245037645</v>
      </c>
      <c r="AG217" s="164">
        <f t="shared" si="233"/>
        <v>18.417522245037645</v>
      </c>
      <c r="AH217" s="160">
        <v>1</v>
      </c>
      <c r="AJ217" s="36"/>
      <c r="AK217" s="36"/>
      <c r="AL217" s="36"/>
      <c r="AM217" s="137"/>
      <c r="AO217" s="138"/>
      <c r="BI217" s="39">
        <f t="shared" si="204"/>
        <v>0</v>
      </c>
      <c r="BJ217" s="39">
        <f t="shared" si="205"/>
        <v>0</v>
      </c>
      <c r="BK217" s="39">
        <f t="shared" si="206"/>
        <v>0</v>
      </c>
      <c r="BL217" s="39">
        <f t="shared" si="207"/>
        <v>0</v>
      </c>
      <c r="BM217" s="39">
        <f t="shared" si="208"/>
        <v>0</v>
      </c>
      <c r="BN217" s="39">
        <f t="shared" si="209"/>
        <v>0</v>
      </c>
      <c r="BO217" s="39">
        <f t="shared" si="210"/>
        <v>0</v>
      </c>
      <c r="BP217" s="39">
        <f t="shared" si="211"/>
        <v>0</v>
      </c>
      <c r="BQ217" s="39">
        <f t="shared" si="212"/>
        <v>0</v>
      </c>
      <c r="BR217" s="43"/>
      <c r="BS217" s="39">
        <f t="shared" si="213"/>
        <v>0</v>
      </c>
      <c r="BT217" s="39">
        <f t="shared" si="214"/>
        <v>0</v>
      </c>
      <c r="BU217" s="39">
        <f t="shared" si="215"/>
        <v>0</v>
      </c>
      <c r="BV217" s="40">
        <f t="shared" si="216"/>
        <v>0</v>
      </c>
      <c r="BX217" s="39">
        <f t="shared" si="217"/>
        <v>0</v>
      </c>
      <c r="BY217" s="39">
        <f t="shared" si="218"/>
        <v>0</v>
      </c>
      <c r="BZ217" s="39">
        <f t="shared" si="219"/>
        <v>0</v>
      </c>
      <c r="CA217" s="40">
        <f t="shared" si="220"/>
        <v>0</v>
      </c>
      <c r="CB217" s="40"/>
      <c r="CC217" s="52">
        <f t="shared" si="221"/>
        <v>0</v>
      </c>
      <c r="CE217" s="52">
        <f t="shared" si="222"/>
        <v>0</v>
      </c>
      <c r="CF217" s="70"/>
    </row>
    <row r="218" spans="1:84" ht="12" customHeight="1">
      <c r="A218" s="44">
        <f t="shared" si="223"/>
        <v>43709</v>
      </c>
      <c r="B218" s="66">
        <f t="shared" si="224"/>
        <v>15000</v>
      </c>
      <c r="C218" s="67"/>
      <c r="D218" s="68">
        <f t="shared" si="187"/>
        <v>15000</v>
      </c>
      <c r="E218" s="35">
        <f t="shared" si="188"/>
        <v>0</v>
      </c>
      <c r="F218" s="35">
        <f t="shared" si="189"/>
        <v>0</v>
      </c>
      <c r="G218" s="55">
        <f t="shared" si="190"/>
        <v>5.8830000000000009</v>
      </c>
      <c r="H218" s="69">
        <f>G218+' Summary'!$B$15</f>
        <v>5.8830000000000009</v>
      </c>
      <c r="I218" s="105">
        <f>H218+' Summary'!$B$17</f>
        <v>5.8830000000000009</v>
      </c>
      <c r="J218" s="55">
        <f t="shared" si="191"/>
        <v>2.0250000000000001E-2</v>
      </c>
      <c r="K218" s="69">
        <f>J218+' Summary'!$B$16</f>
        <v>2.0250000000000001E-2</v>
      </c>
      <c r="L218" s="105">
        <f t="shared" si="192"/>
        <v>2.0250000000000001E-2</v>
      </c>
      <c r="M218" s="55">
        <f t="shared" si="193"/>
        <v>0.01</v>
      </c>
      <c r="N218" s="69">
        <f t="shared" si="229"/>
        <v>0.01</v>
      </c>
      <c r="O218" s="105">
        <f t="shared" si="229"/>
        <v>0.01</v>
      </c>
      <c r="P218" s="7"/>
      <c r="Q218" s="105">
        <f t="shared" si="194"/>
        <v>5.9132500000000006</v>
      </c>
      <c r="R218" s="105">
        <f t="shared" si="195"/>
        <v>5.9132500000000006</v>
      </c>
      <c r="S218" s="105">
        <f t="shared" si="196"/>
        <v>5.9132500000000006</v>
      </c>
      <c r="T218" s="161">
        <f>Curves!F214+' Summary'!$B$18</f>
        <v>0</v>
      </c>
      <c r="U218" s="5">
        <f t="shared" si="197"/>
        <v>30</v>
      </c>
      <c r="V218" s="45">
        <f t="shared" si="198"/>
        <v>43763</v>
      </c>
      <c r="W218" s="5">
        <f t="shared" si="199"/>
        <v>6812</v>
      </c>
      <c r="X218" s="55">
        <f t="shared" si="200"/>
        <v>6.224471652785641E-2</v>
      </c>
      <c r="Y218" s="47">
        <f t="shared" si="201"/>
        <v>0.31861338007959589</v>
      </c>
      <c r="Z218" s="47">
        <f>Y218/Y213</f>
        <v>0.97174390897115026</v>
      </c>
      <c r="AA218" s="5">
        <f t="shared" si="202"/>
        <v>0</v>
      </c>
      <c r="AB218" s="5">
        <f t="shared" si="203"/>
        <v>0</v>
      </c>
      <c r="AD218" s="36">
        <f t="shared" si="230"/>
        <v>5.9132500000000006</v>
      </c>
      <c r="AE218" s="165">
        <f t="shared" si="231"/>
        <v>0</v>
      </c>
      <c r="AF218" s="164">
        <f t="shared" si="232"/>
        <v>18.50239561943874</v>
      </c>
      <c r="AG218" s="164">
        <f t="shared" si="233"/>
        <v>18.50239561943874</v>
      </c>
      <c r="AH218" s="160">
        <v>1</v>
      </c>
      <c r="AJ218" s="36"/>
      <c r="AK218" s="36"/>
      <c r="AL218" s="36"/>
      <c r="AM218" s="137"/>
      <c r="AO218" s="138"/>
      <c r="BI218" s="39">
        <f t="shared" si="204"/>
        <v>0</v>
      </c>
      <c r="BJ218" s="39">
        <f t="shared" si="205"/>
        <v>0</v>
      </c>
      <c r="BK218" s="39">
        <f t="shared" si="206"/>
        <v>0</v>
      </c>
      <c r="BL218" s="39">
        <f t="shared" si="207"/>
        <v>0</v>
      </c>
      <c r="BM218" s="39">
        <f t="shared" si="208"/>
        <v>0</v>
      </c>
      <c r="BN218" s="39">
        <f t="shared" si="209"/>
        <v>0</v>
      </c>
      <c r="BO218" s="39">
        <f t="shared" si="210"/>
        <v>0</v>
      </c>
      <c r="BP218" s="39">
        <f t="shared" si="211"/>
        <v>0</v>
      </c>
      <c r="BQ218" s="39">
        <f t="shared" si="212"/>
        <v>0</v>
      </c>
      <c r="BR218" s="43"/>
      <c r="BS218" s="39">
        <f t="shared" si="213"/>
        <v>0</v>
      </c>
      <c r="BT218" s="39">
        <f t="shared" si="214"/>
        <v>0</v>
      </c>
      <c r="BU218" s="39">
        <f t="shared" si="215"/>
        <v>0</v>
      </c>
      <c r="BV218" s="40">
        <f t="shared" si="216"/>
        <v>0</v>
      </c>
      <c r="BX218" s="39">
        <f t="shared" si="217"/>
        <v>0</v>
      </c>
      <c r="BY218" s="39">
        <f t="shared" si="218"/>
        <v>0</v>
      </c>
      <c r="BZ218" s="39">
        <f t="shared" si="219"/>
        <v>0</v>
      </c>
      <c r="CA218" s="40">
        <f t="shared" si="220"/>
        <v>0</v>
      </c>
      <c r="CB218" s="40"/>
      <c r="CC218" s="52">
        <f t="shared" si="221"/>
        <v>0</v>
      </c>
      <c r="CE218" s="52">
        <f t="shared" si="222"/>
        <v>0</v>
      </c>
      <c r="CF218" s="70"/>
    </row>
    <row r="219" spans="1:84" ht="12" customHeight="1">
      <c r="A219" s="44">
        <f t="shared" si="223"/>
        <v>43739</v>
      </c>
      <c r="B219" s="66">
        <f t="shared" si="224"/>
        <v>15000</v>
      </c>
      <c r="C219" s="67"/>
      <c r="D219" s="68">
        <f t="shared" si="187"/>
        <v>15000</v>
      </c>
      <c r="E219" s="35">
        <f t="shared" si="188"/>
        <v>0</v>
      </c>
      <c r="F219" s="35">
        <f t="shared" si="189"/>
        <v>0</v>
      </c>
      <c r="G219" s="55">
        <f t="shared" si="190"/>
        <v>5.9030000000000005</v>
      </c>
      <c r="H219" s="69">
        <f>G219+' Summary'!$B$15</f>
        <v>5.9030000000000005</v>
      </c>
      <c r="I219" s="105">
        <f>H219+' Summary'!$B$17</f>
        <v>5.9030000000000005</v>
      </c>
      <c r="J219" s="55">
        <f t="shared" si="191"/>
        <v>7.000000000000001E-3</v>
      </c>
      <c r="K219" s="69">
        <f>J219+' Summary'!$B$16</f>
        <v>7.000000000000001E-3</v>
      </c>
      <c r="L219" s="105">
        <f t="shared" si="192"/>
        <v>7.000000000000001E-3</v>
      </c>
      <c r="M219" s="55">
        <f t="shared" si="193"/>
        <v>0.01</v>
      </c>
      <c r="N219" s="69">
        <f t="shared" si="229"/>
        <v>0.01</v>
      </c>
      <c r="O219" s="105">
        <f t="shared" si="229"/>
        <v>0.01</v>
      </c>
      <c r="P219" s="7"/>
      <c r="Q219" s="105">
        <f t="shared" si="194"/>
        <v>5.9200000000000008</v>
      </c>
      <c r="R219" s="105">
        <f t="shared" si="195"/>
        <v>5.9200000000000008</v>
      </c>
      <c r="S219" s="105">
        <f t="shared" si="196"/>
        <v>5.9200000000000008</v>
      </c>
      <c r="T219" s="161">
        <f>Curves!F215+' Summary'!$B$18</f>
        <v>0</v>
      </c>
      <c r="U219" s="5">
        <f t="shared" si="197"/>
        <v>31</v>
      </c>
      <c r="V219" s="45">
        <f t="shared" si="198"/>
        <v>43794</v>
      </c>
      <c r="W219" s="5">
        <f t="shared" si="199"/>
        <v>6843</v>
      </c>
      <c r="X219" s="55">
        <f t="shared" si="200"/>
        <v>6.227768918180402E-2</v>
      </c>
      <c r="Y219" s="47">
        <f t="shared" si="201"/>
        <v>0.31676312207263596</v>
      </c>
      <c r="Z219" s="47">
        <f>Y219/Y213</f>
        <v>0.96610077826571905</v>
      </c>
      <c r="AA219" s="5">
        <f t="shared" si="202"/>
        <v>0</v>
      </c>
      <c r="AB219" s="5">
        <f t="shared" si="203"/>
        <v>0</v>
      </c>
      <c r="AD219" s="36">
        <f t="shared" si="230"/>
        <v>5.9200000000000008</v>
      </c>
      <c r="AE219" s="165">
        <f t="shared" si="231"/>
        <v>0</v>
      </c>
      <c r="AF219" s="164">
        <f t="shared" si="232"/>
        <v>18.584531143052704</v>
      </c>
      <c r="AG219" s="164">
        <f t="shared" si="233"/>
        <v>18.584531143052704</v>
      </c>
      <c r="AH219" s="160">
        <v>1</v>
      </c>
      <c r="AJ219" s="36"/>
      <c r="AK219" s="36"/>
      <c r="AL219" s="36"/>
      <c r="AM219" s="137"/>
      <c r="AO219" s="138"/>
      <c r="BI219" s="39">
        <f t="shared" si="204"/>
        <v>0</v>
      </c>
      <c r="BJ219" s="39">
        <f t="shared" si="205"/>
        <v>0</v>
      </c>
      <c r="BK219" s="39">
        <f t="shared" si="206"/>
        <v>0</v>
      </c>
      <c r="BL219" s="39">
        <f t="shared" si="207"/>
        <v>0</v>
      </c>
      <c r="BM219" s="39">
        <f t="shared" si="208"/>
        <v>0</v>
      </c>
      <c r="BN219" s="39">
        <f t="shared" si="209"/>
        <v>0</v>
      </c>
      <c r="BO219" s="39">
        <f t="shared" si="210"/>
        <v>0</v>
      </c>
      <c r="BP219" s="39">
        <f t="shared" si="211"/>
        <v>0</v>
      </c>
      <c r="BQ219" s="39">
        <f t="shared" si="212"/>
        <v>0</v>
      </c>
      <c r="BR219" s="43"/>
      <c r="BS219" s="39">
        <f t="shared" si="213"/>
        <v>0</v>
      </c>
      <c r="BT219" s="39">
        <f t="shared" si="214"/>
        <v>0</v>
      </c>
      <c r="BU219" s="39">
        <f t="shared" si="215"/>
        <v>0</v>
      </c>
      <c r="BV219" s="40">
        <f t="shared" si="216"/>
        <v>0</v>
      </c>
      <c r="BX219" s="39">
        <f t="shared" si="217"/>
        <v>0</v>
      </c>
      <c r="BY219" s="39">
        <f t="shared" si="218"/>
        <v>0</v>
      </c>
      <c r="BZ219" s="39">
        <f t="shared" si="219"/>
        <v>0</v>
      </c>
      <c r="CA219" s="40">
        <f t="shared" si="220"/>
        <v>0</v>
      </c>
      <c r="CB219" s="40"/>
      <c r="CC219" s="52">
        <f t="shared" si="221"/>
        <v>0</v>
      </c>
      <c r="CE219" s="52">
        <f t="shared" si="222"/>
        <v>0</v>
      </c>
      <c r="CF219" s="70"/>
    </row>
    <row r="220" spans="1:84" ht="12" customHeight="1">
      <c r="A220" s="44">
        <f t="shared" si="223"/>
        <v>43770</v>
      </c>
      <c r="B220" s="66">
        <f t="shared" si="224"/>
        <v>15000</v>
      </c>
      <c r="C220" s="67"/>
      <c r="D220" s="68">
        <f t="shared" si="187"/>
        <v>15000</v>
      </c>
      <c r="E220" s="35">
        <f t="shared" si="188"/>
        <v>0</v>
      </c>
      <c r="F220" s="35">
        <f t="shared" si="189"/>
        <v>0</v>
      </c>
      <c r="G220" s="55">
        <f t="shared" si="190"/>
        <v>6.03</v>
      </c>
      <c r="H220" s="69">
        <f>G220+' Summary'!$B$15</f>
        <v>6.03</v>
      </c>
      <c r="I220" s="105">
        <f>H220+' Summary'!$B$17</f>
        <v>6.03</v>
      </c>
      <c r="J220" s="55">
        <f t="shared" si="191"/>
        <v>8.0000000000000002E-3</v>
      </c>
      <c r="K220" s="69">
        <f>J220+' Summary'!$B$16</f>
        <v>8.0000000000000002E-3</v>
      </c>
      <c r="L220" s="105">
        <f t="shared" si="192"/>
        <v>8.0000000000000002E-3</v>
      </c>
      <c r="M220" s="55">
        <f t="shared" si="193"/>
        <v>7.4999999999999997E-3</v>
      </c>
      <c r="N220" s="69">
        <f t="shared" si="229"/>
        <v>7.4999999999999997E-3</v>
      </c>
      <c r="O220" s="105">
        <f t="shared" si="229"/>
        <v>7.4999999999999997E-3</v>
      </c>
      <c r="P220" s="7"/>
      <c r="Q220" s="105">
        <f t="shared" si="194"/>
        <v>6.0455000000000005</v>
      </c>
      <c r="R220" s="105">
        <f t="shared" si="195"/>
        <v>6.0455000000000005</v>
      </c>
      <c r="S220" s="105">
        <f t="shared" si="196"/>
        <v>6.0455000000000005</v>
      </c>
      <c r="T220" s="161">
        <f>Curves!F216+' Summary'!$B$18</f>
        <v>0</v>
      </c>
      <c r="U220" s="5">
        <f t="shared" si="197"/>
        <v>30</v>
      </c>
      <c r="V220" s="45">
        <f t="shared" si="198"/>
        <v>43824</v>
      </c>
      <c r="W220" s="5">
        <f t="shared" si="199"/>
        <v>6873</v>
      </c>
      <c r="X220" s="55">
        <f t="shared" si="200"/>
        <v>6.2311760924595117E-2</v>
      </c>
      <c r="Y220" s="47">
        <f t="shared" si="201"/>
        <v>0.3149811019340194</v>
      </c>
      <c r="Z220" s="47">
        <f>Y220/Y213</f>
        <v>0.96066576729746667</v>
      </c>
      <c r="AA220" s="5">
        <f t="shared" si="202"/>
        <v>0</v>
      </c>
      <c r="AB220" s="5">
        <f t="shared" si="203"/>
        <v>0</v>
      </c>
      <c r="AD220" s="36">
        <f t="shared" si="230"/>
        <v>6.0455000000000005</v>
      </c>
      <c r="AE220" s="165">
        <f t="shared" si="231"/>
        <v>0</v>
      </c>
      <c r="AF220" s="164">
        <f t="shared" si="232"/>
        <v>18.669404517453799</v>
      </c>
      <c r="AG220" s="164">
        <f t="shared" si="233"/>
        <v>18.669404517453799</v>
      </c>
      <c r="AH220" s="160">
        <v>1</v>
      </c>
      <c r="AJ220" s="36"/>
      <c r="AK220" s="36"/>
      <c r="AL220" s="36"/>
      <c r="AM220" s="137"/>
      <c r="AO220" s="138"/>
      <c r="BI220" s="39">
        <f t="shared" si="204"/>
        <v>0</v>
      </c>
      <c r="BJ220" s="39">
        <f t="shared" si="205"/>
        <v>0</v>
      </c>
      <c r="BK220" s="39">
        <f t="shared" si="206"/>
        <v>0</v>
      </c>
      <c r="BL220" s="39">
        <f t="shared" si="207"/>
        <v>0</v>
      </c>
      <c r="BM220" s="39">
        <f t="shared" si="208"/>
        <v>0</v>
      </c>
      <c r="BN220" s="39">
        <f t="shared" si="209"/>
        <v>0</v>
      </c>
      <c r="BO220" s="39">
        <f t="shared" si="210"/>
        <v>0</v>
      </c>
      <c r="BP220" s="39">
        <f t="shared" si="211"/>
        <v>0</v>
      </c>
      <c r="BQ220" s="39">
        <f t="shared" si="212"/>
        <v>0</v>
      </c>
      <c r="BR220" s="43"/>
      <c r="BS220" s="39">
        <f t="shared" si="213"/>
        <v>0</v>
      </c>
      <c r="BT220" s="39">
        <f t="shared" si="214"/>
        <v>0</v>
      </c>
      <c r="BU220" s="39">
        <f t="shared" si="215"/>
        <v>0</v>
      </c>
      <c r="BV220" s="40">
        <f t="shared" si="216"/>
        <v>0</v>
      </c>
      <c r="BX220" s="39">
        <f t="shared" si="217"/>
        <v>0</v>
      </c>
      <c r="BY220" s="39">
        <f t="shared" si="218"/>
        <v>0</v>
      </c>
      <c r="BZ220" s="39">
        <f t="shared" si="219"/>
        <v>0</v>
      </c>
      <c r="CA220" s="40">
        <f t="shared" si="220"/>
        <v>0</v>
      </c>
      <c r="CB220" s="40"/>
      <c r="CC220" s="52">
        <f t="shared" si="221"/>
        <v>0</v>
      </c>
      <c r="CE220" s="52">
        <f t="shared" si="222"/>
        <v>0</v>
      </c>
      <c r="CF220" s="70"/>
    </row>
    <row r="221" spans="1:84" ht="12" customHeight="1">
      <c r="A221" s="44">
        <f t="shared" si="223"/>
        <v>43800</v>
      </c>
      <c r="B221" s="66">
        <f t="shared" si="224"/>
        <v>15000</v>
      </c>
      <c r="C221" s="67"/>
      <c r="D221" s="68">
        <f t="shared" si="187"/>
        <v>15000</v>
      </c>
      <c r="E221" s="35">
        <f t="shared" si="188"/>
        <v>0</v>
      </c>
      <c r="F221" s="35">
        <f t="shared" si="189"/>
        <v>0</v>
      </c>
      <c r="G221" s="55">
        <f t="shared" si="190"/>
        <v>6.165</v>
      </c>
      <c r="H221" s="69">
        <f>G221+' Summary'!$B$15</f>
        <v>6.165</v>
      </c>
      <c r="I221" s="105">
        <f>H221+' Summary'!$B$17</f>
        <v>6.165</v>
      </c>
      <c r="J221" s="55">
        <f t="shared" si="191"/>
        <v>8.0000000000000002E-3</v>
      </c>
      <c r="K221" s="69">
        <f>J221+' Summary'!$B$16</f>
        <v>8.0000000000000002E-3</v>
      </c>
      <c r="L221" s="105">
        <f t="shared" si="192"/>
        <v>8.0000000000000002E-3</v>
      </c>
      <c r="M221" s="55">
        <f t="shared" si="193"/>
        <v>7.4999999999999997E-3</v>
      </c>
      <c r="N221" s="69">
        <f t="shared" si="229"/>
        <v>7.4999999999999997E-3</v>
      </c>
      <c r="O221" s="105">
        <f t="shared" si="229"/>
        <v>7.4999999999999997E-3</v>
      </c>
      <c r="P221" s="7"/>
      <c r="Q221" s="105">
        <f t="shared" si="194"/>
        <v>6.1805000000000003</v>
      </c>
      <c r="R221" s="105">
        <f t="shared" si="195"/>
        <v>6.1805000000000003</v>
      </c>
      <c r="S221" s="105">
        <f t="shared" si="196"/>
        <v>6.1805000000000003</v>
      </c>
      <c r="T221" s="161">
        <f>Curves!F217+' Summary'!$B$18</f>
        <v>0</v>
      </c>
      <c r="U221" s="5">
        <f t="shared" si="197"/>
        <v>31</v>
      </c>
      <c r="V221" s="45">
        <f t="shared" si="198"/>
        <v>43855</v>
      </c>
      <c r="W221" s="5">
        <f t="shared" si="199"/>
        <v>6904</v>
      </c>
      <c r="X221" s="55">
        <f t="shared" si="200"/>
        <v>6.2344733579276397E-2</v>
      </c>
      <c r="Y221" s="47">
        <f t="shared" si="201"/>
        <v>0.31314848755653507</v>
      </c>
      <c r="Z221" s="47">
        <f>Y221/Y213</f>
        <v>0.95507644817229853</v>
      </c>
      <c r="AA221" s="5">
        <f t="shared" si="202"/>
        <v>0</v>
      </c>
      <c r="AB221" s="5">
        <f t="shared" si="203"/>
        <v>0</v>
      </c>
      <c r="AD221" s="36">
        <f t="shared" si="230"/>
        <v>6.1805000000000003</v>
      </c>
      <c r="AE221" s="165">
        <f t="shared" si="231"/>
        <v>0</v>
      </c>
      <c r="AF221" s="164">
        <f t="shared" si="232"/>
        <v>18.751540041067763</v>
      </c>
      <c r="AG221" s="164">
        <f t="shared" si="233"/>
        <v>18.751540041067763</v>
      </c>
      <c r="AH221" s="160">
        <v>1</v>
      </c>
      <c r="AJ221" s="36"/>
      <c r="AK221" s="36"/>
      <c r="AL221" s="36"/>
      <c r="AM221" s="137"/>
      <c r="AO221" s="138"/>
      <c r="BI221" s="39">
        <f t="shared" si="204"/>
        <v>0</v>
      </c>
      <c r="BJ221" s="39">
        <f t="shared" si="205"/>
        <v>0</v>
      </c>
      <c r="BK221" s="39">
        <f t="shared" si="206"/>
        <v>0</v>
      </c>
      <c r="BL221" s="39">
        <f t="shared" si="207"/>
        <v>0</v>
      </c>
      <c r="BM221" s="39">
        <f t="shared" si="208"/>
        <v>0</v>
      </c>
      <c r="BN221" s="39">
        <f t="shared" si="209"/>
        <v>0</v>
      </c>
      <c r="BO221" s="39">
        <f t="shared" si="210"/>
        <v>0</v>
      </c>
      <c r="BP221" s="39">
        <f t="shared" si="211"/>
        <v>0</v>
      </c>
      <c r="BQ221" s="39">
        <f t="shared" si="212"/>
        <v>0</v>
      </c>
      <c r="BR221" s="43"/>
      <c r="BS221" s="39">
        <f t="shared" si="213"/>
        <v>0</v>
      </c>
      <c r="BT221" s="39">
        <f t="shared" si="214"/>
        <v>0</v>
      </c>
      <c r="BU221" s="39">
        <f t="shared" si="215"/>
        <v>0</v>
      </c>
      <c r="BV221" s="40">
        <f t="shared" si="216"/>
        <v>0</v>
      </c>
      <c r="BX221" s="39">
        <f t="shared" si="217"/>
        <v>0</v>
      </c>
      <c r="BY221" s="39">
        <f t="shared" si="218"/>
        <v>0</v>
      </c>
      <c r="BZ221" s="39">
        <f t="shared" si="219"/>
        <v>0</v>
      </c>
      <c r="CA221" s="40">
        <f t="shared" si="220"/>
        <v>0</v>
      </c>
      <c r="CB221" s="40"/>
      <c r="CC221" s="52">
        <f t="shared" si="221"/>
        <v>0</v>
      </c>
      <c r="CE221" s="52">
        <f t="shared" si="222"/>
        <v>0</v>
      </c>
      <c r="CF221" s="70"/>
    </row>
    <row r="222" spans="1:84" ht="12" customHeight="1">
      <c r="A222" s="44">
        <f t="shared" si="223"/>
        <v>43831</v>
      </c>
      <c r="B222" s="66">
        <f t="shared" si="224"/>
        <v>15000</v>
      </c>
      <c r="C222" s="67"/>
      <c r="D222" s="68">
        <f t="shared" si="187"/>
        <v>15000</v>
      </c>
      <c r="E222" s="35">
        <f t="shared" si="188"/>
        <v>0</v>
      </c>
      <c r="F222" s="35">
        <f t="shared" si="189"/>
        <v>0</v>
      </c>
      <c r="G222" s="55">
        <f t="shared" si="190"/>
        <v>6.22</v>
      </c>
      <c r="H222" s="69">
        <f>G222+' Summary'!$B$15</f>
        <v>6.22</v>
      </c>
      <c r="I222" s="105">
        <f>H222+' Summary'!$B$17</f>
        <v>6.22</v>
      </c>
      <c r="J222" s="55">
        <f t="shared" si="191"/>
        <v>8.0000000000000002E-3</v>
      </c>
      <c r="K222" s="69">
        <f>J222+' Summary'!$B$16</f>
        <v>8.0000000000000002E-3</v>
      </c>
      <c r="L222" s="105">
        <f t="shared" si="192"/>
        <v>8.0000000000000002E-3</v>
      </c>
      <c r="M222" s="55">
        <f t="shared" si="193"/>
        <v>7.4999999999999997E-3</v>
      </c>
      <c r="N222" s="69">
        <f t="shared" si="229"/>
        <v>7.4999999999999997E-3</v>
      </c>
      <c r="O222" s="105">
        <f t="shared" si="229"/>
        <v>7.4999999999999997E-3</v>
      </c>
      <c r="P222" s="7"/>
      <c r="Q222" s="105">
        <f t="shared" si="194"/>
        <v>6.2355</v>
      </c>
      <c r="R222" s="105">
        <f t="shared" si="195"/>
        <v>6.2355</v>
      </c>
      <c r="S222" s="105">
        <f t="shared" si="196"/>
        <v>6.2355</v>
      </c>
      <c r="T222" s="161">
        <f>Curves!F218+' Summary'!$B$18</f>
        <v>0</v>
      </c>
      <c r="U222" s="5">
        <f t="shared" si="197"/>
        <v>31</v>
      </c>
      <c r="V222" s="45">
        <f t="shared" si="198"/>
        <v>43886</v>
      </c>
      <c r="W222" s="5">
        <f t="shared" si="199"/>
        <v>6935</v>
      </c>
      <c r="X222" s="55">
        <f t="shared" si="200"/>
        <v>6.2378805322825102E-2</v>
      </c>
      <c r="Y222" s="47">
        <f t="shared" si="201"/>
        <v>0.31132479274276254</v>
      </c>
      <c r="Z222" s="47">
        <f>Y222/Y213</f>
        <v>0.94951433296337973</v>
      </c>
      <c r="AA222" s="5">
        <f t="shared" si="202"/>
        <v>0</v>
      </c>
      <c r="AB222" s="5">
        <f t="shared" si="203"/>
        <v>0</v>
      </c>
      <c r="AD222" s="36">
        <f t="shared" si="230"/>
        <v>6.2355</v>
      </c>
      <c r="AE222" s="165">
        <f t="shared" si="231"/>
        <v>0</v>
      </c>
      <c r="AF222" s="164">
        <f t="shared" si="232"/>
        <v>18.836413415468858</v>
      </c>
      <c r="AG222" s="164">
        <f t="shared" si="233"/>
        <v>18.836413415468858</v>
      </c>
      <c r="AH222" s="160">
        <v>1</v>
      </c>
      <c r="AJ222" s="36"/>
      <c r="AK222" s="36"/>
      <c r="AL222" s="36"/>
      <c r="AM222" s="137"/>
      <c r="AO222" s="138"/>
      <c r="BI222" s="39">
        <f t="shared" si="204"/>
        <v>0</v>
      </c>
      <c r="BJ222" s="39">
        <f t="shared" si="205"/>
        <v>0</v>
      </c>
      <c r="BK222" s="39">
        <f t="shared" si="206"/>
        <v>0</v>
      </c>
      <c r="BL222" s="39">
        <f t="shared" si="207"/>
        <v>0</v>
      </c>
      <c r="BM222" s="39">
        <f t="shared" si="208"/>
        <v>0</v>
      </c>
      <c r="BN222" s="39">
        <f t="shared" si="209"/>
        <v>0</v>
      </c>
      <c r="BO222" s="39">
        <f t="shared" si="210"/>
        <v>0</v>
      </c>
      <c r="BP222" s="39">
        <f t="shared" si="211"/>
        <v>0</v>
      </c>
      <c r="BQ222" s="39">
        <f t="shared" si="212"/>
        <v>0</v>
      </c>
      <c r="BR222" s="43"/>
      <c r="BS222" s="39">
        <f t="shared" si="213"/>
        <v>0</v>
      </c>
      <c r="BT222" s="39">
        <f t="shared" si="214"/>
        <v>0</v>
      </c>
      <c r="BU222" s="39">
        <f t="shared" si="215"/>
        <v>0</v>
      </c>
      <c r="BV222" s="40">
        <f t="shared" si="216"/>
        <v>0</v>
      </c>
      <c r="BX222" s="39">
        <f t="shared" si="217"/>
        <v>0</v>
      </c>
      <c r="BY222" s="39">
        <f t="shared" si="218"/>
        <v>0</v>
      </c>
      <c r="BZ222" s="39">
        <f t="shared" si="219"/>
        <v>0</v>
      </c>
      <c r="CA222" s="40">
        <f t="shared" si="220"/>
        <v>0</v>
      </c>
      <c r="CB222" s="40"/>
      <c r="CC222" s="52">
        <f t="shared" si="221"/>
        <v>0</v>
      </c>
      <c r="CE222" s="52">
        <f t="shared" si="222"/>
        <v>0</v>
      </c>
      <c r="CF222" s="70"/>
    </row>
    <row r="223" spans="1:84" ht="12" customHeight="1">
      <c r="A223" s="44">
        <f t="shared" si="223"/>
        <v>43862</v>
      </c>
      <c r="B223" s="66">
        <f t="shared" si="224"/>
        <v>15000</v>
      </c>
      <c r="C223" s="67"/>
      <c r="D223" s="68">
        <f t="shared" si="187"/>
        <v>15000</v>
      </c>
      <c r="E223" s="35">
        <f t="shared" si="188"/>
        <v>0</v>
      </c>
      <c r="F223" s="35">
        <f t="shared" si="189"/>
        <v>0</v>
      </c>
      <c r="G223" s="55">
        <f t="shared" si="190"/>
        <v>6.1</v>
      </c>
      <c r="H223" s="69">
        <f>G223+' Summary'!$B$15</f>
        <v>6.1</v>
      </c>
      <c r="I223" s="105">
        <f>H223+' Summary'!$B$17</f>
        <v>6.1</v>
      </c>
      <c r="J223" s="55">
        <f t="shared" si="191"/>
        <v>8.0000000000000002E-3</v>
      </c>
      <c r="K223" s="69">
        <f>J223+' Summary'!$B$16</f>
        <v>8.0000000000000002E-3</v>
      </c>
      <c r="L223" s="105">
        <f t="shared" si="192"/>
        <v>8.0000000000000002E-3</v>
      </c>
      <c r="M223" s="55">
        <f t="shared" si="193"/>
        <v>7.4999999999999997E-3</v>
      </c>
      <c r="N223" s="69">
        <f t="shared" si="229"/>
        <v>7.4999999999999997E-3</v>
      </c>
      <c r="O223" s="105">
        <f t="shared" si="229"/>
        <v>7.4999999999999997E-3</v>
      </c>
      <c r="P223" s="7"/>
      <c r="Q223" s="105">
        <f t="shared" si="194"/>
        <v>6.1154999999999999</v>
      </c>
      <c r="R223" s="105">
        <f t="shared" si="195"/>
        <v>6.1154999999999999</v>
      </c>
      <c r="S223" s="105">
        <f t="shared" si="196"/>
        <v>6.1154999999999999</v>
      </c>
      <c r="T223" s="161">
        <f>Curves!F219+' Summary'!$B$18</f>
        <v>0</v>
      </c>
      <c r="U223" s="5">
        <f t="shared" si="197"/>
        <v>29</v>
      </c>
      <c r="V223" s="45">
        <f t="shared" si="198"/>
        <v>43915</v>
      </c>
      <c r="W223" s="5">
        <f t="shared" si="199"/>
        <v>6964</v>
      </c>
      <c r="X223" s="55">
        <f t="shared" si="200"/>
        <v>6.2412877066760214E-2</v>
      </c>
      <c r="Y223" s="47">
        <f t="shared" si="201"/>
        <v>0.30962680266005022</v>
      </c>
      <c r="Z223" s="47">
        <f>Y223/Y213</f>
        <v>0.94433560657104521</v>
      </c>
      <c r="AA223" s="5">
        <f t="shared" si="202"/>
        <v>0</v>
      </c>
      <c r="AB223" s="5">
        <f t="shared" si="203"/>
        <v>0</v>
      </c>
      <c r="AD223" s="36">
        <f t="shared" si="230"/>
        <v>6.1154999999999999</v>
      </c>
      <c r="AE223" s="165">
        <f t="shared" si="231"/>
        <v>0</v>
      </c>
      <c r="AF223" s="164">
        <f t="shared" si="232"/>
        <v>18.921286789869953</v>
      </c>
      <c r="AG223" s="164">
        <f t="shared" si="233"/>
        <v>18.921286789869953</v>
      </c>
      <c r="AH223" s="160">
        <v>1</v>
      </c>
      <c r="AJ223" s="36"/>
      <c r="AK223" s="36"/>
      <c r="AL223" s="36"/>
      <c r="AM223" s="137"/>
      <c r="AO223" s="138"/>
      <c r="BI223" s="39">
        <f t="shared" si="204"/>
        <v>0</v>
      </c>
      <c r="BJ223" s="39">
        <f t="shared" si="205"/>
        <v>0</v>
      </c>
      <c r="BK223" s="39">
        <f t="shared" si="206"/>
        <v>0</v>
      </c>
      <c r="BL223" s="39">
        <f t="shared" si="207"/>
        <v>0</v>
      </c>
      <c r="BM223" s="39">
        <f t="shared" si="208"/>
        <v>0</v>
      </c>
      <c r="BN223" s="39">
        <f t="shared" si="209"/>
        <v>0</v>
      </c>
      <c r="BO223" s="39">
        <f t="shared" si="210"/>
        <v>0</v>
      </c>
      <c r="BP223" s="39">
        <f t="shared" si="211"/>
        <v>0</v>
      </c>
      <c r="BQ223" s="39">
        <f t="shared" si="212"/>
        <v>0</v>
      </c>
      <c r="BR223" s="43"/>
      <c r="BS223" s="39">
        <f t="shared" si="213"/>
        <v>0</v>
      </c>
      <c r="BT223" s="39">
        <f t="shared" si="214"/>
        <v>0</v>
      </c>
      <c r="BU223" s="39">
        <f t="shared" si="215"/>
        <v>0</v>
      </c>
      <c r="BV223" s="40">
        <f t="shared" si="216"/>
        <v>0</v>
      </c>
      <c r="BX223" s="39">
        <f t="shared" si="217"/>
        <v>0</v>
      </c>
      <c r="BY223" s="39">
        <f t="shared" si="218"/>
        <v>0</v>
      </c>
      <c r="BZ223" s="39">
        <f t="shared" si="219"/>
        <v>0</v>
      </c>
      <c r="CA223" s="40">
        <f t="shared" si="220"/>
        <v>0</v>
      </c>
      <c r="CB223" s="40"/>
      <c r="CC223" s="52">
        <f t="shared" si="221"/>
        <v>0</v>
      </c>
      <c r="CE223" s="52">
        <f t="shared" si="222"/>
        <v>0</v>
      </c>
      <c r="CF223" s="70"/>
    </row>
    <row r="224" spans="1:84" ht="12" customHeight="1">
      <c r="A224" s="44">
        <f t="shared" si="223"/>
        <v>43891</v>
      </c>
      <c r="B224" s="66">
        <f t="shared" si="224"/>
        <v>15000</v>
      </c>
      <c r="C224" s="67"/>
      <c r="D224" s="68">
        <f t="shared" si="187"/>
        <v>15000</v>
      </c>
      <c r="E224" s="35">
        <f t="shared" si="188"/>
        <v>0</v>
      </c>
      <c r="F224" s="35">
        <f t="shared" si="189"/>
        <v>0</v>
      </c>
      <c r="G224" s="55">
        <f t="shared" si="190"/>
        <v>5.96</v>
      </c>
      <c r="H224" s="69">
        <f>G224+' Summary'!$B$15</f>
        <v>5.96</v>
      </c>
      <c r="I224" s="105">
        <f>H224+' Summary'!$B$17</f>
        <v>5.96</v>
      </c>
      <c r="J224" s="55">
        <f t="shared" si="191"/>
        <v>2.1499999999999998E-2</v>
      </c>
      <c r="K224" s="69">
        <f>J224+' Summary'!$B$16</f>
        <v>2.1499999999999998E-2</v>
      </c>
      <c r="L224" s="105">
        <f t="shared" si="192"/>
        <v>2.1499999999999998E-2</v>
      </c>
      <c r="M224" s="55">
        <f t="shared" si="193"/>
        <v>7.4999999999999997E-3</v>
      </c>
      <c r="N224" s="69">
        <f t="shared" si="229"/>
        <v>7.4999999999999997E-3</v>
      </c>
      <c r="O224" s="105">
        <f t="shared" si="229"/>
        <v>7.4999999999999997E-3</v>
      </c>
      <c r="P224" s="7"/>
      <c r="Q224" s="105">
        <f t="shared" si="194"/>
        <v>5.9889999999999999</v>
      </c>
      <c r="R224" s="105">
        <f t="shared" si="195"/>
        <v>5.9889999999999999</v>
      </c>
      <c r="S224" s="105">
        <f t="shared" si="196"/>
        <v>5.9889999999999999</v>
      </c>
      <c r="T224" s="161">
        <f>Curves!F220+' Summary'!$B$18</f>
        <v>0</v>
      </c>
      <c r="U224" s="5">
        <f t="shared" si="197"/>
        <v>31</v>
      </c>
      <c r="V224" s="45">
        <f t="shared" si="198"/>
        <v>43946</v>
      </c>
      <c r="W224" s="5">
        <f t="shared" si="199"/>
        <v>6995</v>
      </c>
      <c r="X224" s="55">
        <f t="shared" si="200"/>
        <v>6.2444750634015611E-2</v>
      </c>
      <c r="Y224" s="47">
        <f t="shared" si="201"/>
        <v>0.30782028194246697</v>
      </c>
      <c r="Z224" s="47">
        <f>Y224/Y213</f>
        <v>0.93882587090550862</v>
      </c>
      <c r="AA224" s="5">
        <f t="shared" si="202"/>
        <v>0</v>
      </c>
      <c r="AB224" s="5">
        <f t="shared" si="203"/>
        <v>0</v>
      </c>
      <c r="AD224" s="36">
        <f t="shared" si="230"/>
        <v>5.9889999999999999</v>
      </c>
      <c r="AE224" s="165">
        <f t="shared" si="231"/>
        <v>0</v>
      </c>
      <c r="AF224" s="164">
        <f t="shared" si="232"/>
        <v>19.000684462696782</v>
      </c>
      <c r="AG224" s="164">
        <f t="shared" si="233"/>
        <v>19.000684462696782</v>
      </c>
      <c r="AH224" s="160">
        <v>1</v>
      </c>
      <c r="AJ224" s="36"/>
      <c r="AK224" s="36"/>
      <c r="AL224" s="36"/>
      <c r="AM224" s="137"/>
      <c r="AO224" s="138"/>
      <c r="BI224" s="39">
        <f t="shared" si="204"/>
        <v>0</v>
      </c>
      <c r="BJ224" s="39">
        <f t="shared" si="205"/>
        <v>0</v>
      </c>
      <c r="BK224" s="39">
        <f t="shared" si="206"/>
        <v>0</v>
      </c>
      <c r="BL224" s="39">
        <f t="shared" si="207"/>
        <v>0</v>
      </c>
      <c r="BM224" s="39">
        <f t="shared" si="208"/>
        <v>0</v>
      </c>
      <c r="BN224" s="39">
        <f t="shared" si="209"/>
        <v>0</v>
      </c>
      <c r="BO224" s="39">
        <f t="shared" si="210"/>
        <v>0</v>
      </c>
      <c r="BP224" s="39">
        <f t="shared" si="211"/>
        <v>0</v>
      </c>
      <c r="BQ224" s="39">
        <f t="shared" si="212"/>
        <v>0</v>
      </c>
      <c r="BR224" s="43"/>
      <c r="BS224" s="39">
        <f t="shared" si="213"/>
        <v>0</v>
      </c>
      <c r="BT224" s="39">
        <f t="shared" si="214"/>
        <v>0</v>
      </c>
      <c r="BU224" s="39">
        <f t="shared" si="215"/>
        <v>0</v>
      </c>
      <c r="BV224" s="40">
        <f t="shared" si="216"/>
        <v>0</v>
      </c>
      <c r="BX224" s="39">
        <f t="shared" si="217"/>
        <v>0</v>
      </c>
      <c r="BY224" s="39">
        <f t="shared" si="218"/>
        <v>0</v>
      </c>
      <c r="BZ224" s="39">
        <f t="shared" si="219"/>
        <v>0</v>
      </c>
      <c r="CA224" s="40">
        <f t="shared" si="220"/>
        <v>0</v>
      </c>
      <c r="CB224" s="40"/>
      <c r="CC224" s="52">
        <f t="shared" si="221"/>
        <v>0</v>
      </c>
      <c r="CE224" s="52">
        <f t="shared" si="222"/>
        <v>0</v>
      </c>
      <c r="CF224" s="70"/>
    </row>
    <row r="225" spans="1:84" ht="12" customHeight="1">
      <c r="A225" s="44">
        <f t="shared" si="223"/>
        <v>43922</v>
      </c>
      <c r="B225" s="66">
        <f t="shared" si="224"/>
        <v>15000</v>
      </c>
      <c r="C225" s="67"/>
      <c r="D225" s="68">
        <f t="shared" si="187"/>
        <v>15000</v>
      </c>
      <c r="E225" s="35">
        <f t="shared" si="188"/>
        <v>0</v>
      </c>
      <c r="F225" s="35">
        <f t="shared" si="189"/>
        <v>0</v>
      </c>
      <c r="G225" s="55">
        <f t="shared" si="190"/>
        <v>5.9239999999999995</v>
      </c>
      <c r="H225" s="69">
        <f>G225+' Summary'!$B$15</f>
        <v>5.9239999999999995</v>
      </c>
      <c r="I225" s="105">
        <f>H225+' Summary'!$B$17</f>
        <v>5.9239999999999995</v>
      </c>
      <c r="J225" s="55">
        <f t="shared" si="191"/>
        <v>2.1499999999999998E-2</v>
      </c>
      <c r="K225" s="69">
        <f>J225+' Summary'!$B$16</f>
        <v>2.1499999999999998E-2</v>
      </c>
      <c r="L225" s="105">
        <f t="shared" si="192"/>
        <v>2.1499999999999998E-2</v>
      </c>
      <c r="M225" s="55">
        <f t="shared" si="193"/>
        <v>0.01</v>
      </c>
      <c r="N225" s="69">
        <f t="shared" si="229"/>
        <v>0.01</v>
      </c>
      <c r="O225" s="105">
        <f t="shared" si="229"/>
        <v>0.01</v>
      </c>
      <c r="P225" s="7"/>
      <c r="Q225" s="105">
        <f t="shared" si="194"/>
        <v>5.9554999999999998</v>
      </c>
      <c r="R225" s="105">
        <f t="shared" si="195"/>
        <v>5.9554999999999998</v>
      </c>
      <c r="S225" s="105">
        <f t="shared" si="196"/>
        <v>5.9554999999999998</v>
      </c>
      <c r="T225" s="161">
        <f>Curves!F221+' Summary'!$B$18</f>
        <v>0</v>
      </c>
      <c r="U225" s="5">
        <f t="shared" si="197"/>
        <v>30</v>
      </c>
      <c r="V225" s="45">
        <f t="shared" si="198"/>
        <v>43976</v>
      </c>
      <c r="W225" s="5">
        <f t="shared" si="199"/>
        <v>7025</v>
      </c>
      <c r="X225" s="55">
        <f t="shared" si="200"/>
        <v>6.2478822378695405E-2</v>
      </c>
      <c r="Y225" s="47">
        <f t="shared" si="201"/>
        <v>0.30608044095377746</v>
      </c>
      <c r="Z225" s="150">
        <f>Y225/Y213</f>
        <v>0.93351950278338203</v>
      </c>
      <c r="AA225" s="5">
        <f t="shared" si="202"/>
        <v>0</v>
      </c>
      <c r="AB225" s="5">
        <f t="shared" si="203"/>
        <v>0</v>
      </c>
      <c r="AD225" s="151">
        <f t="shared" si="230"/>
        <v>5.9554999999999998</v>
      </c>
      <c r="AE225" s="167">
        <f t="shared" si="231"/>
        <v>0</v>
      </c>
      <c r="AF225" s="168">
        <f t="shared" si="232"/>
        <v>19.085557837097877</v>
      </c>
      <c r="AG225" s="168">
        <f t="shared" si="233"/>
        <v>19.085557837097877</v>
      </c>
      <c r="AH225" s="169">
        <v>1</v>
      </c>
      <c r="AI225" s="148"/>
      <c r="AJ225" s="151"/>
      <c r="AK225" s="151"/>
      <c r="AL225" s="151"/>
      <c r="AM225" s="152"/>
      <c r="AN225" s="148"/>
      <c r="AO225" s="153"/>
      <c r="AP225" s="148"/>
      <c r="AQ225" s="148"/>
      <c r="AR225" s="148"/>
      <c r="AS225" s="148"/>
      <c r="AT225" s="148"/>
      <c r="AU225" s="148"/>
      <c r="AV225" s="148"/>
      <c r="AW225" s="148"/>
      <c r="AX225" s="148"/>
      <c r="AY225" s="148"/>
      <c r="BI225" s="39">
        <f t="shared" si="204"/>
        <v>0</v>
      </c>
      <c r="BJ225" s="39">
        <f t="shared" si="205"/>
        <v>0</v>
      </c>
      <c r="BK225" s="39">
        <f t="shared" si="206"/>
        <v>0</v>
      </c>
      <c r="BL225" s="39">
        <f t="shared" si="207"/>
        <v>0</v>
      </c>
      <c r="BM225" s="39">
        <f t="shared" si="208"/>
        <v>0</v>
      </c>
      <c r="BN225" s="39">
        <f t="shared" si="209"/>
        <v>0</v>
      </c>
      <c r="BO225" s="39">
        <f t="shared" si="210"/>
        <v>0</v>
      </c>
      <c r="BP225" s="39">
        <f t="shared" si="211"/>
        <v>0</v>
      </c>
      <c r="BQ225" s="39">
        <f t="shared" si="212"/>
        <v>0</v>
      </c>
      <c r="BR225" s="43"/>
      <c r="BS225" s="39">
        <f t="shared" si="213"/>
        <v>0</v>
      </c>
      <c r="BT225" s="39">
        <f t="shared" si="214"/>
        <v>0</v>
      </c>
      <c r="BU225" s="39">
        <f t="shared" si="215"/>
        <v>0</v>
      </c>
      <c r="BV225" s="40">
        <f t="shared" si="216"/>
        <v>0</v>
      </c>
      <c r="BX225" s="39">
        <f t="shared" si="217"/>
        <v>0</v>
      </c>
      <c r="BY225" s="39">
        <f t="shared" si="218"/>
        <v>0</v>
      </c>
      <c r="BZ225" s="39">
        <f t="shared" si="219"/>
        <v>0</v>
      </c>
      <c r="CA225" s="40">
        <f t="shared" si="220"/>
        <v>0</v>
      </c>
      <c r="CB225" s="40"/>
      <c r="CC225" s="52">
        <f t="shared" si="221"/>
        <v>0</v>
      </c>
      <c r="CE225" s="52">
        <f t="shared" si="222"/>
        <v>0</v>
      </c>
      <c r="CF225" s="70"/>
    </row>
    <row r="226" spans="1:84" ht="12" customHeight="1">
      <c r="A226" s="44">
        <f t="shared" si="223"/>
        <v>43952</v>
      </c>
      <c r="B226" s="66">
        <f t="shared" si="224"/>
        <v>15000</v>
      </c>
      <c r="C226" s="67"/>
      <c r="D226" s="68">
        <f t="shared" si="187"/>
        <v>15000</v>
      </c>
      <c r="E226" s="35">
        <f t="shared" si="188"/>
        <v>0</v>
      </c>
      <c r="F226" s="35">
        <f t="shared" si="189"/>
        <v>0</v>
      </c>
      <c r="G226" s="55">
        <f t="shared" si="190"/>
        <v>5.9110000000000005</v>
      </c>
      <c r="H226" s="69">
        <f>G226+' Summary'!$B$15</f>
        <v>5.9110000000000005</v>
      </c>
      <c r="I226" s="105">
        <f>H226+' Summary'!$B$17</f>
        <v>5.9110000000000005</v>
      </c>
      <c r="J226" s="55">
        <f t="shared" si="191"/>
        <v>2.1250000000000002E-2</v>
      </c>
      <c r="K226" s="69">
        <f>J226+' Summary'!$B$16</f>
        <v>2.1250000000000002E-2</v>
      </c>
      <c r="L226" s="105">
        <f t="shared" si="192"/>
        <v>2.1250000000000002E-2</v>
      </c>
      <c r="M226" s="55">
        <f t="shared" si="193"/>
        <v>0.01</v>
      </c>
      <c r="N226" s="69">
        <f t="shared" si="229"/>
        <v>0.01</v>
      </c>
      <c r="O226" s="105">
        <f t="shared" si="229"/>
        <v>0.01</v>
      </c>
      <c r="P226" s="7"/>
      <c r="Q226" s="105">
        <f t="shared" si="194"/>
        <v>5.9422500000000005</v>
      </c>
      <c r="R226" s="105">
        <f t="shared" si="195"/>
        <v>5.9422500000000005</v>
      </c>
      <c r="S226" s="105">
        <f t="shared" si="196"/>
        <v>5.9422500000000005</v>
      </c>
      <c r="T226" s="161">
        <f>Curves!F222+' Summary'!$B$18</f>
        <v>0</v>
      </c>
      <c r="U226" s="5">
        <f t="shared" si="197"/>
        <v>31</v>
      </c>
      <c r="V226" s="45">
        <f t="shared" si="198"/>
        <v>44007</v>
      </c>
      <c r="W226" s="5">
        <f t="shared" si="199"/>
        <v>7056</v>
      </c>
      <c r="X226" s="55">
        <f t="shared" si="200"/>
        <v>6.2511795035205014E-2</v>
      </c>
      <c r="Y226" s="47">
        <f t="shared" si="201"/>
        <v>0.30429125969318133</v>
      </c>
      <c r="Z226" s="47">
        <f>Y226/Y225</f>
        <v>0.99415453906489137</v>
      </c>
      <c r="AA226" s="5">
        <f t="shared" si="202"/>
        <v>0</v>
      </c>
      <c r="AB226" s="5">
        <f t="shared" si="203"/>
        <v>0</v>
      </c>
      <c r="AD226" s="36">
        <f>S226</f>
        <v>5.9422500000000005</v>
      </c>
      <c r="AE226" s="165">
        <f>T226</f>
        <v>0</v>
      </c>
      <c r="AF226" s="164">
        <f>(A226-$C$3)/365.25</f>
        <v>19.167693360711841</v>
      </c>
      <c r="AG226" s="164">
        <f>AF226</f>
        <v>19.167693360711841</v>
      </c>
      <c r="AH226" s="160">
        <v>1</v>
      </c>
      <c r="AI226" s="5">
        <v>0</v>
      </c>
      <c r="AJ226" s="36">
        <f>$S$8</f>
        <v>4.8062713432508364</v>
      </c>
      <c r="AK226" s="36">
        <f>AJ226-$AK$2</f>
        <v>4.7962713432508366</v>
      </c>
      <c r="AL226" s="166">
        <f>X237</f>
        <v>6.2845917974847509E-2</v>
      </c>
      <c r="AM226" s="137">
        <f>AM214</f>
        <v>1</v>
      </c>
      <c r="AN226" s="5">
        <v>0</v>
      </c>
      <c r="AO226" s="138">
        <f>AF237</f>
        <v>20.084873374401095</v>
      </c>
      <c r="AP226" s="5">
        <v>0</v>
      </c>
      <c r="AQ226" s="5">
        <v>0</v>
      </c>
      <c r="AR226" s="5">
        <v>0</v>
      </c>
      <c r="AT226" s="161">
        <f>_xll.ASTRIP(AD226:AD237,AE226:AE237,AF226:AF237,AG226:AG237,AH226:AH237,AI226,AJ226,AL226,AM226,AN226,AO226,AP226,AQ226,AR226)</f>
        <v>0</v>
      </c>
      <c r="AU226" s="161">
        <f>_xll.ASTRIP(AD226:AD237,AE226:AE237,AF226:AF237,AG226:AG237,AH226:AH237,AI226,AK226,AL226,AM226,AN226,AO226,AP226,AQ226,AR226)</f>
        <v>0</v>
      </c>
      <c r="AV226" s="138">
        <f>SUM(Z238:Z249)*$AG$2/12</f>
        <v>9.6706955109030032E-2</v>
      </c>
      <c r="AW226" s="170">
        <f>AV226/$AK$2</f>
        <v>9.6706955109030037</v>
      </c>
      <c r="AX226" s="161">
        <f>(AT226-AU226)*AW226</f>
        <v>0</v>
      </c>
      <c r="AY226" s="174">
        <f>AX226*SUM(E238:E249)</f>
        <v>0</v>
      </c>
      <c r="BI226" s="39">
        <f t="shared" si="204"/>
        <v>0</v>
      </c>
      <c r="BJ226" s="39">
        <f t="shared" si="205"/>
        <v>0</v>
      </c>
      <c r="BK226" s="39">
        <f t="shared" si="206"/>
        <v>0</v>
      </c>
      <c r="BL226" s="39">
        <f t="shared" si="207"/>
        <v>0</v>
      </c>
      <c r="BM226" s="39">
        <f t="shared" si="208"/>
        <v>0</v>
      </c>
      <c r="BN226" s="39">
        <f t="shared" si="209"/>
        <v>0</v>
      </c>
      <c r="BO226" s="39">
        <f t="shared" si="210"/>
        <v>0</v>
      </c>
      <c r="BP226" s="39">
        <f t="shared" si="211"/>
        <v>0</v>
      </c>
      <c r="BQ226" s="39">
        <f t="shared" si="212"/>
        <v>0</v>
      </c>
      <c r="BR226" s="43"/>
      <c r="BS226" s="39">
        <f t="shared" si="213"/>
        <v>0</v>
      </c>
      <c r="BT226" s="39">
        <f t="shared" si="214"/>
        <v>0</v>
      </c>
      <c r="BU226" s="39">
        <f t="shared" si="215"/>
        <v>0</v>
      </c>
      <c r="BV226" s="40">
        <f t="shared" si="216"/>
        <v>0</v>
      </c>
      <c r="BX226" s="39">
        <f t="shared" si="217"/>
        <v>0</v>
      </c>
      <c r="BY226" s="39">
        <f t="shared" si="218"/>
        <v>0</v>
      </c>
      <c r="BZ226" s="39">
        <f t="shared" si="219"/>
        <v>0</v>
      </c>
      <c r="CA226" s="40">
        <f t="shared" si="220"/>
        <v>0</v>
      </c>
      <c r="CB226" s="40"/>
      <c r="CC226" s="52">
        <f t="shared" si="221"/>
        <v>0</v>
      </c>
      <c r="CE226" s="52">
        <f t="shared" si="222"/>
        <v>0</v>
      </c>
      <c r="CF226" s="70"/>
    </row>
    <row r="227" spans="1:84" ht="12" customHeight="1">
      <c r="A227" s="44">
        <f t="shared" si="223"/>
        <v>43983</v>
      </c>
      <c r="B227" s="66">
        <f t="shared" si="224"/>
        <v>15000</v>
      </c>
      <c r="C227" s="67"/>
      <c r="D227" s="68">
        <f t="shared" si="187"/>
        <v>15000</v>
      </c>
      <c r="E227" s="35">
        <f t="shared" si="188"/>
        <v>0</v>
      </c>
      <c r="F227" s="35">
        <f t="shared" si="189"/>
        <v>0</v>
      </c>
      <c r="G227" s="55">
        <f t="shared" si="190"/>
        <v>5.944</v>
      </c>
      <c r="H227" s="69">
        <f>G227+' Summary'!$B$15</f>
        <v>5.944</v>
      </c>
      <c r="I227" s="105">
        <f>H227+' Summary'!$B$17</f>
        <v>5.944</v>
      </c>
      <c r="J227" s="55">
        <f t="shared" si="191"/>
        <v>2.1250000000000002E-2</v>
      </c>
      <c r="K227" s="69">
        <f>J227+' Summary'!$B$16</f>
        <v>2.1250000000000002E-2</v>
      </c>
      <c r="L227" s="105">
        <f t="shared" si="192"/>
        <v>2.1250000000000002E-2</v>
      </c>
      <c r="M227" s="55">
        <f t="shared" si="193"/>
        <v>0.01</v>
      </c>
      <c r="N227" s="69">
        <f t="shared" si="229"/>
        <v>0.01</v>
      </c>
      <c r="O227" s="105">
        <f t="shared" si="229"/>
        <v>0.01</v>
      </c>
      <c r="P227" s="7"/>
      <c r="Q227" s="105">
        <f t="shared" si="194"/>
        <v>5.97525</v>
      </c>
      <c r="R227" s="105">
        <f t="shared" si="195"/>
        <v>5.97525</v>
      </c>
      <c r="S227" s="105">
        <f t="shared" si="196"/>
        <v>5.97525</v>
      </c>
      <c r="T227" s="161">
        <f>Curves!F223+' Summary'!$B$18</f>
        <v>0</v>
      </c>
      <c r="U227" s="5">
        <f t="shared" si="197"/>
        <v>30</v>
      </c>
      <c r="V227" s="45">
        <f t="shared" si="198"/>
        <v>44037</v>
      </c>
      <c r="W227" s="5">
        <f t="shared" si="199"/>
        <v>7086</v>
      </c>
      <c r="X227" s="55">
        <f t="shared" si="200"/>
        <v>6.2545866780642903E-2</v>
      </c>
      <c r="Y227" s="47">
        <f t="shared" si="201"/>
        <v>0.30256813994991405</v>
      </c>
      <c r="Z227" s="47">
        <f>Y227/Y225</f>
        <v>0.98852490870400367</v>
      </c>
      <c r="AA227" s="5">
        <f t="shared" si="202"/>
        <v>0</v>
      </c>
      <c r="AB227" s="5">
        <f t="shared" si="203"/>
        <v>0</v>
      </c>
      <c r="AD227" s="36">
        <f t="shared" ref="AD227:AD237" si="234">S227</f>
        <v>5.97525</v>
      </c>
      <c r="AE227" s="165">
        <f t="shared" ref="AE227:AE237" si="235">T227</f>
        <v>0</v>
      </c>
      <c r="AF227" s="164">
        <f t="shared" ref="AF227:AF237" si="236">(A227-$C$3)/365.25</f>
        <v>19.252566735112936</v>
      </c>
      <c r="AG227" s="164">
        <f t="shared" ref="AG227:AG237" si="237">AF227</f>
        <v>19.252566735112936</v>
      </c>
      <c r="AH227" s="160">
        <v>1</v>
      </c>
      <c r="AJ227" s="36"/>
      <c r="AK227" s="36"/>
      <c r="AL227" s="36"/>
      <c r="AM227" s="137"/>
      <c r="AO227" s="138"/>
      <c r="BI227" s="39">
        <f t="shared" si="204"/>
        <v>0</v>
      </c>
      <c r="BJ227" s="39">
        <f t="shared" si="205"/>
        <v>0</v>
      </c>
      <c r="BK227" s="39">
        <f t="shared" si="206"/>
        <v>0</v>
      </c>
      <c r="BL227" s="39">
        <f t="shared" si="207"/>
        <v>0</v>
      </c>
      <c r="BM227" s="39">
        <f t="shared" si="208"/>
        <v>0</v>
      </c>
      <c r="BN227" s="39">
        <f t="shared" si="209"/>
        <v>0</v>
      </c>
      <c r="BO227" s="39">
        <f t="shared" si="210"/>
        <v>0</v>
      </c>
      <c r="BP227" s="39">
        <f t="shared" si="211"/>
        <v>0</v>
      </c>
      <c r="BQ227" s="39">
        <f t="shared" si="212"/>
        <v>0</v>
      </c>
      <c r="BR227" s="43"/>
      <c r="BS227" s="39">
        <f t="shared" si="213"/>
        <v>0</v>
      </c>
      <c r="BT227" s="39">
        <f t="shared" si="214"/>
        <v>0</v>
      </c>
      <c r="BU227" s="39">
        <f t="shared" si="215"/>
        <v>0</v>
      </c>
      <c r="BV227" s="40">
        <f t="shared" si="216"/>
        <v>0</v>
      </c>
      <c r="BX227" s="39">
        <f t="shared" si="217"/>
        <v>0</v>
      </c>
      <c r="BY227" s="39">
        <f t="shared" si="218"/>
        <v>0</v>
      </c>
      <c r="BZ227" s="39">
        <f t="shared" si="219"/>
        <v>0</v>
      </c>
      <c r="CA227" s="40">
        <f t="shared" si="220"/>
        <v>0</v>
      </c>
      <c r="CB227" s="40"/>
      <c r="CC227" s="52">
        <f t="shared" si="221"/>
        <v>0</v>
      </c>
      <c r="CE227" s="52">
        <f t="shared" si="222"/>
        <v>0</v>
      </c>
      <c r="CF227" s="70"/>
    </row>
    <row r="228" spans="1:84" ht="12" customHeight="1">
      <c r="A228" s="44">
        <f t="shared" si="223"/>
        <v>44013</v>
      </c>
      <c r="B228" s="66">
        <f t="shared" si="224"/>
        <v>15000</v>
      </c>
      <c r="C228" s="67"/>
      <c r="D228" s="68">
        <f t="shared" si="187"/>
        <v>15000</v>
      </c>
      <c r="E228" s="35">
        <f t="shared" si="188"/>
        <v>0</v>
      </c>
      <c r="F228" s="35">
        <f t="shared" si="189"/>
        <v>0</v>
      </c>
      <c r="G228" s="55">
        <f t="shared" si="190"/>
        <v>5.97</v>
      </c>
      <c r="H228" s="69">
        <f>G228+' Summary'!$B$15</f>
        <v>5.97</v>
      </c>
      <c r="I228" s="105">
        <f>H228+' Summary'!$B$17</f>
        <v>5.97</v>
      </c>
      <c r="J228" s="55">
        <f t="shared" si="191"/>
        <v>2.1250000000000002E-2</v>
      </c>
      <c r="K228" s="69">
        <f>J228+' Summary'!$B$16</f>
        <v>2.1250000000000002E-2</v>
      </c>
      <c r="L228" s="105">
        <f t="shared" si="192"/>
        <v>2.1250000000000002E-2</v>
      </c>
      <c r="M228" s="55">
        <f t="shared" si="193"/>
        <v>0.01</v>
      </c>
      <c r="N228" s="69">
        <f t="shared" si="229"/>
        <v>0.01</v>
      </c>
      <c r="O228" s="105">
        <f t="shared" si="229"/>
        <v>0.01</v>
      </c>
      <c r="P228" s="7"/>
      <c r="Q228" s="105">
        <f t="shared" si="194"/>
        <v>6.0012499999999998</v>
      </c>
      <c r="R228" s="105">
        <f t="shared" si="195"/>
        <v>6.0012499999999998</v>
      </c>
      <c r="S228" s="105">
        <f t="shared" si="196"/>
        <v>6.0012499999999998</v>
      </c>
      <c r="T228" s="161">
        <f>Curves!F224+' Summary'!$B$18</f>
        <v>0</v>
      </c>
      <c r="U228" s="5">
        <f t="shared" si="197"/>
        <v>31</v>
      </c>
      <c r="V228" s="45">
        <f t="shared" si="198"/>
        <v>44068</v>
      </c>
      <c r="W228" s="5">
        <f t="shared" si="199"/>
        <v>7117</v>
      </c>
      <c r="X228" s="55">
        <f t="shared" si="200"/>
        <v>6.2578839437885711E-2</v>
      </c>
      <c r="Y228" s="47">
        <f t="shared" si="201"/>
        <v>0.30079617654165014</v>
      </c>
      <c r="Z228" s="47">
        <f>Y228/Y225</f>
        <v>0.98273570047252601</v>
      </c>
      <c r="AA228" s="5">
        <f t="shared" si="202"/>
        <v>0</v>
      </c>
      <c r="AB228" s="5">
        <f t="shared" si="203"/>
        <v>0</v>
      </c>
      <c r="AD228" s="36">
        <f t="shared" si="234"/>
        <v>6.0012499999999998</v>
      </c>
      <c r="AE228" s="165">
        <f t="shared" si="235"/>
        <v>0</v>
      </c>
      <c r="AF228" s="164">
        <f t="shared" si="236"/>
        <v>19.3347022587269</v>
      </c>
      <c r="AG228" s="164">
        <f t="shared" si="237"/>
        <v>19.3347022587269</v>
      </c>
      <c r="AH228" s="160">
        <v>1</v>
      </c>
      <c r="AJ228" s="36"/>
      <c r="AK228" s="36"/>
      <c r="AL228" s="36"/>
      <c r="AM228" s="137"/>
      <c r="AO228" s="138"/>
      <c r="BI228" s="39">
        <f t="shared" si="204"/>
        <v>0</v>
      </c>
      <c r="BJ228" s="39">
        <f t="shared" si="205"/>
        <v>0</v>
      </c>
      <c r="BK228" s="39">
        <f t="shared" si="206"/>
        <v>0</v>
      </c>
      <c r="BL228" s="39">
        <f t="shared" si="207"/>
        <v>0</v>
      </c>
      <c r="BM228" s="39">
        <f t="shared" si="208"/>
        <v>0</v>
      </c>
      <c r="BN228" s="39">
        <f t="shared" si="209"/>
        <v>0</v>
      </c>
      <c r="BO228" s="39">
        <f t="shared" si="210"/>
        <v>0</v>
      </c>
      <c r="BP228" s="39">
        <f t="shared" si="211"/>
        <v>0</v>
      </c>
      <c r="BQ228" s="39">
        <f t="shared" si="212"/>
        <v>0</v>
      </c>
      <c r="BR228" s="43"/>
      <c r="BS228" s="39">
        <f t="shared" si="213"/>
        <v>0</v>
      </c>
      <c r="BT228" s="39">
        <f t="shared" si="214"/>
        <v>0</v>
      </c>
      <c r="BU228" s="39">
        <f t="shared" si="215"/>
        <v>0</v>
      </c>
      <c r="BV228" s="40">
        <f t="shared" si="216"/>
        <v>0</v>
      </c>
      <c r="BX228" s="39">
        <f t="shared" si="217"/>
        <v>0</v>
      </c>
      <c r="BY228" s="39">
        <f t="shared" si="218"/>
        <v>0</v>
      </c>
      <c r="BZ228" s="39">
        <f t="shared" si="219"/>
        <v>0</v>
      </c>
      <c r="CA228" s="40">
        <f t="shared" si="220"/>
        <v>0</v>
      </c>
      <c r="CB228" s="40"/>
      <c r="CC228" s="52">
        <f t="shared" si="221"/>
        <v>0</v>
      </c>
      <c r="CE228" s="52">
        <f t="shared" si="222"/>
        <v>0</v>
      </c>
      <c r="CF228" s="70"/>
    </row>
    <row r="229" spans="1:84" ht="12" customHeight="1">
      <c r="A229" s="44">
        <f t="shared" si="223"/>
        <v>44044</v>
      </c>
      <c r="B229" s="66">
        <f t="shared" si="224"/>
        <v>15000</v>
      </c>
      <c r="C229" s="67"/>
      <c r="D229" s="68">
        <f t="shared" si="187"/>
        <v>15000</v>
      </c>
      <c r="E229" s="35">
        <f t="shared" si="188"/>
        <v>0</v>
      </c>
      <c r="F229" s="35">
        <f t="shared" si="189"/>
        <v>0</v>
      </c>
      <c r="G229" s="55">
        <f t="shared" si="190"/>
        <v>5.9980000000000011</v>
      </c>
      <c r="H229" s="69">
        <f>G229+' Summary'!$B$15</f>
        <v>5.9980000000000011</v>
      </c>
      <c r="I229" s="105">
        <f>H229+' Summary'!$B$17</f>
        <v>5.9980000000000011</v>
      </c>
      <c r="J229" s="55">
        <f t="shared" si="191"/>
        <v>2.1250000000000002E-2</v>
      </c>
      <c r="K229" s="69">
        <f>J229+' Summary'!$B$16</f>
        <v>2.1250000000000002E-2</v>
      </c>
      <c r="L229" s="105">
        <f t="shared" si="192"/>
        <v>2.1250000000000002E-2</v>
      </c>
      <c r="M229" s="55">
        <f t="shared" si="193"/>
        <v>0.01</v>
      </c>
      <c r="N229" s="69">
        <f t="shared" si="229"/>
        <v>0.01</v>
      </c>
      <c r="O229" s="105">
        <f t="shared" si="229"/>
        <v>0.01</v>
      </c>
      <c r="P229" s="7"/>
      <c r="Q229" s="105">
        <f t="shared" si="194"/>
        <v>6.0292500000000011</v>
      </c>
      <c r="R229" s="105">
        <f t="shared" si="195"/>
        <v>6.0292500000000011</v>
      </c>
      <c r="S229" s="105">
        <f t="shared" si="196"/>
        <v>6.0292500000000011</v>
      </c>
      <c r="T229" s="161">
        <f>Curves!F225+' Summary'!$B$18</f>
        <v>0</v>
      </c>
      <c r="U229" s="5">
        <f t="shared" si="197"/>
        <v>31</v>
      </c>
      <c r="V229" s="45">
        <f t="shared" si="198"/>
        <v>44099</v>
      </c>
      <c r="W229" s="5">
        <f t="shared" si="199"/>
        <v>7148</v>
      </c>
      <c r="X229" s="55">
        <f t="shared" si="200"/>
        <v>6.2612911184082118E-2</v>
      </c>
      <c r="Y229" s="47">
        <f t="shared" si="201"/>
        <v>0.29903291667548221</v>
      </c>
      <c r="Z229" s="47">
        <f>Y229/Y225</f>
        <v>0.97697492771398764</v>
      </c>
      <c r="AA229" s="5">
        <f t="shared" si="202"/>
        <v>0</v>
      </c>
      <c r="AB229" s="5">
        <f t="shared" si="203"/>
        <v>0</v>
      </c>
      <c r="AD229" s="36">
        <f t="shared" si="234"/>
        <v>6.0292500000000011</v>
      </c>
      <c r="AE229" s="165">
        <f t="shared" si="235"/>
        <v>0</v>
      </c>
      <c r="AF229" s="164">
        <f t="shared" si="236"/>
        <v>19.419575633127995</v>
      </c>
      <c r="AG229" s="164">
        <f t="shared" si="237"/>
        <v>19.419575633127995</v>
      </c>
      <c r="AH229" s="160">
        <v>1</v>
      </c>
      <c r="AJ229" s="36"/>
      <c r="AK229" s="36"/>
      <c r="AL229" s="36"/>
      <c r="AM229" s="137"/>
      <c r="AO229" s="138"/>
      <c r="BI229" s="39">
        <f t="shared" si="204"/>
        <v>0</v>
      </c>
      <c r="BJ229" s="39">
        <f t="shared" si="205"/>
        <v>0</v>
      </c>
      <c r="BK229" s="39">
        <f t="shared" si="206"/>
        <v>0</v>
      </c>
      <c r="BL229" s="39">
        <f t="shared" si="207"/>
        <v>0</v>
      </c>
      <c r="BM229" s="39">
        <f t="shared" si="208"/>
        <v>0</v>
      </c>
      <c r="BN229" s="39">
        <f t="shared" si="209"/>
        <v>0</v>
      </c>
      <c r="BO229" s="39">
        <f t="shared" si="210"/>
        <v>0</v>
      </c>
      <c r="BP229" s="39">
        <f t="shared" si="211"/>
        <v>0</v>
      </c>
      <c r="BQ229" s="39">
        <f t="shared" si="212"/>
        <v>0</v>
      </c>
      <c r="BR229" s="43"/>
      <c r="BS229" s="39">
        <f t="shared" si="213"/>
        <v>0</v>
      </c>
      <c r="BT229" s="39">
        <f t="shared" si="214"/>
        <v>0</v>
      </c>
      <c r="BU229" s="39">
        <f t="shared" si="215"/>
        <v>0</v>
      </c>
      <c r="BV229" s="40">
        <f t="shared" si="216"/>
        <v>0</v>
      </c>
      <c r="BX229" s="39">
        <f t="shared" si="217"/>
        <v>0</v>
      </c>
      <c r="BY229" s="39">
        <f t="shared" si="218"/>
        <v>0</v>
      </c>
      <c r="BZ229" s="39">
        <f t="shared" si="219"/>
        <v>0</v>
      </c>
      <c r="CA229" s="40">
        <f t="shared" si="220"/>
        <v>0</v>
      </c>
      <c r="CB229" s="40"/>
      <c r="CC229" s="52">
        <f t="shared" si="221"/>
        <v>0</v>
      </c>
      <c r="CE229" s="52">
        <f t="shared" si="222"/>
        <v>0</v>
      </c>
      <c r="CF229" s="70"/>
    </row>
    <row r="230" spans="1:84" ht="12" customHeight="1">
      <c r="A230" s="44">
        <f t="shared" si="223"/>
        <v>44075</v>
      </c>
      <c r="B230" s="66">
        <f t="shared" si="224"/>
        <v>15000</v>
      </c>
      <c r="C230" s="67"/>
      <c r="D230" s="68">
        <f t="shared" si="187"/>
        <v>15000</v>
      </c>
      <c r="E230" s="35">
        <f t="shared" si="188"/>
        <v>0</v>
      </c>
      <c r="F230" s="35">
        <f t="shared" si="189"/>
        <v>0</v>
      </c>
      <c r="G230" s="55">
        <f t="shared" si="190"/>
        <v>5.9880000000000004</v>
      </c>
      <c r="H230" s="69">
        <f>G230+' Summary'!$B$15</f>
        <v>5.9880000000000004</v>
      </c>
      <c r="I230" s="105">
        <f>H230+' Summary'!$B$17</f>
        <v>5.9880000000000004</v>
      </c>
      <c r="J230" s="55">
        <f t="shared" si="191"/>
        <v>2.1250000000000002E-2</v>
      </c>
      <c r="K230" s="69">
        <f>J230+' Summary'!$B$16</f>
        <v>2.1250000000000002E-2</v>
      </c>
      <c r="L230" s="105">
        <f t="shared" si="192"/>
        <v>2.1250000000000002E-2</v>
      </c>
      <c r="M230" s="55">
        <f t="shared" si="193"/>
        <v>0.01</v>
      </c>
      <c r="N230" s="69">
        <f t="shared" ref="N230:O249" si="238">M230</f>
        <v>0.01</v>
      </c>
      <c r="O230" s="105">
        <f t="shared" si="238"/>
        <v>0.01</v>
      </c>
      <c r="P230" s="7"/>
      <c r="Q230" s="105">
        <f t="shared" si="194"/>
        <v>6.0192500000000004</v>
      </c>
      <c r="R230" s="105">
        <f t="shared" si="195"/>
        <v>6.0192500000000004</v>
      </c>
      <c r="S230" s="105">
        <f t="shared" si="196"/>
        <v>6.0192500000000004</v>
      </c>
      <c r="T230" s="161">
        <f>Curves!F226+' Summary'!$B$18</f>
        <v>0</v>
      </c>
      <c r="U230" s="5">
        <f t="shared" si="197"/>
        <v>30</v>
      </c>
      <c r="V230" s="45">
        <f t="shared" si="198"/>
        <v>44129</v>
      </c>
      <c r="W230" s="5">
        <f t="shared" si="199"/>
        <v>7178</v>
      </c>
      <c r="X230" s="55">
        <f t="shared" si="200"/>
        <v>6.2646982930664008E-2</v>
      </c>
      <c r="Y230" s="47">
        <f t="shared" si="201"/>
        <v>0.29733479361199033</v>
      </c>
      <c r="Z230" s="47">
        <f>Y230/Y225</f>
        <v>0.97142696438055698</v>
      </c>
      <c r="AA230" s="5">
        <f t="shared" si="202"/>
        <v>0</v>
      </c>
      <c r="AB230" s="5">
        <f t="shared" si="203"/>
        <v>0</v>
      </c>
      <c r="AD230" s="36">
        <f t="shared" si="234"/>
        <v>6.0192500000000004</v>
      </c>
      <c r="AE230" s="165">
        <f t="shared" si="235"/>
        <v>0</v>
      </c>
      <c r="AF230" s="164">
        <f t="shared" si="236"/>
        <v>19.504449007529089</v>
      </c>
      <c r="AG230" s="164">
        <f t="shared" si="237"/>
        <v>19.504449007529089</v>
      </c>
      <c r="AH230" s="160">
        <v>1</v>
      </c>
      <c r="AJ230" s="36"/>
      <c r="AK230" s="36"/>
      <c r="AL230" s="36"/>
      <c r="AM230" s="137"/>
      <c r="AO230" s="138"/>
      <c r="BI230" s="39">
        <f t="shared" si="204"/>
        <v>0</v>
      </c>
      <c r="BJ230" s="39">
        <f t="shared" si="205"/>
        <v>0</v>
      </c>
      <c r="BK230" s="39">
        <f t="shared" si="206"/>
        <v>0</v>
      </c>
      <c r="BL230" s="39">
        <f t="shared" si="207"/>
        <v>0</v>
      </c>
      <c r="BM230" s="39">
        <f t="shared" si="208"/>
        <v>0</v>
      </c>
      <c r="BN230" s="39">
        <f t="shared" si="209"/>
        <v>0</v>
      </c>
      <c r="BO230" s="39">
        <f t="shared" si="210"/>
        <v>0</v>
      </c>
      <c r="BP230" s="39">
        <f t="shared" si="211"/>
        <v>0</v>
      </c>
      <c r="BQ230" s="39">
        <f t="shared" si="212"/>
        <v>0</v>
      </c>
      <c r="BR230" s="43"/>
      <c r="BS230" s="39">
        <f t="shared" si="213"/>
        <v>0</v>
      </c>
      <c r="BT230" s="39">
        <f t="shared" si="214"/>
        <v>0</v>
      </c>
      <c r="BU230" s="39">
        <f t="shared" si="215"/>
        <v>0</v>
      </c>
      <c r="BV230" s="40">
        <f t="shared" si="216"/>
        <v>0</v>
      </c>
      <c r="BX230" s="39">
        <f t="shared" si="217"/>
        <v>0</v>
      </c>
      <c r="BY230" s="39">
        <f t="shared" si="218"/>
        <v>0</v>
      </c>
      <c r="BZ230" s="39">
        <f t="shared" si="219"/>
        <v>0</v>
      </c>
      <c r="CA230" s="40">
        <f t="shared" si="220"/>
        <v>0</v>
      </c>
      <c r="CB230" s="40"/>
      <c r="CC230" s="52">
        <f t="shared" si="221"/>
        <v>0</v>
      </c>
      <c r="CE230" s="52">
        <f t="shared" si="222"/>
        <v>0</v>
      </c>
      <c r="CF230" s="70"/>
    </row>
    <row r="231" spans="1:84" ht="12" customHeight="1">
      <c r="A231" s="44">
        <f t="shared" si="223"/>
        <v>44105</v>
      </c>
      <c r="B231" s="66">
        <f t="shared" si="224"/>
        <v>15000</v>
      </c>
      <c r="C231" s="67"/>
      <c r="D231" s="68">
        <f t="shared" si="187"/>
        <v>15000</v>
      </c>
      <c r="E231" s="35">
        <f t="shared" si="188"/>
        <v>0</v>
      </c>
      <c r="F231" s="35">
        <f t="shared" si="189"/>
        <v>0</v>
      </c>
      <c r="G231" s="55">
        <f t="shared" si="190"/>
        <v>6.0080000000000009</v>
      </c>
      <c r="H231" s="69">
        <f>G231+' Summary'!$B$15</f>
        <v>6.0080000000000009</v>
      </c>
      <c r="I231" s="105">
        <f>H231+' Summary'!$B$17</f>
        <v>6.0080000000000009</v>
      </c>
      <c r="J231" s="55">
        <f t="shared" si="191"/>
        <v>8.0000000000000002E-3</v>
      </c>
      <c r="K231" s="69">
        <f>J231+' Summary'!$B$16</f>
        <v>8.0000000000000002E-3</v>
      </c>
      <c r="L231" s="105">
        <f t="shared" si="192"/>
        <v>8.0000000000000002E-3</v>
      </c>
      <c r="M231" s="55">
        <f t="shared" si="193"/>
        <v>0.01</v>
      </c>
      <c r="N231" s="69">
        <f t="shared" si="238"/>
        <v>0.01</v>
      </c>
      <c r="O231" s="105">
        <f t="shared" si="238"/>
        <v>0.01</v>
      </c>
      <c r="P231" s="7"/>
      <c r="Q231" s="105">
        <f t="shared" si="194"/>
        <v>6.0260000000000007</v>
      </c>
      <c r="R231" s="105">
        <f t="shared" si="195"/>
        <v>6.0260000000000007</v>
      </c>
      <c r="S231" s="105">
        <f t="shared" si="196"/>
        <v>6.0260000000000007</v>
      </c>
      <c r="T231" s="161">
        <f>Curves!F227+' Summary'!$B$18</f>
        <v>0</v>
      </c>
      <c r="U231" s="5">
        <f t="shared" si="197"/>
        <v>31</v>
      </c>
      <c r="V231" s="45">
        <f t="shared" si="198"/>
        <v>44160</v>
      </c>
      <c r="W231" s="5">
        <f t="shared" si="199"/>
        <v>7209</v>
      </c>
      <c r="X231" s="55">
        <f t="shared" si="200"/>
        <v>6.2679955589013014E-2</v>
      </c>
      <c r="Y231" s="47">
        <f t="shared" si="201"/>
        <v>0.29558856872143158</v>
      </c>
      <c r="Z231" s="47">
        <f>Y231/Y225</f>
        <v>0.96572184684636453</v>
      </c>
      <c r="AA231" s="5">
        <f t="shared" si="202"/>
        <v>0</v>
      </c>
      <c r="AB231" s="5">
        <f t="shared" si="203"/>
        <v>0</v>
      </c>
      <c r="AD231" s="36">
        <f t="shared" si="234"/>
        <v>6.0260000000000007</v>
      </c>
      <c r="AE231" s="165">
        <f t="shared" si="235"/>
        <v>0</v>
      </c>
      <c r="AF231" s="164">
        <f t="shared" si="236"/>
        <v>19.586584531143053</v>
      </c>
      <c r="AG231" s="164">
        <f t="shared" si="237"/>
        <v>19.586584531143053</v>
      </c>
      <c r="AH231" s="160">
        <v>1</v>
      </c>
      <c r="AJ231" s="36"/>
      <c r="AK231" s="36"/>
      <c r="AL231" s="36"/>
      <c r="AM231" s="137"/>
      <c r="AO231" s="138"/>
      <c r="BI231" s="39">
        <f t="shared" si="204"/>
        <v>0</v>
      </c>
      <c r="BJ231" s="39">
        <f t="shared" si="205"/>
        <v>0</v>
      </c>
      <c r="BK231" s="39">
        <f t="shared" si="206"/>
        <v>0</v>
      </c>
      <c r="BL231" s="39">
        <f t="shared" si="207"/>
        <v>0</v>
      </c>
      <c r="BM231" s="39">
        <f t="shared" si="208"/>
        <v>0</v>
      </c>
      <c r="BN231" s="39">
        <f t="shared" si="209"/>
        <v>0</v>
      </c>
      <c r="BO231" s="39">
        <f t="shared" si="210"/>
        <v>0</v>
      </c>
      <c r="BP231" s="39">
        <f t="shared" si="211"/>
        <v>0</v>
      </c>
      <c r="BQ231" s="39">
        <f t="shared" si="212"/>
        <v>0</v>
      </c>
      <c r="BR231" s="43"/>
      <c r="BS231" s="39">
        <f t="shared" si="213"/>
        <v>0</v>
      </c>
      <c r="BT231" s="39">
        <f t="shared" si="214"/>
        <v>0</v>
      </c>
      <c r="BU231" s="39">
        <f t="shared" si="215"/>
        <v>0</v>
      </c>
      <c r="BV231" s="40">
        <f t="shared" si="216"/>
        <v>0</v>
      </c>
      <c r="BX231" s="39">
        <f t="shared" si="217"/>
        <v>0</v>
      </c>
      <c r="BY231" s="39">
        <f t="shared" si="218"/>
        <v>0</v>
      </c>
      <c r="BZ231" s="39">
        <f t="shared" si="219"/>
        <v>0</v>
      </c>
      <c r="CA231" s="40">
        <f t="shared" si="220"/>
        <v>0</v>
      </c>
      <c r="CB231" s="40"/>
      <c r="CC231" s="52">
        <f t="shared" si="221"/>
        <v>0</v>
      </c>
      <c r="CE231" s="52">
        <f t="shared" si="222"/>
        <v>0</v>
      </c>
      <c r="CF231" s="70"/>
    </row>
    <row r="232" spans="1:84" ht="12" customHeight="1">
      <c r="A232" s="44">
        <f t="shared" si="223"/>
        <v>44136</v>
      </c>
      <c r="B232" s="66">
        <f t="shared" si="224"/>
        <v>15000</v>
      </c>
      <c r="C232" s="67"/>
      <c r="D232" s="68">
        <f t="shared" si="187"/>
        <v>15000</v>
      </c>
      <c r="E232" s="35">
        <f t="shared" si="188"/>
        <v>0</v>
      </c>
      <c r="F232" s="35">
        <f t="shared" si="189"/>
        <v>0</v>
      </c>
      <c r="G232" s="55">
        <f t="shared" si="190"/>
        <v>6.1349999999999998</v>
      </c>
      <c r="H232" s="69">
        <f>G232+' Summary'!$B$15</f>
        <v>6.1349999999999998</v>
      </c>
      <c r="I232" s="105">
        <f>H232+' Summary'!$B$17</f>
        <v>6.1349999999999998</v>
      </c>
      <c r="J232" s="55">
        <f t="shared" si="191"/>
        <v>9.0000000000000011E-3</v>
      </c>
      <c r="K232" s="69">
        <f>J232+' Summary'!$B$16</f>
        <v>9.0000000000000011E-3</v>
      </c>
      <c r="L232" s="105">
        <f t="shared" si="192"/>
        <v>9.0000000000000011E-3</v>
      </c>
      <c r="M232" s="55">
        <f t="shared" si="193"/>
        <v>7.4999999999999997E-3</v>
      </c>
      <c r="N232" s="69">
        <f t="shared" si="238"/>
        <v>7.4999999999999997E-3</v>
      </c>
      <c r="O232" s="105">
        <f t="shared" si="238"/>
        <v>7.4999999999999997E-3</v>
      </c>
      <c r="P232" s="7"/>
      <c r="Q232" s="105">
        <f t="shared" si="194"/>
        <v>6.1514999999999995</v>
      </c>
      <c r="R232" s="105">
        <f t="shared" si="195"/>
        <v>6.1514999999999995</v>
      </c>
      <c r="S232" s="105">
        <f t="shared" si="196"/>
        <v>6.1514999999999995</v>
      </c>
      <c r="T232" s="161">
        <f>Curves!F228+' Summary'!$B$18</f>
        <v>0</v>
      </c>
      <c r="U232" s="5">
        <f t="shared" si="197"/>
        <v>30</v>
      </c>
      <c r="V232" s="45">
        <f t="shared" si="198"/>
        <v>44190</v>
      </c>
      <c r="W232" s="5">
        <f t="shared" si="199"/>
        <v>7239</v>
      </c>
      <c r="X232" s="55">
        <f t="shared" si="200"/>
        <v>6.2714027336352909E-2</v>
      </c>
      <c r="Y232" s="47">
        <f t="shared" si="201"/>
        <v>0.29390687258509746</v>
      </c>
      <c r="Z232" s="47">
        <f>Y232/Y225</f>
        <v>0.96022755217306299</v>
      </c>
      <c r="AA232" s="5">
        <f t="shared" si="202"/>
        <v>0</v>
      </c>
      <c r="AB232" s="5">
        <f t="shared" si="203"/>
        <v>0</v>
      </c>
      <c r="AD232" s="36">
        <f t="shared" si="234"/>
        <v>6.1514999999999995</v>
      </c>
      <c r="AE232" s="165">
        <f t="shared" si="235"/>
        <v>0</v>
      </c>
      <c r="AF232" s="164">
        <f t="shared" si="236"/>
        <v>19.671457905544148</v>
      </c>
      <c r="AG232" s="164">
        <f t="shared" si="237"/>
        <v>19.671457905544148</v>
      </c>
      <c r="AH232" s="160">
        <v>1</v>
      </c>
      <c r="AJ232" s="36"/>
      <c r="AK232" s="36"/>
      <c r="AL232" s="36"/>
      <c r="AM232" s="137"/>
      <c r="AO232" s="138"/>
      <c r="BI232" s="39">
        <f t="shared" si="204"/>
        <v>0</v>
      </c>
      <c r="BJ232" s="39">
        <f t="shared" si="205"/>
        <v>0</v>
      </c>
      <c r="BK232" s="39">
        <f t="shared" si="206"/>
        <v>0</v>
      </c>
      <c r="BL232" s="39">
        <f t="shared" si="207"/>
        <v>0</v>
      </c>
      <c r="BM232" s="39">
        <f t="shared" si="208"/>
        <v>0</v>
      </c>
      <c r="BN232" s="39">
        <f t="shared" si="209"/>
        <v>0</v>
      </c>
      <c r="BO232" s="39">
        <f t="shared" si="210"/>
        <v>0</v>
      </c>
      <c r="BP232" s="39">
        <f t="shared" si="211"/>
        <v>0</v>
      </c>
      <c r="BQ232" s="39">
        <f t="shared" si="212"/>
        <v>0</v>
      </c>
      <c r="BR232" s="43"/>
      <c r="BS232" s="39">
        <f t="shared" si="213"/>
        <v>0</v>
      </c>
      <c r="BT232" s="39">
        <f t="shared" si="214"/>
        <v>0</v>
      </c>
      <c r="BU232" s="39">
        <f t="shared" si="215"/>
        <v>0</v>
      </c>
      <c r="BV232" s="40">
        <f t="shared" si="216"/>
        <v>0</v>
      </c>
      <c r="BX232" s="39">
        <f t="shared" si="217"/>
        <v>0</v>
      </c>
      <c r="BY232" s="39">
        <f t="shared" si="218"/>
        <v>0</v>
      </c>
      <c r="BZ232" s="39">
        <f t="shared" si="219"/>
        <v>0</v>
      </c>
      <c r="CA232" s="40">
        <f t="shared" si="220"/>
        <v>0</v>
      </c>
      <c r="CB232" s="40"/>
      <c r="CC232" s="52">
        <f t="shared" si="221"/>
        <v>0</v>
      </c>
      <c r="CE232" s="52">
        <f t="shared" si="222"/>
        <v>0</v>
      </c>
      <c r="CF232" s="70"/>
    </row>
    <row r="233" spans="1:84" ht="12" customHeight="1">
      <c r="A233" s="44">
        <f t="shared" si="223"/>
        <v>44166</v>
      </c>
      <c r="B233" s="66">
        <f t="shared" si="224"/>
        <v>15000</v>
      </c>
      <c r="C233" s="67"/>
      <c r="D233" s="68">
        <f t="shared" si="187"/>
        <v>15000</v>
      </c>
      <c r="E233" s="35">
        <f t="shared" si="188"/>
        <v>0</v>
      </c>
      <c r="F233" s="35">
        <f t="shared" si="189"/>
        <v>0</v>
      </c>
      <c r="G233" s="55">
        <f t="shared" si="190"/>
        <v>6.27</v>
      </c>
      <c r="H233" s="69">
        <f>G233+' Summary'!$B$15</f>
        <v>6.27</v>
      </c>
      <c r="I233" s="105">
        <f>H233+' Summary'!$B$17</f>
        <v>6.27</v>
      </c>
      <c r="J233" s="55">
        <f t="shared" si="191"/>
        <v>9.0000000000000011E-3</v>
      </c>
      <c r="K233" s="69">
        <f>J233+' Summary'!$B$16</f>
        <v>9.0000000000000011E-3</v>
      </c>
      <c r="L233" s="105">
        <f t="shared" si="192"/>
        <v>9.0000000000000011E-3</v>
      </c>
      <c r="M233" s="55">
        <f t="shared" si="193"/>
        <v>7.4999999999999997E-3</v>
      </c>
      <c r="N233" s="69">
        <f t="shared" si="238"/>
        <v>7.4999999999999997E-3</v>
      </c>
      <c r="O233" s="105">
        <f t="shared" si="238"/>
        <v>7.4999999999999997E-3</v>
      </c>
      <c r="P233" s="7"/>
      <c r="Q233" s="105">
        <f t="shared" si="194"/>
        <v>6.2864999999999993</v>
      </c>
      <c r="R233" s="105">
        <f t="shared" si="195"/>
        <v>6.2864999999999993</v>
      </c>
      <c r="S233" s="105">
        <f t="shared" si="196"/>
        <v>6.2864999999999993</v>
      </c>
      <c r="T233" s="161">
        <f>Curves!F229+' Summary'!$B$18</f>
        <v>0</v>
      </c>
      <c r="U233" s="5">
        <f t="shared" si="197"/>
        <v>31</v>
      </c>
      <c r="V233" s="45">
        <f t="shared" si="198"/>
        <v>44221</v>
      </c>
      <c r="W233" s="5">
        <f t="shared" si="199"/>
        <v>7270</v>
      </c>
      <c r="X233" s="55">
        <f t="shared" si="200"/>
        <v>6.2746999995435093E-2</v>
      </c>
      <c r="Y233" s="47">
        <f t="shared" si="201"/>
        <v>0.29217756177514076</v>
      </c>
      <c r="Z233" s="47">
        <f>Y233/Y225</f>
        <v>0.95457769488532518</v>
      </c>
      <c r="AA233" s="5">
        <f t="shared" si="202"/>
        <v>0</v>
      </c>
      <c r="AB233" s="5">
        <f t="shared" si="203"/>
        <v>0</v>
      </c>
      <c r="AD233" s="36">
        <f t="shared" si="234"/>
        <v>6.2864999999999993</v>
      </c>
      <c r="AE233" s="165">
        <f t="shared" si="235"/>
        <v>0</v>
      </c>
      <c r="AF233" s="164">
        <f t="shared" si="236"/>
        <v>19.753593429158112</v>
      </c>
      <c r="AG233" s="164">
        <f t="shared" si="237"/>
        <v>19.753593429158112</v>
      </c>
      <c r="AH233" s="160">
        <v>1</v>
      </c>
      <c r="AJ233" s="36"/>
      <c r="AK233" s="36"/>
      <c r="AL233" s="36"/>
      <c r="AM233" s="137"/>
      <c r="AO233" s="138"/>
      <c r="BI233" s="39">
        <f t="shared" si="204"/>
        <v>0</v>
      </c>
      <c r="BJ233" s="39">
        <f t="shared" si="205"/>
        <v>0</v>
      </c>
      <c r="BK233" s="39">
        <f t="shared" si="206"/>
        <v>0</v>
      </c>
      <c r="BL233" s="39">
        <f t="shared" si="207"/>
        <v>0</v>
      </c>
      <c r="BM233" s="39">
        <f t="shared" si="208"/>
        <v>0</v>
      </c>
      <c r="BN233" s="39">
        <f t="shared" si="209"/>
        <v>0</v>
      </c>
      <c r="BO233" s="39">
        <f t="shared" si="210"/>
        <v>0</v>
      </c>
      <c r="BP233" s="39">
        <f t="shared" si="211"/>
        <v>0</v>
      </c>
      <c r="BQ233" s="39">
        <f t="shared" si="212"/>
        <v>0</v>
      </c>
      <c r="BR233" s="43"/>
      <c r="BS233" s="39">
        <f t="shared" si="213"/>
        <v>0</v>
      </c>
      <c r="BT233" s="39">
        <f t="shared" si="214"/>
        <v>0</v>
      </c>
      <c r="BU233" s="39">
        <f t="shared" si="215"/>
        <v>0</v>
      </c>
      <c r="BV233" s="40">
        <f t="shared" si="216"/>
        <v>0</v>
      </c>
      <c r="BX233" s="39">
        <f t="shared" si="217"/>
        <v>0</v>
      </c>
      <c r="BY233" s="39">
        <f t="shared" si="218"/>
        <v>0</v>
      </c>
      <c r="BZ233" s="39">
        <f t="shared" si="219"/>
        <v>0</v>
      </c>
      <c r="CA233" s="40">
        <f t="shared" si="220"/>
        <v>0</v>
      </c>
      <c r="CB233" s="40"/>
      <c r="CC233" s="52">
        <f t="shared" si="221"/>
        <v>0</v>
      </c>
      <c r="CE233" s="52">
        <f t="shared" si="222"/>
        <v>0</v>
      </c>
      <c r="CF233" s="70"/>
    </row>
    <row r="234" spans="1:84" ht="12" customHeight="1">
      <c r="A234" s="44">
        <f t="shared" si="223"/>
        <v>44197</v>
      </c>
      <c r="B234" s="66">
        <f t="shared" si="224"/>
        <v>15000</v>
      </c>
      <c r="C234" s="67"/>
      <c r="D234" s="68">
        <f t="shared" si="187"/>
        <v>15000</v>
      </c>
      <c r="E234" s="35">
        <f t="shared" si="188"/>
        <v>0</v>
      </c>
      <c r="F234" s="35">
        <f t="shared" si="189"/>
        <v>0</v>
      </c>
      <c r="G234" s="55">
        <f t="shared" si="190"/>
        <v>6.3250000000000002</v>
      </c>
      <c r="H234" s="69">
        <f>G234+' Summary'!$B$15</f>
        <v>6.3250000000000002</v>
      </c>
      <c r="I234" s="105">
        <f>H234+' Summary'!$B$17</f>
        <v>6.3250000000000002</v>
      </c>
      <c r="J234" s="55">
        <f t="shared" si="191"/>
        <v>0</v>
      </c>
      <c r="K234" s="69">
        <f>J234+' Summary'!$B$16</f>
        <v>0</v>
      </c>
      <c r="L234" s="105">
        <f t="shared" si="192"/>
        <v>0</v>
      </c>
      <c r="M234" s="55">
        <f t="shared" si="193"/>
        <v>0</v>
      </c>
      <c r="N234" s="69">
        <f t="shared" si="238"/>
        <v>0</v>
      </c>
      <c r="O234" s="105">
        <f t="shared" si="238"/>
        <v>0</v>
      </c>
      <c r="P234" s="7"/>
      <c r="Q234" s="105">
        <f t="shared" si="194"/>
        <v>6.3250000000000002</v>
      </c>
      <c r="R234" s="105">
        <f t="shared" si="195"/>
        <v>6.3250000000000002</v>
      </c>
      <c r="S234" s="105">
        <f t="shared" si="196"/>
        <v>6.3250000000000002</v>
      </c>
      <c r="T234" s="161">
        <f>Curves!F230+' Summary'!$B$18</f>
        <v>0</v>
      </c>
      <c r="U234" s="5">
        <f t="shared" si="197"/>
        <v>31</v>
      </c>
      <c r="V234" s="45">
        <f t="shared" si="198"/>
        <v>44252</v>
      </c>
      <c r="W234" s="5">
        <f t="shared" si="199"/>
        <v>7301</v>
      </c>
      <c r="X234" s="55">
        <f t="shared" si="200"/>
        <v>6.2781071743532618E-2</v>
      </c>
      <c r="Y234" s="47">
        <f t="shared" si="201"/>
        <v>0.29045680040930771</v>
      </c>
      <c r="Z234" s="47">
        <f>Y234/Y225</f>
        <v>0.94895576961472972</v>
      </c>
      <c r="AA234" s="5">
        <f t="shared" si="202"/>
        <v>0</v>
      </c>
      <c r="AB234" s="5">
        <f t="shared" si="203"/>
        <v>0</v>
      </c>
      <c r="AD234" s="36">
        <f t="shared" si="234"/>
        <v>6.3250000000000002</v>
      </c>
      <c r="AE234" s="165">
        <f t="shared" si="235"/>
        <v>0</v>
      </c>
      <c r="AF234" s="164">
        <f t="shared" si="236"/>
        <v>19.838466803559207</v>
      </c>
      <c r="AG234" s="164">
        <f t="shared" si="237"/>
        <v>19.838466803559207</v>
      </c>
      <c r="AH234" s="160">
        <v>1</v>
      </c>
      <c r="AJ234" s="36"/>
      <c r="AK234" s="36"/>
      <c r="AL234" s="36"/>
      <c r="AM234" s="137"/>
      <c r="AO234" s="138"/>
      <c r="BI234" s="39">
        <f t="shared" si="204"/>
        <v>0</v>
      </c>
      <c r="BJ234" s="39">
        <f t="shared" si="205"/>
        <v>0</v>
      </c>
      <c r="BK234" s="39">
        <f t="shared" si="206"/>
        <v>0</v>
      </c>
      <c r="BL234" s="39">
        <f t="shared" si="207"/>
        <v>0</v>
      </c>
      <c r="BM234" s="39">
        <f t="shared" si="208"/>
        <v>0</v>
      </c>
      <c r="BN234" s="39">
        <f t="shared" si="209"/>
        <v>0</v>
      </c>
      <c r="BO234" s="39">
        <f t="shared" si="210"/>
        <v>0</v>
      </c>
      <c r="BP234" s="39">
        <f t="shared" si="211"/>
        <v>0</v>
      </c>
      <c r="BQ234" s="39">
        <f t="shared" si="212"/>
        <v>0</v>
      </c>
      <c r="BR234" s="43"/>
      <c r="BS234" s="39">
        <f t="shared" si="213"/>
        <v>0</v>
      </c>
      <c r="BT234" s="39">
        <f t="shared" si="214"/>
        <v>0</v>
      </c>
      <c r="BU234" s="39">
        <f t="shared" si="215"/>
        <v>0</v>
      </c>
      <c r="BV234" s="40">
        <f t="shared" si="216"/>
        <v>0</v>
      </c>
      <c r="BX234" s="39">
        <f t="shared" si="217"/>
        <v>0</v>
      </c>
      <c r="BY234" s="39">
        <f t="shared" si="218"/>
        <v>0</v>
      </c>
      <c r="BZ234" s="39">
        <f t="shared" si="219"/>
        <v>0</v>
      </c>
      <c r="CA234" s="40">
        <f t="shared" si="220"/>
        <v>0</v>
      </c>
      <c r="CB234" s="40"/>
      <c r="CC234" s="52">
        <f t="shared" si="221"/>
        <v>0</v>
      </c>
      <c r="CE234" s="52">
        <f t="shared" si="222"/>
        <v>0</v>
      </c>
      <c r="CF234" s="70"/>
    </row>
    <row r="235" spans="1:84" ht="12" customHeight="1">
      <c r="A235" s="44">
        <f t="shared" si="223"/>
        <v>44228</v>
      </c>
      <c r="B235" s="66">
        <f t="shared" si="224"/>
        <v>15000</v>
      </c>
      <c r="C235" s="67"/>
      <c r="D235" s="68">
        <f t="shared" si="187"/>
        <v>15000</v>
      </c>
      <c r="E235" s="35">
        <f t="shared" si="188"/>
        <v>0</v>
      </c>
      <c r="F235" s="35">
        <f t="shared" si="189"/>
        <v>0</v>
      </c>
      <c r="G235" s="55">
        <f t="shared" si="190"/>
        <v>6.2050000000000001</v>
      </c>
      <c r="H235" s="69">
        <f>G235+' Summary'!$B$15</f>
        <v>6.2050000000000001</v>
      </c>
      <c r="I235" s="105">
        <f>H235+' Summary'!$B$17</f>
        <v>6.2050000000000001</v>
      </c>
      <c r="J235" s="55">
        <f t="shared" si="191"/>
        <v>0</v>
      </c>
      <c r="K235" s="69">
        <f>J235+' Summary'!$B$16</f>
        <v>0</v>
      </c>
      <c r="L235" s="105">
        <f t="shared" si="192"/>
        <v>0</v>
      </c>
      <c r="M235" s="55">
        <f t="shared" si="193"/>
        <v>0</v>
      </c>
      <c r="N235" s="69">
        <f t="shared" si="238"/>
        <v>0</v>
      </c>
      <c r="O235" s="105">
        <f t="shared" si="238"/>
        <v>0</v>
      </c>
      <c r="P235" s="7"/>
      <c r="Q235" s="105">
        <f t="shared" si="194"/>
        <v>6.2050000000000001</v>
      </c>
      <c r="R235" s="105">
        <f t="shared" si="195"/>
        <v>6.2050000000000001</v>
      </c>
      <c r="S235" s="105">
        <f t="shared" si="196"/>
        <v>6.2050000000000001</v>
      </c>
      <c r="T235" s="161">
        <f>Curves!F231+' Summary'!$B$18</f>
        <v>0</v>
      </c>
      <c r="U235" s="5">
        <f t="shared" si="197"/>
        <v>28</v>
      </c>
      <c r="V235" s="45">
        <f t="shared" si="198"/>
        <v>44280</v>
      </c>
      <c r="W235" s="5">
        <f t="shared" si="199"/>
        <v>7329</v>
      </c>
      <c r="X235" s="55">
        <f t="shared" si="200"/>
        <v>6.2815143492015724E-2</v>
      </c>
      <c r="Y235" s="47">
        <f t="shared" si="201"/>
        <v>0.28890988689104957</v>
      </c>
      <c r="Z235" s="47">
        <f>Y235/Y225</f>
        <v>0.94390182525475097</v>
      </c>
      <c r="AA235" s="5">
        <f t="shared" si="202"/>
        <v>0</v>
      </c>
      <c r="AB235" s="5">
        <f t="shared" si="203"/>
        <v>0</v>
      </c>
      <c r="AD235" s="36">
        <f t="shared" si="234"/>
        <v>6.2050000000000001</v>
      </c>
      <c r="AE235" s="165">
        <f t="shared" si="235"/>
        <v>0</v>
      </c>
      <c r="AF235" s="164">
        <f t="shared" si="236"/>
        <v>19.923340177960302</v>
      </c>
      <c r="AG235" s="164">
        <f t="shared" si="237"/>
        <v>19.923340177960302</v>
      </c>
      <c r="AH235" s="160">
        <v>1</v>
      </c>
      <c r="AJ235" s="36"/>
      <c r="AK235" s="36"/>
      <c r="AL235" s="36"/>
      <c r="AM235" s="137"/>
      <c r="AO235" s="138"/>
      <c r="BI235" s="39">
        <f t="shared" si="204"/>
        <v>0</v>
      </c>
      <c r="BJ235" s="39">
        <f t="shared" si="205"/>
        <v>0</v>
      </c>
      <c r="BK235" s="39">
        <f t="shared" si="206"/>
        <v>0</v>
      </c>
      <c r="BL235" s="39">
        <f t="shared" si="207"/>
        <v>0</v>
      </c>
      <c r="BM235" s="39">
        <f t="shared" si="208"/>
        <v>0</v>
      </c>
      <c r="BN235" s="39">
        <f t="shared" si="209"/>
        <v>0</v>
      </c>
      <c r="BO235" s="39">
        <f t="shared" si="210"/>
        <v>0</v>
      </c>
      <c r="BP235" s="39">
        <f t="shared" si="211"/>
        <v>0</v>
      </c>
      <c r="BQ235" s="39">
        <f t="shared" si="212"/>
        <v>0</v>
      </c>
      <c r="BR235" s="43"/>
      <c r="BS235" s="39">
        <f t="shared" si="213"/>
        <v>0</v>
      </c>
      <c r="BT235" s="39">
        <f t="shared" si="214"/>
        <v>0</v>
      </c>
      <c r="BU235" s="39">
        <f t="shared" si="215"/>
        <v>0</v>
      </c>
      <c r="BV235" s="40">
        <f t="shared" si="216"/>
        <v>0</v>
      </c>
      <c r="BX235" s="39">
        <f t="shared" si="217"/>
        <v>0</v>
      </c>
      <c r="BY235" s="39">
        <f t="shared" si="218"/>
        <v>0</v>
      </c>
      <c r="BZ235" s="39">
        <f t="shared" si="219"/>
        <v>0</v>
      </c>
      <c r="CA235" s="40">
        <f t="shared" si="220"/>
        <v>0</v>
      </c>
      <c r="CB235" s="40"/>
      <c r="CC235" s="52">
        <f t="shared" si="221"/>
        <v>0</v>
      </c>
      <c r="CE235" s="52">
        <f t="shared" si="222"/>
        <v>0</v>
      </c>
      <c r="CF235" s="70"/>
    </row>
    <row r="236" spans="1:84" ht="12" customHeight="1">
      <c r="A236" s="44">
        <f t="shared" si="223"/>
        <v>44256</v>
      </c>
      <c r="B236" s="66">
        <f t="shared" si="224"/>
        <v>15000</v>
      </c>
      <c r="C236" s="67"/>
      <c r="D236" s="68">
        <f t="shared" si="187"/>
        <v>15000</v>
      </c>
      <c r="E236" s="35">
        <f t="shared" si="188"/>
        <v>0</v>
      </c>
      <c r="F236" s="35">
        <f t="shared" si="189"/>
        <v>0</v>
      </c>
      <c r="G236" s="55">
        <f t="shared" si="190"/>
        <v>6.0650000000000004</v>
      </c>
      <c r="H236" s="69">
        <f>G236+' Summary'!$B$15</f>
        <v>6.0650000000000004</v>
      </c>
      <c r="I236" s="105">
        <f>H236+' Summary'!$B$17</f>
        <v>6.0650000000000004</v>
      </c>
      <c r="J236" s="55">
        <f t="shared" si="191"/>
        <v>0</v>
      </c>
      <c r="K236" s="69">
        <f>J236+' Summary'!$B$16</f>
        <v>0</v>
      </c>
      <c r="L236" s="105">
        <f t="shared" si="192"/>
        <v>0</v>
      </c>
      <c r="M236" s="55">
        <f t="shared" si="193"/>
        <v>0</v>
      </c>
      <c r="N236" s="69">
        <f t="shared" si="238"/>
        <v>0</v>
      </c>
      <c r="O236" s="105">
        <f t="shared" si="238"/>
        <v>0</v>
      </c>
      <c r="P236" s="7"/>
      <c r="Q236" s="105">
        <f t="shared" si="194"/>
        <v>6.0650000000000004</v>
      </c>
      <c r="R236" s="105">
        <f t="shared" si="195"/>
        <v>6.0650000000000004</v>
      </c>
      <c r="S236" s="105">
        <f t="shared" si="196"/>
        <v>6.0650000000000004</v>
      </c>
      <c r="T236" s="161">
        <f>Curves!F232+' Summary'!$B$18</f>
        <v>0</v>
      </c>
      <c r="U236" s="5">
        <f t="shared" si="197"/>
        <v>31</v>
      </c>
      <c r="V236" s="45">
        <f t="shared" si="198"/>
        <v>44311</v>
      </c>
      <c r="W236" s="5">
        <f t="shared" si="199"/>
        <v>7360</v>
      </c>
      <c r="X236" s="55">
        <f t="shared" si="200"/>
        <v>6.2845917974847509E-2</v>
      </c>
      <c r="Y236" s="47">
        <f t="shared" si="201"/>
        <v>0.28739655110573781</v>
      </c>
      <c r="Z236" s="47">
        <f>Y236/Y225</f>
        <v>0.93895758320976419</v>
      </c>
      <c r="AA236" s="5">
        <f t="shared" si="202"/>
        <v>0</v>
      </c>
      <c r="AB236" s="5">
        <f t="shared" si="203"/>
        <v>0</v>
      </c>
      <c r="AD236" s="36">
        <f t="shared" si="234"/>
        <v>6.0650000000000004</v>
      </c>
      <c r="AE236" s="165">
        <f t="shared" si="235"/>
        <v>0</v>
      </c>
      <c r="AF236" s="164">
        <f t="shared" si="236"/>
        <v>20</v>
      </c>
      <c r="AG236" s="164">
        <f t="shared" si="237"/>
        <v>20</v>
      </c>
      <c r="AH236" s="160">
        <v>1</v>
      </c>
      <c r="AJ236" s="36"/>
      <c r="AK236" s="36"/>
      <c r="AL236" s="36"/>
      <c r="AM236" s="137"/>
      <c r="AO236" s="138"/>
      <c r="BI236" s="39">
        <f t="shared" si="204"/>
        <v>0</v>
      </c>
      <c r="BJ236" s="39">
        <f t="shared" si="205"/>
        <v>0</v>
      </c>
      <c r="BK236" s="39">
        <f t="shared" si="206"/>
        <v>0</v>
      </c>
      <c r="BL236" s="39">
        <f t="shared" si="207"/>
        <v>0</v>
      </c>
      <c r="BM236" s="39">
        <f t="shared" si="208"/>
        <v>0</v>
      </c>
      <c r="BN236" s="39">
        <f t="shared" si="209"/>
        <v>0</v>
      </c>
      <c r="BO236" s="39">
        <f t="shared" si="210"/>
        <v>0</v>
      </c>
      <c r="BP236" s="39">
        <f t="shared" si="211"/>
        <v>0</v>
      </c>
      <c r="BQ236" s="39">
        <f t="shared" si="212"/>
        <v>0</v>
      </c>
      <c r="BR236" s="43"/>
      <c r="BS236" s="39">
        <f t="shared" si="213"/>
        <v>0</v>
      </c>
      <c r="BT236" s="39">
        <f t="shared" si="214"/>
        <v>0</v>
      </c>
      <c r="BU236" s="39">
        <f t="shared" si="215"/>
        <v>0</v>
      </c>
      <c r="BV236" s="40">
        <f t="shared" si="216"/>
        <v>0</v>
      </c>
      <c r="BX236" s="39">
        <f t="shared" si="217"/>
        <v>0</v>
      </c>
      <c r="BY236" s="39">
        <f t="shared" si="218"/>
        <v>0</v>
      </c>
      <c r="BZ236" s="39">
        <f t="shared" si="219"/>
        <v>0</v>
      </c>
      <c r="CA236" s="40">
        <f t="shared" si="220"/>
        <v>0</v>
      </c>
      <c r="CB236" s="40"/>
      <c r="CC236" s="52">
        <f t="shared" si="221"/>
        <v>0</v>
      </c>
      <c r="CE236" s="52">
        <f t="shared" si="222"/>
        <v>0</v>
      </c>
      <c r="CF236" s="70"/>
    </row>
    <row r="237" spans="1:84" ht="12" customHeight="1">
      <c r="A237" s="44">
        <f t="shared" si="223"/>
        <v>44287</v>
      </c>
      <c r="B237" s="66">
        <f t="shared" si="224"/>
        <v>15000</v>
      </c>
      <c r="C237" s="67"/>
      <c r="D237" s="68">
        <f t="shared" si="187"/>
        <v>15000</v>
      </c>
      <c r="E237" s="35">
        <f t="shared" si="188"/>
        <v>0</v>
      </c>
      <c r="F237" s="35">
        <f t="shared" si="189"/>
        <v>0</v>
      </c>
      <c r="G237" s="55">
        <f t="shared" si="190"/>
        <v>6.0650000000000004</v>
      </c>
      <c r="H237" s="69">
        <f>G237+' Summary'!$B$15</f>
        <v>6.0650000000000004</v>
      </c>
      <c r="I237" s="105">
        <f>H237+' Summary'!$B$17</f>
        <v>6.0650000000000004</v>
      </c>
      <c r="J237" s="55">
        <f t="shared" si="191"/>
        <v>0</v>
      </c>
      <c r="K237" s="69">
        <f>J237+' Summary'!$B$16</f>
        <v>0</v>
      </c>
      <c r="L237" s="105">
        <f t="shared" si="192"/>
        <v>0</v>
      </c>
      <c r="M237" s="55">
        <f t="shared" si="193"/>
        <v>0</v>
      </c>
      <c r="N237" s="69">
        <f t="shared" si="238"/>
        <v>0</v>
      </c>
      <c r="O237" s="105">
        <f t="shared" si="238"/>
        <v>0</v>
      </c>
      <c r="P237" s="7"/>
      <c r="Q237" s="105">
        <f t="shared" si="194"/>
        <v>6.0650000000000004</v>
      </c>
      <c r="R237" s="105">
        <f t="shared" si="195"/>
        <v>6.0650000000000004</v>
      </c>
      <c r="S237" s="105">
        <f t="shared" si="196"/>
        <v>6.0650000000000004</v>
      </c>
      <c r="T237" s="161">
        <f>Curves!F233+' Summary'!$B$18</f>
        <v>0</v>
      </c>
      <c r="U237" s="5">
        <f t="shared" si="197"/>
        <v>30</v>
      </c>
      <c r="V237" s="45">
        <f t="shared" si="198"/>
        <v>44341</v>
      </c>
      <c r="W237" s="5">
        <f t="shared" si="199"/>
        <v>7390</v>
      </c>
      <c r="X237" s="55">
        <f t="shared" si="200"/>
        <v>6.2845917974847509E-2</v>
      </c>
      <c r="Y237" s="47">
        <f t="shared" si="201"/>
        <v>0.28593958057788738</v>
      </c>
      <c r="Z237" s="150">
        <f>Y237/Y225</f>
        <v>0.93419749294293641</v>
      </c>
      <c r="AA237" s="5">
        <f t="shared" si="202"/>
        <v>0</v>
      </c>
      <c r="AB237" s="5">
        <f t="shared" si="203"/>
        <v>0</v>
      </c>
      <c r="AD237" s="151">
        <f t="shared" si="234"/>
        <v>6.0650000000000004</v>
      </c>
      <c r="AE237" s="167">
        <f t="shared" si="235"/>
        <v>0</v>
      </c>
      <c r="AF237" s="168">
        <f t="shared" si="236"/>
        <v>20.084873374401095</v>
      </c>
      <c r="AG237" s="168">
        <f t="shared" si="237"/>
        <v>20.084873374401095</v>
      </c>
      <c r="AH237" s="169">
        <v>1</v>
      </c>
      <c r="AI237" s="148"/>
      <c r="AJ237" s="151"/>
      <c r="AK237" s="151"/>
      <c r="AL237" s="151"/>
      <c r="AM237" s="152"/>
      <c r="AN237" s="148"/>
      <c r="AO237" s="153"/>
      <c r="AP237" s="148"/>
      <c r="AQ237" s="148"/>
      <c r="AR237" s="148"/>
      <c r="AS237" s="148"/>
      <c r="AT237" s="148"/>
      <c r="AU237" s="148"/>
      <c r="AV237" s="148"/>
      <c r="AW237" s="148"/>
      <c r="AX237" s="148"/>
      <c r="AY237" s="148"/>
      <c r="BI237" s="39">
        <f t="shared" si="204"/>
        <v>0</v>
      </c>
      <c r="BJ237" s="39">
        <f t="shared" si="205"/>
        <v>0</v>
      </c>
      <c r="BK237" s="39">
        <f t="shared" si="206"/>
        <v>0</v>
      </c>
      <c r="BL237" s="39">
        <f t="shared" si="207"/>
        <v>0</v>
      </c>
      <c r="BM237" s="39">
        <f t="shared" si="208"/>
        <v>0</v>
      </c>
      <c r="BN237" s="39">
        <f t="shared" si="209"/>
        <v>0</v>
      </c>
      <c r="BO237" s="39">
        <f t="shared" si="210"/>
        <v>0</v>
      </c>
      <c r="BP237" s="39">
        <f t="shared" si="211"/>
        <v>0</v>
      </c>
      <c r="BQ237" s="39">
        <f t="shared" si="212"/>
        <v>0</v>
      </c>
      <c r="BR237" s="43"/>
      <c r="BS237" s="39">
        <f t="shared" si="213"/>
        <v>0</v>
      </c>
      <c r="BT237" s="39">
        <f t="shared" si="214"/>
        <v>0</v>
      </c>
      <c r="BU237" s="39">
        <f t="shared" si="215"/>
        <v>0</v>
      </c>
      <c r="BV237" s="40">
        <f t="shared" si="216"/>
        <v>0</v>
      </c>
      <c r="BX237" s="39">
        <f t="shared" si="217"/>
        <v>0</v>
      </c>
      <c r="BY237" s="39">
        <f t="shared" si="218"/>
        <v>0</v>
      </c>
      <c r="BZ237" s="39">
        <f t="shared" si="219"/>
        <v>0</v>
      </c>
      <c r="CA237" s="40">
        <f t="shared" si="220"/>
        <v>0</v>
      </c>
      <c r="CB237" s="40"/>
      <c r="CC237" s="52">
        <f t="shared" si="221"/>
        <v>0</v>
      </c>
      <c r="CE237" s="52">
        <f t="shared" si="222"/>
        <v>0</v>
      </c>
      <c r="CF237" s="70"/>
    </row>
    <row r="238" spans="1:84" ht="12" customHeight="1">
      <c r="A238" s="44">
        <f t="shared" si="223"/>
        <v>44317</v>
      </c>
      <c r="B238" s="66">
        <f t="shared" si="224"/>
        <v>15000</v>
      </c>
      <c r="C238" s="67"/>
      <c r="D238" s="68">
        <f t="shared" si="187"/>
        <v>15000</v>
      </c>
      <c r="E238" s="35">
        <f t="shared" si="188"/>
        <v>0</v>
      </c>
      <c r="F238" s="35">
        <f t="shared" si="189"/>
        <v>0</v>
      </c>
      <c r="G238" s="55">
        <f t="shared" si="190"/>
        <v>6.0650000000000004</v>
      </c>
      <c r="H238" s="69">
        <f>G238+' Summary'!$B$15</f>
        <v>6.0650000000000004</v>
      </c>
      <c r="I238" s="105">
        <f>H238+' Summary'!$B$17</f>
        <v>6.0650000000000004</v>
      </c>
      <c r="J238" s="55">
        <f t="shared" si="191"/>
        <v>0</v>
      </c>
      <c r="K238" s="69">
        <f>J238+' Summary'!$B$16</f>
        <v>0</v>
      </c>
      <c r="L238" s="105">
        <f t="shared" si="192"/>
        <v>0</v>
      </c>
      <c r="M238" s="55">
        <f t="shared" si="193"/>
        <v>0</v>
      </c>
      <c r="N238" s="69">
        <f t="shared" si="238"/>
        <v>0</v>
      </c>
      <c r="O238" s="105">
        <f t="shared" si="238"/>
        <v>0</v>
      </c>
      <c r="P238" s="7"/>
      <c r="Q238" s="105">
        <f t="shared" si="194"/>
        <v>6.0650000000000004</v>
      </c>
      <c r="R238" s="105">
        <f t="shared" si="195"/>
        <v>6.0650000000000004</v>
      </c>
      <c r="S238" s="105">
        <f t="shared" si="196"/>
        <v>6.0650000000000004</v>
      </c>
      <c r="T238" s="161">
        <f>Curves!F234+' Summary'!$B$18</f>
        <v>0</v>
      </c>
      <c r="U238" s="5">
        <f t="shared" si="197"/>
        <v>31</v>
      </c>
      <c r="V238" s="45">
        <f t="shared" si="198"/>
        <v>44372</v>
      </c>
      <c r="W238" s="5">
        <f t="shared" si="199"/>
        <v>7421</v>
      </c>
      <c r="X238" s="55">
        <f t="shared" si="200"/>
        <v>6.2845917974847509E-2</v>
      </c>
      <c r="Y238" s="47">
        <f t="shared" si="201"/>
        <v>0.284441803522273</v>
      </c>
      <c r="Z238" s="47">
        <f>Y238/Y237</f>
        <v>0.99476191070649489</v>
      </c>
      <c r="AA238" s="5">
        <f t="shared" si="202"/>
        <v>0</v>
      </c>
      <c r="AB238" s="5">
        <f t="shared" si="203"/>
        <v>0</v>
      </c>
      <c r="AD238" s="36">
        <f>S238</f>
        <v>6.0650000000000004</v>
      </c>
      <c r="AE238" s="165">
        <f>T238</f>
        <v>0</v>
      </c>
      <c r="AF238" s="164">
        <f>(A238-$C$3)/365.25</f>
        <v>20.167008898015059</v>
      </c>
      <c r="AG238" s="164">
        <f>AF238</f>
        <v>20.167008898015059</v>
      </c>
      <c r="AH238" s="160">
        <v>1</v>
      </c>
      <c r="AI238" s="5">
        <v>0</v>
      </c>
      <c r="AJ238" s="36">
        <f>$S$8</f>
        <v>4.8062713432508364</v>
      </c>
      <c r="AK238" s="36">
        <f>AJ238-$AK$2</f>
        <v>4.7962713432508366</v>
      </c>
      <c r="AL238" s="166">
        <f>X249</f>
        <v>6.2845917974847509E-2</v>
      </c>
      <c r="AM238" s="137">
        <f>AM226</f>
        <v>1</v>
      </c>
      <c r="AN238" s="5">
        <v>0</v>
      </c>
      <c r="AO238" s="138">
        <f>AF249</f>
        <v>21.084188911704313</v>
      </c>
      <c r="AP238" s="5">
        <v>0</v>
      </c>
      <c r="AQ238" s="5">
        <v>0</v>
      </c>
      <c r="AR238" s="5">
        <v>0</v>
      </c>
      <c r="AT238" s="161">
        <f>_xll.ASTRIP(AD238:AD249,AE238:AE249,AF238:AF249,AG238:AG249,AH238:AH249,AI238,AJ238,AL238,AM238,AN238,AO238,AP238,AQ238,AR238)</f>
        <v>0</v>
      </c>
      <c r="AU238" s="161">
        <f>_xll.ASTRIP(AD238:AD249,AE238:AE249,AF238:AF249,AG238:AG249,AH238:AH249,AI238,AK238,AL238,AM238,AN238,AO238,AP238,AQ238,AR238)</f>
        <v>0</v>
      </c>
      <c r="AV238" s="138">
        <f>SUM(Z250:Z261)*$AG$2/12</f>
        <v>9.6706955109030032E-2</v>
      </c>
      <c r="AW238" s="170">
        <f>AV238/$AK$2</f>
        <v>9.6706955109030037</v>
      </c>
      <c r="AX238" s="161">
        <f>(AT238-AU238)*AW238</f>
        <v>0</v>
      </c>
      <c r="AY238" s="174">
        <f>AX238*SUM(E250:E261)</f>
        <v>0</v>
      </c>
      <c r="BI238" s="39">
        <f t="shared" si="204"/>
        <v>0</v>
      </c>
      <c r="BJ238" s="39">
        <f t="shared" si="205"/>
        <v>0</v>
      </c>
      <c r="BK238" s="39">
        <f t="shared" si="206"/>
        <v>0</v>
      </c>
      <c r="BL238" s="39">
        <f t="shared" si="207"/>
        <v>0</v>
      </c>
      <c r="BM238" s="39">
        <f t="shared" si="208"/>
        <v>0</v>
      </c>
      <c r="BN238" s="39">
        <f t="shared" si="209"/>
        <v>0</v>
      </c>
      <c r="BO238" s="39">
        <f t="shared" si="210"/>
        <v>0</v>
      </c>
      <c r="BP238" s="39">
        <f t="shared" si="211"/>
        <v>0</v>
      </c>
      <c r="BQ238" s="39">
        <f t="shared" si="212"/>
        <v>0</v>
      </c>
      <c r="BR238" s="43"/>
      <c r="BS238" s="39">
        <f t="shared" si="213"/>
        <v>0</v>
      </c>
      <c r="BT238" s="39">
        <f t="shared" si="214"/>
        <v>0</v>
      </c>
      <c r="BU238" s="39">
        <f t="shared" si="215"/>
        <v>0</v>
      </c>
      <c r="BV238" s="40">
        <f t="shared" si="216"/>
        <v>0</v>
      </c>
      <c r="BX238" s="39">
        <f t="shared" si="217"/>
        <v>0</v>
      </c>
      <c r="BY238" s="39">
        <f t="shared" si="218"/>
        <v>0</v>
      </c>
      <c r="BZ238" s="39">
        <f t="shared" si="219"/>
        <v>0</v>
      </c>
      <c r="CA238" s="40">
        <f t="shared" si="220"/>
        <v>0</v>
      </c>
      <c r="CB238" s="40"/>
      <c r="CC238" s="52">
        <f t="shared" si="221"/>
        <v>0</v>
      </c>
      <c r="CE238" s="52">
        <f t="shared" si="222"/>
        <v>0</v>
      </c>
      <c r="CF238" s="70"/>
    </row>
    <row r="239" spans="1:84" ht="12" customHeight="1">
      <c r="A239" s="44">
        <f t="shared" si="223"/>
        <v>44348</v>
      </c>
      <c r="B239" s="66">
        <f t="shared" si="224"/>
        <v>15000</v>
      </c>
      <c r="C239" s="67"/>
      <c r="D239" s="68">
        <f t="shared" si="187"/>
        <v>15000</v>
      </c>
      <c r="E239" s="35">
        <f t="shared" si="188"/>
        <v>0</v>
      </c>
      <c r="F239" s="35">
        <f t="shared" si="189"/>
        <v>0</v>
      </c>
      <c r="G239" s="55">
        <f t="shared" si="190"/>
        <v>6.0650000000000004</v>
      </c>
      <c r="H239" s="69">
        <f>G239+' Summary'!$B$15</f>
        <v>6.0650000000000004</v>
      </c>
      <c r="I239" s="105">
        <f>H239+' Summary'!$B$17</f>
        <v>6.0650000000000004</v>
      </c>
      <c r="J239" s="55">
        <f t="shared" si="191"/>
        <v>0</v>
      </c>
      <c r="K239" s="69">
        <f>J239+' Summary'!$B$16</f>
        <v>0</v>
      </c>
      <c r="L239" s="105">
        <f t="shared" si="192"/>
        <v>0</v>
      </c>
      <c r="M239" s="55">
        <f t="shared" si="193"/>
        <v>0</v>
      </c>
      <c r="N239" s="69">
        <f t="shared" si="238"/>
        <v>0</v>
      </c>
      <c r="O239" s="105">
        <f t="shared" si="238"/>
        <v>0</v>
      </c>
      <c r="P239" s="7"/>
      <c r="Q239" s="105">
        <f t="shared" si="194"/>
        <v>6.0650000000000004</v>
      </c>
      <c r="R239" s="105">
        <f t="shared" si="195"/>
        <v>6.0650000000000004</v>
      </c>
      <c r="S239" s="105">
        <f t="shared" si="196"/>
        <v>6.0650000000000004</v>
      </c>
      <c r="T239" s="161">
        <f>Curves!F235+' Summary'!$B$18</f>
        <v>0</v>
      </c>
      <c r="U239" s="5">
        <f t="shared" si="197"/>
        <v>30</v>
      </c>
      <c r="V239" s="45">
        <f t="shared" si="198"/>
        <v>44402</v>
      </c>
      <c r="W239" s="5">
        <f t="shared" si="199"/>
        <v>7451</v>
      </c>
      <c r="X239" s="55">
        <f t="shared" si="200"/>
        <v>6.2845917974847509E-2</v>
      </c>
      <c r="Y239" s="47">
        <f t="shared" si="201"/>
        <v>0.28299981222827131</v>
      </c>
      <c r="Z239" s="47">
        <f>Y239/Y237</f>
        <v>0.98971891773893361</v>
      </c>
      <c r="AA239" s="5">
        <f t="shared" si="202"/>
        <v>0</v>
      </c>
      <c r="AB239" s="5">
        <f t="shared" si="203"/>
        <v>0</v>
      </c>
      <c r="AD239" s="36">
        <f t="shared" ref="AD239:AD249" si="239">S239</f>
        <v>6.0650000000000004</v>
      </c>
      <c r="AE239" s="165">
        <f t="shared" ref="AE239:AE249" si="240">T239</f>
        <v>0</v>
      </c>
      <c r="AF239" s="164">
        <f t="shared" ref="AF239:AF249" si="241">(A239-$C$3)/365.25</f>
        <v>20.251882272416154</v>
      </c>
      <c r="AG239" s="164">
        <f t="shared" ref="AG239:AG249" si="242">AF239</f>
        <v>20.251882272416154</v>
      </c>
      <c r="AH239" s="160">
        <v>1</v>
      </c>
      <c r="AJ239" s="36"/>
      <c r="AK239" s="36"/>
      <c r="AL239" s="36"/>
      <c r="AM239" s="137"/>
      <c r="AO239" s="138"/>
      <c r="BI239" s="39">
        <f t="shared" si="204"/>
        <v>0</v>
      </c>
      <c r="BJ239" s="39">
        <f t="shared" si="205"/>
        <v>0</v>
      </c>
      <c r="BK239" s="39">
        <f t="shared" si="206"/>
        <v>0</v>
      </c>
      <c r="BL239" s="39">
        <f t="shared" si="207"/>
        <v>0</v>
      </c>
      <c r="BM239" s="39">
        <f t="shared" si="208"/>
        <v>0</v>
      </c>
      <c r="BN239" s="39">
        <f t="shared" si="209"/>
        <v>0</v>
      </c>
      <c r="BO239" s="39">
        <f t="shared" si="210"/>
        <v>0</v>
      </c>
      <c r="BP239" s="39">
        <f t="shared" si="211"/>
        <v>0</v>
      </c>
      <c r="BQ239" s="39">
        <f t="shared" si="212"/>
        <v>0</v>
      </c>
      <c r="BR239" s="43"/>
      <c r="BS239" s="39">
        <f t="shared" si="213"/>
        <v>0</v>
      </c>
      <c r="BT239" s="39">
        <f t="shared" si="214"/>
        <v>0</v>
      </c>
      <c r="BU239" s="39">
        <f t="shared" si="215"/>
        <v>0</v>
      </c>
      <c r="BV239" s="40">
        <f t="shared" si="216"/>
        <v>0</v>
      </c>
      <c r="BX239" s="39">
        <f t="shared" si="217"/>
        <v>0</v>
      </c>
      <c r="BY239" s="39">
        <f t="shared" si="218"/>
        <v>0</v>
      </c>
      <c r="BZ239" s="39">
        <f t="shared" si="219"/>
        <v>0</v>
      </c>
      <c r="CA239" s="40">
        <f t="shared" si="220"/>
        <v>0</v>
      </c>
      <c r="CB239" s="40"/>
      <c r="CC239" s="52">
        <f t="shared" si="221"/>
        <v>0</v>
      </c>
      <c r="CE239" s="52">
        <f t="shared" si="222"/>
        <v>0</v>
      </c>
      <c r="CF239" s="70"/>
    </row>
    <row r="240" spans="1:84" ht="12" customHeight="1">
      <c r="A240" s="44">
        <f t="shared" si="223"/>
        <v>44378</v>
      </c>
      <c r="B240" s="66">
        <f t="shared" si="224"/>
        <v>15000</v>
      </c>
      <c r="C240" s="67"/>
      <c r="D240" s="68">
        <f t="shared" si="187"/>
        <v>15000</v>
      </c>
      <c r="E240" s="35">
        <f t="shared" si="188"/>
        <v>0</v>
      </c>
      <c r="F240" s="35">
        <f t="shared" si="189"/>
        <v>0</v>
      </c>
      <c r="G240" s="55">
        <f t="shared" si="190"/>
        <v>6.0650000000000004</v>
      </c>
      <c r="H240" s="69">
        <f>G240+' Summary'!$B$15</f>
        <v>6.0650000000000004</v>
      </c>
      <c r="I240" s="105">
        <f>H240+' Summary'!$B$17</f>
        <v>6.0650000000000004</v>
      </c>
      <c r="J240" s="55">
        <f t="shared" si="191"/>
        <v>0</v>
      </c>
      <c r="K240" s="69">
        <f>J240+' Summary'!$B$16</f>
        <v>0</v>
      </c>
      <c r="L240" s="105">
        <f t="shared" si="192"/>
        <v>0</v>
      </c>
      <c r="M240" s="55">
        <f t="shared" si="193"/>
        <v>0</v>
      </c>
      <c r="N240" s="69">
        <f t="shared" si="238"/>
        <v>0</v>
      </c>
      <c r="O240" s="105">
        <f t="shared" si="238"/>
        <v>0</v>
      </c>
      <c r="P240" s="7"/>
      <c r="Q240" s="105">
        <f t="shared" si="194"/>
        <v>6.0650000000000004</v>
      </c>
      <c r="R240" s="105">
        <f t="shared" si="195"/>
        <v>6.0650000000000004</v>
      </c>
      <c r="S240" s="105">
        <f t="shared" si="196"/>
        <v>6.0650000000000004</v>
      </c>
      <c r="T240" s="161">
        <f>Curves!F236+' Summary'!$B$18</f>
        <v>0</v>
      </c>
      <c r="U240" s="5">
        <f t="shared" si="197"/>
        <v>31</v>
      </c>
      <c r="V240" s="45">
        <f t="shared" si="198"/>
        <v>44433</v>
      </c>
      <c r="W240" s="5">
        <f t="shared" si="199"/>
        <v>7482</v>
      </c>
      <c r="X240" s="55">
        <f t="shared" si="200"/>
        <v>6.2845917974847509E-2</v>
      </c>
      <c r="Y240" s="47">
        <f t="shared" si="201"/>
        <v>0.28151743394177448</v>
      </c>
      <c r="Z240" s="47">
        <f>Y240/Y237</f>
        <v>0.98453468167234603</v>
      </c>
      <c r="AA240" s="5">
        <f t="shared" si="202"/>
        <v>0</v>
      </c>
      <c r="AB240" s="5">
        <f t="shared" si="203"/>
        <v>0</v>
      </c>
      <c r="AD240" s="36">
        <f t="shared" si="239"/>
        <v>6.0650000000000004</v>
      </c>
      <c r="AE240" s="165">
        <f t="shared" si="240"/>
        <v>0</v>
      </c>
      <c r="AF240" s="164">
        <f t="shared" si="241"/>
        <v>20.334017796030118</v>
      </c>
      <c r="AG240" s="164">
        <f t="shared" si="242"/>
        <v>20.334017796030118</v>
      </c>
      <c r="AH240" s="160">
        <v>1</v>
      </c>
      <c r="AJ240" s="36"/>
      <c r="AK240" s="36"/>
      <c r="AL240" s="36"/>
      <c r="AM240" s="137"/>
      <c r="AO240" s="138"/>
      <c r="BI240" s="39">
        <f t="shared" si="204"/>
        <v>0</v>
      </c>
      <c r="BJ240" s="39">
        <f t="shared" si="205"/>
        <v>0</v>
      </c>
      <c r="BK240" s="39">
        <f t="shared" si="206"/>
        <v>0</v>
      </c>
      <c r="BL240" s="39">
        <f t="shared" si="207"/>
        <v>0</v>
      </c>
      <c r="BM240" s="39">
        <f t="shared" si="208"/>
        <v>0</v>
      </c>
      <c r="BN240" s="39">
        <f t="shared" si="209"/>
        <v>0</v>
      </c>
      <c r="BO240" s="39">
        <f t="shared" si="210"/>
        <v>0</v>
      </c>
      <c r="BP240" s="39">
        <f t="shared" si="211"/>
        <v>0</v>
      </c>
      <c r="BQ240" s="39">
        <f t="shared" si="212"/>
        <v>0</v>
      </c>
      <c r="BR240" s="43"/>
      <c r="BS240" s="39">
        <f t="shared" si="213"/>
        <v>0</v>
      </c>
      <c r="BT240" s="39">
        <f t="shared" si="214"/>
        <v>0</v>
      </c>
      <c r="BU240" s="39">
        <f t="shared" si="215"/>
        <v>0</v>
      </c>
      <c r="BV240" s="40">
        <f t="shared" si="216"/>
        <v>0</v>
      </c>
      <c r="BX240" s="39">
        <f t="shared" si="217"/>
        <v>0</v>
      </c>
      <c r="BY240" s="39">
        <f t="shared" si="218"/>
        <v>0</v>
      </c>
      <c r="BZ240" s="39">
        <f t="shared" si="219"/>
        <v>0</v>
      </c>
      <c r="CA240" s="40">
        <f t="shared" si="220"/>
        <v>0</v>
      </c>
      <c r="CB240" s="40"/>
      <c r="CC240" s="52">
        <f t="shared" si="221"/>
        <v>0</v>
      </c>
      <c r="CE240" s="52">
        <f t="shared" si="222"/>
        <v>0</v>
      </c>
      <c r="CF240" s="70"/>
    </row>
    <row r="241" spans="1:84" ht="12" customHeight="1">
      <c r="A241" s="44">
        <f t="shared" si="223"/>
        <v>44409</v>
      </c>
      <c r="B241" s="66">
        <f t="shared" si="224"/>
        <v>15000</v>
      </c>
      <c r="C241" s="67"/>
      <c r="D241" s="68">
        <f t="shared" si="187"/>
        <v>15000</v>
      </c>
      <c r="E241" s="35">
        <f t="shared" si="188"/>
        <v>0</v>
      </c>
      <c r="F241" s="35">
        <f t="shared" si="189"/>
        <v>0</v>
      </c>
      <c r="G241" s="55">
        <f t="shared" si="190"/>
        <v>6.0650000000000004</v>
      </c>
      <c r="H241" s="69">
        <f>G241+' Summary'!$B$15</f>
        <v>6.0650000000000004</v>
      </c>
      <c r="I241" s="105">
        <f>H241+' Summary'!$B$17</f>
        <v>6.0650000000000004</v>
      </c>
      <c r="J241" s="55">
        <f t="shared" si="191"/>
        <v>0</v>
      </c>
      <c r="K241" s="69">
        <f>J241+' Summary'!$B$16</f>
        <v>0</v>
      </c>
      <c r="L241" s="105">
        <f t="shared" si="192"/>
        <v>0</v>
      </c>
      <c r="M241" s="55">
        <f t="shared" si="193"/>
        <v>0</v>
      </c>
      <c r="N241" s="69">
        <f t="shared" si="238"/>
        <v>0</v>
      </c>
      <c r="O241" s="105">
        <f t="shared" si="238"/>
        <v>0</v>
      </c>
      <c r="P241" s="7"/>
      <c r="Q241" s="105">
        <f t="shared" si="194"/>
        <v>6.0650000000000004</v>
      </c>
      <c r="R241" s="105">
        <f t="shared" si="195"/>
        <v>6.0650000000000004</v>
      </c>
      <c r="S241" s="105">
        <f t="shared" si="196"/>
        <v>6.0650000000000004</v>
      </c>
      <c r="T241" s="161">
        <f>Curves!F237+' Summary'!$B$18</f>
        <v>0</v>
      </c>
      <c r="U241" s="5">
        <f t="shared" si="197"/>
        <v>31</v>
      </c>
      <c r="V241" s="45">
        <f t="shared" si="198"/>
        <v>44464</v>
      </c>
      <c r="W241" s="5">
        <f t="shared" si="199"/>
        <v>7513</v>
      </c>
      <c r="X241" s="55">
        <f t="shared" si="200"/>
        <v>6.2845917974847509E-2</v>
      </c>
      <c r="Y241" s="47">
        <f t="shared" si="201"/>
        <v>0.28004282048510903</v>
      </c>
      <c r="Z241" s="47">
        <f>Y241/Y237</f>
        <v>0.97937760109719363</v>
      </c>
      <c r="AA241" s="5">
        <f t="shared" si="202"/>
        <v>0</v>
      </c>
      <c r="AB241" s="5">
        <f t="shared" si="203"/>
        <v>0</v>
      </c>
      <c r="AD241" s="36">
        <f t="shared" si="239"/>
        <v>6.0650000000000004</v>
      </c>
      <c r="AE241" s="165">
        <f t="shared" si="240"/>
        <v>0</v>
      </c>
      <c r="AF241" s="164">
        <f t="shared" si="241"/>
        <v>20.418891170431213</v>
      </c>
      <c r="AG241" s="164">
        <f t="shared" si="242"/>
        <v>20.418891170431213</v>
      </c>
      <c r="AH241" s="160">
        <v>1</v>
      </c>
      <c r="AJ241" s="36"/>
      <c r="AK241" s="36"/>
      <c r="AL241" s="36"/>
      <c r="AM241" s="137"/>
      <c r="AO241" s="138"/>
      <c r="BI241" s="39">
        <f t="shared" si="204"/>
        <v>0</v>
      </c>
      <c r="BJ241" s="39">
        <f t="shared" si="205"/>
        <v>0</v>
      </c>
      <c r="BK241" s="39">
        <f t="shared" si="206"/>
        <v>0</v>
      </c>
      <c r="BL241" s="39">
        <f t="shared" si="207"/>
        <v>0</v>
      </c>
      <c r="BM241" s="39">
        <f t="shared" si="208"/>
        <v>0</v>
      </c>
      <c r="BN241" s="39">
        <f t="shared" si="209"/>
        <v>0</v>
      </c>
      <c r="BO241" s="39">
        <f t="shared" si="210"/>
        <v>0</v>
      </c>
      <c r="BP241" s="39">
        <f t="shared" si="211"/>
        <v>0</v>
      </c>
      <c r="BQ241" s="39">
        <f t="shared" si="212"/>
        <v>0</v>
      </c>
      <c r="BR241" s="43"/>
      <c r="BS241" s="39">
        <f t="shared" si="213"/>
        <v>0</v>
      </c>
      <c r="BT241" s="39">
        <f t="shared" si="214"/>
        <v>0</v>
      </c>
      <c r="BU241" s="39">
        <f t="shared" si="215"/>
        <v>0</v>
      </c>
      <c r="BV241" s="40">
        <f t="shared" si="216"/>
        <v>0</v>
      </c>
      <c r="BX241" s="39">
        <f t="shared" si="217"/>
        <v>0</v>
      </c>
      <c r="BY241" s="39">
        <f t="shared" si="218"/>
        <v>0</v>
      </c>
      <c r="BZ241" s="39">
        <f t="shared" si="219"/>
        <v>0</v>
      </c>
      <c r="CA241" s="40">
        <f t="shared" si="220"/>
        <v>0</v>
      </c>
      <c r="CB241" s="40"/>
      <c r="CC241" s="52">
        <f t="shared" si="221"/>
        <v>0</v>
      </c>
      <c r="CE241" s="52">
        <f t="shared" si="222"/>
        <v>0</v>
      </c>
      <c r="CF241" s="70"/>
    </row>
    <row r="242" spans="1:84" ht="12" customHeight="1">
      <c r="A242" s="44">
        <f t="shared" si="223"/>
        <v>44440</v>
      </c>
      <c r="B242" s="66">
        <f t="shared" si="224"/>
        <v>15000</v>
      </c>
      <c r="C242" s="67"/>
      <c r="D242" s="68">
        <f t="shared" si="187"/>
        <v>15000</v>
      </c>
      <c r="E242" s="35">
        <f t="shared" si="188"/>
        <v>0</v>
      </c>
      <c r="F242" s="35">
        <f t="shared" si="189"/>
        <v>0</v>
      </c>
      <c r="G242" s="55">
        <f t="shared" si="190"/>
        <v>6.0650000000000004</v>
      </c>
      <c r="H242" s="69">
        <f>G242+' Summary'!$B$15</f>
        <v>6.0650000000000004</v>
      </c>
      <c r="I242" s="105">
        <f>H242+' Summary'!$B$17</f>
        <v>6.0650000000000004</v>
      </c>
      <c r="J242" s="55">
        <f t="shared" si="191"/>
        <v>0</v>
      </c>
      <c r="K242" s="69">
        <f>J242+' Summary'!$B$16</f>
        <v>0</v>
      </c>
      <c r="L242" s="105">
        <f t="shared" si="192"/>
        <v>0</v>
      </c>
      <c r="M242" s="55">
        <f t="shared" si="193"/>
        <v>0</v>
      </c>
      <c r="N242" s="69">
        <f t="shared" si="238"/>
        <v>0</v>
      </c>
      <c r="O242" s="105">
        <f t="shared" si="238"/>
        <v>0</v>
      </c>
      <c r="P242" s="7"/>
      <c r="Q242" s="105">
        <f t="shared" si="194"/>
        <v>6.0650000000000004</v>
      </c>
      <c r="R242" s="105">
        <f t="shared" si="195"/>
        <v>6.0650000000000004</v>
      </c>
      <c r="S242" s="105">
        <f t="shared" si="196"/>
        <v>6.0650000000000004</v>
      </c>
      <c r="T242" s="161">
        <f>Curves!F238+' Summary'!$B$18</f>
        <v>0</v>
      </c>
      <c r="U242" s="5">
        <f t="shared" si="197"/>
        <v>30</v>
      </c>
      <c r="V242" s="45">
        <f t="shared" si="198"/>
        <v>44494</v>
      </c>
      <c r="W242" s="5">
        <f t="shared" si="199"/>
        <v>7543</v>
      </c>
      <c r="X242" s="55">
        <f t="shared" si="200"/>
        <v>6.2845917974847509E-2</v>
      </c>
      <c r="Y242" s="47">
        <f t="shared" si="201"/>
        <v>0.27862313004549477</v>
      </c>
      <c r="Z242" s="47">
        <f>Y242/Y237</f>
        <v>0.97441259962119986</v>
      </c>
      <c r="AA242" s="5">
        <f t="shared" si="202"/>
        <v>0</v>
      </c>
      <c r="AB242" s="5">
        <f t="shared" si="203"/>
        <v>0</v>
      </c>
      <c r="AD242" s="36">
        <f t="shared" si="239"/>
        <v>6.0650000000000004</v>
      </c>
      <c r="AE242" s="165">
        <f t="shared" si="240"/>
        <v>0</v>
      </c>
      <c r="AF242" s="164">
        <f t="shared" si="241"/>
        <v>20.503764544832308</v>
      </c>
      <c r="AG242" s="164">
        <f t="shared" si="242"/>
        <v>20.503764544832308</v>
      </c>
      <c r="AH242" s="160">
        <v>1</v>
      </c>
      <c r="AJ242" s="36"/>
      <c r="AK242" s="36"/>
      <c r="AL242" s="36"/>
      <c r="AM242" s="137"/>
      <c r="AO242" s="138"/>
      <c r="BI242" s="39">
        <f t="shared" si="204"/>
        <v>0</v>
      </c>
      <c r="BJ242" s="39">
        <f t="shared" si="205"/>
        <v>0</v>
      </c>
      <c r="BK242" s="39">
        <f t="shared" si="206"/>
        <v>0</v>
      </c>
      <c r="BL242" s="39">
        <f t="shared" si="207"/>
        <v>0</v>
      </c>
      <c r="BM242" s="39">
        <f t="shared" si="208"/>
        <v>0</v>
      </c>
      <c r="BN242" s="39">
        <f t="shared" si="209"/>
        <v>0</v>
      </c>
      <c r="BO242" s="39">
        <f t="shared" si="210"/>
        <v>0</v>
      </c>
      <c r="BP242" s="39">
        <f t="shared" si="211"/>
        <v>0</v>
      </c>
      <c r="BQ242" s="39">
        <f t="shared" si="212"/>
        <v>0</v>
      </c>
      <c r="BR242" s="43"/>
      <c r="BS242" s="39">
        <f t="shared" si="213"/>
        <v>0</v>
      </c>
      <c r="BT242" s="39">
        <f t="shared" si="214"/>
        <v>0</v>
      </c>
      <c r="BU242" s="39">
        <f t="shared" si="215"/>
        <v>0</v>
      </c>
      <c r="BV242" s="40">
        <f t="shared" si="216"/>
        <v>0</v>
      </c>
      <c r="BX242" s="39">
        <f t="shared" si="217"/>
        <v>0</v>
      </c>
      <c r="BY242" s="39">
        <f t="shared" si="218"/>
        <v>0</v>
      </c>
      <c r="BZ242" s="39">
        <f t="shared" si="219"/>
        <v>0</v>
      </c>
      <c r="CA242" s="40">
        <f t="shared" si="220"/>
        <v>0</v>
      </c>
      <c r="CB242" s="40"/>
      <c r="CC242" s="52">
        <f t="shared" si="221"/>
        <v>0</v>
      </c>
      <c r="CE242" s="52">
        <f t="shared" si="222"/>
        <v>0</v>
      </c>
      <c r="CF242" s="70"/>
    </row>
    <row r="243" spans="1:84" ht="12" customHeight="1">
      <c r="A243" s="44">
        <f t="shared" si="223"/>
        <v>44470</v>
      </c>
      <c r="B243" s="66">
        <f t="shared" si="224"/>
        <v>15000</v>
      </c>
      <c r="C243" s="67"/>
      <c r="D243" s="68">
        <f t="shared" si="187"/>
        <v>15000</v>
      </c>
      <c r="E243" s="35">
        <f t="shared" si="188"/>
        <v>0</v>
      </c>
      <c r="F243" s="35">
        <f t="shared" si="189"/>
        <v>0</v>
      </c>
      <c r="G243" s="55">
        <f t="shared" si="190"/>
        <v>6.0650000000000004</v>
      </c>
      <c r="H243" s="69">
        <f>G243+' Summary'!$B$15</f>
        <v>6.0650000000000004</v>
      </c>
      <c r="I243" s="105">
        <f>H243+' Summary'!$B$17</f>
        <v>6.0650000000000004</v>
      </c>
      <c r="J243" s="55">
        <f t="shared" si="191"/>
        <v>0</v>
      </c>
      <c r="K243" s="69">
        <f>J243+' Summary'!$B$16</f>
        <v>0</v>
      </c>
      <c r="L243" s="105">
        <f t="shared" si="192"/>
        <v>0</v>
      </c>
      <c r="M243" s="55">
        <f t="shared" si="193"/>
        <v>0</v>
      </c>
      <c r="N243" s="69">
        <f t="shared" si="238"/>
        <v>0</v>
      </c>
      <c r="O243" s="105">
        <f t="shared" si="238"/>
        <v>0</v>
      </c>
      <c r="P243" s="7"/>
      <c r="Q243" s="105">
        <f t="shared" si="194"/>
        <v>6.0650000000000004</v>
      </c>
      <c r="R243" s="105">
        <f t="shared" si="195"/>
        <v>6.0650000000000004</v>
      </c>
      <c r="S243" s="105">
        <f t="shared" si="196"/>
        <v>6.0650000000000004</v>
      </c>
      <c r="T243" s="161">
        <f>Curves!F239+' Summary'!$B$18</f>
        <v>0</v>
      </c>
      <c r="U243" s="5">
        <f t="shared" si="197"/>
        <v>31</v>
      </c>
      <c r="V243" s="45">
        <f t="shared" si="198"/>
        <v>44525</v>
      </c>
      <c r="W243" s="5">
        <f t="shared" si="199"/>
        <v>7574</v>
      </c>
      <c r="X243" s="55">
        <f t="shared" si="200"/>
        <v>6.2845917974847509E-2</v>
      </c>
      <c r="Y243" s="47">
        <f t="shared" si="201"/>
        <v>0.27716367721108065</v>
      </c>
      <c r="Z243" s="47">
        <f>Y243/Y237</f>
        <v>0.96930853941566775</v>
      </c>
      <c r="AA243" s="5">
        <f t="shared" si="202"/>
        <v>0</v>
      </c>
      <c r="AB243" s="5">
        <f t="shared" si="203"/>
        <v>0</v>
      </c>
      <c r="AD243" s="36">
        <f t="shared" si="239"/>
        <v>6.0650000000000004</v>
      </c>
      <c r="AE243" s="165">
        <f t="shared" si="240"/>
        <v>0</v>
      </c>
      <c r="AF243" s="164">
        <f t="shared" si="241"/>
        <v>20.585900068446271</v>
      </c>
      <c r="AG243" s="164">
        <f t="shared" si="242"/>
        <v>20.585900068446271</v>
      </c>
      <c r="AH243" s="160">
        <v>1</v>
      </c>
      <c r="AJ243" s="36"/>
      <c r="AK243" s="36"/>
      <c r="AL243" s="36"/>
      <c r="AM243" s="137"/>
      <c r="AO243" s="138"/>
      <c r="BI243" s="39">
        <f t="shared" si="204"/>
        <v>0</v>
      </c>
      <c r="BJ243" s="39">
        <f t="shared" si="205"/>
        <v>0</v>
      </c>
      <c r="BK243" s="39">
        <f t="shared" si="206"/>
        <v>0</v>
      </c>
      <c r="BL243" s="39">
        <f t="shared" si="207"/>
        <v>0</v>
      </c>
      <c r="BM243" s="39">
        <f t="shared" si="208"/>
        <v>0</v>
      </c>
      <c r="BN243" s="39">
        <f t="shared" si="209"/>
        <v>0</v>
      </c>
      <c r="BO243" s="39">
        <f t="shared" si="210"/>
        <v>0</v>
      </c>
      <c r="BP243" s="39">
        <f t="shared" si="211"/>
        <v>0</v>
      </c>
      <c r="BQ243" s="39">
        <f t="shared" si="212"/>
        <v>0</v>
      </c>
      <c r="BR243" s="43"/>
      <c r="BS243" s="39">
        <f t="shared" si="213"/>
        <v>0</v>
      </c>
      <c r="BT243" s="39">
        <f t="shared" si="214"/>
        <v>0</v>
      </c>
      <c r="BU243" s="39">
        <f t="shared" si="215"/>
        <v>0</v>
      </c>
      <c r="BV243" s="40">
        <f t="shared" si="216"/>
        <v>0</v>
      </c>
      <c r="BX243" s="39">
        <f t="shared" si="217"/>
        <v>0</v>
      </c>
      <c r="BY243" s="39">
        <f t="shared" si="218"/>
        <v>0</v>
      </c>
      <c r="BZ243" s="39">
        <f t="shared" si="219"/>
        <v>0</v>
      </c>
      <c r="CA243" s="40">
        <f t="shared" si="220"/>
        <v>0</v>
      </c>
      <c r="CB243" s="40"/>
      <c r="CC243" s="52">
        <f t="shared" si="221"/>
        <v>0</v>
      </c>
      <c r="CE243" s="52">
        <f t="shared" si="222"/>
        <v>0</v>
      </c>
      <c r="CF243" s="70"/>
    </row>
    <row r="244" spans="1:84" ht="12" customHeight="1">
      <c r="A244" s="44">
        <f t="shared" si="223"/>
        <v>44501</v>
      </c>
      <c r="B244" s="66">
        <f t="shared" si="224"/>
        <v>15000</v>
      </c>
      <c r="C244" s="67"/>
      <c r="D244" s="68">
        <f t="shared" si="187"/>
        <v>15000</v>
      </c>
      <c r="E244" s="35">
        <f t="shared" si="188"/>
        <v>0</v>
      </c>
      <c r="F244" s="35">
        <f t="shared" si="189"/>
        <v>0</v>
      </c>
      <c r="G244" s="55">
        <f t="shared" si="190"/>
        <v>6.0650000000000004</v>
      </c>
      <c r="H244" s="69">
        <f>G244+' Summary'!$B$15</f>
        <v>6.0650000000000004</v>
      </c>
      <c r="I244" s="105">
        <f>H244+' Summary'!$B$17</f>
        <v>6.0650000000000004</v>
      </c>
      <c r="J244" s="55">
        <f t="shared" si="191"/>
        <v>0</v>
      </c>
      <c r="K244" s="69">
        <f>J244+' Summary'!$B$16</f>
        <v>0</v>
      </c>
      <c r="L244" s="105">
        <f t="shared" si="192"/>
        <v>0</v>
      </c>
      <c r="M244" s="55">
        <f t="shared" si="193"/>
        <v>0</v>
      </c>
      <c r="N244" s="69">
        <f t="shared" si="238"/>
        <v>0</v>
      </c>
      <c r="O244" s="105">
        <f t="shared" si="238"/>
        <v>0</v>
      </c>
      <c r="P244" s="7"/>
      <c r="Q244" s="105">
        <f t="shared" si="194"/>
        <v>6.0650000000000004</v>
      </c>
      <c r="R244" s="105">
        <f t="shared" si="195"/>
        <v>6.0650000000000004</v>
      </c>
      <c r="S244" s="105">
        <f t="shared" si="196"/>
        <v>6.0650000000000004</v>
      </c>
      <c r="T244" s="161">
        <f>Curves!F240+' Summary'!$B$18</f>
        <v>0</v>
      </c>
      <c r="U244" s="5">
        <f t="shared" si="197"/>
        <v>30</v>
      </c>
      <c r="V244" s="45">
        <f t="shared" si="198"/>
        <v>44555</v>
      </c>
      <c r="W244" s="5">
        <f t="shared" si="199"/>
        <v>7604</v>
      </c>
      <c r="X244" s="55">
        <f t="shared" si="200"/>
        <v>6.2845917974847509E-2</v>
      </c>
      <c r="Y244" s="47">
        <f t="shared" si="201"/>
        <v>0.27575858272566128</v>
      </c>
      <c r="Z244" s="47">
        <f>Y244/Y237</f>
        <v>0.9643945835282749</v>
      </c>
      <c r="AA244" s="5">
        <f t="shared" si="202"/>
        <v>0</v>
      </c>
      <c r="AB244" s="5">
        <f t="shared" si="203"/>
        <v>0</v>
      </c>
      <c r="AD244" s="36">
        <f t="shared" si="239"/>
        <v>6.0650000000000004</v>
      </c>
      <c r="AE244" s="165">
        <f t="shared" si="240"/>
        <v>0</v>
      </c>
      <c r="AF244" s="164">
        <f t="shared" si="241"/>
        <v>20.670773442847366</v>
      </c>
      <c r="AG244" s="164">
        <f t="shared" si="242"/>
        <v>20.670773442847366</v>
      </c>
      <c r="AH244" s="160">
        <v>1</v>
      </c>
      <c r="AJ244" s="36"/>
      <c r="AK244" s="36"/>
      <c r="AL244" s="36"/>
      <c r="AM244" s="137"/>
      <c r="AO244" s="138"/>
      <c r="BI244" s="39">
        <f t="shared" si="204"/>
        <v>0</v>
      </c>
      <c r="BJ244" s="39">
        <f t="shared" si="205"/>
        <v>0</v>
      </c>
      <c r="BK244" s="39">
        <f t="shared" si="206"/>
        <v>0</v>
      </c>
      <c r="BL244" s="39">
        <f t="shared" si="207"/>
        <v>0</v>
      </c>
      <c r="BM244" s="39">
        <f t="shared" si="208"/>
        <v>0</v>
      </c>
      <c r="BN244" s="39">
        <f t="shared" si="209"/>
        <v>0</v>
      </c>
      <c r="BO244" s="39">
        <f t="shared" si="210"/>
        <v>0</v>
      </c>
      <c r="BP244" s="39">
        <f t="shared" si="211"/>
        <v>0</v>
      </c>
      <c r="BQ244" s="39">
        <f t="shared" si="212"/>
        <v>0</v>
      </c>
      <c r="BR244" s="43"/>
      <c r="BS244" s="39">
        <f t="shared" si="213"/>
        <v>0</v>
      </c>
      <c r="BT244" s="39">
        <f t="shared" si="214"/>
        <v>0</v>
      </c>
      <c r="BU244" s="39">
        <f t="shared" si="215"/>
        <v>0</v>
      </c>
      <c r="BV244" s="40">
        <f t="shared" si="216"/>
        <v>0</v>
      </c>
      <c r="BX244" s="39">
        <f t="shared" si="217"/>
        <v>0</v>
      </c>
      <c r="BY244" s="39">
        <f t="shared" si="218"/>
        <v>0</v>
      </c>
      <c r="BZ244" s="39">
        <f t="shared" si="219"/>
        <v>0</v>
      </c>
      <c r="CA244" s="40">
        <f t="shared" si="220"/>
        <v>0</v>
      </c>
      <c r="CB244" s="40"/>
      <c r="CC244" s="52">
        <f t="shared" si="221"/>
        <v>0</v>
      </c>
      <c r="CE244" s="52">
        <f t="shared" si="222"/>
        <v>0</v>
      </c>
      <c r="CF244" s="70"/>
    </row>
    <row r="245" spans="1:84" ht="12" customHeight="1">
      <c r="A245" s="44">
        <f t="shared" si="223"/>
        <v>44531</v>
      </c>
      <c r="B245" s="66">
        <f t="shared" si="224"/>
        <v>15000</v>
      </c>
      <c r="C245" s="67"/>
      <c r="D245" s="68">
        <f t="shared" si="187"/>
        <v>15000</v>
      </c>
      <c r="E245" s="35">
        <f t="shared" si="188"/>
        <v>0</v>
      </c>
      <c r="F245" s="35">
        <f t="shared" si="189"/>
        <v>0</v>
      </c>
      <c r="G245" s="55">
        <f t="shared" si="190"/>
        <v>6.0650000000000004</v>
      </c>
      <c r="H245" s="69">
        <f>G245+' Summary'!$B$15</f>
        <v>6.0650000000000004</v>
      </c>
      <c r="I245" s="105">
        <f>H245+' Summary'!$B$17</f>
        <v>6.0650000000000004</v>
      </c>
      <c r="J245" s="55">
        <f t="shared" si="191"/>
        <v>0</v>
      </c>
      <c r="K245" s="69">
        <f>J245+' Summary'!$B$16</f>
        <v>0</v>
      </c>
      <c r="L245" s="105">
        <f t="shared" si="192"/>
        <v>0</v>
      </c>
      <c r="M245" s="55">
        <f t="shared" si="193"/>
        <v>0</v>
      </c>
      <c r="N245" s="69">
        <f t="shared" si="238"/>
        <v>0</v>
      </c>
      <c r="O245" s="105">
        <f t="shared" si="238"/>
        <v>0</v>
      </c>
      <c r="P245" s="7"/>
      <c r="Q245" s="105">
        <f t="shared" si="194"/>
        <v>6.0650000000000004</v>
      </c>
      <c r="R245" s="105">
        <f t="shared" si="195"/>
        <v>6.0650000000000004</v>
      </c>
      <c r="S245" s="105">
        <f t="shared" si="196"/>
        <v>6.0650000000000004</v>
      </c>
      <c r="T245" s="161">
        <f>Curves!F241+' Summary'!$B$18</f>
        <v>0</v>
      </c>
      <c r="U245" s="5">
        <f t="shared" si="197"/>
        <v>31</v>
      </c>
      <c r="V245" s="45">
        <f t="shared" si="198"/>
        <v>44586</v>
      </c>
      <c r="W245" s="5">
        <f t="shared" si="199"/>
        <v>7635</v>
      </c>
      <c r="X245" s="55">
        <f t="shared" si="200"/>
        <v>6.2845917974847509E-2</v>
      </c>
      <c r="Y245" s="47">
        <f t="shared" si="201"/>
        <v>0.27431413464589388</v>
      </c>
      <c r="Z245" s="47">
        <f>Y245/Y237</f>
        <v>0.95934299858558114</v>
      </c>
      <c r="AA245" s="5">
        <f t="shared" si="202"/>
        <v>0</v>
      </c>
      <c r="AB245" s="5">
        <f t="shared" si="203"/>
        <v>0</v>
      </c>
      <c r="AD245" s="36">
        <f t="shared" si="239"/>
        <v>6.0650000000000004</v>
      </c>
      <c r="AE245" s="165">
        <f t="shared" si="240"/>
        <v>0</v>
      </c>
      <c r="AF245" s="164">
        <f t="shared" si="241"/>
        <v>20.752908966461327</v>
      </c>
      <c r="AG245" s="164">
        <f t="shared" si="242"/>
        <v>20.752908966461327</v>
      </c>
      <c r="AH245" s="160">
        <v>1</v>
      </c>
      <c r="AJ245" s="36"/>
      <c r="AK245" s="36"/>
      <c r="AL245" s="36"/>
      <c r="AM245" s="137"/>
      <c r="AO245" s="138"/>
      <c r="BI245" s="39">
        <f t="shared" si="204"/>
        <v>0</v>
      </c>
      <c r="BJ245" s="39">
        <f t="shared" si="205"/>
        <v>0</v>
      </c>
      <c r="BK245" s="39">
        <f t="shared" si="206"/>
        <v>0</v>
      </c>
      <c r="BL245" s="39">
        <f t="shared" si="207"/>
        <v>0</v>
      </c>
      <c r="BM245" s="39">
        <f t="shared" si="208"/>
        <v>0</v>
      </c>
      <c r="BN245" s="39">
        <f t="shared" si="209"/>
        <v>0</v>
      </c>
      <c r="BO245" s="39">
        <f t="shared" si="210"/>
        <v>0</v>
      </c>
      <c r="BP245" s="39">
        <f t="shared" si="211"/>
        <v>0</v>
      </c>
      <c r="BQ245" s="39">
        <f t="shared" si="212"/>
        <v>0</v>
      </c>
      <c r="BR245" s="43"/>
      <c r="BS245" s="39">
        <f t="shared" si="213"/>
        <v>0</v>
      </c>
      <c r="BT245" s="39">
        <f t="shared" si="214"/>
        <v>0</v>
      </c>
      <c r="BU245" s="39">
        <f t="shared" si="215"/>
        <v>0</v>
      </c>
      <c r="BV245" s="40">
        <f t="shared" si="216"/>
        <v>0</v>
      </c>
      <c r="BX245" s="39">
        <f t="shared" si="217"/>
        <v>0</v>
      </c>
      <c r="BY245" s="39">
        <f t="shared" si="218"/>
        <v>0</v>
      </c>
      <c r="BZ245" s="39">
        <f t="shared" si="219"/>
        <v>0</v>
      </c>
      <c r="CA245" s="40">
        <f t="shared" si="220"/>
        <v>0</v>
      </c>
      <c r="CB245" s="40"/>
      <c r="CC245" s="52">
        <f t="shared" si="221"/>
        <v>0</v>
      </c>
      <c r="CE245" s="52">
        <f t="shared" si="222"/>
        <v>0</v>
      </c>
      <c r="CF245" s="70"/>
    </row>
    <row r="246" spans="1:84" ht="12" customHeight="1">
      <c r="A246" s="44">
        <f t="shared" si="223"/>
        <v>44562</v>
      </c>
      <c r="B246" s="66">
        <f t="shared" si="224"/>
        <v>15000</v>
      </c>
      <c r="C246" s="67"/>
      <c r="D246" s="68">
        <f t="shared" si="187"/>
        <v>15000</v>
      </c>
      <c r="E246" s="35">
        <f t="shared" si="188"/>
        <v>0</v>
      </c>
      <c r="F246" s="35">
        <f t="shared" si="189"/>
        <v>0</v>
      </c>
      <c r="G246" s="55">
        <f t="shared" si="190"/>
        <v>6.0650000000000004</v>
      </c>
      <c r="H246" s="69">
        <f>G246+' Summary'!$B$15</f>
        <v>6.0650000000000004</v>
      </c>
      <c r="I246" s="105">
        <f>H246+' Summary'!$B$17</f>
        <v>6.0650000000000004</v>
      </c>
      <c r="J246" s="55">
        <f t="shared" si="191"/>
        <v>0</v>
      </c>
      <c r="K246" s="69">
        <f>J246+' Summary'!$B$16</f>
        <v>0</v>
      </c>
      <c r="L246" s="105">
        <f t="shared" si="192"/>
        <v>0</v>
      </c>
      <c r="M246" s="55">
        <f t="shared" si="193"/>
        <v>0</v>
      </c>
      <c r="N246" s="69">
        <f t="shared" si="238"/>
        <v>0</v>
      </c>
      <c r="O246" s="105">
        <f t="shared" si="238"/>
        <v>0</v>
      </c>
      <c r="P246" s="7"/>
      <c r="Q246" s="105">
        <f t="shared" si="194"/>
        <v>6.0650000000000004</v>
      </c>
      <c r="R246" s="105">
        <f t="shared" si="195"/>
        <v>6.0650000000000004</v>
      </c>
      <c r="S246" s="105">
        <f t="shared" si="196"/>
        <v>6.0650000000000004</v>
      </c>
      <c r="T246" s="161">
        <f>Curves!F242+' Summary'!$B$18</f>
        <v>0</v>
      </c>
      <c r="U246" s="5">
        <f t="shared" si="197"/>
        <v>31</v>
      </c>
      <c r="V246" s="45">
        <f t="shared" si="198"/>
        <v>44617</v>
      </c>
      <c r="W246" s="5">
        <f t="shared" si="199"/>
        <v>7666</v>
      </c>
      <c r="X246" s="55">
        <f t="shared" si="200"/>
        <v>6.2845917974847509E-2</v>
      </c>
      <c r="Y246" s="47">
        <f t="shared" si="201"/>
        <v>0.27287725271414814</v>
      </c>
      <c r="Z246" s="47">
        <f>Y246/Y237</f>
        <v>0.9543178742958911</v>
      </c>
      <c r="AA246" s="5">
        <f t="shared" si="202"/>
        <v>0</v>
      </c>
      <c r="AB246" s="5">
        <f t="shared" si="203"/>
        <v>0</v>
      </c>
      <c r="AD246" s="36">
        <f t="shared" si="239"/>
        <v>6.0650000000000004</v>
      </c>
      <c r="AE246" s="165">
        <f t="shared" si="240"/>
        <v>0</v>
      </c>
      <c r="AF246" s="164">
        <f t="shared" si="241"/>
        <v>20.837782340862422</v>
      </c>
      <c r="AG246" s="164">
        <f t="shared" si="242"/>
        <v>20.837782340862422</v>
      </c>
      <c r="AH246" s="160">
        <v>1</v>
      </c>
      <c r="AJ246" s="36"/>
      <c r="AK246" s="36"/>
      <c r="AL246" s="36"/>
      <c r="AM246" s="137"/>
      <c r="AO246" s="138"/>
      <c r="BI246" s="39">
        <f t="shared" si="204"/>
        <v>0</v>
      </c>
      <c r="BJ246" s="39">
        <f t="shared" si="205"/>
        <v>0</v>
      </c>
      <c r="BK246" s="39">
        <f t="shared" si="206"/>
        <v>0</v>
      </c>
      <c r="BL246" s="39">
        <f t="shared" si="207"/>
        <v>0</v>
      </c>
      <c r="BM246" s="39">
        <f t="shared" si="208"/>
        <v>0</v>
      </c>
      <c r="BN246" s="39">
        <f t="shared" si="209"/>
        <v>0</v>
      </c>
      <c r="BO246" s="39">
        <f t="shared" si="210"/>
        <v>0</v>
      </c>
      <c r="BP246" s="39">
        <f t="shared" si="211"/>
        <v>0</v>
      </c>
      <c r="BQ246" s="39">
        <f t="shared" si="212"/>
        <v>0</v>
      </c>
      <c r="BR246" s="43"/>
      <c r="BS246" s="39">
        <f t="shared" si="213"/>
        <v>0</v>
      </c>
      <c r="BT246" s="39">
        <f t="shared" si="214"/>
        <v>0</v>
      </c>
      <c r="BU246" s="39">
        <f t="shared" si="215"/>
        <v>0</v>
      </c>
      <c r="BV246" s="40">
        <f t="shared" si="216"/>
        <v>0</v>
      </c>
      <c r="BX246" s="39">
        <f t="shared" si="217"/>
        <v>0</v>
      </c>
      <c r="BY246" s="39">
        <f t="shared" si="218"/>
        <v>0</v>
      </c>
      <c r="BZ246" s="39">
        <f t="shared" si="219"/>
        <v>0</v>
      </c>
      <c r="CA246" s="40">
        <f t="shared" si="220"/>
        <v>0</v>
      </c>
      <c r="CB246" s="40"/>
      <c r="CC246" s="52">
        <f t="shared" si="221"/>
        <v>0</v>
      </c>
      <c r="CE246" s="52">
        <f t="shared" si="222"/>
        <v>0</v>
      </c>
      <c r="CF246" s="70"/>
    </row>
    <row r="247" spans="1:84" ht="12" customHeight="1">
      <c r="A247" s="44">
        <f t="shared" si="223"/>
        <v>44593</v>
      </c>
      <c r="B247" s="66">
        <f t="shared" si="224"/>
        <v>15000</v>
      </c>
      <c r="C247" s="67"/>
      <c r="D247" s="68">
        <f t="shared" si="187"/>
        <v>15000</v>
      </c>
      <c r="E247" s="35">
        <f t="shared" si="188"/>
        <v>0</v>
      </c>
      <c r="F247" s="35">
        <f t="shared" si="189"/>
        <v>0</v>
      </c>
      <c r="G247" s="55">
        <f t="shared" si="190"/>
        <v>6.0650000000000004</v>
      </c>
      <c r="H247" s="69">
        <f>G247+' Summary'!$B$15</f>
        <v>6.0650000000000004</v>
      </c>
      <c r="I247" s="105">
        <f>H247+' Summary'!$B$17</f>
        <v>6.0650000000000004</v>
      </c>
      <c r="J247" s="55">
        <f t="shared" si="191"/>
        <v>0</v>
      </c>
      <c r="K247" s="69">
        <f>J247+' Summary'!$B$16</f>
        <v>0</v>
      </c>
      <c r="L247" s="105">
        <f t="shared" si="192"/>
        <v>0</v>
      </c>
      <c r="M247" s="55">
        <f t="shared" si="193"/>
        <v>0</v>
      </c>
      <c r="N247" s="69">
        <f t="shared" si="238"/>
        <v>0</v>
      </c>
      <c r="O247" s="105">
        <f t="shared" si="238"/>
        <v>0</v>
      </c>
      <c r="P247" s="7"/>
      <c r="Q247" s="105">
        <f t="shared" si="194"/>
        <v>6.0650000000000004</v>
      </c>
      <c r="R247" s="105">
        <f t="shared" si="195"/>
        <v>6.0650000000000004</v>
      </c>
      <c r="S247" s="105">
        <f t="shared" si="196"/>
        <v>6.0650000000000004</v>
      </c>
      <c r="T247" s="161">
        <f>Curves!F243+' Summary'!$B$18</f>
        <v>0</v>
      </c>
      <c r="U247" s="5">
        <f t="shared" si="197"/>
        <v>28</v>
      </c>
      <c r="V247" s="45">
        <f t="shared" si="198"/>
        <v>44645</v>
      </c>
      <c r="W247" s="5">
        <f t="shared" si="199"/>
        <v>7694</v>
      </c>
      <c r="X247" s="55">
        <f t="shared" si="200"/>
        <v>6.2845917974847509E-2</v>
      </c>
      <c r="Y247" s="47">
        <f t="shared" si="201"/>
        <v>0.2715858941681889</v>
      </c>
      <c r="Z247" s="47">
        <f>Y247/Y237</f>
        <v>0.94980168054842395</v>
      </c>
      <c r="AA247" s="5">
        <f t="shared" si="202"/>
        <v>0</v>
      </c>
      <c r="AB247" s="5">
        <f t="shared" si="203"/>
        <v>0</v>
      </c>
      <c r="AD247" s="36">
        <f t="shared" si="239"/>
        <v>6.0650000000000004</v>
      </c>
      <c r="AE247" s="165">
        <f t="shared" si="240"/>
        <v>0</v>
      </c>
      <c r="AF247" s="164">
        <f t="shared" si="241"/>
        <v>20.922655715263517</v>
      </c>
      <c r="AG247" s="164">
        <f t="shared" si="242"/>
        <v>20.922655715263517</v>
      </c>
      <c r="AH247" s="160">
        <v>1</v>
      </c>
      <c r="AJ247" s="36"/>
      <c r="AK247" s="36"/>
      <c r="AL247" s="36"/>
      <c r="AM247" s="137"/>
      <c r="AO247" s="138"/>
      <c r="BI247" s="39">
        <f t="shared" si="204"/>
        <v>0</v>
      </c>
      <c r="BJ247" s="39">
        <f t="shared" si="205"/>
        <v>0</v>
      </c>
      <c r="BK247" s="39">
        <f t="shared" si="206"/>
        <v>0</v>
      </c>
      <c r="BL247" s="39">
        <f t="shared" si="207"/>
        <v>0</v>
      </c>
      <c r="BM247" s="39">
        <f t="shared" si="208"/>
        <v>0</v>
      </c>
      <c r="BN247" s="39">
        <f t="shared" si="209"/>
        <v>0</v>
      </c>
      <c r="BO247" s="39">
        <f t="shared" si="210"/>
        <v>0</v>
      </c>
      <c r="BP247" s="39">
        <f t="shared" si="211"/>
        <v>0</v>
      </c>
      <c r="BQ247" s="39">
        <f t="shared" si="212"/>
        <v>0</v>
      </c>
      <c r="BR247" s="43"/>
      <c r="BS247" s="39">
        <f t="shared" si="213"/>
        <v>0</v>
      </c>
      <c r="BT247" s="39">
        <f t="shared" si="214"/>
        <v>0</v>
      </c>
      <c r="BU247" s="39">
        <f t="shared" si="215"/>
        <v>0</v>
      </c>
      <c r="BV247" s="40">
        <f t="shared" si="216"/>
        <v>0</v>
      </c>
      <c r="BX247" s="39">
        <f t="shared" si="217"/>
        <v>0</v>
      </c>
      <c r="BY247" s="39">
        <f t="shared" si="218"/>
        <v>0</v>
      </c>
      <c r="BZ247" s="39">
        <f t="shared" si="219"/>
        <v>0</v>
      </c>
      <c r="CA247" s="40">
        <f t="shared" si="220"/>
        <v>0</v>
      </c>
      <c r="CB247" s="40"/>
      <c r="CC247" s="52">
        <f t="shared" si="221"/>
        <v>0</v>
      </c>
      <c r="CE247" s="52">
        <f t="shared" si="222"/>
        <v>0</v>
      </c>
      <c r="CF247" s="70"/>
    </row>
    <row r="248" spans="1:84" ht="12" customHeight="1">
      <c r="A248" s="44">
        <f t="shared" si="223"/>
        <v>44621</v>
      </c>
      <c r="B248" s="66">
        <f t="shared" si="224"/>
        <v>15000</v>
      </c>
      <c r="C248" s="67"/>
      <c r="D248" s="68">
        <f t="shared" si="187"/>
        <v>15000</v>
      </c>
      <c r="E248" s="35">
        <f t="shared" si="188"/>
        <v>0</v>
      </c>
      <c r="F248" s="35">
        <f t="shared" si="189"/>
        <v>0</v>
      </c>
      <c r="G248" s="55">
        <f t="shared" si="190"/>
        <v>6.0650000000000004</v>
      </c>
      <c r="H248" s="69">
        <f>G248+' Summary'!$B$15</f>
        <v>6.0650000000000004</v>
      </c>
      <c r="I248" s="105">
        <f>H248+' Summary'!$B$17</f>
        <v>6.0650000000000004</v>
      </c>
      <c r="J248" s="55">
        <f t="shared" si="191"/>
        <v>0</v>
      </c>
      <c r="K248" s="69">
        <f>J248+' Summary'!$B$16</f>
        <v>0</v>
      </c>
      <c r="L248" s="105">
        <f t="shared" si="192"/>
        <v>0</v>
      </c>
      <c r="M248" s="55">
        <f t="shared" si="193"/>
        <v>0</v>
      </c>
      <c r="N248" s="69">
        <f t="shared" si="238"/>
        <v>0</v>
      </c>
      <c r="O248" s="105">
        <f t="shared" si="238"/>
        <v>0</v>
      </c>
      <c r="P248" s="7"/>
      <c r="Q248" s="105">
        <f t="shared" si="194"/>
        <v>6.0650000000000004</v>
      </c>
      <c r="R248" s="105">
        <f t="shared" si="195"/>
        <v>6.0650000000000004</v>
      </c>
      <c r="S248" s="105">
        <f t="shared" si="196"/>
        <v>6.0650000000000004</v>
      </c>
      <c r="T248" s="161">
        <f>Curves!F244+' Summary'!$B$18</f>
        <v>0</v>
      </c>
      <c r="U248" s="5">
        <f t="shared" si="197"/>
        <v>31</v>
      </c>
      <c r="V248" s="45">
        <f t="shared" si="198"/>
        <v>44676</v>
      </c>
      <c r="W248" s="5">
        <f t="shared" si="199"/>
        <v>7725</v>
      </c>
      <c r="X248" s="55">
        <f t="shared" si="200"/>
        <v>6.2845917974847509E-2</v>
      </c>
      <c r="Y248" s="47">
        <f t="shared" si="201"/>
        <v>0.27016330300367947</v>
      </c>
      <c r="Z248" s="47">
        <f>Y248/Y237</f>
        <v>0.94482653453458998</v>
      </c>
      <c r="AA248" s="5">
        <f t="shared" si="202"/>
        <v>0</v>
      </c>
      <c r="AB248" s="5">
        <f t="shared" si="203"/>
        <v>0</v>
      </c>
      <c r="AD248" s="36">
        <f t="shared" si="239"/>
        <v>6.0650000000000004</v>
      </c>
      <c r="AE248" s="165">
        <f t="shared" si="240"/>
        <v>0</v>
      </c>
      <c r="AF248" s="164">
        <f t="shared" si="241"/>
        <v>20.999315537303218</v>
      </c>
      <c r="AG248" s="164">
        <f t="shared" si="242"/>
        <v>20.999315537303218</v>
      </c>
      <c r="AH248" s="160">
        <v>1</v>
      </c>
      <c r="AJ248" s="36"/>
      <c r="AK248" s="36"/>
      <c r="AL248" s="36"/>
      <c r="AM248" s="137"/>
      <c r="AO248" s="138"/>
      <c r="BI248" s="39">
        <f t="shared" si="204"/>
        <v>0</v>
      </c>
      <c r="BJ248" s="39">
        <f t="shared" si="205"/>
        <v>0</v>
      </c>
      <c r="BK248" s="39">
        <f t="shared" si="206"/>
        <v>0</v>
      </c>
      <c r="BL248" s="39">
        <f t="shared" si="207"/>
        <v>0</v>
      </c>
      <c r="BM248" s="39">
        <f t="shared" si="208"/>
        <v>0</v>
      </c>
      <c r="BN248" s="39">
        <f t="shared" si="209"/>
        <v>0</v>
      </c>
      <c r="BO248" s="39">
        <f t="shared" si="210"/>
        <v>0</v>
      </c>
      <c r="BP248" s="39">
        <f t="shared" si="211"/>
        <v>0</v>
      </c>
      <c r="BQ248" s="39">
        <f t="shared" si="212"/>
        <v>0</v>
      </c>
      <c r="BR248" s="43"/>
      <c r="BS248" s="39">
        <f t="shared" si="213"/>
        <v>0</v>
      </c>
      <c r="BT248" s="39">
        <f t="shared" si="214"/>
        <v>0</v>
      </c>
      <c r="BU248" s="39">
        <f t="shared" si="215"/>
        <v>0</v>
      </c>
      <c r="BV248" s="40">
        <f t="shared" si="216"/>
        <v>0</v>
      </c>
      <c r="BX248" s="39">
        <f t="shared" si="217"/>
        <v>0</v>
      </c>
      <c r="BY248" s="39">
        <f t="shared" si="218"/>
        <v>0</v>
      </c>
      <c r="BZ248" s="39">
        <f t="shared" si="219"/>
        <v>0</v>
      </c>
      <c r="CA248" s="40">
        <f t="shared" si="220"/>
        <v>0</v>
      </c>
      <c r="CB248" s="40"/>
      <c r="CC248" s="52">
        <f t="shared" si="221"/>
        <v>0</v>
      </c>
      <c r="CE248" s="52">
        <f t="shared" si="222"/>
        <v>0</v>
      </c>
      <c r="CF248" s="70"/>
    </row>
    <row r="249" spans="1:84" ht="12" customHeight="1">
      <c r="A249" s="44">
        <f t="shared" si="223"/>
        <v>44652</v>
      </c>
      <c r="B249" s="66">
        <f t="shared" si="224"/>
        <v>15000</v>
      </c>
      <c r="C249" s="67"/>
      <c r="D249" s="68">
        <f t="shared" si="187"/>
        <v>15000</v>
      </c>
      <c r="E249" s="35">
        <f t="shared" si="188"/>
        <v>0</v>
      </c>
      <c r="F249" s="35">
        <f t="shared" si="189"/>
        <v>0</v>
      </c>
      <c r="G249" s="55">
        <f t="shared" si="190"/>
        <v>6.0650000000000004</v>
      </c>
      <c r="H249" s="69">
        <f>G249+' Summary'!$B$15</f>
        <v>6.0650000000000004</v>
      </c>
      <c r="I249" s="105">
        <f>H249+' Summary'!$B$17</f>
        <v>6.0650000000000004</v>
      </c>
      <c r="J249" s="55">
        <f t="shared" si="191"/>
        <v>0</v>
      </c>
      <c r="K249" s="69">
        <f>J249+' Summary'!$B$16</f>
        <v>0</v>
      </c>
      <c r="L249" s="105">
        <f t="shared" si="192"/>
        <v>0</v>
      </c>
      <c r="M249" s="55">
        <f t="shared" si="193"/>
        <v>0</v>
      </c>
      <c r="N249" s="69">
        <f t="shared" si="238"/>
        <v>0</v>
      </c>
      <c r="O249" s="105">
        <f t="shared" si="238"/>
        <v>0</v>
      </c>
      <c r="P249" s="7"/>
      <c r="Q249" s="105">
        <f t="shared" si="194"/>
        <v>6.0650000000000004</v>
      </c>
      <c r="R249" s="105">
        <f t="shared" si="195"/>
        <v>6.0650000000000004</v>
      </c>
      <c r="S249" s="105">
        <f t="shared" si="196"/>
        <v>6.0650000000000004</v>
      </c>
      <c r="T249" s="161">
        <f>Curves!F245+' Summary'!$B$18</f>
        <v>0</v>
      </c>
      <c r="U249" s="5">
        <f t="shared" si="197"/>
        <v>30</v>
      </c>
      <c r="V249" s="45">
        <f t="shared" si="198"/>
        <v>44706</v>
      </c>
      <c r="W249" s="5">
        <f t="shared" si="199"/>
        <v>7755</v>
      </c>
      <c r="X249" s="55">
        <f t="shared" si="200"/>
        <v>6.2845917974847509E-2</v>
      </c>
      <c r="Y249" s="47">
        <f t="shared" si="201"/>
        <v>0.26879369724930047</v>
      </c>
      <c r="Z249" s="150">
        <f>Y249/Y237</f>
        <v>0.94003669133900636</v>
      </c>
      <c r="AA249" s="5">
        <f t="shared" si="202"/>
        <v>0</v>
      </c>
      <c r="AB249" s="5">
        <f t="shared" si="203"/>
        <v>0</v>
      </c>
      <c r="AD249" s="151">
        <f t="shared" si="239"/>
        <v>6.0650000000000004</v>
      </c>
      <c r="AE249" s="167">
        <f t="shared" si="240"/>
        <v>0</v>
      </c>
      <c r="AF249" s="168">
        <f t="shared" si="241"/>
        <v>21.084188911704313</v>
      </c>
      <c r="AG249" s="168">
        <f t="shared" si="242"/>
        <v>21.084188911704313</v>
      </c>
      <c r="AH249" s="169">
        <v>1</v>
      </c>
      <c r="AI249" s="148"/>
      <c r="AJ249" s="151"/>
      <c r="AK249" s="151"/>
      <c r="AL249" s="151"/>
      <c r="AM249" s="152"/>
      <c r="AN249" s="148"/>
      <c r="AO249" s="153"/>
      <c r="AP249" s="148"/>
      <c r="AQ249" s="148"/>
      <c r="AR249" s="148"/>
      <c r="AS249" s="148"/>
      <c r="AT249" s="148"/>
      <c r="AU249" s="148"/>
      <c r="AV249" s="148"/>
      <c r="AW249" s="148"/>
      <c r="AX249" s="148"/>
      <c r="AY249" s="148"/>
      <c r="BI249" s="39">
        <f t="shared" si="204"/>
        <v>0</v>
      </c>
      <c r="BJ249" s="39">
        <f t="shared" si="205"/>
        <v>0</v>
      </c>
      <c r="BK249" s="39">
        <f t="shared" si="206"/>
        <v>0</v>
      </c>
      <c r="BL249" s="39">
        <f t="shared" si="207"/>
        <v>0</v>
      </c>
      <c r="BM249" s="39">
        <f t="shared" si="208"/>
        <v>0</v>
      </c>
      <c r="BN249" s="39">
        <f t="shared" si="209"/>
        <v>0</v>
      </c>
      <c r="BO249" s="39">
        <f t="shared" si="210"/>
        <v>0</v>
      </c>
      <c r="BP249" s="39">
        <f t="shared" si="211"/>
        <v>0</v>
      </c>
      <c r="BQ249" s="39">
        <f t="shared" si="212"/>
        <v>0</v>
      </c>
      <c r="BR249" s="43"/>
      <c r="BS249" s="39">
        <f t="shared" si="213"/>
        <v>0</v>
      </c>
      <c r="BT249" s="39">
        <f t="shared" si="214"/>
        <v>0</v>
      </c>
      <c r="BU249" s="39">
        <f t="shared" si="215"/>
        <v>0</v>
      </c>
      <c r="BV249" s="40">
        <f t="shared" si="216"/>
        <v>0</v>
      </c>
      <c r="BX249" s="39">
        <f t="shared" si="217"/>
        <v>0</v>
      </c>
      <c r="BY249" s="39">
        <f t="shared" si="218"/>
        <v>0</v>
      </c>
      <c r="BZ249" s="39">
        <f t="shared" si="219"/>
        <v>0</v>
      </c>
      <c r="CA249" s="40">
        <f t="shared" si="220"/>
        <v>0</v>
      </c>
      <c r="CB249" s="40"/>
      <c r="CC249" s="52">
        <f t="shared" si="221"/>
        <v>0</v>
      </c>
      <c r="CE249" s="52">
        <f t="shared" si="222"/>
        <v>0</v>
      </c>
      <c r="CF249" s="70"/>
    </row>
    <row r="250" spans="1:84" ht="12" customHeight="1">
      <c r="A250" s="44">
        <f t="shared" si="223"/>
        <v>44682</v>
      </c>
      <c r="B250" s="66">
        <f t="shared" si="224"/>
        <v>15000</v>
      </c>
      <c r="C250" s="67"/>
      <c r="D250" s="68">
        <f t="shared" si="187"/>
        <v>15000</v>
      </c>
      <c r="E250" s="35">
        <f t="shared" si="188"/>
        <v>0</v>
      </c>
      <c r="F250" s="35">
        <f t="shared" si="189"/>
        <v>0</v>
      </c>
      <c r="G250" s="55">
        <f t="shared" si="190"/>
        <v>6.0650000000000004</v>
      </c>
      <c r="H250" s="69">
        <f>G250+' Summary'!$B$15</f>
        <v>6.0650000000000004</v>
      </c>
      <c r="I250" s="105">
        <f>H250+' Summary'!$B$17</f>
        <v>6.0650000000000004</v>
      </c>
      <c r="J250" s="55">
        <f t="shared" si="191"/>
        <v>0</v>
      </c>
      <c r="K250" s="69">
        <f>J250+' Summary'!$B$16</f>
        <v>0</v>
      </c>
      <c r="L250" s="105">
        <f t="shared" si="192"/>
        <v>0</v>
      </c>
      <c r="M250" s="55">
        <f t="shared" si="193"/>
        <v>0</v>
      </c>
      <c r="N250" s="69">
        <f t="shared" ref="N250:O269" si="243">M250</f>
        <v>0</v>
      </c>
      <c r="O250" s="105">
        <f t="shared" si="243"/>
        <v>0</v>
      </c>
      <c r="P250" s="7"/>
      <c r="Q250" s="105">
        <f t="shared" si="194"/>
        <v>6.0650000000000004</v>
      </c>
      <c r="R250" s="105">
        <f t="shared" si="195"/>
        <v>6.0650000000000004</v>
      </c>
      <c r="S250" s="105">
        <f t="shared" si="196"/>
        <v>6.0650000000000004</v>
      </c>
      <c r="T250" s="161">
        <f>Curves!F246+' Summary'!$B$18</f>
        <v>0</v>
      </c>
      <c r="U250" s="5">
        <f t="shared" si="197"/>
        <v>31</v>
      </c>
      <c r="V250" s="45">
        <f t="shared" si="198"/>
        <v>44737</v>
      </c>
      <c r="W250" s="5">
        <f t="shared" si="199"/>
        <v>7786</v>
      </c>
      <c r="X250" s="55">
        <f t="shared" si="200"/>
        <v>6.2845917974847509E-2</v>
      </c>
      <c r="Y250" s="47">
        <f t="shared" si="201"/>
        <v>0.26738573186157727</v>
      </c>
      <c r="Z250" s="47">
        <f>Y250/Y249</f>
        <v>0.994761910706495</v>
      </c>
      <c r="AA250" s="5">
        <f t="shared" si="202"/>
        <v>0</v>
      </c>
      <c r="AB250" s="5">
        <f t="shared" si="203"/>
        <v>0</v>
      </c>
      <c r="AD250" s="36">
        <f>S250</f>
        <v>6.0650000000000004</v>
      </c>
      <c r="AE250" s="165">
        <f>T250</f>
        <v>0</v>
      </c>
      <c r="AF250" s="164">
        <f>(A250-$C$3)/365.25</f>
        <v>21.166324435318277</v>
      </c>
      <c r="AG250" s="164">
        <f>AF250</f>
        <v>21.166324435318277</v>
      </c>
      <c r="AH250" s="160">
        <v>1</v>
      </c>
      <c r="AI250" s="5">
        <v>0</v>
      </c>
      <c r="AJ250" s="36">
        <f>$S$8</f>
        <v>4.8062713432508364</v>
      </c>
      <c r="AK250" s="36">
        <f>AJ250-$AK$2</f>
        <v>4.7962713432508366</v>
      </c>
      <c r="AL250" s="166">
        <f>X261</f>
        <v>6.2845917974847509E-2</v>
      </c>
      <c r="AM250" s="137">
        <f>AM238</f>
        <v>1</v>
      </c>
      <c r="AN250" s="5">
        <v>0</v>
      </c>
      <c r="AO250" s="138">
        <f>AF261</f>
        <v>22.083504449007528</v>
      </c>
      <c r="AP250" s="5">
        <v>0</v>
      </c>
      <c r="AQ250" s="5">
        <v>0</v>
      </c>
      <c r="AR250" s="5">
        <v>0</v>
      </c>
      <c r="AT250" s="161">
        <f>_xll.ASTRIP(AD250:AD261,AE250:AE261,AF250:AF261,AG250:AG261,AH250:AH261,AI250,AJ250,AL250,AM250,AN250,AO250,AP250,AQ250,AR250)</f>
        <v>0</v>
      </c>
      <c r="AU250" s="161">
        <f>_xll.ASTRIP(AD250:AD261,AE250:AE261,AF250:AF261,AG250:AG261,AH250:AH261,AI250,AK250,AL250,AM250,AN250,AO250,AP250,AQ250,AR250)</f>
        <v>0</v>
      </c>
      <c r="AV250" s="138">
        <f>SUM(Z262:Z273)*$AG$2/12</f>
        <v>9.6702953498434399E-2</v>
      </c>
      <c r="AW250" s="170">
        <f>AV250/$AK$2</f>
        <v>9.670295349843439</v>
      </c>
      <c r="AX250" s="161">
        <f>(AT250-AU250)*AW250</f>
        <v>0</v>
      </c>
      <c r="AY250" s="174">
        <f>AX250*SUM(E262:E273)</f>
        <v>0</v>
      </c>
      <c r="BI250" s="39">
        <f t="shared" si="204"/>
        <v>0</v>
      </c>
      <c r="BJ250" s="39">
        <f t="shared" si="205"/>
        <v>0</v>
      </c>
      <c r="BK250" s="39">
        <f t="shared" si="206"/>
        <v>0</v>
      </c>
      <c r="BL250" s="39">
        <f t="shared" si="207"/>
        <v>0</v>
      </c>
      <c r="BM250" s="39">
        <f t="shared" si="208"/>
        <v>0</v>
      </c>
      <c r="BN250" s="39">
        <f t="shared" si="209"/>
        <v>0</v>
      </c>
      <c r="BO250" s="39">
        <f t="shared" si="210"/>
        <v>0</v>
      </c>
      <c r="BP250" s="39">
        <f t="shared" si="211"/>
        <v>0</v>
      </c>
      <c r="BQ250" s="39">
        <f t="shared" si="212"/>
        <v>0</v>
      </c>
      <c r="BR250" s="43"/>
      <c r="BS250" s="39">
        <f t="shared" si="213"/>
        <v>0</v>
      </c>
      <c r="BT250" s="39">
        <f t="shared" si="214"/>
        <v>0</v>
      </c>
      <c r="BU250" s="39">
        <f t="shared" si="215"/>
        <v>0</v>
      </c>
      <c r="BV250" s="40">
        <f t="shared" si="216"/>
        <v>0</v>
      </c>
      <c r="BX250" s="39">
        <f t="shared" si="217"/>
        <v>0</v>
      </c>
      <c r="BY250" s="39">
        <f t="shared" si="218"/>
        <v>0</v>
      </c>
      <c r="BZ250" s="39">
        <f t="shared" si="219"/>
        <v>0</v>
      </c>
      <c r="CA250" s="40">
        <f t="shared" si="220"/>
        <v>0</v>
      </c>
      <c r="CB250" s="40"/>
      <c r="CC250" s="52">
        <f t="shared" si="221"/>
        <v>0</v>
      </c>
      <c r="CE250" s="52">
        <f t="shared" si="222"/>
        <v>0</v>
      </c>
      <c r="CF250" s="70"/>
    </row>
    <row r="251" spans="1:84" ht="12" customHeight="1">
      <c r="A251" s="44">
        <f t="shared" si="223"/>
        <v>44713</v>
      </c>
      <c r="B251" s="66">
        <f t="shared" si="224"/>
        <v>15000</v>
      </c>
      <c r="C251" s="67"/>
      <c r="D251" s="68">
        <f t="shared" si="187"/>
        <v>15000</v>
      </c>
      <c r="E251" s="35">
        <f t="shared" si="188"/>
        <v>0</v>
      </c>
      <c r="F251" s="35">
        <f t="shared" si="189"/>
        <v>0</v>
      </c>
      <c r="G251" s="55">
        <f t="shared" si="190"/>
        <v>6.0650000000000004</v>
      </c>
      <c r="H251" s="69">
        <f>G251+' Summary'!$B$15</f>
        <v>6.0650000000000004</v>
      </c>
      <c r="I251" s="105">
        <f>H251+' Summary'!$B$17</f>
        <v>6.0650000000000004</v>
      </c>
      <c r="J251" s="55">
        <f t="shared" si="191"/>
        <v>0</v>
      </c>
      <c r="K251" s="69">
        <f>J251+' Summary'!$B$16</f>
        <v>0</v>
      </c>
      <c r="L251" s="105">
        <f t="shared" si="192"/>
        <v>0</v>
      </c>
      <c r="M251" s="55">
        <f t="shared" si="193"/>
        <v>0</v>
      </c>
      <c r="N251" s="69">
        <f t="shared" si="243"/>
        <v>0</v>
      </c>
      <c r="O251" s="105">
        <f t="shared" si="243"/>
        <v>0</v>
      </c>
      <c r="P251" s="7"/>
      <c r="Q251" s="105">
        <f t="shared" si="194"/>
        <v>6.0650000000000004</v>
      </c>
      <c r="R251" s="105">
        <f t="shared" si="195"/>
        <v>6.0650000000000004</v>
      </c>
      <c r="S251" s="105">
        <f t="shared" si="196"/>
        <v>6.0650000000000004</v>
      </c>
      <c r="T251" s="161">
        <f>Curves!F247+' Summary'!$B$18</f>
        <v>0</v>
      </c>
      <c r="U251" s="5">
        <f t="shared" si="197"/>
        <v>30</v>
      </c>
      <c r="V251" s="45">
        <f t="shared" si="198"/>
        <v>44767</v>
      </c>
      <c r="W251" s="5">
        <f t="shared" si="199"/>
        <v>7816</v>
      </c>
      <c r="X251" s="55">
        <f t="shared" si="200"/>
        <v>6.2845917974847509E-2</v>
      </c>
      <c r="Y251" s="47">
        <f t="shared" si="201"/>
        <v>0.26603020713662429</v>
      </c>
      <c r="Z251" s="47">
        <f>Y251/Y249</f>
        <v>0.98971891773893383</v>
      </c>
      <c r="AA251" s="5">
        <f t="shared" si="202"/>
        <v>0</v>
      </c>
      <c r="AB251" s="5">
        <f t="shared" si="203"/>
        <v>0</v>
      </c>
      <c r="AD251" s="36">
        <f t="shared" ref="AD251:AD261" si="244">S251</f>
        <v>6.0650000000000004</v>
      </c>
      <c r="AE251" s="165">
        <f t="shared" ref="AE251:AE261" si="245">T251</f>
        <v>0</v>
      </c>
      <c r="AF251" s="164">
        <f t="shared" ref="AF251:AF261" si="246">(A251-$C$3)/365.25</f>
        <v>21.251197809719372</v>
      </c>
      <c r="AG251" s="164">
        <f t="shared" ref="AG251:AG261" si="247">AF251</f>
        <v>21.251197809719372</v>
      </c>
      <c r="AH251" s="160">
        <v>1</v>
      </c>
      <c r="AJ251" s="36"/>
      <c r="AK251" s="36"/>
      <c r="AL251" s="36"/>
      <c r="AM251" s="137"/>
      <c r="AO251" s="138"/>
      <c r="BI251" s="39">
        <f t="shared" si="204"/>
        <v>0</v>
      </c>
      <c r="BJ251" s="39">
        <f t="shared" si="205"/>
        <v>0</v>
      </c>
      <c r="BK251" s="39">
        <f t="shared" si="206"/>
        <v>0</v>
      </c>
      <c r="BL251" s="39">
        <f t="shared" si="207"/>
        <v>0</v>
      </c>
      <c r="BM251" s="39">
        <f t="shared" si="208"/>
        <v>0</v>
      </c>
      <c r="BN251" s="39">
        <f t="shared" si="209"/>
        <v>0</v>
      </c>
      <c r="BO251" s="39">
        <f t="shared" si="210"/>
        <v>0</v>
      </c>
      <c r="BP251" s="39">
        <f t="shared" si="211"/>
        <v>0</v>
      </c>
      <c r="BQ251" s="39">
        <f t="shared" si="212"/>
        <v>0</v>
      </c>
      <c r="BR251" s="43"/>
      <c r="BS251" s="39">
        <f t="shared" si="213"/>
        <v>0</v>
      </c>
      <c r="BT251" s="39">
        <f t="shared" si="214"/>
        <v>0</v>
      </c>
      <c r="BU251" s="39">
        <f t="shared" si="215"/>
        <v>0</v>
      </c>
      <c r="BV251" s="40">
        <f t="shared" si="216"/>
        <v>0</v>
      </c>
      <c r="BX251" s="39">
        <f t="shared" si="217"/>
        <v>0</v>
      </c>
      <c r="BY251" s="39">
        <f t="shared" si="218"/>
        <v>0</v>
      </c>
      <c r="BZ251" s="39">
        <f t="shared" si="219"/>
        <v>0</v>
      </c>
      <c r="CA251" s="40">
        <f t="shared" si="220"/>
        <v>0</v>
      </c>
      <c r="CB251" s="40"/>
      <c r="CC251" s="52">
        <f t="shared" si="221"/>
        <v>0</v>
      </c>
      <c r="CE251" s="52">
        <f t="shared" si="222"/>
        <v>0</v>
      </c>
      <c r="CF251" s="70"/>
    </row>
    <row r="252" spans="1:84" ht="12" customHeight="1">
      <c r="A252" s="44">
        <f t="shared" si="223"/>
        <v>44743</v>
      </c>
      <c r="B252" s="66">
        <f t="shared" si="224"/>
        <v>15000</v>
      </c>
      <c r="C252" s="67"/>
      <c r="D252" s="68">
        <f t="shared" si="187"/>
        <v>15000</v>
      </c>
      <c r="E252" s="35">
        <f t="shared" si="188"/>
        <v>0</v>
      </c>
      <c r="F252" s="35">
        <f t="shared" si="189"/>
        <v>0</v>
      </c>
      <c r="G252" s="55">
        <f t="shared" si="190"/>
        <v>6.0650000000000004</v>
      </c>
      <c r="H252" s="69">
        <f>G252+' Summary'!$B$15</f>
        <v>6.0650000000000004</v>
      </c>
      <c r="I252" s="105">
        <f>H252+' Summary'!$B$17</f>
        <v>6.0650000000000004</v>
      </c>
      <c r="J252" s="55">
        <f t="shared" si="191"/>
        <v>0</v>
      </c>
      <c r="K252" s="69">
        <f>J252+' Summary'!$B$16</f>
        <v>0</v>
      </c>
      <c r="L252" s="105">
        <f t="shared" si="192"/>
        <v>0</v>
      </c>
      <c r="M252" s="55">
        <f t="shared" si="193"/>
        <v>0</v>
      </c>
      <c r="N252" s="69">
        <f t="shared" si="243"/>
        <v>0</v>
      </c>
      <c r="O252" s="105">
        <f t="shared" si="243"/>
        <v>0</v>
      </c>
      <c r="P252" s="7"/>
      <c r="Q252" s="105">
        <f t="shared" si="194"/>
        <v>6.0650000000000004</v>
      </c>
      <c r="R252" s="105">
        <f t="shared" si="195"/>
        <v>6.0650000000000004</v>
      </c>
      <c r="S252" s="105">
        <f t="shared" si="196"/>
        <v>6.0650000000000004</v>
      </c>
      <c r="T252" s="161">
        <f>Curves!F248+' Summary'!$B$18</f>
        <v>0</v>
      </c>
      <c r="U252" s="5">
        <f t="shared" si="197"/>
        <v>31</v>
      </c>
      <c r="V252" s="45">
        <f t="shared" si="198"/>
        <v>44798</v>
      </c>
      <c r="W252" s="5">
        <f t="shared" si="199"/>
        <v>7847</v>
      </c>
      <c r="X252" s="55">
        <f t="shared" si="200"/>
        <v>6.2845917974847509E-2</v>
      </c>
      <c r="Y252" s="47">
        <f t="shared" si="201"/>
        <v>0.26463671715687298</v>
      </c>
      <c r="Z252" s="47">
        <f>Y252/Y249</f>
        <v>0.98453468167234603</v>
      </c>
      <c r="AA252" s="5">
        <f t="shared" si="202"/>
        <v>0</v>
      </c>
      <c r="AB252" s="5">
        <f t="shared" si="203"/>
        <v>0</v>
      </c>
      <c r="AD252" s="36">
        <f t="shared" si="244"/>
        <v>6.0650000000000004</v>
      </c>
      <c r="AE252" s="165">
        <f t="shared" si="245"/>
        <v>0</v>
      </c>
      <c r="AF252" s="164">
        <f t="shared" si="246"/>
        <v>21.333333333333332</v>
      </c>
      <c r="AG252" s="164">
        <f t="shared" si="247"/>
        <v>21.333333333333332</v>
      </c>
      <c r="AH252" s="160">
        <v>1</v>
      </c>
      <c r="AJ252" s="36"/>
      <c r="AK252" s="36"/>
      <c r="AL252" s="36"/>
      <c r="AM252" s="137"/>
      <c r="AO252" s="138"/>
      <c r="BI252" s="39">
        <f t="shared" si="204"/>
        <v>0</v>
      </c>
      <c r="BJ252" s="39">
        <f t="shared" si="205"/>
        <v>0</v>
      </c>
      <c r="BK252" s="39">
        <f t="shared" si="206"/>
        <v>0</v>
      </c>
      <c r="BL252" s="39">
        <f t="shared" si="207"/>
        <v>0</v>
      </c>
      <c r="BM252" s="39">
        <f t="shared" si="208"/>
        <v>0</v>
      </c>
      <c r="BN252" s="39">
        <f t="shared" si="209"/>
        <v>0</v>
      </c>
      <c r="BO252" s="39">
        <f t="shared" si="210"/>
        <v>0</v>
      </c>
      <c r="BP252" s="39">
        <f t="shared" si="211"/>
        <v>0</v>
      </c>
      <c r="BQ252" s="39">
        <f t="shared" si="212"/>
        <v>0</v>
      </c>
      <c r="BR252" s="43"/>
      <c r="BS252" s="39">
        <f t="shared" si="213"/>
        <v>0</v>
      </c>
      <c r="BT252" s="39">
        <f t="shared" si="214"/>
        <v>0</v>
      </c>
      <c r="BU252" s="39">
        <f t="shared" si="215"/>
        <v>0</v>
      </c>
      <c r="BV252" s="40">
        <f t="shared" si="216"/>
        <v>0</v>
      </c>
      <c r="BX252" s="39">
        <f t="shared" si="217"/>
        <v>0</v>
      </c>
      <c r="BY252" s="39">
        <f t="shared" si="218"/>
        <v>0</v>
      </c>
      <c r="BZ252" s="39">
        <f t="shared" si="219"/>
        <v>0</v>
      </c>
      <c r="CA252" s="40">
        <f t="shared" si="220"/>
        <v>0</v>
      </c>
      <c r="CB252" s="40"/>
      <c r="CC252" s="52">
        <f t="shared" si="221"/>
        <v>0</v>
      </c>
      <c r="CE252" s="52">
        <f t="shared" si="222"/>
        <v>0</v>
      </c>
      <c r="CF252" s="70"/>
    </row>
    <row r="253" spans="1:84" ht="12" customHeight="1">
      <c r="A253" s="44">
        <f t="shared" si="223"/>
        <v>44774</v>
      </c>
      <c r="B253" s="66">
        <f t="shared" si="224"/>
        <v>15000</v>
      </c>
      <c r="C253" s="67"/>
      <c r="D253" s="68">
        <f t="shared" si="187"/>
        <v>15000</v>
      </c>
      <c r="E253" s="35">
        <f t="shared" si="188"/>
        <v>0</v>
      </c>
      <c r="F253" s="35">
        <f t="shared" si="189"/>
        <v>0</v>
      </c>
      <c r="G253" s="55">
        <f t="shared" si="190"/>
        <v>6.0650000000000004</v>
      </c>
      <c r="H253" s="69">
        <f>G253+' Summary'!$B$15</f>
        <v>6.0650000000000004</v>
      </c>
      <c r="I253" s="105">
        <f>H253+' Summary'!$B$17</f>
        <v>6.0650000000000004</v>
      </c>
      <c r="J253" s="55">
        <f t="shared" si="191"/>
        <v>0</v>
      </c>
      <c r="K253" s="69">
        <f>J253+' Summary'!$B$16</f>
        <v>0</v>
      </c>
      <c r="L253" s="105">
        <f t="shared" si="192"/>
        <v>0</v>
      </c>
      <c r="M253" s="55">
        <f t="shared" si="193"/>
        <v>0</v>
      </c>
      <c r="N253" s="69">
        <f t="shared" si="243"/>
        <v>0</v>
      </c>
      <c r="O253" s="105">
        <f t="shared" si="243"/>
        <v>0</v>
      </c>
      <c r="P253" s="7"/>
      <c r="Q253" s="105">
        <f t="shared" si="194"/>
        <v>6.0650000000000004</v>
      </c>
      <c r="R253" s="105">
        <f t="shared" si="195"/>
        <v>6.0650000000000004</v>
      </c>
      <c r="S253" s="105">
        <f t="shared" si="196"/>
        <v>6.0650000000000004</v>
      </c>
      <c r="T253" s="161">
        <f>Curves!F249+' Summary'!$B$18</f>
        <v>0</v>
      </c>
      <c r="U253" s="5">
        <f t="shared" si="197"/>
        <v>31</v>
      </c>
      <c r="V253" s="45">
        <f t="shared" si="198"/>
        <v>44829</v>
      </c>
      <c r="W253" s="5">
        <f t="shared" si="199"/>
        <v>7878</v>
      </c>
      <c r="X253" s="55">
        <f t="shared" si="200"/>
        <v>6.2845917974847509E-2</v>
      </c>
      <c r="Y253" s="47">
        <f t="shared" si="201"/>
        <v>0.2632505264020652</v>
      </c>
      <c r="Z253" s="47">
        <f>Y253/Y249</f>
        <v>0.97937760109719352</v>
      </c>
      <c r="AA253" s="5">
        <f t="shared" si="202"/>
        <v>0</v>
      </c>
      <c r="AB253" s="5">
        <f t="shared" si="203"/>
        <v>0</v>
      </c>
      <c r="AD253" s="36">
        <f t="shared" si="244"/>
        <v>6.0650000000000004</v>
      </c>
      <c r="AE253" s="165">
        <f t="shared" si="245"/>
        <v>0</v>
      </c>
      <c r="AF253" s="164">
        <f t="shared" si="246"/>
        <v>21.418206707734427</v>
      </c>
      <c r="AG253" s="164">
        <f t="shared" si="247"/>
        <v>21.418206707734427</v>
      </c>
      <c r="AH253" s="160">
        <v>1</v>
      </c>
      <c r="AJ253" s="36"/>
      <c r="AK253" s="36"/>
      <c r="AL253" s="36"/>
      <c r="AM253" s="137"/>
      <c r="AO253" s="138"/>
      <c r="BI253" s="39">
        <f t="shared" si="204"/>
        <v>0</v>
      </c>
      <c r="BJ253" s="39">
        <f t="shared" si="205"/>
        <v>0</v>
      </c>
      <c r="BK253" s="39">
        <f t="shared" si="206"/>
        <v>0</v>
      </c>
      <c r="BL253" s="39">
        <f t="shared" si="207"/>
        <v>0</v>
      </c>
      <c r="BM253" s="39">
        <f t="shared" si="208"/>
        <v>0</v>
      </c>
      <c r="BN253" s="39">
        <f t="shared" si="209"/>
        <v>0</v>
      </c>
      <c r="BO253" s="39">
        <f t="shared" si="210"/>
        <v>0</v>
      </c>
      <c r="BP253" s="39">
        <f t="shared" si="211"/>
        <v>0</v>
      </c>
      <c r="BQ253" s="39">
        <f t="shared" si="212"/>
        <v>0</v>
      </c>
      <c r="BR253" s="43"/>
      <c r="BS253" s="39">
        <f t="shared" si="213"/>
        <v>0</v>
      </c>
      <c r="BT253" s="39">
        <f t="shared" si="214"/>
        <v>0</v>
      </c>
      <c r="BU253" s="39">
        <f t="shared" si="215"/>
        <v>0</v>
      </c>
      <c r="BV253" s="40">
        <f t="shared" si="216"/>
        <v>0</v>
      </c>
      <c r="BX253" s="39">
        <f t="shared" si="217"/>
        <v>0</v>
      </c>
      <c r="BY253" s="39">
        <f t="shared" si="218"/>
        <v>0</v>
      </c>
      <c r="BZ253" s="39">
        <f t="shared" si="219"/>
        <v>0</v>
      </c>
      <c r="CA253" s="40">
        <f t="shared" si="220"/>
        <v>0</v>
      </c>
      <c r="CB253" s="40"/>
      <c r="CC253" s="52">
        <f t="shared" si="221"/>
        <v>0</v>
      </c>
      <c r="CE253" s="52">
        <f t="shared" si="222"/>
        <v>0</v>
      </c>
      <c r="CF253" s="70"/>
    </row>
    <row r="254" spans="1:84" ht="12" customHeight="1">
      <c r="A254" s="44">
        <f t="shared" si="223"/>
        <v>44805</v>
      </c>
      <c r="B254" s="66">
        <f t="shared" si="224"/>
        <v>15000</v>
      </c>
      <c r="C254" s="67"/>
      <c r="D254" s="68">
        <f t="shared" si="187"/>
        <v>15000</v>
      </c>
      <c r="E254" s="35">
        <f t="shared" si="188"/>
        <v>0</v>
      </c>
      <c r="F254" s="35">
        <f t="shared" si="189"/>
        <v>0</v>
      </c>
      <c r="G254" s="55">
        <f t="shared" si="190"/>
        <v>6.0650000000000004</v>
      </c>
      <c r="H254" s="69">
        <f>G254+' Summary'!$B$15</f>
        <v>6.0650000000000004</v>
      </c>
      <c r="I254" s="105">
        <f>H254+' Summary'!$B$17</f>
        <v>6.0650000000000004</v>
      </c>
      <c r="J254" s="55">
        <f t="shared" si="191"/>
        <v>0</v>
      </c>
      <c r="K254" s="69">
        <f>J254+' Summary'!$B$16</f>
        <v>0</v>
      </c>
      <c r="L254" s="105">
        <f t="shared" si="192"/>
        <v>0</v>
      </c>
      <c r="M254" s="55">
        <f t="shared" si="193"/>
        <v>0</v>
      </c>
      <c r="N254" s="69">
        <f t="shared" si="243"/>
        <v>0</v>
      </c>
      <c r="O254" s="105">
        <f t="shared" si="243"/>
        <v>0</v>
      </c>
      <c r="P254" s="7"/>
      <c r="Q254" s="105">
        <f t="shared" si="194"/>
        <v>6.0650000000000004</v>
      </c>
      <c r="R254" s="105">
        <f t="shared" si="195"/>
        <v>6.0650000000000004</v>
      </c>
      <c r="S254" s="105">
        <f t="shared" si="196"/>
        <v>6.0650000000000004</v>
      </c>
      <c r="T254" s="161">
        <f>Curves!F250+' Summary'!$B$18</f>
        <v>0</v>
      </c>
      <c r="U254" s="5">
        <f t="shared" si="197"/>
        <v>30</v>
      </c>
      <c r="V254" s="45">
        <f t="shared" si="198"/>
        <v>44859</v>
      </c>
      <c r="W254" s="5">
        <f t="shared" si="199"/>
        <v>7908</v>
      </c>
      <c r="X254" s="55">
        <f t="shared" si="200"/>
        <v>6.2845917974847509E-2</v>
      </c>
      <c r="Y254" s="47">
        <f t="shared" si="201"/>
        <v>0.26191596529848471</v>
      </c>
      <c r="Z254" s="47">
        <f>Y254/Y249</f>
        <v>0.97441259962120019</v>
      </c>
      <c r="AA254" s="5">
        <f t="shared" si="202"/>
        <v>0</v>
      </c>
      <c r="AB254" s="5">
        <f t="shared" si="203"/>
        <v>0</v>
      </c>
      <c r="AD254" s="36">
        <f t="shared" si="244"/>
        <v>6.0650000000000004</v>
      </c>
      <c r="AE254" s="165">
        <f t="shared" si="245"/>
        <v>0</v>
      </c>
      <c r="AF254" s="164">
        <f t="shared" si="246"/>
        <v>21.503080082135522</v>
      </c>
      <c r="AG254" s="164">
        <f t="shared" si="247"/>
        <v>21.503080082135522</v>
      </c>
      <c r="AH254" s="160">
        <v>1</v>
      </c>
      <c r="AJ254" s="36"/>
      <c r="AK254" s="36"/>
      <c r="AL254" s="36"/>
      <c r="AM254" s="137"/>
      <c r="AO254" s="138"/>
      <c r="BI254" s="39">
        <f t="shared" si="204"/>
        <v>0</v>
      </c>
      <c r="BJ254" s="39">
        <f t="shared" si="205"/>
        <v>0</v>
      </c>
      <c r="BK254" s="39">
        <f t="shared" si="206"/>
        <v>0</v>
      </c>
      <c r="BL254" s="39">
        <f t="shared" si="207"/>
        <v>0</v>
      </c>
      <c r="BM254" s="39">
        <f t="shared" si="208"/>
        <v>0</v>
      </c>
      <c r="BN254" s="39">
        <f t="shared" si="209"/>
        <v>0</v>
      </c>
      <c r="BO254" s="39">
        <f t="shared" si="210"/>
        <v>0</v>
      </c>
      <c r="BP254" s="39">
        <f t="shared" si="211"/>
        <v>0</v>
      </c>
      <c r="BQ254" s="39">
        <f t="shared" si="212"/>
        <v>0</v>
      </c>
      <c r="BR254" s="43"/>
      <c r="BS254" s="39">
        <f t="shared" si="213"/>
        <v>0</v>
      </c>
      <c r="BT254" s="39">
        <f t="shared" si="214"/>
        <v>0</v>
      </c>
      <c r="BU254" s="39">
        <f t="shared" si="215"/>
        <v>0</v>
      </c>
      <c r="BV254" s="40">
        <f t="shared" si="216"/>
        <v>0</v>
      </c>
      <c r="BX254" s="39">
        <f t="shared" si="217"/>
        <v>0</v>
      </c>
      <c r="BY254" s="39">
        <f t="shared" si="218"/>
        <v>0</v>
      </c>
      <c r="BZ254" s="39">
        <f t="shared" si="219"/>
        <v>0</v>
      </c>
      <c r="CA254" s="40">
        <f t="shared" si="220"/>
        <v>0</v>
      </c>
      <c r="CB254" s="40"/>
      <c r="CC254" s="52">
        <f t="shared" si="221"/>
        <v>0</v>
      </c>
      <c r="CE254" s="52">
        <f t="shared" si="222"/>
        <v>0</v>
      </c>
      <c r="CF254" s="70"/>
    </row>
    <row r="255" spans="1:84" ht="12" customHeight="1">
      <c r="A255" s="44">
        <f t="shared" si="223"/>
        <v>44835</v>
      </c>
      <c r="B255" s="66">
        <f t="shared" si="224"/>
        <v>15000</v>
      </c>
      <c r="C255" s="67"/>
      <c r="D255" s="68">
        <f t="shared" si="187"/>
        <v>15000</v>
      </c>
      <c r="E255" s="35">
        <f t="shared" si="188"/>
        <v>0</v>
      </c>
      <c r="F255" s="35">
        <f t="shared" si="189"/>
        <v>0</v>
      </c>
      <c r="G255" s="55">
        <f t="shared" si="190"/>
        <v>6.0650000000000004</v>
      </c>
      <c r="H255" s="69">
        <f>G255+' Summary'!$B$15</f>
        <v>6.0650000000000004</v>
      </c>
      <c r="I255" s="105">
        <f>H255+' Summary'!$B$17</f>
        <v>6.0650000000000004</v>
      </c>
      <c r="J255" s="55">
        <f t="shared" si="191"/>
        <v>0</v>
      </c>
      <c r="K255" s="69">
        <f>J255+' Summary'!$B$16</f>
        <v>0</v>
      </c>
      <c r="L255" s="105">
        <f t="shared" si="192"/>
        <v>0</v>
      </c>
      <c r="M255" s="55">
        <f t="shared" si="193"/>
        <v>0</v>
      </c>
      <c r="N255" s="69">
        <f t="shared" si="243"/>
        <v>0</v>
      </c>
      <c r="O255" s="105">
        <f t="shared" si="243"/>
        <v>0</v>
      </c>
      <c r="P255" s="7"/>
      <c r="Q255" s="105">
        <f t="shared" si="194"/>
        <v>6.0650000000000004</v>
      </c>
      <c r="R255" s="105">
        <f t="shared" si="195"/>
        <v>6.0650000000000004</v>
      </c>
      <c r="S255" s="105">
        <f t="shared" si="196"/>
        <v>6.0650000000000004</v>
      </c>
      <c r="T255" s="161">
        <f>Curves!F251+' Summary'!$B$18</f>
        <v>0</v>
      </c>
      <c r="U255" s="5">
        <f t="shared" si="197"/>
        <v>31</v>
      </c>
      <c r="V255" s="45">
        <f t="shared" si="198"/>
        <v>44890</v>
      </c>
      <c r="W255" s="5">
        <f t="shared" si="199"/>
        <v>7939</v>
      </c>
      <c r="X255" s="55">
        <f t="shared" si="200"/>
        <v>6.2845917974847509E-2</v>
      </c>
      <c r="Y255" s="47">
        <f t="shared" si="201"/>
        <v>0.26054402608485666</v>
      </c>
      <c r="Z255" s="47">
        <f>Y255/Y249</f>
        <v>0.96930853941566786</v>
      </c>
      <c r="AA255" s="5">
        <f t="shared" si="202"/>
        <v>0</v>
      </c>
      <c r="AB255" s="5">
        <f t="shared" si="203"/>
        <v>0</v>
      </c>
      <c r="AD255" s="36">
        <f t="shared" si="244"/>
        <v>6.0650000000000004</v>
      </c>
      <c r="AE255" s="165">
        <f t="shared" si="245"/>
        <v>0</v>
      </c>
      <c r="AF255" s="164">
        <f t="shared" si="246"/>
        <v>21.585215605749486</v>
      </c>
      <c r="AG255" s="164">
        <f t="shared" si="247"/>
        <v>21.585215605749486</v>
      </c>
      <c r="AH255" s="160">
        <v>1</v>
      </c>
      <c r="AJ255" s="36"/>
      <c r="AK255" s="36"/>
      <c r="AL255" s="36"/>
      <c r="AM255" s="137"/>
      <c r="AO255" s="138"/>
      <c r="BI255" s="39">
        <f t="shared" si="204"/>
        <v>0</v>
      </c>
      <c r="BJ255" s="39">
        <f t="shared" si="205"/>
        <v>0</v>
      </c>
      <c r="BK255" s="39">
        <f t="shared" si="206"/>
        <v>0</v>
      </c>
      <c r="BL255" s="39">
        <f t="shared" si="207"/>
        <v>0</v>
      </c>
      <c r="BM255" s="39">
        <f t="shared" si="208"/>
        <v>0</v>
      </c>
      <c r="BN255" s="39">
        <f t="shared" si="209"/>
        <v>0</v>
      </c>
      <c r="BO255" s="39">
        <f t="shared" si="210"/>
        <v>0</v>
      </c>
      <c r="BP255" s="39">
        <f t="shared" si="211"/>
        <v>0</v>
      </c>
      <c r="BQ255" s="39">
        <f t="shared" si="212"/>
        <v>0</v>
      </c>
      <c r="BR255" s="43"/>
      <c r="BS255" s="39">
        <f t="shared" si="213"/>
        <v>0</v>
      </c>
      <c r="BT255" s="39">
        <f t="shared" si="214"/>
        <v>0</v>
      </c>
      <c r="BU255" s="39">
        <f t="shared" si="215"/>
        <v>0</v>
      </c>
      <c r="BV255" s="40">
        <f t="shared" si="216"/>
        <v>0</v>
      </c>
      <c r="BX255" s="39">
        <f t="shared" si="217"/>
        <v>0</v>
      </c>
      <c r="BY255" s="39">
        <f t="shared" si="218"/>
        <v>0</v>
      </c>
      <c r="BZ255" s="39">
        <f t="shared" si="219"/>
        <v>0</v>
      </c>
      <c r="CA255" s="40">
        <f t="shared" si="220"/>
        <v>0</v>
      </c>
      <c r="CB255" s="40"/>
      <c r="CC255" s="52">
        <f t="shared" si="221"/>
        <v>0</v>
      </c>
      <c r="CE255" s="52">
        <f t="shared" si="222"/>
        <v>0</v>
      </c>
      <c r="CF255" s="70"/>
    </row>
    <row r="256" spans="1:84" ht="12" customHeight="1">
      <c r="A256" s="44">
        <f t="shared" si="223"/>
        <v>44866</v>
      </c>
      <c r="B256" s="66">
        <f t="shared" si="224"/>
        <v>15000</v>
      </c>
      <c r="C256" s="67"/>
      <c r="D256" s="68">
        <f t="shared" si="187"/>
        <v>15000</v>
      </c>
      <c r="E256" s="35">
        <f t="shared" si="188"/>
        <v>0</v>
      </c>
      <c r="F256" s="35">
        <f t="shared" si="189"/>
        <v>0</v>
      </c>
      <c r="G256" s="55">
        <f t="shared" si="190"/>
        <v>6.0650000000000004</v>
      </c>
      <c r="H256" s="69">
        <f>G256+' Summary'!$B$15</f>
        <v>6.0650000000000004</v>
      </c>
      <c r="I256" s="105">
        <f>H256+' Summary'!$B$17</f>
        <v>6.0650000000000004</v>
      </c>
      <c r="J256" s="55">
        <f t="shared" si="191"/>
        <v>0</v>
      </c>
      <c r="K256" s="69">
        <f>J256+' Summary'!$B$16</f>
        <v>0</v>
      </c>
      <c r="L256" s="105">
        <f t="shared" si="192"/>
        <v>0</v>
      </c>
      <c r="M256" s="55">
        <f t="shared" si="193"/>
        <v>0</v>
      </c>
      <c r="N256" s="69">
        <f t="shared" si="243"/>
        <v>0</v>
      </c>
      <c r="O256" s="105">
        <f t="shared" si="243"/>
        <v>0</v>
      </c>
      <c r="P256" s="7"/>
      <c r="Q256" s="105">
        <f t="shared" si="194"/>
        <v>6.0650000000000004</v>
      </c>
      <c r="R256" s="105">
        <f t="shared" si="195"/>
        <v>6.0650000000000004</v>
      </c>
      <c r="S256" s="105">
        <f t="shared" si="196"/>
        <v>6.0650000000000004</v>
      </c>
      <c r="T256" s="161">
        <f>Curves!F252+' Summary'!$B$18</f>
        <v>0</v>
      </c>
      <c r="U256" s="5">
        <f t="shared" si="197"/>
        <v>30</v>
      </c>
      <c r="V256" s="45">
        <f t="shared" si="198"/>
        <v>44920</v>
      </c>
      <c r="W256" s="5">
        <f t="shared" si="199"/>
        <v>7969</v>
      </c>
      <c r="X256" s="55">
        <f t="shared" si="200"/>
        <v>6.2845917974847509E-2</v>
      </c>
      <c r="Y256" s="47">
        <f t="shared" si="201"/>
        <v>0.2592231857137644</v>
      </c>
      <c r="Z256" s="47">
        <f>Y256/Y249</f>
        <v>0.96439458352827512</v>
      </c>
      <c r="AA256" s="5">
        <f t="shared" si="202"/>
        <v>0</v>
      </c>
      <c r="AB256" s="5">
        <f t="shared" si="203"/>
        <v>0</v>
      </c>
      <c r="AD256" s="36">
        <f t="shared" si="244"/>
        <v>6.0650000000000004</v>
      </c>
      <c r="AE256" s="165">
        <f t="shared" si="245"/>
        <v>0</v>
      </c>
      <c r="AF256" s="164">
        <f t="shared" si="246"/>
        <v>21.670088980150581</v>
      </c>
      <c r="AG256" s="164">
        <f t="shared" si="247"/>
        <v>21.670088980150581</v>
      </c>
      <c r="AH256" s="160">
        <v>1</v>
      </c>
      <c r="AJ256" s="36"/>
      <c r="AK256" s="36"/>
      <c r="AL256" s="36"/>
      <c r="AM256" s="137"/>
      <c r="AO256" s="138"/>
      <c r="BI256" s="39">
        <f t="shared" si="204"/>
        <v>0</v>
      </c>
      <c r="BJ256" s="39">
        <f t="shared" si="205"/>
        <v>0</v>
      </c>
      <c r="BK256" s="39">
        <f t="shared" si="206"/>
        <v>0</v>
      </c>
      <c r="BL256" s="39">
        <f t="shared" si="207"/>
        <v>0</v>
      </c>
      <c r="BM256" s="39">
        <f t="shared" si="208"/>
        <v>0</v>
      </c>
      <c r="BN256" s="39">
        <f t="shared" si="209"/>
        <v>0</v>
      </c>
      <c r="BO256" s="39">
        <f t="shared" si="210"/>
        <v>0</v>
      </c>
      <c r="BP256" s="39">
        <f t="shared" si="211"/>
        <v>0</v>
      </c>
      <c r="BQ256" s="39">
        <f t="shared" si="212"/>
        <v>0</v>
      </c>
      <c r="BR256" s="43"/>
      <c r="BS256" s="39">
        <f t="shared" si="213"/>
        <v>0</v>
      </c>
      <c r="BT256" s="39">
        <f t="shared" si="214"/>
        <v>0</v>
      </c>
      <c r="BU256" s="39">
        <f t="shared" si="215"/>
        <v>0</v>
      </c>
      <c r="BV256" s="40">
        <f t="shared" si="216"/>
        <v>0</v>
      </c>
      <c r="BX256" s="39">
        <f t="shared" si="217"/>
        <v>0</v>
      </c>
      <c r="BY256" s="39">
        <f t="shared" si="218"/>
        <v>0</v>
      </c>
      <c r="BZ256" s="39">
        <f t="shared" si="219"/>
        <v>0</v>
      </c>
      <c r="CA256" s="40">
        <f t="shared" si="220"/>
        <v>0</v>
      </c>
      <c r="CB256" s="40"/>
      <c r="CC256" s="52">
        <f t="shared" si="221"/>
        <v>0</v>
      </c>
      <c r="CE256" s="52">
        <f t="shared" si="222"/>
        <v>0</v>
      </c>
      <c r="CF256" s="70"/>
    </row>
    <row r="257" spans="1:84" ht="12" customHeight="1">
      <c r="A257" s="44">
        <f t="shared" si="223"/>
        <v>44896</v>
      </c>
      <c r="B257" s="66">
        <f t="shared" si="224"/>
        <v>15000</v>
      </c>
      <c r="C257" s="67"/>
      <c r="D257" s="68">
        <f t="shared" si="187"/>
        <v>15000</v>
      </c>
      <c r="E257" s="35">
        <f t="shared" si="188"/>
        <v>0</v>
      </c>
      <c r="F257" s="35">
        <f t="shared" si="189"/>
        <v>0</v>
      </c>
      <c r="G257" s="55">
        <f t="shared" si="190"/>
        <v>6.0650000000000004</v>
      </c>
      <c r="H257" s="69">
        <f>G257+' Summary'!$B$15</f>
        <v>6.0650000000000004</v>
      </c>
      <c r="I257" s="105">
        <f>H257+' Summary'!$B$17</f>
        <v>6.0650000000000004</v>
      </c>
      <c r="J257" s="55">
        <f t="shared" si="191"/>
        <v>0</v>
      </c>
      <c r="K257" s="69">
        <f>J257+' Summary'!$B$16</f>
        <v>0</v>
      </c>
      <c r="L257" s="105">
        <f t="shared" si="192"/>
        <v>0</v>
      </c>
      <c r="M257" s="55">
        <f t="shared" si="193"/>
        <v>0</v>
      </c>
      <c r="N257" s="69">
        <f t="shared" si="243"/>
        <v>0</v>
      </c>
      <c r="O257" s="105">
        <f t="shared" si="243"/>
        <v>0</v>
      </c>
      <c r="P257" s="7"/>
      <c r="Q257" s="105">
        <f t="shared" si="194"/>
        <v>6.0650000000000004</v>
      </c>
      <c r="R257" s="105">
        <f t="shared" si="195"/>
        <v>6.0650000000000004</v>
      </c>
      <c r="S257" s="105">
        <f t="shared" si="196"/>
        <v>6.0650000000000004</v>
      </c>
      <c r="T257" s="161">
        <f>Curves!F253+' Summary'!$B$18</f>
        <v>0</v>
      </c>
      <c r="U257" s="5">
        <f t="shared" si="197"/>
        <v>31</v>
      </c>
      <c r="V257" s="45">
        <f t="shared" si="198"/>
        <v>44951</v>
      </c>
      <c r="W257" s="5">
        <f t="shared" si="199"/>
        <v>8000</v>
      </c>
      <c r="X257" s="55">
        <f t="shared" si="200"/>
        <v>6.2845917974847509E-2</v>
      </c>
      <c r="Y257" s="47">
        <f t="shared" si="201"/>
        <v>0.25786535152004886</v>
      </c>
      <c r="Z257" s="47">
        <f>Y257/Y249</f>
        <v>0.95934299858558136</v>
      </c>
      <c r="AA257" s="5">
        <f t="shared" si="202"/>
        <v>0</v>
      </c>
      <c r="AB257" s="5">
        <f t="shared" si="203"/>
        <v>0</v>
      </c>
      <c r="AD257" s="36">
        <f t="shared" si="244"/>
        <v>6.0650000000000004</v>
      </c>
      <c r="AE257" s="165">
        <f t="shared" si="245"/>
        <v>0</v>
      </c>
      <c r="AF257" s="164">
        <f t="shared" si="246"/>
        <v>21.752224503764545</v>
      </c>
      <c r="AG257" s="164">
        <f t="shared" si="247"/>
        <v>21.752224503764545</v>
      </c>
      <c r="AH257" s="160">
        <v>1</v>
      </c>
      <c r="AJ257" s="36"/>
      <c r="AK257" s="36"/>
      <c r="AL257" s="36"/>
      <c r="AM257" s="137"/>
      <c r="AO257" s="138"/>
      <c r="BI257" s="39">
        <f t="shared" si="204"/>
        <v>0</v>
      </c>
      <c r="BJ257" s="39">
        <f t="shared" si="205"/>
        <v>0</v>
      </c>
      <c r="BK257" s="39">
        <f t="shared" si="206"/>
        <v>0</v>
      </c>
      <c r="BL257" s="39">
        <f t="shared" si="207"/>
        <v>0</v>
      </c>
      <c r="BM257" s="39">
        <f t="shared" si="208"/>
        <v>0</v>
      </c>
      <c r="BN257" s="39">
        <f t="shared" si="209"/>
        <v>0</v>
      </c>
      <c r="BO257" s="39">
        <f t="shared" si="210"/>
        <v>0</v>
      </c>
      <c r="BP257" s="39">
        <f t="shared" si="211"/>
        <v>0</v>
      </c>
      <c r="BQ257" s="39">
        <f t="shared" si="212"/>
        <v>0</v>
      </c>
      <c r="BR257" s="43"/>
      <c r="BS257" s="39">
        <f t="shared" si="213"/>
        <v>0</v>
      </c>
      <c r="BT257" s="39">
        <f t="shared" si="214"/>
        <v>0</v>
      </c>
      <c r="BU257" s="39">
        <f t="shared" si="215"/>
        <v>0</v>
      </c>
      <c r="BV257" s="40">
        <f t="shared" si="216"/>
        <v>0</v>
      </c>
      <c r="BX257" s="39">
        <f t="shared" si="217"/>
        <v>0</v>
      </c>
      <c r="BY257" s="39">
        <f t="shared" si="218"/>
        <v>0</v>
      </c>
      <c r="BZ257" s="39">
        <f t="shared" si="219"/>
        <v>0</v>
      </c>
      <c r="CA257" s="40">
        <f t="shared" si="220"/>
        <v>0</v>
      </c>
      <c r="CB257" s="40"/>
      <c r="CC257" s="52">
        <f t="shared" si="221"/>
        <v>0</v>
      </c>
      <c r="CE257" s="52">
        <f t="shared" si="222"/>
        <v>0</v>
      </c>
      <c r="CF257" s="70"/>
    </row>
    <row r="258" spans="1:84" ht="12" customHeight="1">
      <c r="A258" s="44">
        <f t="shared" si="223"/>
        <v>44927</v>
      </c>
      <c r="B258" s="66">
        <f t="shared" si="224"/>
        <v>15000</v>
      </c>
      <c r="C258" s="67"/>
      <c r="D258" s="68">
        <f t="shared" si="187"/>
        <v>15000</v>
      </c>
      <c r="E258" s="35">
        <f t="shared" si="188"/>
        <v>0</v>
      </c>
      <c r="F258" s="35">
        <f t="shared" si="189"/>
        <v>0</v>
      </c>
      <c r="G258" s="55">
        <f t="shared" si="190"/>
        <v>6.0650000000000004</v>
      </c>
      <c r="H258" s="69">
        <f>G258+' Summary'!$B$15</f>
        <v>6.0650000000000004</v>
      </c>
      <c r="I258" s="105">
        <f>H258+' Summary'!$B$17</f>
        <v>6.0650000000000004</v>
      </c>
      <c r="J258" s="55">
        <f t="shared" si="191"/>
        <v>0</v>
      </c>
      <c r="K258" s="69">
        <f>J258+' Summary'!$B$16</f>
        <v>0</v>
      </c>
      <c r="L258" s="105">
        <f t="shared" si="192"/>
        <v>0</v>
      </c>
      <c r="M258" s="55">
        <f t="shared" si="193"/>
        <v>0</v>
      </c>
      <c r="N258" s="69">
        <f t="shared" si="243"/>
        <v>0</v>
      </c>
      <c r="O258" s="105">
        <f t="shared" si="243"/>
        <v>0</v>
      </c>
      <c r="P258" s="7"/>
      <c r="Q258" s="105">
        <f t="shared" si="194"/>
        <v>6.0650000000000004</v>
      </c>
      <c r="R258" s="105">
        <f t="shared" si="195"/>
        <v>6.0650000000000004</v>
      </c>
      <c r="S258" s="105">
        <f t="shared" si="196"/>
        <v>6.0650000000000004</v>
      </c>
      <c r="T258" s="161">
        <f>Curves!F254+' Summary'!$B$18</f>
        <v>0</v>
      </c>
      <c r="U258" s="5">
        <f t="shared" si="197"/>
        <v>31</v>
      </c>
      <c r="V258" s="45">
        <f t="shared" si="198"/>
        <v>44982</v>
      </c>
      <c r="W258" s="5">
        <f t="shared" si="199"/>
        <v>8031</v>
      </c>
      <c r="X258" s="55">
        <f t="shared" si="200"/>
        <v>6.2845917974847509E-2</v>
      </c>
      <c r="Y258" s="47">
        <f t="shared" si="201"/>
        <v>0.25651462978308576</v>
      </c>
      <c r="Z258" s="47">
        <f>Y258/Y249</f>
        <v>0.95431787429589121</v>
      </c>
      <c r="AA258" s="5">
        <f t="shared" si="202"/>
        <v>0</v>
      </c>
      <c r="AB258" s="5">
        <f t="shared" si="203"/>
        <v>0</v>
      </c>
      <c r="AD258" s="36">
        <f t="shared" si="244"/>
        <v>6.0650000000000004</v>
      </c>
      <c r="AE258" s="165">
        <f t="shared" si="245"/>
        <v>0</v>
      </c>
      <c r="AF258" s="164">
        <f t="shared" si="246"/>
        <v>21.83709787816564</v>
      </c>
      <c r="AG258" s="164">
        <f t="shared" si="247"/>
        <v>21.83709787816564</v>
      </c>
      <c r="AH258" s="160">
        <v>1</v>
      </c>
      <c r="AJ258" s="36"/>
      <c r="AK258" s="36"/>
      <c r="AL258" s="36"/>
      <c r="AM258" s="137"/>
      <c r="AO258" s="138"/>
      <c r="BI258" s="39">
        <f t="shared" si="204"/>
        <v>0</v>
      </c>
      <c r="BJ258" s="39">
        <f t="shared" si="205"/>
        <v>0</v>
      </c>
      <c r="BK258" s="39">
        <f t="shared" si="206"/>
        <v>0</v>
      </c>
      <c r="BL258" s="39">
        <f t="shared" si="207"/>
        <v>0</v>
      </c>
      <c r="BM258" s="39">
        <f t="shared" si="208"/>
        <v>0</v>
      </c>
      <c r="BN258" s="39">
        <f t="shared" si="209"/>
        <v>0</v>
      </c>
      <c r="BO258" s="39">
        <f t="shared" si="210"/>
        <v>0</v>
      </c>
      <c r="BP258" s="39">
        <f t="shared" si="211"/>
        <v>0</v>
      </c>
      <c r="BQ258" s="39">
        <f t="shared" si="212"/>
        <v>0</v>
      </c>
      <c r="BR258" s="43"/>
      <c r="BS258" s="39">
        <f t="shared" si="213"/>
        <v>0</v>
      </c>
      <c r="BT258" s="39">
        <f t="shared" si="214"/>
        <v>0</v>
      </c>
      <c r="BU258" s="39">
        <f t="shared" si="215"/>
        <v>0</v>
      </c>
      <c r="BV258" s="40">
        <f t="shared" si="216"/>
        <v>0</v>
      </c>
      <c r="BX258" s="39">
        <f t="shared" si="217"/>
        <v>0</v>
      </c>
      <c r="BY258" s="39">
        <f t="shared" si="218"/>
        <v>0</v>
      </c>
      <c r="BZ258" s="39">
        <f t="shared" si="219"/>
        <v>0</v>
      </c>
      <c r="CA258" s="40">
        <f t="shared" si="220"/>
        <v>0</v>
      </c>
      <c r="CB258" s="40"/>
      <c r="CC258" s="52">
        <f t="shared" si="221"/>
        <v>0</v>
      </c>
      <c r="CE258" s="52">
        <f t="shared" si="222"/>
        <v>0</v>
      </c>
      <c r="CF258" s="70"/>
    </row>
    <row r="259" spans="1:84" ht="12" customHeight="1">
      <c r="A259" s="44">
        <f t="shared" si="223"/>
        <v>44958</v>
      </c>
      <c r="B259" s="66">
        <f t="shared" si="224"/>
        <v>15000</v>
      </c>
      <c r="C259" s="67"/>
      <c r="D259" s="68">
        <f t="shared" si="187"/>
        <v>15000</v>
      </c>
      <c r="E259" s="35">
        <f t="shared" si="188"/>
        <v>0</v>
      </c>
      <c r="F259" s="35">
        <f t="shared" si="189"/>
        <v>0</v>
      </c>
      <c r="G259" s="55">
        <f t="shared" si="190"/>
        <v>6.0650000000000004</v>
      </c>
      <c r="H259" s="69">
        <f>G259+' Summary'!$B$15</f>
        <v>6.0650000000000004</v>
      </c>
      <c r="I259" s="105">
        <f>H259+' Summary'!$B$17</f>
        <v>6.0650000000000004</v>
      </c>
      <c r="J259" s="55">
        <f t="shared" si="191"/>
        <v>0</v>
      </c>
      <c r="K259" s="69">
        <f>J259+' Summary'!$B$16</f>
        <v>0</v>
      </c>
      <c r="L259" s="105">
        <f t="shared" si="192"/>
        <v>0</v>
      </c>
      <c r="M259" s="55">
        <f t="shared" si="193"/>
        <v>0</v>
      </c>
      <c r="N259" s="69">
        <f t="shared" si="243"/>
        <v>0</v>
      </c>
      <c r="O259" s="105">
        <f t="shared" si="243"/>
        <v>0</v>
      </c>
      <c r="P259" s="7"/>
      <c r="Q259" s="105">
        <f t="shared" si="194"/>
        <v>6.0650000000000004</v>
      </c>
      <c r="R259" s="105">
        <f t="shared" si="195"/>
        <v>6.0650000000000004</v>
      </c>
      <c r="S259" s="105">
        <f t="shared" si="196"/>
        <v>6.0650000000000004</v>
      </c>
      <c r="T259" s="161">
        <f>Curves!F255+' Summary'!$B$18</f>
        <v>0</v>
      </c>
      <c r="U259" s="5">
        <f t="shared" si="197"/>
        <v>28</v>
      </c>
      <c r="V259" s="45">
        <f t="shared" si="198"/>
        <v>45010</v>
      </c>
      <c r="W259" s="5">
        <f t="shared" si="199"/>
        <v>8059</v>
      </c>
      <c r="X259" s="55">
        <f t="shared" si="200"/>
        <v>6.2845917974847509E-2</v>
      </c>
      <c r="Y259" s="47">
        <f t="shared" si="201"/>
        <v>0.25530070536820987</v>
      </c>
      <c r="Z259" s="47">
        <f>Y259/Y249</f>
        <v>0.94980168054842395</v>
      </c>
      <c r="AA259" s="5">
        <f t="shared" si="202"/>
        <v>0</v>
      </c>
      <c r="AB259" s="5">
        <f t="shared" si="203"/>
        <v>0</v>
      </c>
      <c r="AD259" s="36">
        <f t="shared" si="244"/>
        <v>6.0650000000000004</v>
      </c>
      <c r="AE259" s="165">
        <f t="shared" si="245"/>
        <v>0</v>
      </c>
      <c r="AF259" s="164">
        <f t="shared" si="246"/>
        <v>21.921971252566735</v>
      </c>
      <c r="AG259" s="164">
        <f t="shared" si="247"/>
        <v>21.921971252566735</v>
      </c>
      <c r="AH259" s="160">
        <v>1</v>
      </c>
      <c r="AJ259" s="36"/>
      <c r="AK259" s="36"/>
      <c r="AL259" s="36"/>
      <c r="AM259" s="137"/>
      <c r="AO259" s="138"/>
      <c r="BI259" s="39">
        <f t="shared" si="204"/>
        <v>0</v>
      </c>
      <c r="BJ259" s="39">
        <f t="shared" si="205"/>
        <v>0</v>
      </c>
      <c r="BK259" s="39">
        <f t="shared" si="206"/>
        <v>0</v>
      </c>
      <c r="BL259" s="39">
        <f t="shared" si="207"/>
        <v>0</v>
      </c>
      <c r="BM259" s="39">
        <f t="shared" si="208"/>
        <v>0</v>
      </c>
      <c r="BN259" s="39">
        <f t="shared" si="209"/>
        <v>0</v>
      </c>
      <c r="BO259" s="39">
        <f t="shared" si="210"/>
        <v>0</v>
      </c>
      <c r="BP259" s="39">
        <f t="shared" si="211"/>
        <v>0</v>
      </c>
      <c r="BQ259" s="39">
        <f t="shared" si="212"/>
        <v>0</v>
      </c>
      <c r="BR259" s="43"/>
      <c r="BS259" s="39">
        <f t="shared" si="213"/>
        <v>0</v>
      </c>
      <c r="BT259" s="39">
        <f t="shared" si="214"/>
        <v>0</v>
      </c>
      <c r="BU259" s="39">
        <f t="shared" si="215"/>
        <v>0</v>
      </c>
      <c r="BV259" s="40">
        <f t="shared" si="216"/>
        <v>0</v>
      </c>
      <c r="BX259" s="39">
        <f t="shared" si="217"/>
        <v>0</v>
      </c>
      <c r="BY259" s="39">
        <f t="shared" si="218"/>
        <v>0</v>
      </c>
      <c r="BZ259" s="39">
        <f t="shared" si="219"/>
        <v>0</v>
      </c>
      <c r="CA259" s="40">
        <f t="shared" si="220"/>
        <v>0</v>
      </c>
      <c r="CB259" s="40"/>
      <c r="CC259" s="52">
        <f t="shared" si="221"/>
        <v>0</v>
      </c>
      <c r="CE259" s="52">
        <f t="shared" si="222"/>
        <v>0</v>
      </c>
      <c r="CF259" s="70"/>
    </row>
    <row r="260" spans="1:84" ht="12" customHeight="1">
      <c r="A260" s="44">
        <f t="shared" si="223"/>
        <v>44986</v>
      </c>
      <c r="B260" s="66">
        <f t="shared" si="224"/>
        <v>15000</v>
      </c>
      <c r="C260" s="67"/>
      <c r="D260" s="68">
        <f t="shared" si="187"/>
        <v>15000</v>
      </c>
      <c r="E260" s="35">
        <f t="shared" si="188"/>
        <v>0</v>
      </c>
      <c r="F260" s="35">
        <f t="shared" si="189"/>
        <v>0</v>
      </c>
      <c r="G260" s="55">
        <f t="shared" si="190"/>
        <v>6.0650000000000004</v>
      </c>
      <c r="H260" s="69">
        <f>G260+' Summary'!$B$15</f>
        <v>6.0650000000000004</v>
      </c>
      <c r="I260" s="105">
        <f>H260+' Summary'!$B$17</f>
        <v>6.0650000000000004</v>
      </c>
      <c r="J260" s="55">
        <f t="shared" si="191"/>
        <v>0</v>
      </c>
      <c r="K260" s="69">
        <f>J260+' Summary'!$B$16</f>
        <v>0</v>
      </c>
      <c r="L260" s="105">
        <f t="shared" si="192"/>
        <v>0</v>
      </c>
      <c r="M260" s="55">
        <f t="shared" si="193"/>
        <v>0</v>
      </c>
      <c r="N260" s="69">
        <f t="shared" si="243"/>
        <v>0</v>
      </c>
      <c r="O260" s="105">
        <f t="shared" si="243"/>
        <v>0</v>
      </c>
      <c r="P260" s="7"/>
      <c r="Q260" s="105">
        <f t="shared" si="194"/>
        <v>6.0650000000000004</v>
      </c>
      <c r="R260" s="105">
        <f t="shared" si="195"/>
        <v>6.0650000000000004</v>
      </c>
      <c r="S260" s="105">
        <f t="shared" si="196"/>
        <v>6.0650000000000004</v>
      </c>
      <c r="T260" s="161">
        <f>Curves!F256+' Summary'!$B$18</f>
        <v>0</v>
      </c>
      <c r="U260" s="5">
        <f t="shared" si="197"/>
        <v>31</v>
      </c>
      <c r="V260" s="45">
        <f t="shared" si="198"/>
        <v>45041</v>
      </c>
      <c r="W260" s="5">
        <f t="shared" si="199"/>
        <v>8090</v>
      </c>
      <c r="X260" s="55">
        <f t="shared" si="200"/>
        <v>6.2845917974847509E-2</v>
      </c>
      <c r="Y260" s="47">
        <f t="shared" si="201"/>
        <v>0.25396341747679635</v>
      </c>
      <c r="Z260" s="47">
        <f>Y260/Y249</f>
        <v>0.94482653453459009</v>
      </c>
      <c r="AA260" s="5">
        <f t="shared" si="202"/>
        <v>0</v>
      </c>
      <c r="AB260" s="5">
        <f t="shared" si="203"/>
        <v>0</v>
      </c>
      <c r="AD260" s="36">
        <f t="shared" si="244"/>
        <v>6.0650000000000004</v>
      </c>
      <c r="AE260" s="165">
        <f t="shared" si="245"/>
        <v>0</v>
      </c>
      <c r="AF260" s="164">
        <f t="shared" si="246"/>
        <v>21.998631074606433</v>
      </c>
      <c r="AG260" s="164">
        <f t="shared" si="247"/>
        <v>21.998631074606433</v>
      </c>
      <c r="AH260" s="160">
        <v>1</v>
      </c>
      <c r="AJ260" s="36"/>
      <c r="AK260" s="36"/>
      <c r="AL260" s="36"/>
      <c r="AM260" s="137"/>
      <c r="AO260" s="138"/>
      <c r="BI260" s="39">
        <f t="shared" si="204"/>
        <v>0</v>
      </c>
      <c r="BJ260" s="39">
        <f t="shared" si="205"/>
        <v>0</v>
      </c>
      <c r="BK260" s="39">
        <f t="shared" si="206"/>
        <v>0</v>
      </c>
      <c r="BL260" s="39">
        <f t="shared" si="207"/>
        <v>0</v>
      </c>
      <c r="BM260" s="39">
        <f t="shared" si="208"/>
        <v>0</v>
      </c>
      <c r="BN260" s="39">
        <f t="shared" si="209"/>
        <v>0</v>
      </c>
      <c r="BO260" s="39">
        <f t="shared" si="210"/>
        <v>0</v>
      </c>
      <c r="BP260" s="39">
        <f t="shared" si="211"/>
        <v>0</v>
      </c>
      <c r="BQ260" s="39">
        <f t="shared" si="212"/>
        <v>0</v>
      </c>
      <c r="BR260" s="43"/>
      <c r="BS260" s="39">
        <f t="shared" si="213"/>
        <v>0</v>
      </c>
      <c r="BT260" s="39">
        <f t="shared" si="214"/>
        <v>0</v>
      </c>
      <c r="BU260" s="39">
        <f t="shared" si="215"/>
        <v>0</v>
      </c>
      <c r="BV260" s="40">
        <f t="shared" si="216"/>
        <v>0</v>
      </c>
      <c r="BX260" s="39">
        <f t="shared" si="217"/>
        <v>0</v>
      </c>
      <c r="BY260" s="39">
        <f t="shared" si="218"/>
        <v>0</v>
      </c>
      <c r="BZ260" s="39">
        <f t="shared" si="219"/>
        <v>0</v>
      </c>
      <c r="CA260" s="40">
        <f t="shared" si="220"/>
        <v>0</v>
      </c>
      <c r="CB260" s="40"/>
      <c r="CC260" s="52">
        <f t="shared" si="221"/>
        <v>0</v>
      </c>
      <c r="CE260" s="52">
        <f t="shared" si="222"/>
        <v>0</v>
      </c>
      <c r="CF260" s="70"/>
    </row>
    <row r="261" spans="1:84" ht="12" customHeight="1">
      <c r="A261" s="44">
        <f t="shared" si="223"/>
        <v>45017</v>
      </c>
      <c r="B261" s="66">
        <f t="shared" si="224"/>
        <v>15000</v>
      </c>
      <c r="C261" s="67"/>
      <c r="D261" s="68">
        <f t="shared" si="187"/>
        <v>15000</v>
      </c>
      <c r="E261" s="35">
        <f t="shared" si="188"/>
        <v>0</v>
      </c>
      <c r="F261" s="35">
        <f t="shared" si="189"/>
        <v>0</v>
      </c>
      <c r="G261" s="55">
        <f t="shared" si="190"/>
        <v>6.0650000000000004</v>
      </c>
      <c r="H261" s="69">
        <f>G261+' Summary'!$B$15</f>
        <v>6.0650000000000004</v>
      </c>
      <c r="I261" s="105">
        <f>H261+' Summary'!$B$17</f>
        <v>6.0650000000000004</v>
      </c>
      <c r="J261" s="55">
        <f t="shared" si="191"/>
        <v>0</v>
      </c>
      <c r="K261" s="69">
        <f>J261+' Summary'!$B$16</f>
        <v>0</v>
      </c>
      <c r="L261" s="105">
        <f t="shared" si="192"/>
        <v>0</v>
      </c>
      <c r="M261" s="55">
        <f t="shared" si="193"/>
        <v>0</v>
      </c>
      <c r="N261" s="69">
        <f t="shared" si="243"/>
        <v>0</v>
      </c>
      <c r="O261" s="105">
        <f t="shared" si="243"/>
        <v>0</v>
      </c>
      <c r="P261" s="7"/>
      <c r="Q261" s="105">
        <f t="shared" si="194"/>
        <v>6.0650000000000004</v>
      </c>
      <c r="R261" s="105">
        <f t="shared" si="195"/>
        <v>6.0650000000000004</v>
      </c>
      <c r="S261" s="105">
        <f t="shared" si="196"/>
        <v>6.0650000000000004</v>
      </c>
      <c r="T261" s="161">
        <f>Curves!F257+' Summary'!$B$18</f>
        <v>0</v>
      </c>
      <c r="U261" s="5">
        <f t="shared" si="197"/>
        <v>30</v>
      </c>
      <c r="V261" s="45">
        <f t="shared" si="198"/>
        <v>45071</v>
      </c>
      <c r="W261" s="5">
        <f t="shared" si="199"/>
        <v>8120</v>
      </c>
      <c r="X261" s="55">
        <f t="shared" si="200"/>
        <v>6.2845917974847509E-2</v>
      </c>
      <c r="Y261" s="47">
        <f t="shared" si="201"/>
        <v>0.25267593781501113</v>
      </c>
      <c r="Z261" s="150">
        <f>Y261/Y249</f>
        <v>0.94003669133900691</v>
      </c>
      <c r="AA261" s="5">
        <f t="shared" si="202"/>
        <v>0</v>
      </c>
      <c r="AB261" s="5">
        <f t="shared" si="203"/>
        <v>0</v>
      </c>
      <c r="AD261" s="151">
        <f t="shared" si="244"/>
        <v>6.0650000000000004</v>
      </c>
      <c r="AE261" s="167">
        <f t="shared" si="245"/>
        <v>0</v>
      </c>
      <c r="AF261" s="168">
        <f t="shared" si="246"/>
        <v>22.083504449007528</v>
      </c>
      <c r="AG261" s="168">
        <f t="shared" si="247"/>
        <v>22.083504449007528</v>
      </c>
      <c r="AH261" s="169">
        <v>1</v>
      </c>
      <c r="AI261" s="148"/>
      <c r="AJ261" s="151"/>
      <c r="AK261" s="151"/>
      <c r="AL261" s="151"/>
      <c r="AM261" s="152"/>
      <c r="AN261" s="148"/>
      <c r="AO261" s="153"/>
      <c r="AP261" s="148"/>
      <c r="AQ261" s="148"/>
      <c r="AR261" s="148"/>
      <c r="AS261" s="148"/>
      <c r="AT261" s="148"/>
      <c r="AU261" s="148"/>
      <c r="AV261" s="148"/>
      <c r="AW261" s="148"/>
      <c r="AX261" s="148"/>
      <c r="AY261" s="148"/>
      <c r="BI261" s="39">
        <f t="shared" si="204"/>
        <v>0</v>
      </c>
      <c r="BJ261" s="39">
        <f t="shared" si="205"/>
        <v>0</v>
      </c>
      <c r="BK261" s="39">
        <f t="shared" si="206"/>
        <v>0</v>
      </c>
      <c r="BL261" s="39">
        <f t="shared" si="207"/>
        <v>0</v>
      </c>
      <c r="BM261" s="39">
        <f t="shared" si="208"/>
        <v>0</v>
      </c>
      <c r="BN261" s="39">
        <f t="shared" si="209"/>
        <v>0</v>
      </c>
      <c r="BO261" s="39">
        <f t="shared" si="210"/>
        <v>0</v>
      </c>
      <c r="BP261" s="39">
        <f t="shared" si="211"/>
        <v>0</v>
      </c>
      <c r="BQ261" s="39">
        <f t="shared" si="212"/>
        <v>0</v>
      </c>
      <c r="BR261" s="43"/>
      <c r="BS261" s="39">
        <f t="shared" si="213"/>
        <v>0</v>
      </c>
      <c r="BT261" s="39">
        <f t="shared" si="214"/>
        <v>0</v>
      </c>
      <c r="BU261" s="39">
        <f t="shared" si="215"/>
        <v>0</v>
      </c>
      <c r="BV261" s="40">
        <f t="shared" si="216"/>
        <v>0</v>
      </c>
      <c r="BX261" s="39">
        <f t="shared" si="217"/>
        <v>0</v>
      </c>
      <c r="BY261" s="39">
        <f t="shared" si="218"/>
        <v>0</v>
      </c>
      <c r="BZ261" s="39">
        <f t="shared" si="219"/>
        <v>0</v>
      </c>
      <c r="CA261" s="40">
        <f t="shared" si="220"/>
        <v>0</v>
      </c>
      <c r="CB261" s="40"/>
      <c r="CC261" s="52">
        <f t="shared" si="221"/>
        <v>0</v>
      </c>
      <c r="CE261" s="52">
        <f t="shared" si="222"/>
        <v>0</v>
      </c>
      <c r="CF261" s="70"/>
    </row>
    <row r="262" spans="1:84" ht="12" customHeight="1">
      <c r="A262" s="44">
        <f t="shared" si="223"/>
        <v>45047</v>
      </c>
      <c r="B262" s="66">
        <f t="shared" si="224"/>
        <v>15000</v>
      </c>
      <c r="C262" s="67"/>
      <c r="D262" s="68">
        <f t="shared" si="187"/>
        <v>15000</v>
      </c>
      <c r="E262" s="35">
        <f t="shared" si="188"/>
        <v>0</v>
      </c>
      <c r="F262" s="35">
        <f t="shared" si="189"/>
        <v>0</v>
      </c>
      <c r="G262" s="55">
        <f t="shared" si="190"/>
        <v>6.0650000000000004</v>
      </c>
      <c r="H262" s="69">
        <f>G262+' Summary'!$B$15</f>
        <v>6.0650000000000004</v>
      </c>
      <c r="I262" s="105">
        <f>H262+' Summary'!$B$17</f>
        <v>6.0650000000000004</v>
      </c>
      <c r="J262" s="55">
        <f t="shared" si="191"/>
        <v>0</v>
      </c>
      <c r="K262" s="69">
        <f>J262+' Summary'!$B$16</f>
        <v>0</v>
      </c>
      <c r="L262" s="105">
        <f t="shared" si="192"/>
        <v>0</v>
      </c>
      <c r="M262" s="55">
        <f t="shared" si="193"/>
        <v>0</v>
      </c>
      <c r="N262" s="69">
        <f t="shared" si="243"/>
        <v>0</v>
      </c>
      <c r="O262" s="105">
        <f t="shared" si="243"/>
        <v>0</v>
      </c>
      <c r="P262" s="7"/>
      <c r="Q262" s="105">
        <f t="shared" si="194"/>
        <v>6.0650000000000004</v>
      </c>
      <c r="R262" s="105">
        <f t="shared" si="195"/>
        <v>6.0650000000000004</v>
      </c>
      <c r="S262" s="105">
        <f t="shared" si="196"/>
        <v>6.0650000000000004</v>
      </c>
      <c r="T262" s="161">
        <f>Curves!F258+' Summary'!$B$18</f>
        <v>0</v>
      </c>
      <c r="U262" s="5">
        <f t="shared" si="197"/>
        <v>31</v>
      </c>
      <c r="V262" s="45">
        <f t="shared" si="198"/>
        <v>45102</v>
      </c>
      <c r="W262" s="5">
        <f t="shared" si="199"/>
        <v>8151</v>
      </c>
      <c r="X262" s="55">
        <f t="shared" si="200"/>
        <v>6.2845917974847509E-2</v>
      </c>
      <c r="Y262" s="47">
        <f t="shared" si="201"/>
        <v>0.25135239869041592</v>
      </c>
      <c r="Z262" s="47">
        <f>Y262/Y261</f>
        <v>0.99476191070649478</v>
      </c>
      <c r="AA262" s="5">
        <f t="shared" si="202"/>
        <v>0</v>
      </c>
      <c r="AB262" s="5">
        <f t="shared" si="203"/>
        <v>0</v>
      </c>
      <c r="AD262" s="36">
        <f>S262</f>
        <v>6.0650000000000004</v>
      </c>
      <c r="AE262" s="165">
        <f>T262</f>
        <v>0</v>
      </c>
      <c r="AF262" s="164">
        <f>(A262-$C$3)/365.25</f>
        <v>22.165639972621491</v>
      </c>
      <c r="AG262" s="164">
        <f>AF262</f>
        <v>22.165639972621491</v>
      </c>
      <c r="AH262" s="160">
        <v>1</v>
      </c>
      <c r="AI262" s="5">
        <v>0</v>
      </c>
      <c r="AJ262" s="36">
        <f>$S$8</f>
        <v>4.8062713432508364</v>
      </c>
      <c r="AK262" s="36">
        <f>AJ262-$AK$2</f>
        <v>4.7962713432508366</v>
      </c>
      <c r="AL262" s="166">
        <f>X273</f>
        <v>6.2845917974847509E-2</v>
      </c>
      <c r="AM262" s="137">
        <f>AM250</f>
        <v>1</v>
      </c>
      <c r="AN262" s="5">
        <v>0</v>
      </c>
      <c r="AO262" s="138">
        <f>AF273</f>
        <v>23.085557837097877</v>
      </c>
      <c r="AP262" s="5">
        <v>0</v>
      </c>
      <c r="AQ262" s="5">
        <v>0</v>
      </c>
      <c r="AR262" s="5">
        <v>0</v>
      </c>
      <c r="AT262" s="161">
        <f>_xll.ASTRIP(AD262:AD273,AE262:AE273,AF262:AF273,AG262:AG273,AH262:AH273,AI262,AJ262,AL262,AM262,AN262,AO262,AP262,AQ262,AR262)</f>
        <v>0</v>
      </c>
      <c r="AU262" s="161">
        <f>_xll.ASTRIP(AD262:AD273,AE262:AE273,AF262:AF273,AG262:AG273,AH262:AH273,AI262,AK262,AL262,AM262,AN262,AO262,AP262,AQ262,AR262)</f>
        <v>0</v>
      </c>
      <c r="AV262" s="138">
        <f>SUM(Z274:Z285)*$AG$2/12</f>
        <v>9.6706955109030032E-2</v>
      </c>
      <c r="AW262" s="170">
        <f>AV262/$AK$2</f>
        <v>9.6706955109030037</v>
      </c>
      <c r="AX262" s="161">
        <f>(AT262-AU262)*AW262</f>
        <v>0</v>
      </c>
      <c r="AY262" s="174">
        <f>AX262*SUM(E274:E285)</f>
        <v>0</v>
      </c>
      <c r="BI262" s="39">
        <f t="shared" si="204"/>
        <v>0</v>
      </c>
      <c r="BJ262" s="39">
        <f t="shared" si="205"/>
        <v>0</v>
      </c>
      <c r="BK262" s="39">
        <f t="shared" si="206"/>
        <v>0</v>
      </c>
      <c r="BL262" s="39">
        <f t="shared" si="207"/>
        <v>0</v>
      </c>
      <c r="BM262" s="39">
        <f t="shared" si="208"/>
        <v>0</v>
      </c>
      <c r="BN262" s="39">
        <f t="shared" si="209"/>
        <v>0</v>
      </c>
      <c r="BO262" s="39">
        <f t="shared" si="210"/>
        <v>0</v>
      </c>
      <c r="BP262" s="39">
        <f t="shared" si="211"/>
        <v>0</v>
      </c>
      <c r="BQ262" s="39">
        <f t="shared" si="212"/>
        <v>0</v>
      </c>
      <c r="BR262" s="43"/>
      <c r="BS262" s="39">
        <f t="shared" si="213"/>
        <v>0</v>
      </c>
      <c r="BT262" s="39">
        <f t="shared" si="214"/>
        <v>0</v>
      </c>
      <c r="BU262" s="39">
        <f t="shared" si="215"/>
        <v>0</v>
      </c>
      <c r="BV262" s="40">
        <f t="shared" si="216"/>
        <v>0</v>
      </c>
      <c r="BX262" s="39">
        <f t="shared" si="217"/>
        <v>0</v>
      </c>
      <c r="BY262" s="39">
        <f t="shared" si="218"/>
        <v>0</v>
      </c>
      <c r="BZ262" s="39">
        <f t="shared" si="219"/>
        <v>0</v>
      </c>
      <c r="CA262" s="40">
        <f t="shared" si="220"/>
        <v>0</v>
      </c>
      <c r="CB262" s="40"/>
      <c r="CC262" s="52">
        <f t="shared" si="221"/>
        <v>0</v>
      </c>
      <c r="CE262" s="52">
        <f t="shared" si="222"/>
        <v>0</v>
      </c>
      <c r="CF262" s="70"/>
    </row>
    <row r="263" spans="1:84" ht="12" customHeight="1">
      <c r="A263" s="44">
        <f t="shared" si="223"/>
        <v>45078</v>
      </c>
      <c r="B263" s="66">
        <f t="shared" si="224"/>
        <v>15000</v>
      </c>
      <c r="C263" s="67"/>
      <c r="D263" s="68">
        <f t="shared" si="187"/>
        <v>15000</v>
      </c>
      <c r="E263" s="35">
        <f t="shared" si="188"/>
        <v>0</v>
      </c>
      <c r="F263" s="35">
        <f t="shared" si="189"/>
        <v>0</v>
      </c>
      <c r="G263" s="55">
        <f t="shared" si="190"/>
        <v>6.0650000000000004</v>
      </c>
      <c r="H263" s="69">
        <f>G263+' Summary'!$B$15</f>
        <v>6.0650000000000004</v>
      </c>
      <c r="I263" s="105">
        <f>H263+' Summary'!$B$17</f>
        <v>6.0650000000000004</v>
      </c>
      <c r="J263" s="55">
        <f t="shared" si="191"/>
        <v>0</v>
      </c>
      <c r="K263" s="69">
        <f>J263+' Summary'!$B$16</f>
        <v>0</v>
      </c>
      <c r="L263" s="105">
        <f t="shared" si="192"/>
        <v>0</v>
      </c>
      <c r="M263" s="55">
        <f t="shared" si="193"/>
        <v>0</v>
      </c>
      <c r="N263" s="69">
        <f t="shared" si="243"/>
        <v>0</v>
      </c>
      <c r="O263" s="105">
        <f t="shared" si="243"/>
        <v>0</v>
      </c>
      <c r="P263" s="7"/>
      <c r="Q263" s="105">
        <f t="shared" si="194"/>
        <v>6.0650000000000004</v>
      </c>
      <c r="R263" s="105">
        <f t="shared" si="195"/>
        <v>6.0650000000000004</v>
      </c>
      <c r="S263" s="105">
        <f t="shared" si="196"/>
        <v>6.0650000000000004</v>
      </c>
      <c r="T263" s="161">
        <f>Curves!F259+' Summary'!$B$18</f>
        <v>0</v>
      </c>
      <c r="U263" s="5">
        <f t="shared" si="197"/>
        <v>30</v>
      </c>
      <c r="V263" s="45">
        <f t="shared" si="198"/>
        <v>45132</v>
      </c>
      <c r="W263" s="5">
        <f t="shared" si="199"/>
        <v>8181</v>
      </c>
      <c r="X263" s="55">
        <f t="shared" si="200"/>
        <v>6.2845917974847509E-2</v>
      </c>
      <c r="Y263" s="47">
        <f t="shared" si="201"/>
        <v>0.2500781557129429</v>
      </c>
      <c r="Z263" s="47">
        <f>Y263/Y261</f>
        <v>0.98971891773893361</v>
      </c>
      <c r="AA263" s="5">
        <f t="shared" si="202"/>
        <v>0</v>
      </c>
      <c r="AB263" s="5">
        <f t="shared" si="203"/>
        <v>0</v>
      </c>
      <c r="AD263" s="36">
        <f t="shared" ref="AD263:AD273" si="248">S263</f>
        <v>6.0650000000000004</v>
      </c>
      <c r="AE263" s="165">
        <f t="shared" ref="AE263:AE273" si="249">T263</f>
        <v>0</v>
      </c>
      <c r="AF263" s="164">
        <f t="shared" ref="AF263:AF273" si="250">(A263-$C$3)/365.25</f>
        <v>22.250513347022586</v>
      </c>
      <c r="AG263" s="164">
        <f t="shared" ref="AG263:AG273" si="251">AF263</f>
        <v>22.250513347022586</v>
      </c>
      <c r="AH263" s="160">
        <v>1</v>
      </c>
      <c r="AJ263" s="36"/>
      <c r="AK263" s="36"/>
      <c r="AL263" s="36"/>
      <c r="AM263" s="137"/>
      <c r="AO263" s="138"/>
      <c r="BI263" s="39">
        <f t="shared" si="204"/>
        <v>0</v>
      </c>
      <c r="BJ263" s="39">
        <f t="shared" si="205"/>
        <v>0</v>
      </c>
      <c r="BK263" s="39">
        <f t="shared" si="206"/>
        <v>0</v>
      </c>
      <c r="BL263" s="39">
        <f t="shared" si="207"/>
        <v>0</v>
      </c>
      <c r="BM263" s="39">
        <f t="shared" si="208"/>
        <v>0</v>
      </c>
      <c r="BN263" s="39">
        <f t="shared" si="209"/>
        <v>0</v>
      </c>
      <c r="BO263" s="39">
        <f t="shared" si="210"/>
        <v>0</v>
      </c>
      <c r="BP263" s="39">
        <f t="shared" si="211"/>
        <v>0</v>
      </c>
      <c r="BQ263" s="39">
        <f t="shared" si="212"/>
        <v>0</v>
      </c>
      <c r="BR263" s="43"/>
      <c r="BS263" s="39">
        <f t="shared" si="213"/>
        <v>0</v>
      </c>
      <c r="BT263" s="39">
        <f t="shared" si="214"/>
        <v>0</v>
      </c>
      <c r="BU263" s="39">
        <f t="shared" si="215"/>
        <v>0</v>
      </c>
      <c r="BV263" s="40">
        <f t="shared" si="216"/>
        <v>0</v>
      </c>
      <c r="BX263" s="39">
        <f t="shared" si="217"/>
        <v>0</v>
      </c>
      <c r="BY263" s="39">
        <f t="shared" si="218"/>
        <v>0</v>
      </c>
      <c r="BZ263" s="39">
        <f t="shared" si="219"/>
        <v>0</v>
      </c>
      <c r="CA263" s="40">
        <f t="shared" si="220"/>
        <v>0</v>
      </c>
      <c r="CB263" s="40"/>
      <c r="CC263" s="52">
        <f t="shared" si="221"/>
        <v>0</v>
      </c>
      <c r="CE263" s="52">
        <f t="shared" si="222"/>
        <v>0</v>
      </c>
      <c r="CF263" s="70"/>
    </row>
    <row r="264" spans="1:84" ht="12" customHeight="1">
      <c r="A264" s="44">
        <f t="shared" si="223"/>
        <v>45108</v>
      </c>
      <c r="B264" s="66">
        <f t="shared" si="224"/>
        <v>15000</v>
      </c>
      <c r="C264" s="67"/>
      <c r="D264" s="68">
        <f t="shared" si="187"/>
        <v>15000</v>
      </c>
      <c r="E264" s="35">
        <f t="shared" si="188"/>
        <v>0</v>
      </c>
      <c r="F264" s="35">
        <f t="shared" si="189"/>
        <v>0</v>
      </c>
      <c r="G264" s="55">
        <f t="shared" si="190"/>
        <v>6.0650000000000004</v>
      </c>
      <c r="H264" s="69">
        <f>G264+' Summary'!$B$15</f>
        <v>6.0650000000000004</v>
      </c>
      <c r="I264" s="105">
        <f>H264+' Summary'!$B$17</f>
        <v>6.0650000000000004</v>
      </c>
      <c r="J264" s="55">
        <f t="shared" si="191"/>
        <v>0</v>
      </c>
      <c r="K264" s="69">
        <f>J264+' Summary'!$B$16</f>
        <v>0</v>
      </c>
      <c r="L264" s="105">
        <f t="shared" si="192"/>
        <v>0</v>
      </c>
      <c r="M264" s="55">
        <f t="shared" si="193"/>
        <v>0</v>
      </c>
      <c r="N264" s="69">
        <f t="shared" si="243"/>
        <v>0</v>
      </c>
      <c r="O264" s="105">
        <f t="shared" si="243"/>
        <v>0</v>
      </c>
      <c r="P264" s="7"/>
      <c r="Q264" s="105">
        <f t="shared" si="194"/>
        <v>6.0650000000000004</v>
      </c>
      <c r="R264" s="105">
        <f t="shared" si="195"/>
        <v>6.0650000000000004</v>
      </c>
      <c r="S264" s="105">
        <f t="shared" si="196"/>
        <v>6.0650000000000004</v>
      </c>
      <c r="T264" s="161">
        <f>Curves!F260+' Summary'!$B$18</f>
        <v>0</v>
      </c>
      <c r="U264" s="5">
        <f t="shared" si="197"/>
        <v>31</v>
      </c>
      <c r="V264" s="45">
        <f t="shared" si="198"/>
        <v>45163</v>
      </c>
      <c r="W264" s="5">
        <f t="shared" si="199"/>
        <v>8212</v>
      </c>
      <c r="X264" s="55">
        <f t="shared" si="200"/>
        <v>6.2845917974847509E-2</v>
      </c>
      <c r="Y264" s="47">
        <f t="shared" si="201"/>
        <v>0.24876822400296345</v>
      </c>
      <c r="Z264" s="47">
        <f>Y264/Y261</f>
        <v>0.98453468167234592</v>
      </c>
      <c r="AA264" s="5">
        <f t="shared" si="202"/>
        <v>0</v>
      </c>
      <c r="AB264" s="5">
        <f t="shared" si="203"/>
        <v>0</v>
      </c>
      <c r="AD264" s="36">
        <f t="shared" si="248"/>
        <v>6.0650000000000004</v>
      </c>
      <c r="AE264" s="165">
        <f t="shared" si="249"/>
        <v>0</v>
      </c>
      <c r="AF264" s="164">
        <f t="shared" si="250"/>
        <v>22.33264887063655</v>
      </c>
      <c r="AG264" s="164">
        <f t="shared" si="251"/>
        <v>22.33264887063655</v>
      </c>
      <c r="AH264" s="160">
        <v>1</v>
      </c>
      <c r="AJ264" s="36"/>
      <c r="AK264" s="36"/>
      <c r="AL264" s="36"/>
      <c r="AM264" s="137"/>
      <c r="AO264" s="138"/>
      <c r="BI264" s="39">
        <f t="shared" si="204"/>
        <v>0</v>
      </c>
      <c r="BJ264" s="39">
        <f t="shared" si="205"/>
        <v>0</v>
      </c>
      <c r="BK264" s="39">
        <f t="shared" si="206"/>
        <v>0</v>
      </c>
      <c r="BL264" s="39">
        <f t="shared" si="207"/>
        <v>0</v>
      </c>
      <c r="BM264" s="39">
        <f t="shared" si="208"/>
        <v>0</v>
      </c>
      <c r="BN264" s="39">
        <f t="shared" si="209"/>
        <v>0</v>
      </c>
      <c r="BO264" s="39">
        <f t="shared" si="210"/>
        <v>0</v>
      </c>
      <c r="BP264" s="39">
        <f t="shared" si="211"/>
        <v>0</v>
      </c>
      <c r="BQ264" s="39">
        <f t="shared" si="212"/>
        <v>0</v>
      </c>
      <c r="BR264" s="43"/>
      <c r="BS264" s="39">
        <f t="shared" si="213"/>
        <v>0</v>
      </c>
      <c r="BT264" s="39">
        <f t="shared" si="214"/>
        <v>0</v>
      </c>
      <c r="BU264" s="39">
        <f t="shared" si="215"/>
        <v>0</v>
      </c>
      <c r="BV264" s="40">
        <f t="shared" si="216"/>
        <v>0</v>
      </c>
      <c r="BX264" s="39">
        <f t="shared" si="217"/>
        <v>0</v>
      </c>
      <c r="BY264" s="39">
        <f t="shared" si="218"/>
        <v>0</v>
      </c>
      <c r="BZ264" s="39">
        <f t="shared" si="219"/>
        <v>0</v>
      </c>
      <c r="CA264" s="40">
        <f t="shared" si="220"/>
        <v>0</v>
      </c>
      <c r="CB264" s="40"/>
      <c r="CC264" s="52">
        <f t="shared" si="221"/>
        <v>0</v>
      </c>
      <c r="CE264" s="52">
        <f t="shared" si="222"/>
        <v>0</v>
      </c>
      <c r="CF264" s="70"/>
    </row>
    <row r="265" spans="1:84" ht="12" customHeight="1">
      <c r="A265" s="44">
        <f t="shared" si="223"/>
        <v>45139</v>
      </c>
      <c r="B265" s="66">
        <f t="shared" si="224"/>
        <v>15000</v>
      </c>
      <c r="C265" s="67"/>
      <c r="D265" s="68">
        <f t="shared" si="187"/>
        <v>15000</v>
      </c>
      <c r="E265" s="35">
        <f t="shared" si="188"/>
        <v>0</v>
      </c>
      <c r="F265" s="35">
        <f t="shared" si="189"/>
        <v>0</v>
      </c>
      <c r="G265" s="55">
        <f t="shared" si="190"/>
        <v>6.0650000000000004</v>
      </c>
      <c r="H265" s="69">
        <f>G265+' Summary'!$B$15</f>
        <v>6.0650000000000004</v>
      </c>
      <c r="I265" s="105">
        <f>H265+' Summary'!$B$17</f>
        <v>6.0650000000000004</v>
      </c>
      <c r="J265" s="55">
        <f t="shared" si="191"/>
        <v>0</v>
      </c>
      <c r="K265" s="69">
        <f>J265+' Summary'!$B$16</f>
        <v>0</v>
      </c>
      <c r="L265" s="105">
        <f t="shared" si="192"/>
        <v>0</v>
      </c>
      <c r="M265" s="55">
        <f t="shared" si="193"/>
        <v>0</v>
      </c>
      <c r="N265" s="69">
        <f t="shared" si="243"/>
        <v>0</v>
      </c>
      <c r="O265" s="105">
        <f t="shared" si="243"/>
        <v>0</v>
      </c>
      <c r="P265" s="7"/>
      <c r="Q265" s="105">
        <f t="shared" si="194"/>
        <v>6.0650000000000004</v>
      </c>
      <c r="R265" s="105">
        <f t="shared" si="195"/>
        <v>6.0650000000000004</v>
      </c>
      <c r="S265" s="105">
        <f t="shared" si="196"/>
        <v>6.0650000000000004</v>
      </c>
      <c r="T265" s="161">
        <f>Curves!F261+' Summary'!$B$18</f>
        <v>0</v>
      </c>
      <c r="U265" s="5">
        <f t="shared" si="197"/>
        <v>31</v>
      </c>
      <c r="V265" s="45">
        <f t="shared" si="198"/>
        <v>45194</v>
      </c>
      <c r="W265" s="5">
        <f t="shared" si="199"/>
        <v>8243</v>
      </c>
      <c r="X265" s="55">
        <f t="shared" si="200"/>
        <v>6.2845917974847509E-2</v>
      </c>
      <c r="Y265" s="47">
        <f t="shared" si="201"/>
        <v>0.24746515383224924</v>
      </c>
      <c r="Z265" s="47">
        <f>Y265/Y261</f>
        <v>0.97937760109719352</v>
      </c>
      <c r="AA265" s="5">
        <f t="shared" si="202"/>
        <v>0</v>
      </c>
      <c r="AB265" s="5">
        <f t="shared" si="203"/>
        <v>0</v>
      </c>
      <c r="AD265" s="36">
        <f t="shared" si="248"/>
        <v>6.0650000000000004</v>
      </c>
      <c r="AE265" s="165">
        <f t="shared" si="249"/>
        <v>0</v>
      </c>
      <c r="AF265" s="164">
        <f t="shared" si="250"/>
        <v>22.417522245037645</v>
      </c>
      <c r="AG265" s="164">
        <f t="shared" si="251"/>
        <v>22.417522245037645</v>
      </c>
      <c r="AH265" s="160">
        <v>1</v>
      </c>
      <c r="AJ265" s="36"/>
      <c r="AK265" s="36"/>
      <c r="AL265" s="36"/>
      <c r="AM265" s="137"/>
      <c r="AO265" s="138"/>
      <c r="BI265" s="39">
        <f t="shared" si="204"/>
        <v>0</v>
      </c>
      <c r="BJ265" s="39">
        <f t="shared" si="205"/>
        <v>0</v>
      </c>
      <c r="BK265" s="39">
        <f t="shared" si="206"/>
        <v>0</v>
      </c>
      <c r="BL265" s="39">
        <f t="shared" si="207"/>
        <v>0</v>
      </c>
      <c r="BM265" s="39">
        <f t="shared" si="208"/>
        <v>0</v>
      </c>
      <c r="BN265" s="39">
        <f t="shared" si="209"/>
        <v>0</v>
      </c>
      <c r="BO265" s="39">
        <f t="shared" si="210"/>
        <v>0</v>
      </c>
      <c r="BP265" s="39">
        <f t="shared" si="211"/>
        <v>0</v>
      </c>
      <c r="BQ265" s="39">
        <f t="shared" si="212"/>
        <v>0</v>
      </c>
      <c r="BR265" s="43"/>
      <c r="BS265" s="39">
        <f t="shared" si="213"/>
        <v>0</v>
      </c>
      <c r="BT265" s="39">
        <f t="shared" si="214"/>
        <v>0</v>
      </c>
      <c r="BU265" s="39">
        <f t="shared" si="215"/>
        <v>0</v>
      </c>
      <c r="BV265" s="40">
        <f t="shared" si="216"/>
        <v>0</v>
      </c>
      <c r="BX265" s="39">
        <f t="shared" si="217"/>
        <v>0</v>
      </c>
      <c r="BY265" s="39">
        <f t="shared" si="218"/>
        <v>0</v>
      </c>
      <c r="BZ265" s="39">
        <f t="shared" si="219"/>
        <v>0</v>
      </c>
      <c r="CA265" s="40">
        <f t="shared" si="220"/>
        <v>0</v>
      </c>
      <c r="CB265" s="40"/>
      <c r="CC265" s="52">
        <f t="shared" si="221"/>
        <v>0</v>
      </c>
      <c r="CE265" s="52">
        <f t="shared" si="222"/>
        <v>0</v>
      </c>
      <c r="CF265" s="70"/>
    </row>
    <row r="266" spans="1:84" ht="12" customHeight="1">
      <c r="A266" s="44">
        <f t="shared" si="223"/>
        <v>45170</v>
      </c>
      <c r="B266" s="66">
        <f t="shared" si="224"/>
        <v>15000</v>
      </c>
      <c r="C266" s="67"/>
      <c r="D266" s="68">
        <f t="shared" ref="D266:D329" si="252">B266+C266</f>
        <v>15000</v>
      </c>
      <c r="E266" s="35">
        <f t="shared" ref="E266:E329" si="253">IF(AA266=0,0,IF(AND(AA266=1,$H$3=1),D266*U266,IF($H$3=2,D266,"N/A")))</f>
        <v>0</v>
      </c>
      <c r="F266" s="35">
        <f t="shared" ref="F266:F329" si="254">E266*Y266</f>
        <v>0</v>
      </c>
      <c r="G266" s="55">
        <f t="shared" ref="G266:G329" si="255">VLOOKUP($A266,Table,MATCH(G$4,Curves,0))</f>
        <v>6.0650000000000004</v>
      </c>
      <c r="H266" s="69">
        <f>G266+' Summary'!$B$15</f>
        <v>6.0650000000000004</v>
      </c>
      <c r="I266" s="105">
        <f>H266+' Summary'!$B$17</f>
        <v>6.0650000000000004</v>
      </c>
      <c r="J266" s="55">
        <f t="shared" ref="J266:J329" si="256">VLOOKUP($A266,Table,MATCH(J$4,Curves,0))</f>
        <v>0</v>
      </c>
      <c r="K266" s="69">
        <f>J266+' Summary'!$B$16</f>
        <v>0</v>
      </c>
      <c r="L266" s="105">
        <f t="shared" ref="L266:L329" si="257">K266</f>
        <v>0</v>
      </c>
      <c r="M266" s="55">
        <f t="shared" ref="M266:M329" si="258">VLOOKUP($A266,Table,MATCH(M$4,Curves,0))</f>
        <v>0</v>
      </c>
      <c r="N266" s="69">
        <f t="shared" si="243"/>
        <v>0</v>
      </c>
      <c r="O266" s="105">
        <f t="shared" si="243"/>
        <v>0</v>
      </c>
      <c r="P266" s="7"/>
      <c r="Q266" s="105">
        <f t="shared" ref="Q266:Q329" si="259">M266+J266+G266</f>
        <v>6.0650000000000004</v>
      </c>
      <c r="R266" s="105">
        <f t="shared" ref="R266:R329" si="260">N266+K266+H266</f>
        <v>6.0650000000000004</v>
      </c>
      <c r="S266" s="105">
        <f t="shared" ref="S266:S329" si="261">O266+L266+I266</f>
        <v>6.0650000000000004</v>
      </c>
      <c r="T266" s="161">
        <f>Curves!F262+' Summary'!$B$18</f>
        <v>0</v>
      </c>
      <c r="U266" s="5">
        <f t="shared" ref="U266:U329" si="262">A267-A266</f>
        <v>30</v>
      </c>
      <c r="V266" s="45">
        <f t="shared" ref="V266:V329" si="263">CHOOSE(F$3,A267+24,A266)</f>
        <v>45224</v>
      </c>
      <c r="W266" s="5">
        <f t="shared" ref="W266:W329" si="264">V266-C$3</f>
        <v>8273</v>
      </c>
      <c r="X266" s="55">
        <f t="shared" ref="X266:X329" si="265">VLOOKUP($A266,Table,MATCH(X$4,Curves,0))</f>
        <v>6.2845917974847509E-2</v>
      </c>
      <c r="Y266" s="47">
        <f t="shared" ref="Y266:Y329" si="266">1/(1+CHOOSE(F$3,(X267+($K$3/10000))/2,(X266+($K$3/10000))/2))^(2*W266/365.25)</f>
        <v>0.24621061742804962</v>
      </c>
      <c r="Z266" s="47">
        <f>Y266/Y261</f>
        <v>0.97441259962119975</v>
      </c>
      <c r="AA266" s="5">
        <f t="shared" ref="AA266:AA329" si="267">IF(AND(mthbeg&lt;=A266,mthend&gt;=A266),1,0)</f>
        <v>0</v>
      </c>
      <c r="AB266" s="5">
        <f t="shared" ref="AB266:AB329" si="268">U266*AA266</f>
        <v>0</v>
      </c>
      <c r="AD266" s="36">
        <f t="shared" si="248"/>
        <v>6.0650000000000004</v>
      </c>
      <c r="AE266" s="165">
        <f t="shared" si="249"/>
        <v>0</v>
      </c>
      <c r="AF266" s="164">
        <f t="shared" si="250"/>
        <v>22.50239561943874</v>
      </c>
      <c r="AG266" s="164">
        <f t="shared" si="251"/>
        <v>22.50239561943874</v>
      </c>
      <c r="AH266" s="160">
        <v>1</v>
      </c>
      <c r="AJ266" s="36"/>
      <c r="AK266" s="36"/>
      <c r="AL266" s="36"/>
      <c r="AM266" s="137"/>
      <c r="AO266" s="138"/>
      <c r="BI266" s="39">
        <f t="shared" ref="BI266:BI329" si="269">F266*G266</f>
        <v>0</v>
      </c>
      <c r="BJ266" s="39">
        <f t="shared" ref="BJ266:BJ329" si="270">$F266*H266</f>
        <v>0</v>
      </c>
      <c r="BK266" s="39">
        <f t="shared" ref="BK266:BK329" si="271">$F266*I266</f>
        <v>0</v>
      </c>
      <c r="BL266" s="39">
        <f t="shared" ref="BL266:BL329" si="272">$F266*J266</f>
        <v>0</v>
      </c>
      <c r="BM266" s="39">
        <f t="shared" ref="BM266:BM329" si="273">$F266*K266</f>
        <v>0</v>
      </c>
      <c r="BN266" s="39">
        <f t="shared" ref="BN266:BN329" si="274">$F266*L266</f>
        <v>0</v>
      </c>
      <c r="BO266" s="39">
        <f t="shared" ref="BO266:BO329" si="275">$F266*M266</f>
        <v>0</v>
      </c>
      <c r="BP266" s="39">
        <f t="shared" ref="BP266:BP329" si="276">$F266*N266</f>
        <v>0</v>
      </c>
      <c r="BQ266" s="39">
        <f t="shared" ref="BQ266:BQ329" si="277">F266*O266</f>
        <v>0</v>
      </c>
      <c r="BR266" s="43"/>
      <c r="BS266" s="39">
        <f t="shared" ref="BS266:BS329" si="278">CHOOSE($G$3,BJ266-BK266,BK266-BJ266)</f>
        <v>0</v>
      </c>
      <c r="BT266" s="39">
        <f t="shared" ref="BT266:BT329" si="279">CHOOSE($G$3,BM266-BN266,BN266-BM266)</f>
        <v>0</v>
      </c>
      <c r="BU266" s="39">
        <f t="shared" ref="BU266:BU329" si="280">CHOOSE($G$3,BP266-BQ266,BQ266-BP266)</f>
        <v>0</v>
      </c>
      <c r="BV266" s="40">
        <f t="shared" ref="BV266:BV329" si="281">SUM(BS266:BU266)</f>
        <v>0</v>
      </c>
      <c r="BX266" s="39">
        <f t="shared" ref="BX266:BX329" si="282">CHOOSE($G$3,BI266-BJ266,BJ266-BI266)</f>
        <v>0</v>
      </c>
      <c r="BY266" s="39">
        <f t="shared" ref="BY266:BY329" si="283">CHOOSE($G$3,BL266-BM266,BM266-BL266)</f>
        <v>0</v>
      </c>
      <c r="BZ266" s="39">
        <f t="shared" ref="BZ266:BZ329" si="284">CHOOSE($G$3,BO266-BP266,BP266-BO266)</f>
        <v>0</v>
      </c>
      <c r="CA266" s="40">
        <f t="shared" ref="CA266:CA329" si="285">BX266+BY266+BZ266</f>
        <v>0</v>
      </c>
      <c r="CB266" s="40"/>
      <c r="CC266" s="52">
        <f t="shared" ref="CC266:CC329" si="286">CA266+BV266</f>
        <v>0</v>
      </c>
      <c r="CE266" s="52">
        <f t="shared" ref="CE266:CE329" si="287">BQ266+BN266+BK266</f>
        <v>0</v>
      </c>
      <c r="CF266" s="70"/>
    </row>
    <row r="267" spans="1:84" ht="12" customHeight="1">
      <c r="A267" s="44">
        <f t="shared" ref="A267:A330" si="288">EDATE(A266,1)</f>
        <v>45200</v>
      </c>
      <c r="B267" s="66">
        <f t="shared" ref="B267:B330" si="289">B266</f>
        <v>15000</v>
      </c>
      <c r="C267" s="67"/>
      <c r="D267" s="68">
        <f t="shared" si="252"/>
        <v>15000</v>
      </c>
      <c r="E267" s="35">
        <f t="shared" si="253"/>
        <v>0</v>
      </c>
      <c r="F267" s="35">
        <f t="shared" si="254"/>
        <v>0</v>
      </c>
      <c r="G267" s="55">
        <f t="shared" si="255"/>
        <v>6.0650000000000004</v>
      </c>
      <c r="H267" s="69">
        <f>G267+' Summary'!$B$15</f>
        <v>6.0650000000000004</v>
      </c>
      <c r="I267" s="105">
        <f>H267+' Summary'!$B$17</f>
        <v>6.0650000000000004</v>
      </c>
      <c r="J267" s="55">
        <f t="shared" si="256"/>
        <v>0</v>
      </c>
      <c r="K267" s="69">
        <f>J267+' Summary'!$B$16</f>
        <v>0</v>
      </c>
      <c r="L267" s="105">
        <f t="shared" si="257"/>
        <v>0</v>
      </c>
      <c r="M267" s="55">
        <f t="shared" si="258"/>
        <v>0</v>
      </c>
      <c r="N267" s="69">
        <f t="shared" si="243"/>
        <v>0</v>
      </c>
      <c r="O267" s="105">
        <f t="shared" si="243"/>
        <v>0</v>
      </c>
      <c r="P267" s="7"/>
      <c r="Q267" s="105">
        <f t="shared" si="259"/>
        <v>6.0650000000000004</v>
      </c>
      <c r="R267" s="105">
        <f t="shared" si="260"/>
        <v>6.0650000000000004</v>
      </c>
      <c r="S267" s="105">
        <f t="shared" si="261"/>
        <v>6.0650000000000004</v>
      </c>
      <c r="T267" s="161">
        <f>Curves!F263+' Summary'!$B$18</f>
        <v>0</v>
      </c>
      <c r="U267" s="5">
        <f t="shared" si="262"/>
        <v>31</v>
      </c>
      <c r="V267" s="45">
        <f t="shared" si="263"/>
        <v>45255</v>
      </c>
      <c r="W267" s="5">
        <f t="shared" si="264"/>
        <v>8304</v>
      </c>
      <c r="X267" s="55">
        <f t="shared" si="265"/>
        <v>6.2845917974847509E-2</v>
      </c>
      <c r="Y267" s="47">
        <f t="shared" si="266"/>
        <v>0.2449209442289525</v>
      </c>
      <c r="Z267" s="47">
        <f>Y267/Y261</f>
        <v>0.96930853941566764</v>
      </c>
      <c r="AA267" s="5">
        <f t="shared" si="267"/>
        <v>0</v>
      </c>
      <c r="AB267" s="5">
        <f t="shared" si="268"/>
        <v>0</v>
      </c>
      <c r="AD267" s="36">
        <f t="shared" si="248"/>
        <v>6.0650000000000004</v>
      </c>
      <c r="AE267" s="165">
        <f t="shared" si="249"/>
        <v>0</v>
      </c>
      <c r="AF267" s="164">
        <f t="shared" si="250"/>
        <v>22.584531143052704</v>
      </c>
      <c r="AG267" s="164">
        <f t="shared" si="251"/>
        <v>22.584531143052704</v>
      </c>
      <c r="AH267" s="160">
        <v>1</v>
      </c>
      <c r="AJ267" s="36"/>
      <c r="AK267" s="36"/>
      <c r="AL267" s="36"/>
      <c r="AM267" s="137"/>
      <c r="AO267" s="138"/>
      <c r="BI267" s="39">
        <f t="shared" si="269"/>
        <v>0</v>
      </c>
      <c r="BJ267" s="39">
        <f t="shared" si="270"/>
        <v>0</v>
      </c>
      <c r="BK267" s="39">
        <f t="shared" si="271"/>
        <v>0</v>
      </c>
      <c r="BL267" s="39">
        <f t="shared" si="272"/>
        <v>0</v>
      </c>
      <c r="BM267" s="39">
        <f t="shared" si="273"/>
        <v>0</v>
      </c>
      <c r="BN267" s="39">
        <f t="shared" si="274"/>
        <v>0</v>
      </c>
      <c r="BO267" s="39">
        <f t="shared" si="275"/>
        <v>0</v>
      </c>
      <c r="BP267" s="39">
        <f t="shared" si="276"/>
        <v>0</v>
      </c>
      <c r="BQ267" s="39">
        <f t="shared" si="277"/>
        <v>0</v>
      </c>
      <c r="BR267" s="43"/>
      <c r="BS267" s="39">
        <f t="shared" si="278"/>
        <v>0</v>
      </c>
      <c r="BT267" s="39">
        <f t="shared" si="279"/>
        <v>0</v>
      </c>
      <c r="BU267" s="39">
        <f t="shared" si="280"/>
        <v>0</v>
      </c>
      <c r="BV267" s="40">
        <f t="shared" si="281"/>
        <v>0</v>
      </c>
      <c r="BX267" s="39">
        <f t="shared" si="282"/>
        <v>0</v>
      </c>
      <c r="BY267" s="39">
        <f t="shared" si="283"/>
        <v>0</v>
      </c>
      <c r="BZ267" s="39">
        <f t="shared" si="284"/>
        <v>0</v>
      </c>
      <c r="CA267" s="40">
        <f t="shared" si="285"/>
        <v>0</v>
      </c>
      <c r="CB267" s="40"/>
      <c r="CC267" s="52">
        <f t="shared" si="286"/>
        <v>0</v>
      </c>
      <c r="CE267" s="52">
        <f t="shared" si="287"/>
        <v>0</v>
      </c>
      <c r="CF267" s="70"/>
    </row>
    <row r="268" spans="1:84" ht="12" customHeight="1">
      <c r="A268" s="44">
        <f t="shared" si="288"/>
        <v>45231</v>
      </c>
      <c r="B268" s="66">
        <f t="shared" si="289"/>
        <v>15000</v>
      </c>
      <c r="C268" s="67"/>
      <c r="D268" s="68">
        <f t="shared" si="252"/>
        <v>15000</v>
      </c>
      <c r="E268" s="35">
        <f t="shared" si="253"/>
        <v>0</v>
      </c>
      <c r="F268" s="35">
        <f t="shared" si="254"/>
        <v>0</v>
      </c>
      <c r="G268" s="55">
        <f t="shared" si="255"/>
        <v>6.0650000000000004</v>
      </c>
      <c r="H268" s="69">
        <f>G268+' Summary'!$B$15</f>
        <v>6.0650000000000004</v>
      </c>
      <c r="I268" s="105">
        <f>H268+' Summary'!$B$17</f>
        <v>6.0650000000000004</v>
      </c>
      <c r="J268" s="55">
        <f t="shared" si="256"/>
        <v>0</v>
      </c>
      <c r="K268" s="69">
        <f>J268+' Summary'!$B$16</f>
        <v>0</v>
      </c>
      <c r="L268" s="105">
        <f t="shared" si="257"/>
        <v>0</v>
      </c>
      <c r="M268" s="55">
        <f t="shared" si="258"/>
        <v>0</v>
      </c>
      <c r="N268" s="69">
        <f t="shared" si="243"/>
        <v>0</v>
      </c>
      <c r="O268" s="105">
        <f t="shared" si="243"/>
        <v>0</v>
      </c>
      <c r="P268" s="7"/>
      <c r="Q268" s="105">
        <f t="shared" si="259"/>
        <v>6.0650000000000004</v>
      </c>
      <c r="R268" s="105">
        <f t="shared" si="260"/>
        <v>6.0650000000000004</v>
      </c>
      <c r="S268" s="105">
        <f t="shared" si="261"/>
        <v>6.0650000000000004</v>
      </c>
      <c r="T268" s="161">
        <f>Curves!F264+' Summary'!$B$18</f>
        <v>0</v>
      </c>
      <c r="U268" s="5">
        <f t="shared" si="262"/>
        <v>30</v>
      </c>
      <c r="V268" s="45">
        <f t="shared" si="263"/>
        <v>45285</v>
      </c>
      <c r="W268" s="5">
        <f t="shared" si="264"/>
        <v>8334</v>
      </c>
      <c r="X268" s="55">
        <f t="shared" si="265"/>
        <v>6.2845917974847509E-2</v>
      </c>
      <c r="Y268" s="47">
        <f t="shared" si="266"/>
        <v>0.24367930581672392</v>
      </c>
      <c r="Z268" s="47">
        <f>Y268/Y261</f>
        <v>0.96439458352827478</v>
      </c>
      <c r="AA268" s="5">
        <f t="shared" si="267"/>
        <v>0</v>
      </c>
      <c r="AB268" s="5">
        <f t="shared" si="268"/>
        <v>0</v>
      </c>
      <c r="AD268" s="36">
        <f t="shared" si="248"/>
        <v>6.0650000000000004</v>
      </c>
      <c r="AE268" s="165">
        <f t="shared" si="249"/>
        <v>0</v>
      </c>
      <c r="AF268" s="164">
        <f t="shared" si="250"/>
        <v>22.669404517453799</v>
      </c>
      <c r="AG268" s="164">
        <f t="shared" si="251"/>
        <v>22.669404517453799</v>
      </c>
      <c r="AH268" s="160">
        <v>1</v>
      </c>
      <c r="AJ268" s="36"/>
      <c r="AK268" s="36"/>
      <c r="AL268" s="36"/>
      <c r="AM268" s="137"/>
      <c r="AO268" s="138"/>
      <c r="BI268" s="39">
        <f t="shared" si="269"/>
        <v>0</v>
      </c>
      <c r="BJ268" s="39">
        <f t="shared" si="270"/>
        <v>0</v>
      </c>
      <c r="BK268" s="39">
        <f t="shared" si="271"/>
        <v>0</v>
      </c>
      <c r="BL268" s="39">
        <f t="shared" si="272"/>
        <v>0</v>
      </c>
      <c r="BM268" s="39">
        <f t="shared" si="273"/>
        <v>0</v>
      </c>
      <c r="BN268" s="39">
        <f t="shared" si="274"/>
        <v>0</v>
      </c>
      <c r="BO268" s="39">
        <f t="shared" si="275"/>
        <v>0</v>
      </c>
      <c r="BP268" s="39">
        <f t="shared" si="276"/>
        <v>0</v>
      </c>
      <c r="BQ268" s="39">
        <f t="shared" si="277"/>
        <v>0</v>
      </c>
      <c r="BR268" s="43"/>
      <c r="BS268" s="39">
        <f t="shared" si="278"/>
        <v>0</v>
      </c>
      <c r="BT268" s="39">
        <f t="shared" si="279"/>
        <v>0</v>
      </c>
      <c r="BU268" s="39">
        <f t="shared" si="280"/>
        <v>0</v>
      </c>
      <c r="BV268" s="40">
        <f t="shared" si="281"/>
        <v>0</v>
      </c>
      <c r="BX268" s="39">
        <f t="shared" si="282"/>
        <v>0</v>
      </c>
      <c r="BY268" s="39">
        <f t="shared" si="283"/>
        <v>0</v>
      </c>
      <c r="BZ268" s="39">
        <f t="shared" si="284"/>
        <v>0</v>
      </c>
      <c r="CA268" s="40">
        <f t="shared" si="285"/>
        <v>0</v>
      </c>
      <c r="CB268" s="40"/>
      <c r="CC268" s="52">
        <f t="shared" si="286"/>
        <v>0</v>
      </c>
      <c r="CE268" s="52">
        <f t="shared" si="287"/>
        <v>0</v>
      </c>
      <c r="CF268" s="70"/>
    </row>
    <row r="269" spans="1:84" ht="12" customHeight="1">
      <c r="A269" s="44">
        <f t="shared" si="288"/>
        <v>45261</v>
      </c>
      <c r="B269" s="66">
        <f t="shared" si="289"/>
        <v>15000</v>
      </c>
      <c r="C269" s="67"/>
      <c r="D269" s="68">
        <f t="shared" si="252"/>
        <v>15000</v>
      </c>
      <c r="E269" s="35">
        <f t="shared" si="253"/>
        <v>0</v>
      </c>
      <c r="F269" s="35">
        <f t="shared" si="254"/>
        <v>0</v>
      </c>
      <c r="G269" s="55">
        <f t="shared" si="255"/>
        <v>6.0650000000000004</v>
      </c>
      <c r="H269" s="69">
        <f>G269+' Summary'!$B$15</f>
        <v>6.0650000000000004</v>
      </c>
      <c r="I269" s="105">
        <f>H269+' Summary'!$B$17</f>
        <v>6.0650000000000004</v>
      </c>
      <c r="J269" s="55">
        <f t="shared" si="256"/>
        <v>0</v>
      </c>
      <c r="K269" s="69">
        <f>J269+' Summary'!$B$16</f>
        <v>0</v>
      </c>
      <c r="L269" s="105">
        <f t="shared" si="257"/>
        <v>0</v>
      </c>
      <c r="M269" s="55">
        <f t="shared" si="258"/>
        <v>0</v>
      </c>
      <c r="N269" s="69">
        <f t="shared" si="243"/>
        <v>0</v>
      </c>
      <c r="O269" s="105">
        <f t="shared" si="243"/>
        <v>0</v>
      </c>
      <c r="P269" s="7"/>
      <c r="Q269" s="105">
        <f t="shared" si="259"/>
        <v>6.0650000000000004</v>
      </c>
      <c r="R269" s="105">
        <f t="shared" si="260"/>
        <v>6.0650000000000004</v>
      </c>
      <c r="S269" s="105">
        <f t="shared" si="261"/>
        <v>6.0650000000000004</v>
      </c>
      <c r="T269" s="161">
        <f>Curves!F265+' Summary'!$B$18</f>
        <v>0</v>
      </c>
      <c r="U269" s="5">
        <f t="shared" si="262"/>
        <v>31</v>
      </c>
      <c r="V269" s="45">
        <f t="shared" si="263"/>
        <v>45316</v>
      </c>
      <c r="W269" s="5">
        <f t="shared" si="264"/>
        <v>8365</v>
      </c>
      <c r="X269" s="55">
        <f t="shared" si="265"/>
        <v>6.2845917974847509E-2</v>
      </c>
      <c r="Y269" s="47">
        <f t="shared" si="266"/>
        <v>0.24240289185387656</v>
      </c>
      <c r="Z269" s="47">
        <f>Y269/Y261</f>
        <v>0.95934299858558092</v>
      </c>
      <c r="AA269" s="5">
        <f t="shared" si="267"/>
        <v>0</v>
      </c>
      <c r="AB269" s="5">
        <f t="shared" si="268"/>
        <v>0</v>
      </c>
      <c r="AD269" s="36">
        <f t="shared" si="248"/>
        <v>6.0650000000000004</v>
      </c>
      <c r="AE269" s="165">
        <f t="shared" si="249"/>
        <v>0</v>
      </c>
      <c r="AF269" s="164">
        <f t="shared" si="250"/>
        <v>22.751540041067763</v>
      </c>
      <c r="AG269" s="164">
        <f t="shared" si="251"/>
        <v>22.751540041067763</v>
      </c>
      <c r="AH269" s="160">
        <v>1</v>
      </c>
      <c r="AJ269" s="36"/>
      <c r="AK269" s="36"/>
      <c r="AL269" s="36"/>
      <c r="AM269" s="137"/>
      <c r="AO269" s="138"/>
      <c r="BI269" s="39">
        <f t="shared" si="269"/>
        <v>0</v>
      </c>
      <c r="BJ269" s="39">
        <f t="shared" si="270"/>
        <v>0</v>
      </c>
      <c r="BK269" s="39">
        <f t="shared" si="271"/>
        <v>0</v>
      </c>
      <c r="BL269" s="39">
        <f t="shared" si="272"/>
        <v>0</v>
      </c>
      <c r="BM269" s="39">
        <f t="shared" si="273"/>
        <v>0</v>
      </c>
      <c r="BN269" s="39">
        <f t="shared" si="274"/>
        <v>0</v>
      </c>
      <c r="BO269" s="39">
        <f t="shared" si="275"/>
        <v>0</v>
      </c>
      <c r="BP269" s="39">
        <f t="shared" si="276"/>
        <v>0</v>
      </c>
      <c r="BQ269" s="39">
        <f t="shared" si="277"/>
        <v>0</v>
      </c>
      <c r="BR269" s="43"/>
      <c r="BS269" s="39">
        <f t="shared" si="278"/>
        <v>0</v>
      </c>
      <c r="BT269" s="39">
        <f t="shared" si="279"/>
        <v>0</v>
      </c>
      <c r="BU269" s="39">
        <f t="shared" si="280"/>
        <v>0</v>
      </c>
      <c r="BV269" s="40">
        <f t="shared" si="281"/>
        <v>0</v>
      </c>
      <c r="BX269" s="39">
        <f t="shared" si="282"/>
        <v>0</v>
      </c>
      <c r="BY269" s="39">
        <f t="shared" si="283"/>
        <v>0</v>
      </c>
      <c r="BZ269" s="39">
        <f t="shared" si="284"/>
        <v>0</v>
      </c>
      <c r="CA269" s="40">
        <f t="shared" si="285"/>
        <v>0</v>
      </c>
      <c r="CB269" s="40"/>
      <c r="CC269" s="52">
        <f t="shared" si="286"/>
        <v>0</v>
      </c>
      <c r="CE269" s="52">
        <f t="shared" si="287"/>
        <v>0</v>
      </c>
      <c r="CF269" s="70"/>
    </row>
    <row r="270" spans="1:84" ht="12" customHeight="1">
      <c r="A270" s="44">
        <f t="shared" si="288"/>
        <v>45292</v>
      </c>
      <c r="B270" s="66">
        <f t="shared" si="289"/>
        <v>15000</v>
      </c>
      <c r="C270" s="67"/>
      <c r="D270" s="68">
        <f t="shared" si="252"/>
        <v>15000</v>
      </c>
      <c r="E270" s="35">
        <f t="shared" si="253"/>
        <v>0</v>
      </c>
      <c r="F270" s="35">
        <f t="shared" si="254"/>
        <v>0</v>
      </c>
      <c r="G270" s="55">
        <f t="shared" si="255"/>
        <v>6.0650000000000004</v>
      </c>
      <c r="H270" s="69">
        <f>G270+' Summary'!$B$15</f>
        <v>6.0650000000000004</v>
      </c>
      <c r="I270" s="105">
        <f>H270+' Summary'!$B$17</f>
        <v>6.0650000000000004</v>
      </c>
      <c r="J270" s="55">
        <f t="shared" si="256"/>
        <v>0</v>
      </c>
      <c r="K270" s="69">
        <f>J270+' Summary'!$B$16</f>
        <v>0</v>
      </c>
      <c r="L270" s="105">
        <f t="shared" si="257"/>
        <v>0</v>
      </c>
      <c r="M270" s="55">
        <f t="shared" si="258"/>
        <v>0</v>
      </c>
      <c r="N270" s="69">
        <f t="shared" ref="N270:O289" si="290">M270</f>
        <v>0</v>
      </c>
      <c r="O270" s="105">
        <f t="shared" si="290"/>
        <v>0</v>
      </c>
      <c r="P270" s="7"/>
      <c r="Q270" s="105">
        <f t="shared" si="259"/>
        <v>6.0650000000000004</v>
      </c>
      <c r="R270" s="105">
        <f t="shared" si="260"/>
        <v>6.0650000000000004</v>
      </c>
      <c r="S270" s="105">
        <f t="shared" si="261"/>
        <v>6.0650000000000004</v>
      </c>
      <c r="T270" s="161">
        <f>Curves!F266+' Summary'!$B$18</f>
        <v>0</v>
      </c>
      <c r="U270" s="5">
        <f t="shared" si="262"/>
        <v>31</v>
      </c>
      <c r="V270" s="45">
        <f t="shared" si="263"/>
        <v>45347</v>
      </c>
      <c r="W270" s="5">
        <f t="shared" si="264"/>
        <v>8396</v>
      </c>
      <c r="X270" s="55">
        <f t="shared" si="265"/>
        <v>6.2845917974847509E-2</v>
      </c>
      <c r="Y270" s="47">
        <f t="shared" si="266"/>
        <v>0.24113316386134218</v>
      </c>
      <c r="Z270" s="47">
        <f>Y270/Y261</f>
        <v>0.9543178742958911</v>
      </c>
      <c r="AA270" s="5">
        <f t="shared" si="267"/>
        <v>0</v>
      </c>
      <c r="AB270" s="5">
        <f t="shared" si="268"/>
        <v>0</v>
      </c>
      <c r="AD270" s="36">
        <f t="shared" si="248"/>
        <v>6.0650000000000004</v>
      </c>
      <c r="AE270" s="165">
        <f t="shared" si="249"/>
        <v>0</v>
      </c>
      <c r="AF270" s="164">
        <f t="shared" si="250"/>
        <v>22.836413415468858</v>
      </c>
      <c r="AG270" s="164">
        <f t="shared" si="251"/>
        <v>22.836413415468858</v>
      </c>
      <c r="AH270" s="160">
        <v>1</v>
      </c>
      <c r="AJ270" s="36"/>
      <c r="AK270" s="36"/>
      <c r="AL270" s="36"/>
      <c r="AM270" s="137"/>
      <c r="AO270" s="138"/>
      <c r="BI270" s="39">
        <f t="shared" si="269"/>
        <v>0</v>
      </c>
      <c r="BJ270" s="39">
        <f t="shared" si="270"/>
        <v>0</v>
      </c>
      <c r="BK270" s="39">
        <f t="shared" si="271"/>
        <v>0</v>
      </c>
      <c r="BL270" s="39">
        <f t="shared" si="272"/>
        <v>0</v>
      </c>
      <c r="BM270" s="39">
        <f t="shared" si="273"/>
        <v>0</v>
      </c>
      <c r="BN270" s="39">
        <f t="shared" si="274"/>
        <v>0</v>
      </c>
      <c r="BO270" s="39">
        <f t="shared" si="275"/>
        <v>0</v>
      </c>
      <c r="BP270" s="39">
        <f t="shared" si="276"/>
        <v>0</v>
      </c>
      <c r="BQ270" s="39">
        <f t="shared" si="277"/>
        <v>0</v>
      </c>
      <c r="BR270" s="43"/>
      <c r="BS270" s="39">
        <f t="shared" si="278"/>
        <v>0</v>
      </c>
      <c r="BT270" s="39">
        <f t="shared" si="279"/>
        <v>0</v>
      </c>
      <c r="BU270" s="39">
        <f t="shared" si="280"/>
        <v>0</v>
      </c>
      <c r="BV270" s="40">
        <f t="shared" si="281"/>
        <v>0</v>
      </c>
      <c r="BX270" s="39">
        <f t="shared" si="282"/>
        <v>0</v>
      </c>
      <c r="BY270" s="39">
        <f t="shared" si="283"/>
        <v>0</v>
      </c>
      <c r="BZ270" s="39">
        <f t="shared" si="284"/>
        <v>0</v>
      </c>
      <c r="CA270" s="40">
        <f t="shared" si="285"/>
        <v>0</v>
      </c>
      <c r="CB270" s="40"/>
      <c r="CC270" s="52">
        <f t="shared" si="286"/>
        <v>0</v>
      </c>
      <c r="CE270" s="52">
        <f t="shared" si="287"/>
        <v>0</v>
      </c>
      <c r="CF270" s="70"/>
    </row>
    <row r="271" spans="1:84" ht="12" customHeight="1">
      <c r="A271" s="44">
        <f t="shared" si="288"/>
        <v>45323</v>
      </c>
      <c r="B271" s="66">
        <f t="shared" si="289"/>
        <v>15000</v>
      </c>
      <c r="C271" s="67"/>
      <c r="D271" s="68">
        <f t="shared" si="252"/>
        <v>15000</v>
      </c>
      <c r="E271" s="35">
        <f t="shared" si="253"/>
        <v>0</v>
      </c>
      <c r="F271" s="35">
        <f t="shared" si="254"/>
        <v>0</v>
      </c>
      <c r="G271" s="55">
        <f t="shared" si="255"/>
        <v>6.0650000000000004</v>
      </c>
      <c r="H271" s="69">
        <f>G271+' Summary'!$B$15</f>
        <v>6.0650000000000004</v>
      </c>
      <c r="I271" s="105">
        <f>H271+' Summary'!$B$17</f>
        <v>6.0650000000000004</v>
      </c>
      <c r="J271" s="55">
        <f t="shared" si="256"/>
        <v>0</v>
      </c>
      <c r="K271" s="69">
        <f>J271+' Summary'!$B$16</f>
        <v>0</v>
      </c>
      <c r="L271" s="105">
        <f t="shared" si="257"/>
        <v>0</v>
      </c>
      <c r="M271" s="55">
        <f t="shared" si="258"/>
        <v>0</v>
      </c>
      <c r="N271" s="69">
        <f t="shared" si="290"/>
        <v>0</v>
      </c>
      <c r="O271" s="105">
        <f t="shared" si="290"/>
        <v>0</v>
      </c>
      <c r="P271" s="7"/>
      <c r="Q271" s="105">
        <f t="shared" si="259"/>
        <v>6.0650000000000004</v>
      </c>
      <c r="R271" s="105">
        <f t="shared" si="260"/>
        <v>6.0650000000000004</v>
      </c>
      <c r="S271" s="105">
        <f t="shared" si="261"/>
        <v>6.0650000000000004</v>
      </c>
      <c r="T271" s="161">
        <f>Curves!F267+' Summary'!$B$18</f>
        <v>0</v>
      </c>
      <c r="U271" s="5">
        <f t="shared" si="262"/>
        <v>29</v>
      </c>
      <c r="V271" s="45">
        <f t="shared" si="263"/>
        <v>45376</v>
      </c>
      <c r="W271" s="5">
        <f t="shared" si="264"/>
        <v>8425</v>
      </c>
      <c r="X271" s="55">
        <f t="shared" si="265"/>
        <v>6.2845917974847509E-2</v>
      </c>
      <c r="Y271" s="47">
        <f t="shared" si="266"/>
        <v>0.23995137563316282</v>
      </c>
      <c r="Z271" s="47">
        <f>Y271/Y261</f>
        <v>0.94964078379649985</v>
      </c>
      <c r="AA271" s="5">
        <f t="shared" si="267"/>
        <v>0</v>
      </c>
      <c r="AB271" s="5">
        <f t="shared" si="268"/>
        <v>0</v>
      </c>
      <c r="AD271" s="36">
        <f t="shared" si="248"/>
        <v>6.0650000000000004</v>
      </c>
      <c r="AE271" s="165">
        <f t="shared" si="249"/>
        <v>0</v>
      </c>
      <c r="AF271" s="164">
        <f t="shared" si="250"/>
        <v>22.921286789869953</v>
      </c>
      <c r="AG271" s="164">
        <f t="shared" si="251"/>
        <v>22.921286789869953</v>
      </c>
      <c r="AH271" s="160">
        <v>1</v>
      </c>
      <c r="AJ271" s="36"/>
      <c r="AK271" s="36"/>
      <c r="AL271" s="36"/>
      <c r="AM271" s="137"/>
      <c r="AO271" s="138"/>
      <c r="BI271" s="39">
        <f t="shared" si="269"/>
        <v>0</v>
      </c>
      <c r="BJ271" s="39">
        <f t="shared" si="270"/>
        <v>0</v>
      </c>
      <c r="BK271" s="39">
        <f t="shared" si="271"/>
        <v>0</v>
      </c>
      <c r="BL271" s="39">
        <f t="shared" si="272"/>
        <v>0</v>
      </c>
      <c r="BM271" s="39">
        <f t="shared" si="273"/>
        <v>0</v>
      </c>
      <c r="BN271" s="39">
        <f t="shared" si="274"/>
        <v>0</v>
      </c>
      <c r="BO271" s="39">
        <f t="shared" si="275"/>
        <v>0</v>
      </c>
      <c r="BP271" s="39">
        <f t="shared" si="276"/>
        <v>0</v>
      </c>
      <c r="BQ271" s="39">
        <f t="shared" si="277"/>
        <v>0</v>
      </c>
      <c r="BR271" s="43"/>
      <c r="BS271" s="39">
        <f t="shared" si="278"/>
        <v>0</v>
      </c>
      <c r="BT271" s="39">
        <f t="shared" si="279"/>
        <v>0</v>
      </c>
      <c r="BU271" s="39">
        <f t="shared" si="280"/>
        <v>0</v>
      </c>
      <c r="BV271" s="40">
        <f t="shared" si="281"/>
        <v>0</v>
      </c>
      <c r="BX271" s="39">
        <f t="shared" si="282"/>
        <v>0</v>
      </c>
      <c r="BY271" s="39">
        <f t="shared" si="283"/>
        <v>0</v>
      </c>
      <c r="BZ271" s="39">
        <f t="shared" si="284"/>
        <v>0</v>
      </c>
      <c r="CA271" s="40">
        <f t="shared" si="285"/>
        <v>0</v>
      </c>
      <c r="CB271" s="40"/>
      <c r="CC271" s="52">
        <f t="shared" si="286"/>
        <v>0</v>
      </c>
      <c r="CE271" s="52">
        <f t="shared" si="287"/>
        <v>0</v>
      </c>
      <c r="CF271" s="70"/>
    </row>
    <row r="272" spans="1:84" ht="12" customHeight="1">
      <c r="A272" s="44">
        <f t="shared" si="288"/>
        <v>45352</v>
      </c>
      <c r="B272" s="66">
        <f t="shared" si="289"/>
        <v>15000</v>
      </c>
      <c r="C272" s="67"/>
      <c r="D272" s="68">
        <f t="shared" si="252"/>
        <v>15000</v>
      </c>
      <c r="E272" s="35">
        <f t="shared" si="253"/>
        <v>0</v>
      </c>
      <c r="F272" s="35">
        <f t="shared" si="254"/>
        <v>0</v>
      </c>
      <c r="G272" s="55">
        <f t="shared" si="255"/>
        <v>6.0650000000000004</v>
      </c>
      <c r="H272" s="69">
        <f>G272+' Summary'!$B$15</f>
        <v>6.0650000000000004</v>
      </c>
      <c r="I272" s="105">
        <f>H272+' Summary'!$B$17</f>
        <v>6.0650000000000004</v>
      </c>
      <c r="J272" s="55">
        <f t="shared" si="256"/>
        <v>0</v>
      </c>
      <c r="K272" s="69">
        <f>J272+' Summary'!$B$16</f>
        <v>0</v>
      </c>
      <c r="L272" s="105">
        <f t="shared" si="257"/>
        <v>0</v>
      </c>
      <c r="M272" s="55">
        <f t="shared" si="258"/>
        <v>0</v>
      </c>
      <c r="N272" s="69">
        <f t="shared" si="290"/>
        <v>0</v>
      </c>
      <c r="O272" s="105">
        <f t="shared" si="290"/>
        <v>0</v>
      </c>
      <c r="P272" s="7"/>
      <c r="Q272" s="105">
        <f t="shared" si="259"/>
        <v>6.0650000000000004</v>
      </c>
      <c r="R272" s="105">
        <f t="shared" si="260"/>
        <v>6.0650000000000004</v>
      </c>
      <c r="S272" s="105">
        <f t="shared" si="261"/>
        <v>6.0650000000000004</v>
      </c>
      <c r="T272" s="161">
        <f>Curves!F268+' Summary'!$B$18</f>
        <v>0</v>
      </c>
      <c r="U272" s="5">
        <f t="shared" si="262"/>
        <v>31</v>
      </c>
      <c r="V272" s="45">
        <f t="shared" si="263"/>
        <v>45407</v>
      </c>
      <c r="W272" s="5">
        <f t="shared" si="264"/>
        <v>8456</v>
      </c>
      <c r="X272" s="55">
        <f t="shared" si="265"/>
        <v>6.2845917974847509E-2</v>
      </c>
      <c r="Y272" s="47">
        <f t="shared" si="266"/>
        <v>0.23869448890149694</v>
      </c>
      <c r="Z272" s="47">
        <f>Y272/Y261</f>
        <v>0.94466648057421965</v>
      </c>
      <c r="AA272" s="5">
        <f t="shared" si="267"/>
        <v>0</v>
      </c>
      <c r="AB272" s="5">
        <f t="shared" si="268"/>
        <v>0</v>
      </c>
      <c r="AD272" s="36">
        <f t="shared" si="248"/>
        <v>6.0650000000000004</v>
      </c>
      <c r="AE272" s="165">
        <f t="shared" si="249"/>
        <v>0</v>
      </c>
      <c r="AF272" s="164">
        <f t="shared" si="250"/>
        <v>23.000684462696782</v>
      </c>
      <c r="AG272" s="164">
        <f t="shared" si="251"/>
        <v>23.000684462696782</v>
      </c>
      <c r="AH272" s="160">
        <v>1</v>
      </c>
      <c r="AJ272" s="36"/>
      <c r="AK272" s="36"/>
      <c r="AL272" s="36"/>
      <c r="AM272" s="137"/>
      <c r="AO272" s="138"/>
      <c r="BI272" s="39">
        <f t="shared" si="269"/>
        <v>0</v>
      </c>
      <c r="BJ272" s="39">
        <f t="shared" si="270"/>
        <v>0</v>
      </c>
      <c r="BK272" s="39">
        <f t="shared" si="271"/>
        <v>0</v>
      </c>
      <c r="BL272" s="39">
        <f t="shared" si="272"/>
        <v>0</v>
      </c>
      <c r="BM272" s="39">
        <f t="shared" si="273"/>
        <v>0</v>
      </c>
      <c r="BN272" s="39">
        <f t="shared" si="274"/>
        <v>0</v>
      </c>
      <c r="BO272" s="39">
        <f t="shared" si="275"/>
        <v>0</v>
      </c>
      <c r="BP272" s="39">
        <f t="shared" si="276"/>
        <v>0</v>
      </c>
      <c r="BQ272" s="39">
        <f t="shared" si="277"/>
        <v>0</v>
      </c>
      <c r="BR272" s="43"/>
      <c r="BS272" s="39">
        <f t="shared" si="278"/>
        <v>0</v>
      </c>
      <c r="BT272" s="39">
        <f t="shared" si="279"/>
        <v>0</v>
      </c>
      <c r="BU272" s="39">
        <f t="shared" si="280"/>
        <v>0</v>
      </c>
      <c r="BV272" s="40">
        <f t="shared" si="281"/>
        <v>0</v>
      </c>
      <c r="BX272" s="39">
        <f t="shared" si="282"/>
        <v>0</v>
      </c>
      <c r="BY272" s="39">
        <f t="shared" si="283"/>
        <v>0</v>
      </c>
      <c r="BZ272" s="39">
        <f t="shared" si="284"/>
        <v>0</v>
      </c>
      <c r="CA272" s="40">
        <f t="shared" si="285"/>
        <v>0</v>
      </c>
      <c r="CB272" s="40"/>
      <c r="CC272" s="52">
        <f t="shared" si="286"/>
        <v>0</v>
      </c>
      <c r="CE272" s="52">
        <f t="shared" si="287"/>
        <v>0</v>
      </c>
      <c r="CF272" s="70"/>
    </row>
    <row r="273" spans="1:84" ht="12" customHeight="1">
      <c r="A273" s="44">
        <f t="shared" si="288"/>
        <v>45383</v>
      </c>
      <c r="B273" s="66">
        <f t="shared" si="289"/>
        <v>15000</v>
      </c>
      <c r="C273" s="67"/>
      <c r="D273" s="68">
        <f t="shared" si="252"/>
        <v>15000</v>
      </c>
      <c r="E273" s="35">
        <f t="shared" si="253"/>
        <v>0</v>
      </c>
      <c r="F273" s="35">
        <f t="shared" si="254"/>
        <v>0</v>
      </c>
      <c r="G273" s="55">
        <f t="shared" si="255"/>
        <v>6.0650000000000004</v>
      </c>
      <c r="H273" s="69">
        <f>G273+' Summary'!$B$15</f>
        <v>6.0650000000000004</v>
      </c>
      <c r="I273" s="105">
        <f>H273+' Summary'!$B$17</f>
        <v>6.0650000000000004</v>
      </c>
      <c r="J273" s="55">
        <f t="shared" si="256"/>
        <v>0</v>
      </c>
      <c r="K273" s="69">
        <f>J273+' Summary'!$B$16</f>
        <v>0</v>
      </c>
      <c r="L273" s="105">
        <f t="shared" si="257"/>
        <v>0</v>
      </c>
      <c r="M273" s="55">
        <f t="shared" si="258"/>
        <v>0</v>
      </c>
      <c r="N273" s="69">
        <f t="shared" si="290"/>
        <v>0</v>
      </c>
      <c r="O273" s="105">
        <f t="shared" si="290"/>
        <v>0</v>
      </c>
      <c r="P273" s="7"/>
      <c r="Q273" s="105">
        <f t="shared" si="259"/>
        <v>6.0650000000000004</v>
      </c>
      <c r="R273" s="105">
        <f t="shared" si="260"/>
        <v>6.0650000000000004</v>
      </c>
      <c r="S273" s="105">
        <f t="shared" si="261"/>
        <v>6.0650000000000004</v>
      </c>
      <c r="T273" s="161">
        <f>Curves!F269+' Summary'!$B$18</f>
        <v>0</v>
      </c>
      <c r="U273" s="5">
        <f t="shared" si="262"/>
        <v>30</v>
      </c>
      <c r="V273" s="45">
        <f t="shared" si="263"/>
        <v>45437</v>
      </c>
      <c r="W273" s="5">
        <f t="shared" si="264"/>
        <v>8486</v>
      </c>
      <c r="X273" s="55">
        <f t="shared" si="265"/>
        <v>6.2845917974847509E-2</v>
      </c>
      <c r="Y273" s="47">
        <f t="shared" si="266"/>
        <v>0.23748441580162233</v>
      </c>
      <c r="Z273" s="150">
        <f>Y273/Y261</f>
        <v>0.93987744877982482</v>
      </c>
      <c r="AA273" s="5">
        <f t="shared" si="267"/>
        <v>0</v>
      </c>
      <c r="AB273" s="5">
        <f t="shared" si="268"/>
        <v>0</v>
      </c>
      <c r="AD273" s="151">
        <f t="shared" si="248"/>
        <v>6.0650000000000004</v>
      </c>
      <c r="AE273" s="167">
        <f t="shared" si="249"/>
        <v>0</v>
      </c>
      <c r="AF273" s="168">
        <f t="shared" si="250"/>
        <v>23.085557837097877</v>
      </c>
      <c r="AG273" s="168">
        <f t="shared" si="251"/>
        <v>23.085557837097877</v>
      </c>
      <c r="AH273" s="169">
        <v>1</v>
      </c>
      <c r="AI273" s="148"/>
      <c r="AJ273" s="151"/>
      <c r="AK273" s="151"/>
      <c r="AL273" s="151"/>
      <c r="AM273" s="152"/>
      <c r="AN273" s="148"/>
      <c r="AO273" s="153"/>
      <c r="AP273" s="148"/>
      <c r="AQ273" s="148"/>
      <c r="AR273" s="148"/>
      <c r="AS273" s="148"/>
      <c r="AT273" s="148"/>
      <c r="AU273" s="148"/>
      <c r="AV273" s="148"/>
      <c r="AW273" s="148"/>
      <c r="AX273" s="148"/>
      <c r="AY273" s="148"/>
      <c r="BI273" s="39">
        <f t="shared" si="269"/>
        <v>0</v>
      </c>
      <c r="BJ273" s="39">
        <f t="shared" si="270"/>
        <v>0</v>
      </c>
      <c r="BK273" s="39">
        <f t="shared" si="271"/>
        <v>0</v>
      </c>
      <c r="BL273" s="39">
        <f t="shared" si="272"/>
        <v>0</v>
      </c>
      <c r="BM273" s="39">
        <f t="shared" si="273"/>
        <v>0</v>
      </c>
      <c r="BN273" s="39">
        <f t="shared" si="274"/>
        <v>0</v>
      </c>
      <c r="BO273" s="39">
        <f t="shared" si="275"/>
        <v>0</v>
      </c>
      <c r="BP273" s="39">
        <f t="shared" si="276"/>
        <v>0</v>
      </c>
      <c r="BQ273" s="39">
        <f t="shared" si="277"/>
        <v>0</v>
      </c>
      <c r="BR273" s="43"/>
      <c r="BS273" s="39">
        <f t="shared" si="278"/>
        <v>0</v>
      </c>
      <c r="BT273" s="39">
        <f t="shared" si="279"/>
        <v>0</v>
      </c>
      <c r="BU273" s="39">
        <f t="shared" si="280"/>
        <v>0</v>
      </c>
      <c r="BV273" s="40">
        <f t="shared" si="281"/>
        <v>0</v>
      </c>
      <c r="BX273" s="39">
        <f t="shared" si="282"/>
        <v>0</v>
      </c>
      <c r="BY273" s="39">
        <f t="shared" si="283"/>
        <v>0</v>
      </c>
      <c r="BZ273" s="39">
        <f t="shared" si="284"/>
        <v>0</v>
      </c>
      <c r="CA273" s="40">
        <f t="shared" si="285"/>
        <v>0</v>
      </c>
      <c r="CB273" s="40"/>
      <c r="CC273" s="52">
        <f t="shared" si="286"/>
        <v>0</v>
      </c>
      <c r="CE273" s="52">
        <f t="shared" si="287"/>
        <v>0</v>
      </c>
      <c r="CF273" s="70"/>
    </row>
    <row r="274" spans="1:84" ht="12" customHeight="1">
      <c r="A274" s="44">
        <f t="shared" si="288"/>
        <v>45413</v>
      </c>
      <c r="B274" s="66">
        <f t="shared" si="289"/>
        <v>15000</v>
      </c>
      <c r="C274" s="67"/>
      <c r="D274" s="68">
        <f t="shared" si="252"/>
        <v>15000</v>
      </c>
      <c r="E274" s="35">
        <f t="shared" si="253"/>
        <v>0</v>
      </c>
      <c r="F274" s="35">
        <f t="shared" si="254"/>
        <v>0</v>
      </c>
      <c r="G274" s="55">
        <f t="shared" si="255"/>
        <v>6.0650000000000004</v>
      </c>
      <c r="H274" s="69">
        <f>G274+' Summary'!$B$15</f>
        <v>6.0650000000000004</v>
      </c>
      <c r="I274" s="105">
        <f>H274+' Summary'!$B$17</f>
        <v>6.0650000000000004</v>
      </c>
      <c r="J274" s="55">
        <f t="shared" si="256"/>
        <v>0</v>
      </c>
      <c r="K274" s="69">
        <f>J274+' Summary'!$B$16</f>
        <v>0</v>
      </c>
      <c r="L274" s="105">
        <f t="shared" si="257"/>
        <v>0</v>
      </c>
      <c r="M274" s="55">
        <f t="shared" si="258"/>
        <v>0</v>
      </c>
      <c r="N274" s="69">
        <f t="shared" si="290"/>
        <v>0</v>
      </c>
      <c r="O274" s="105">
        <f t="shared" si="290"/>
        <v>0</v>
      </c>
      <c r="P274" s="7"/>
      <c r="Q274" s="105">
        <f t="shared" si="259"/>
        <v>6.0650000000000004</v>
      </c>
      <c r="R274" s="105">
        <f t="shared" si="260"/>
        <v>6.0650000000000004</v>
      </c>
      <c r="S274" s="105">
        <f t="shared" si="261"/>
        <v>6.0650000000000004</v>
      </c>
      <c r="T274" s="161">
        <f>Curves!F270+' Summary'!$B$18</f>
        <v>0</v>
      </c>
      <c r="U274" s="5">
        <f t="shared" si="262"/>
        <v>31</v>
      </c>
      <c r="V274" s="45">
        <f t="shared" si="263"/>
        <v>45468</v>
      </c>
      <c r="W274" s="5">
        <f t="shared" si="264"/>
        <v>8517</v>
      </c>
      <c r="X274" s="55">
        <f t="shared" si="265"/>
        <v>6.2845917974847509E-2</v>
      </c>
      <c r="Y274" s="47">
        <f t="shared" si="266"/>
        <v>0.23624045122583756</v>
      </c>
      <c r="Z274" s="47">
        <f>Y274/Y273</f>
        <v>0.994761910706495</v>
      </c>
      <c r="AA274" s="5">
        <f t="shared" si="267"/>
        <v>0</v>
      </c>
      <c r="AB274" s="5">
        <f t="shared" si="268"/>
        <v>0</v>
      </c>
      <c r="AD274" s="36">
        <f>S274</f>
        <v>6.0650000000000004</v>
      </c>
      <c r="AE274" s="165">
        <f>T274</f>
        <v>0</v>
      </c>
      <c r="AF274" s="164">
        <f>(A274-$C$3)/365.25</f>
        <v>23.167693360711841</v>
      </c>
      <c r="AG274" s="164">
        <f>AF274</f>
        <v>23.167693360711841</v>
      </c>
      <c r="AH274" s="160">
        <v>1</v>
      </c>
      <c r="AI274" s="5">
        <v>0</v>
      </c>
      <c r="AJ274" s="36">
        <f>$S$8</f>
        <v>4.8062713432508364</v>
      </c>
      <c r="AK274" s="36">
        <f>AJ274-$AK$2</f>
        <v>4.7962713432508366</v>
      </c>
      <c r="AL274" s="166">
        <f>X285</f>
        <v>6.2845917974847509E-2</v>
      </c>
      <c r="AM274" s="137">
        <f>AM262</f>
        <v>1</v>
      </c>
      <c r="AN274" s="5">
        <v>0</v>
      </c>
      <c r="AO274" s="138">
        <f>AF285</f>
        <v>24.084873374401095</v>
      </c>
      <c r="AP274" s="5">
        <v>0</v>
      </c>
      <c r="AQ274" s="5">
        <v>0</v>
      </c>
      <c r="AR274" s="5">
        <v>0</v>
      </c>
      <c r="AT274" s="161">
        <f>_xll.ASTRIP(AD274:AD285,AE274:AE285,AF274:AF285,AG274:AG285,AH274:AH285,AI274,AJ274,AL274,AM274,AN274,AO274,AP274,AQ274,AR274)</f>
        <v>0</v>
      </c>
      <c r="AU274" s="161">
        <f>_xll.ASTRIP(AD274:AD285,AE274:AE285,AF274:AF285,AG274:AG285,AH274:AH285,AI274,AK274,AL274,AM274,AN274,AO274,AP274,AQ274,AR274)</f>
        <v>0</v>
      </c>
      <c r="AV274" s="138">
        <f>SUM(Z286:Z297)*$AG$2/12</f>
        <v>9.6706955109030032E-2</v>
      </c>
      <c r="AW274" s="170">
        <f>AV274/$AK$2</f>
        <v>9.6706955109030037</v>
      </c>
      <c r="AX274" s="161">
        <f>(AT274-AU274)*AW274</f>
        <v>0</v>
      </c>
      <c r="AY274" s="174">
        <f>AX274*SUM(E286:E297)</f>
        <v>0</v>
      </c>
      <c r="BI274" s="39">
        <f t="shared" si="269"/>
        <v>0</v>
      </c>
      <c r="BJ274" s="39">
        <f t="shared" si="270"/>
        <v>0</v>
      </c>
      <c r="BK274" s="39">
        <f t="shared" si="271"/>
        <v>0</v>
      </c>
      <c r="BL274" s="39">
        <f t="shared" si="272"/>
        <v>0</v>
      </c>
      <c r="BM274" s="39">
        <f t="shared" si="273"/>
        <v>0</v>
      </c>
      <c r="BN274" s="39">
        <f t="shared" si="274"/>
        <v>0</v>
      </c>
      <c r="BO274" s="39">
        <f t="shared" si="275"/>
        <v>0</v>
      </c>
      <c r="BP274" s="39">
        <f t="shared" si="276"/>
        <v>0</v>
      </c>
      <c r="BQ274" s="39">
        <f t="shared" si="277"/>
        <v>0</v>
      </c>
      <c r="BR274" s="43"/>
      <c r="BS274" s="39">
        <f t="shared" si="278"/>
        <v>0</v>
      </c>
      <c r="BT274" s="39">
        <f t="shared" si="279"/>
        <v>0</v>
      </c>
      <c r="BU274" s="39">
        <f t="shared" si="280"/>
        <v>0</v>
      </c>
      <c r="BV274" s="40">
        <f t="shared" si="281"/>
        <v>0</v>
      </c>
      <c r="BX274" s="39">
        <f t="shared" si="282"/>
        <v>0</v>
      </c>
      <c r="BY274" s="39">
        <f t="shared" si="283"/>
        <v>0</v>
      </c>
      <c r="BZ274" s="39">
        <f t="shared" si="284"/>
        <v>0</v>
      </c>
      <c r="CA274" s="40">
        <f t="shared" si="285"/>
        <v>0</v>
      </c>
      <c r="CB274" s="40"/>
      <c r="CC274" s="52">
        <f t="shared" si="286"/>
        <v>0</v>
      </c>
      <c r="CE274" s="52">
        <f t="shared" si="287"/>
        <v>0</v>
      </c>
      <c r="CF274" s="70"/>
    </row>
    <row r="275" spans="1:84" ht="12" customHeight="1">
      <c r="A275" s="44">
        <f t="shared" si="288"/>
        <v>45444</v>
      </c>
      <c r="B275" s="66">
        <f t="shared" si="289"/>
        <v>15000</v>
      </c>
      <c r="C275" s="67"/>
      <c r="D275" s="68">
        <f t="shared" si="252"/>
        <v>15000</v>
      </c>
      <c r="E275" s="35">
        <f t="shared" si="253"/>
        <v>0</v>
      </c>
      <c r="F275" s="35">
        <f t="shared" si="254"/>
        <v>0</v>
      </c>
      <c r="G275" s="55">
        <f t="shared" si="255"/>
        <v>6.0650000000000004</v>
      </c>
      <c r="H275" s="69">
        <f>G275+' Summary'!$B$15</f>
        <v>6.0650000000000004</v>
      </c>
      <c r="I275" s="105">
        <f>H275+' Summary'!$B$17</f>
        <v>6.0650000000000004</v>
      </c>
      <c r="J275" s="55">
        <f t="shared" si="256"/>
        <v>0</v>
      </c>
      <c r="K275" s="69">
        <f>J275+' Summary'!$B$16</f>
        <v>0</v>
      </c>
      <c r="L275" s="105">
        <f t="shared" si="257"/>
        <v>0</v>
      </c>
      <c r="M275" s="55">
        <f t="shared" si="258"/>
        <v>0</v>
      </c>
      <c r="N275" s="69">
        <f t="shared" si="290"/>
        <v>0</v>
      </c>
      <c r="O275" s="105">
        <f t="shared" si="290"/>
        <v>0</v>
      </c>
      <c r="P275" s="7"/>
      <c r="Q275" s="105">
        <f t="shared" si="259"/>
        <v>6.0650000000000004</v>
      </c>
      <c r="R275" s="105">
        <f t="shared" si="260"/>
        <v>6.0650000000000004</v>
      </c>
      <c r="S275" s="105">
        <f t="shared" si="261"/>
        <v>6.0650000000000004</v>
      </c>
      <c r="T275" s="161">
        <f>Curves!F271+' Summary'!$B$18</f>
        <v>0</v>
      </c>
      <c r="U275" s="5">
        <f t="shared" si="262"/>
        <v>30</v>
      </c>
      <c r="V275" s="45">
        <f t="shared" si="263"/>
        <v>45498</v>
      </c>
      <c r="W275" s="5">
        <f t="shared" si="264"/>
        <v>8547</v>
      </c>
      <c r="X275" s="55">
        <f t="shared" si="265"/>
        <v>6.2845917974847509E-2</v>
      </c>
      <c r="Y275" s="47">
        <f t="shared" si="266"/>
        <v>0.23504281898704457</v>
      </c>
      <c r="Z275" s="47">
        <f>Y275/Y273</f>
        <v>0.98971891773893372</v>
      </c>
      <c r="AA275" s="5">
        <f t="shared" si="267"/>
        <v>0</v>
      </c>
      <c r="AB275" s="5">
        <f t="shared" si="268"/>
        <v>0</v>
      </c>
      <c r="AD275" s="36">
        <f t="shared" ref="AD275:AD285" si="291">S275</f>
        <v>6.0650000000000004</v>
      </c>
      <c r="AE275" s="165">
        <f t="shared" ref="AE275:AE285" si="292">T275</f>
        <v>0</v>
      </c>
      <c r="AF275" s="164">
        <f t="shared" ref="AF275:AF285" si="293">(A275-$C$3)/365.25</f>
        <v>23.252566735112936</v>
      </c>
      <c r="AG275" s="164">
        <f t="shared" ref="AG275:AG285" si="294">AF275</f>
        <v>23.252566735112936</v>
      </c>
      <c r="AH275" s="160">
        <v>1</v>
      </c>
      <c r="AJ275" s="36"/>
      <c r="AK275" s="36"/>
      <c r="AL275" s="36"/>
      <c r="AM275" s="137"/>
      <c r="AO275" s="138"/>
      <c r="BI275" s="39">
        <f t="shared" si="269"/>
        <v>0</v>
      </c>
      <c r="BJ275" s="39">
        <f t="shared" si="270"/>
        <v>0</v>
      </c>
      <c r="BK275" s="39">
        <f t="shared" si="271"/>
        <v>0</v>
      </c>
      <c r="BL275" s="39">
        <f t="shared" si="272"/>
        <v>0</v>
      </c>
      <c r="BM275" s="39">
        <f t="shared" si="273"/>
        <v>0</v>
      </c>
      <c r="BN275" s="39">
        <f t="shared" si="274"/>
        <v>0</v>
      </c>
      <c r="BO275" s="39">
        <f t="shared" si="275"/>
        <v>0</v>
      </c>
      <c r="BP275" s="39">
        <f t="shared" si="276"/>
        <v>0</v>
      </c>
      <c r="BQ275" s="39">
        <f t="shared" si="277"/>
        <v>0</v>
      </c>
      <c r="BR275" s="43"/>
      <c r="BS275" s="39">
        <f t="shared" si="278"/>
        <v>0</v>
      </c>
      <c r="BT275" s="39">
        <f t="shared" si="279"/>
        <v>0</v>
      </c>
      <c r="BU275" s="39">
        <f t="shared" si="280"/>
        <v>0</v>
      </c>
      <c r="BV275" s="40">
        <f t="shared" si="281"/>
        <v>0</v>
      </c>
      <c r="BX275" s="39">
        <f t="shared" si="282"/>
        <v>0</v>
      </c>
      <c r="BY275" s="39">
        <f t="shared" si="283"/>
        <v>0</v>
      </c>
      <c r="BZ275" s="39">
        <f t="shared" si="284"/>
        <v>0</v>
      </c>
      <c r="CA275" s="40">
        <f t="shared" si="285"/>
        <v>0</v>
      </c>
      <c r="CB275" s="40"/>
      <c r="CC275" s="52">
        <f t="shared" si="286"/>
        <v>0</v>
      </c>
      <c r="CE275" s="52">
        <f t="shared" si="287"/>
        <v>0</v>
      </c>
      <c r="CF275" s="70"/>
    </row>
    <row r="276" spans="1:84" ht="12" customHeight="1">
      <c r="A276" s="44">
        <f t="shared" si="288"/>
        <v>45474</v>
      </c>
      <c r="B276" s="66">
        <f t="shared" si="289"/>
        <v>15000</v>
      </c>
      <c r="C276" s="67"/>
      <c r="D276" s="68">
        <f t="shared" si="252"/>
        <v>15000</v>
      </c>
      <c r="E276" s="35">
        <f t="shared" si="253"/>
        <v>0</v>
      </c>
      <c r="F276" s="35">
        <f t="shared" si="254"/>
        <v>0</v>
      </c>
      <c r="G276" s="55">
        <f t="shared" si="255"/>
        <v>6.0650000000000004</v>
      </c>
      <c r="H276" s="69">
        <f>G276+' Summary'!$B$15</f>
        <v>6.0650000000000004</v>
      </c>
      <c r="I276" s="105">
        <f>H276+' Summary'!$B$17</f>
        <v>6.0650000000000004</v>
      </c>
      <c r="J276" s="55">
        <f t="shared" si="256"/>
        <v>0</v>
      </c>
      <c r="K276" s="69">
        <f>J276+' Summary'!$B$16</f>
        <v>0</v>
      </c>
      <c r="L276" s="105">
        <f t="shared" si="257"/>
        <v>0</v>
      </c>
      <c r="M276" s="55">
        <f t="shared" si="258"/>
        <v>0</v>
      </c>
      <c r="N276" s="69">
        <f t="shared" si="290"/>
        <v>0</v>
      </c>
      <c r="O276" s="105">
        <f t="shared" si="290"/>
        <v>0</v>
      </c>
      <c r="P276" s="7"/>
      <c r="Q276" s="105">
        <f t="shared" si="259"/>
        <v>6.0650000000000004</v>
      </c>
      <c r="R276" s="105">
        <f t="shared" si="260"/>
        <v>6.0650000000000004</v>
      </c>
      <c r="S276" s="105">
        <f t="shared" si="261"/>
        <v>6.0650000000000004</v>
      </c>
      <c r="T276" s="161">
        <f>Curves!F272+' Summary'!$B$18</f>
        <v>0</v>
      </c>
      <c r="U276" s="5">
        <f t="shared" si="262"/>
        <v>31</v>
      </c>
      <c r="V276" s="45">
        <f t="shared" si="263"/>
        <v>45529</v>
      </c>
      <c r="W276" s="5">
        <f t="shared" si="264"/>
        <v>8578</v>
      </c>
      <c r="X276" s="55">
        <f t="shared" si="265"/>
        <v>6.2845917974847509E-2</v>
      </c>
      <c r="Y276" s="47">
        <f t="shared" si="266"/>
        <v>0.23381164371339325</v>
      </c>
      <c r="Z276" s="47">
        <f>Y276/Y273</f>
        <v>0.98453468167234581</v>
      </c>
      <c r="AA276" s="5">
        <f t="shared" si="267"/>
        <v>0</v>
      </c>
      <c r="AB276" s="5">
        <f t="shared" si="268"/>
        <v>0</v>
      </c>
      <c r="AD276" s="36">
        <f t="shared" si="291"/>
        <v>6.0650000000000004</v>
      </c>
      <c r="AE276" s="165">
        <f t="shared" si="292"/>
        <v>0</v>
      </c>
      <c r="AF276" s="164">
        <f t="shared" si="293"/>
        <v>23.3347022587269</v>
      </c>
      <c r="AG276" s="164">
        <f t="shared" si="294"/>
        <v>23.3347022587269</v>
      </c>
      <c r="AH276" s="160">
        <v>1</v>
      </c>
      <c r="AJ276" s="36"/>
      <c r="AK276" s="36"/>
      <c r="AL276" s="36"/>
      <c r="AM276" s="137"/>
      <c r="AO276" s="138"/>
      <c r="BI276" s="39">
        <f t="shared" si="269"/>
        <v>0</v>
      </c>
      <c r="BJ276" s="39">
        <f t="shared" si="270"/>
        <v>0</v>
      </c>
      <c r="BK276" s="39">
        <f t="shared" si="271"/>
        <v>0</v>
      </c>
      <c r="BL276" s="39">
        <f t="shared" si="272"/>
        <v>0</v>
      </c>
      <c r="BM276" s="39">
        <f t="shared" si="273"/>
        <v>0</v>
      </c>
      <c r="BN276" s="39">
        <f t="shared" si="274"/>
        <v>0</v>
      </c>
      <c r="BO276" s="39">
        <f t="shared" si="275"/>
        <v>0</v>
      </c>
      <c r="BP276" s="39">
        <f t="shared" si="276"/>
        <v>0</v>
      </c>
      <c r="BQ276" s="39">
        <f t="shared" si="277"/>
        <v>0</v>
      </c>
      <c r="BR276" s="43"/>
      <c r="BS276" s="39">
        <f t="shared" si="278"/>
        <v>0</v>
      </c>
      <c r="BT276" s="39">
        <f t="shared" si="279"/>
        <v>0</v>
      </c>
      <c r="BU276" s="39">
        <f t="shared" si="280"/>
        <v>0</v>
      </c>
      <c r="BV276" s="40">
        <f t="shared" si="281"/>
        <v>0</v>
      </c>
      <c r="BX276" s="39">
        <f t="shared" si="282"/>
        <v>0</v>
      </c>
      <c r="BY276" s="39">
        <f t="shared" si="283"/>
        <v>0</v>
      </c>
      <c r="BZ276" s="39">
        <f t="shared" si="284"/>
        <v>0</v>
      </c>
      <c r="CA276" s="40">
        <f t="shared" si="285"/>
        <v>0</v>
      </c>
      <c r="CB276" s="40"/>
      <c r="CC276" s="52">
        <f t="shared" si="286"/>
        <v>0</v>
      </c>
      <c r="CE276" s="52">
        <f t="shared" si="287"/>
        <v>0</v>
      </c>
      <c r="CF276" s="70"/>
    </row>
    <row r="277" spans="1:84" ht="12" customHeight="1">
      <c r="A277" s="44">
        <f t="shared" si="288"/>
        <v>45505</v>
      </c>
      <c r="B277" s="66">
        <f t="shared" si="289"/>
        <v>15000</v>
      </c>
      <c r="C277" s="67"/>
      <c r="D277" s="68">
        <f t="shared" si="252"/>
        <v>15000</v>
      </c>
      <c r="E277" s="35">
        <f t="shared" si="253"/>
        <v>0</v>
      </c>
      <c r="F277" s="35">
        <f t="shared" si="254"/>
        <v>0</v>
      </c>
      <c r="G277" s="55">
        <f t="shared" si="255"/>
        <v>6.0650000000000004</v>
      </c>
      <c r="H277" s="69">
        <f>G277+' Summary'!$B$15</f>
        <v>6.0650000000000004</v>
      </c>
      <c r="I277" s="105">
        <f>H277+' Summary'!$B$17</f>
        <v>6.0650000000000004</v>
      </c>
      <c r="J277" s="55">
        <f t="shared" si="256"/>
        <v>0</v>
      </c>
      <c r="K277" s="69">
        <f>J277+' Summary'!$B$16</f>
        <v>0</v>
      </c>
      <c r="L277" s="105">
        <f t="shared" si="257"/>
        <v>0</v>
      </c>
      <c r="M277" s="55">
        <f t="shared" si="258"/>
        <v>0</v>
      </c>
      <c r="N277" s="69">
        <f t="shared" si="290"/>
        <v>0</v>
      </c>
      <c r="O277" s="105">
        <f t="shared" si="290"/>
        <v>0</v>
      </c>
      <c r="P277" s="7"/>
      <c r="Q277" s="105">
        <f t="shared" si="259"/>
        <v>6.0650000000000004</v>
      </c>
      <c r="R277" s="105">
        <f t="shared" si="260"/>
        <v>6.0650000000000004</v>
      </c>
      <c r="S277" s="105">
        <f t="shared" si="261"/>
        <v>6.0650000000000004</v>
      </c>
      <c r="T277" s="161">
        <f>Curves!F273+' Summary'!$B$18</f>
        <v>0</v>
      </c>
      <c r="U277" s="5">
        <f t="shared" si="262"/>
        <v>31</v>
      </c>
      <c r="V277" s="45">
        <f t="shared" si="263"/>
        <v>45560</v>
      </c>
      <c r="W277" s="5">
        <f t="shared" si="264"/>
        <v>8609</v>
      </c>
      <c r="X277" s="55">
        <f t="shared" si="265"/>
        <v>6.2845917974847509E-2</v>
      </c>
      <c r="Y277" s="47">
        <f t="shared" si="266"/>
        <v>0.23258691744576138</v>
      </c>
      <c r="Z277" s="47">
        <f>Y277/Y273</f>
        <v>0.97937760109719374</v>
      </c>
      <c r="AA277" s="5">
        <f t="shared" si="267"/>
        <v>0</v>
      </c>
      <c r="AB277" s="5">
        <f t="shared" si="268"/>
        <v>0</v>
      </c>
      <c r="AD277" s="36">
        <f t="shared" si="291"/>
        <v>6.0650000000000004</v>
      </c>
      <c r="AE277" s="165">
        <f t="shared" si="292"/>
        <v>0</v>
      </c>
      <c r="AF277" s="164">
        <f t="shared" si="293"/>
        <v>23.419575633127995</v>
      </c>
      <c r="AG277" s="164">
        <f t="shared" si="294"/>
        <v>23.419575633127995</v>
      </c>
      <c r="AH277" s="160">
        <v>1</v>
      </c>
      <c r="AJ277" s="36"/>
      <c r="AK277" s="36"/>
      <c r="AL277" s="36"/>
      <c r="AM277" s="137"/>
      <c r="AO277" s="138"/>
      <c r="BI277" s="39">
        <f t="shared" si="269"/>
        <v>0</v>
      </c>
      <c r="BJ277" s="39">
        <f t="shared" si="270"/>
        <v>0</v>
      </c>
      <c r="BK277" s="39">
        <f t="shared" si="271"/>
        <v>0</v>
      </c>
      <c r="BL277" s="39">
        <f t="shared" si="272"/>
        <v>0</v>
      </c>
      <c r="BM277" s="39">
        <f t="shared" si="273"/>
        <v>0</v>
      </c>
      <c r="BN277" s="39">
        <f t="shared" si="274"/>
        <v>0</v>
      </c>
      <c r="BO277" s="39">
        <f t="shared" si="275"/>
        <v>0</v>
      </c>
      <c r="BP277" s="39">
        <f t="shared" si="276"/>
        <v>0</v>
      </c>
      <c r="BQ277" s="39">
        <f t="shared" si="277"/>
        <v>0</v>
      </c>
      <c r="BR277" s="43"/>
      <c r="BS277" s="39">
        <f t="shared" si="278"/>
        <v>0</v>
      </c>
      <c r="BT277" s="39">
        <f t="shared" si="279"/>
        <v>0</v>
      </c>
      <c r="BU277" s="39">
        <f t="shared" si="280"/>
        <v>0</v>
      </c>
      <c r="BV277" s="40">
        <f t="shared" si="281"/>
        <v>0</v>
      </c>
      <c r="BX277" s="39">
        <f t="shared" si="282"/>
        <v>0</v>
      </c>
      <c r="BY277" s="39">
        <f t="shared" si="283"/>
        <v>0</v>
      </c>
      <c r="BZ277" s="39">
        <f t="shared" si="284"/>
        <v>0</v>
      </c>
      <c r="CA277" s="40">
        <f t="shared" si="285"/>
        <v>0</v>
      </c>
      <c r="CB277" s="40"/>
      <c r="CC277" s="52">
        <f t="shared" si="286"/>
        <v>0</v>
      </c>
      <c r="CE277" s="52">
        <f t="shared" si="287"/>
        <v>0</v>
      </c>
      <c r="CF277" s="70"/>
    </row>
    <row r="278" spans="1:84" ht="12" customHeight="1">
      <c r="A278" s="44">
        <f t="shared" si="288"/>
        <v>45536</v>
      </c>
      <c r="B278" s="66">
        <f t="shared" si="289"/>
        <v>15000</v>
      </c>
      <c r="C278" s="67"/>
      <c r="D278" s="68">
        <f t="shared" si="252"/>
        <v>15000</v>
      </c>
      <c r="E278" s="35">
        <f t="shared" si="253"/>
        <v>0</v>
      </c>
      <c r="F278" s="35">
        <f t="shared" si="254"/>
        <v>0</v>
      </c>
      <c r="G278" s="55">
        <f t="shared" si="255"/>
        <v>6.0650000000000004</v>
      </c>
      <c r="H278" s="69">
        <f>G278+' Summary'!$B$15</f>
        <v>6.0650000000000004</v>
      </c>
      <c r="I278" s="105">
        <f>H278+' Summary'!$B$17</f>
        <v>6.0650000000000004</v>
      </c>
      <c r="J278" s="55">
        <f t="shared" si="256"/>
        <v>0</v>
      </c>
      <c r="K278" s="69">
        <f>J278+' Summary'!$B$16</f>
        <v>0</v>
      </c>
      <c r="L278" s="105">
        <f t="shared" si="257"/>
        <v>0</v>
      </c>
      <c r="M278" s="55">
        <f t="shared" si="258"/>
        <v>0</v>
      </c>
      <c r="N278" s="69">
        <f t="shared" si="290"/>
        <v>0</v>
      </c>
      <c r="O278" s="105">
        <f t="shared" si="290"/>
        <v>0</v>
      </c>
      <c r="P278" s="7"/>
      <c r="Q278" s="105">
        <f t="shared" si="259"/>
        <v>6.0650000000000004</v>
      </c>
      <c r="R278" s="105">
        <f t="shared" si="260"/>
        <v>6.0650000000000004</v>
      </c>
      <c r="S278" s="105">
        <f t="shared" si="261"/>
        <v>6.0650000000000004</v>
      </c>
      <c r="T278" s="161">
        <f>Curves!F274+' Summary'!$B$18</f>
        <v>0</v>
      </c>
      <c r="U278" s="5">
        <f t="shared" si="262"/>
        <v>30</v>
      </c>
      <c r="V278" s="45">
        <f t="shared" si="263"/>
        <v>45590</v>
      </c>
      <c r="W278" s="5">
        <f t="shared" si="264"/>
        <v>8639</v>
      </c>
      <c r="X278" s="55">
        <f t="shared" si="265"/>
        <v>6.2845917974847509E-2</v>
      </c>
      <c r="Y278" s="47">
        <f t="shared" si="266"/>
        <v>0.23140780697078078</v>
      </c>
      <c r="Z278" s="47">
        <f>Y278/Y273</f>
        <v>0.97441259962119997</v>
      </c>
      <c r="AA278" s="5">
        <f t="shared" si="267"/>
        <v>0</v>
      </c>
      <c r="AB278" s="5">
        <f t="shared" si="268"/>
        <v>0</v>
      </c>
      <c r="AD278" s="36">
        <f t="shared" si="291"/>
        <v>6.0650000000000004</v>
      </c>
      <c r="AE278" s="165">
        <f t="shared" si="292"/>
        <v>0</v>
      </c>
      <c r="AF278" s="164">
        <f t="shared" si="293"/>
        <v>23.504449007529089</v>
      </c>
      <c r="AG278" s="164">
        <f t="shared" si="294"/>
        <v>23.504449007529089</v>
      </c>
      <c r="AH278" s="160">
        <v>1</v>
      </c>
      <c r="AJ278" s="36"/>
      <c r="AK278" s="36"/>
      <c r="AL278" s="36"/>
      <c r="AM278" s="137"/>
      <c r="AO278" s="138"/>
      <c r="BI278" s="39">
        <f t="shared" si="269"/>
        <v>0</v>
      </c>
      <c r="BJ278" s="39">
        <f t="shared" si="270"/>
        <v>0</v>
      </c>
      <c r="BK278" s="39">
        <f t="shared" si="271"/>
        <v>0</v>
      </c>
      <c r="BL278" s="39">
        <f t="shared" si="272"/>
        <v>0</v>
      </c>
      <c r="BM278" s="39">
        <f t="shared" si="273"/>
        <v>0</v>
      </c>
      <c r="BN278" s="39">
        <f t="shared" si="274"/>
        <v>0</v>
      </c>
      <c r="BO278" s="39">
        <f t="shared" si="275"/>
        <v>0</v>
      </c>
      <c r="BP278" s="39">
        <f t="shared" si="276"/>
        <v>0</v>
      </c>
      <c r="BQ278" s="39">
        <f t="shared" si="277"/>
        <v>0</v>
      </c>
      <c r="BR278" s="43"/>
      <c r="BS278" s="39">
        <f t="shared" si="278"/>
        <v>0</v>
      </c>
      <c r="BT278" s="39">
        <f t="shared" si="279"/>
        <v>0</v>
      </c>
      <c r="BU278" s="39">
        <f t="shared" si="280"/>
        <v>0</v>
      </c>
      <c r="BV278" s="40">
        <f t="shared" si="281"/>
        <v>0</v>
      </c>
      <c r="BX278" s="39">
        <f t="shared" si="282"/>
        <v>0</v>
      </c>
      <c r="BY278" s="39">
        <f t="shared" si="283"/>
        <v>0</v>
      </c>
      <c r="BZ278" s="39">
        <f t="shared" si="284"/>
        <v>0</v>
      </c>
      <c r="CA278" s="40">
        <f t="shared" si="285"/>
        <v>0</v>
      </c>
      <c r="CB278" s="40"/>
      <c r="CC278" s="52">
        <f t="shared" si="286"/>
        <v>0</v>
      </c>
      <c r="CE278" s="52">
        <f t="shared" si="287"/>
        <v>0</v>
      </c>
      <c r="CF278" s="70"/>
    </row>
    <row r="279" spans="1:84" ht="12" customHeight="1">
      <c r="A279" s="44">
        <f t="shared" si="288"/>
        <v>45566</v>
      </c>
      <c r="B279" s="66">
        <f t="shared" si="289"/>
        <v>15000</v>
      </c>
      <c r="C279" s="67"/>
      <c r="D279" s="68">
        <f t="shared" si="252"/>
        <v>15000</v>
      </c>
      <c r="E279" s="35">
        <f t="shared" si="253"/>
        <v>0</v>
      </c>
      <c r="F279" s="35">
        <f t="shared" si="254"/>
        <v>0</v>
      </c>
      <c r="G279" s="55">
        <f t="shared" si="255"/>
        <v>6.0650000000000004</v>
      </c>
      <c r="H279" s="69">
        <f>G279+' Summary'!$B$15</f>
        <v>6.0650000000000004</v>
      </c>
      <c r="I279" s="105">
        <f>H279+' Summary'!$B$17</f>
        <v>6.0650000000000004</v>
      </c>
      <c r="J279" s="55">
        <f t="shared" si="256"/>
        <v>0</v>
      </c>
      <c r="K279" s="69">
        <f>J279+' Summary'!$B$16</f>
        <v>0</v>
      </c>
      <c r="L279" s="105">
        <f t="shared" si="257"/>
        <v>0</v>
      </c>
      <c r="M279" s="55">
        <f t="shared" si="258"/>
        <v>0</v>
      </c>
      <c r="N279" s="69">
        <f t="shared" si="290"/>
        <v>0</v>
      </c>
      <c r="O279" s="105">
        <f t="shared" si="290"/>
        <v>0</v>
      </c>
      <c r="P279" s="7"/>
      <c r="Q279" s="105">
        <f t="shared" si="259"/>
        <v>6.0650000000000004</v>
      </c>
      <c r="R279" s="105">
        <f t="shared" si="260"/>
        <v>6.0650000000000004</v>
      </c>
      <c r="S279" s="105">
        <f t="shared" si="261"/>
        <v>6.0650000000000004</v>
      </c>
      <c r="T279" s="161">
        <f>Curves!F275+' Summary'!$B$18</f>
        <v>0</v>
      </c>
      <c r="U279" s="5">
        <f t="shared" si="262"/>
        <v>31</v>
      </c>
      <c r="V279" s="45">
        <f t="shared" si="263"/>
        <v>45621</v>
      </c>
      <c r="W279" s="5">
        <f t="shared" si="264"/>
        <v>8670</v>
      </c>
      <c r="X279" s="55">
        <f t="shared" si="265"/>
        <v>6.2845917974847509E-2</v>
      </c>
      <c r="Y279" s="47">
        <f t="shared" si="266"/>
        <v>0.23019567221465365</v>
      </c>
      <c r="Z279" s="47">
        <f>Y279/Y273</f>
        <v>0.96930853941566764</v>
      </c>
      <c r="AA279" s="5">
        <f t="shared" si="267"/>
        <v>0</v>
      </c>
      <c r="AB279" s="5">
        <f t="shared" si="268"/>
        <v>0</v>
      </c>
      <c r="AD279" s="36">
        <f t="shared" si="291"/>
        <v>6.0650000000000004</v>
      </c>
      <c r="AE279" s="165">
        <f t="shared" si="292"/>
        <v>0</v>
      </c>
      <c r="AF279" s="164">
        <f t="shared" si="293"/>
        <v>23.586584531143053</v>
      </c>
      <c r="AG279" s="164">
        <f t="shared" si="294"/>
        <v>23.586584531143053</v>
      </c>
      <c r="AH279" s="160">
        <v>1</v>
      </c>
      <c r="AJ279" s="36"/>
      <c r="AK279" s="36"/>
      <c r="AL279" s="36"/>
      <c r="AM279" s="137"/>
      <c r="AO279" s="138"/>
      <c r="BI279" s="39">
        <f t="shared" si="269"/>
        <v>0</v>
      </c>
      <c r="BJ279" s="39">
        <f t="shared" si="270"/>
        <v>0</v>
      </c>
      <c r="BK279" s="39">
        <f t="shared" si="271"/>
        <v>0</v>
      </c>
      <c r="BL279" s="39">
        <f t="shared" si="272"/>
        <v>0</v>
      </c>
      <c r="BM279" s="39">
        <f t="shared" si="273"/>
        <v>0</v>
      </c>
      <c r="BN279" s="39">
        <f t="shared" si="274"/>
        <v>0</v>
      </c>
      <c r="BO279" s="39">
        <f t="shared" si="275"/>
        <v>0</v>
      </c>
      <c r="BP279" s="39">
        <f t="shared" si="276"/>
        <v>0</v>
      </c>
      <c r="BQ279" s="39">
        <f t="shared" si="277"/>
        <v>0</v>
      </c>
      <c r="BR279" s="43"/>
      <c r="BS279" s="39">
        <f t="shared" si="278"/>
        <v>0</v>
      </c>
      <c r="BT279" s="39">
        <f t="shared" si="279"/>
        <v>0</v>
      </c>
      <c r="BU279" s="39">
        <f t="shared" si="280"/>
        <v>0</v>
      </c>
      <c r="BV279" s="40">
        <f t="shared" si="281"/>
        <v>0</v>
      </c>
      <c r="BX279" s="39">
        <f t="shared" si="282"/>
        <v>0</v>
      </c>
      <c r="BY279" s="39">
        <f t="shared" si="283"/>
        <v>0</v>
      </c>
      <c r="BZ279" s="39">
        <f t="shared" si="284"/>
        <v>0</v>
      </c>
      <c r="CA279" s="40">
        <f t="shared" si="285"/>
        <v>0</v>
      </c>
      <c r="CB279" s="40"/>
      <c r="CC279" s="52">
        <f t="shared" si="286"/>
        <v>0</v>
      </c>
      <c r="CE279" s="52">
        <f t="shared" si="287"/>
        <v>0</v>
      </c>
      <c r="CF279" s="70"/>
    </row>
    <row r="280" spans="1:84" ht="12" customHeight="1">
      <c r="A280" s="44">
        <f t="shared" si="288"/>
        <v>45597</v>
      </c>
      <c r="B280" s="66">
        <f t="shared" si="289"/>
        <v>15000</v>
      </c>
      <c r="C280" s="67"/>
      <c r="D280" s="68">
        <f t="shared" si="252"/>
        <v>15000</v>
      </c>
      <c r="E280" s="35">
        <f t="shared" si="253"/>
        <v>0</v>
      </c>
      <c r="F280" s="35">
        <f t="shared" si="254"/>
        <v>0</v>
      </c>
      <c r="G280" s="55">
        <f t="shared" si="255"/>
        <v>6.0650000000000004</v>
      </c>
      <c r="H280" s="69">
        <f>G280+' Summary'!$B$15</f>
        <v>6.0650000000000004</v>
      </c>
      <c r="I280" s="105">
        <f>H280+' Summary'!$B$17</f>
        <v>6.0650000000000004</v>
      </c>
      <c r="J280" s="55">
        <f t="shared" si="256"/>
        <v>0</v>
      </c>
      <c r="K280" s="69">
        <f>J280+' Summary'!$B$16</f>
        <v>0</v>
      </c>
      <c r="L280" s="105">
        <f t="shared" si="257"/>
        <v>0</v>
      </c>
      <c r="M280" s="55">
        <f t="shared" si="258"/>
        <v>0</v>
      </c>
      <c r="N280" s="69">
        <f t="shared" si="290"/>
        <v>0</v>
      </c>
      <c r="O280" s="105">
        <f t="shared" si="290"/>
        <v>0</v>
      </c>
      <c r="P280" s="7"/>
      <c r="Q280" s="105">
        <f t="shared" si="259"/>
        <v>6.0650000000000004</v>
      </c>
      <c r="R280" s="105">
        <f t="shared" si="260"/>
        <v>6.0650000000000004</v>
      </c>
      <c r="S280" s="105">
        <f t="shared" si="261"/>
        <v>6.0650000000000004</v>
      </c>
      <c r="T280" s="161">
        <f>Curves!F276+' Summary'!$B$18</f>
        <v>0</v>
      </c>
      <c r="U280" s="5">
        <f t="shared" si="262"/>
        <v>30</v>
      </c>
      <c r="V280" s="45">
        <f t="shared" si="263"/>
        <v>45651</v>
      </c>
      <c r="W280" s="5">
        <f t="shared" si="264"/>
        <v>8700</v>
      </c>
      <c r="X280" s="55">
        <f t="shared" si="265"/>
        <v>6.2845917974847509E-2</v>
      </c>
      <c r="Y280" s="47">
        <f t="shared" si="266"/>
        <v>0.22902868427146122</v>
      </c>
      <c r="Z280" s="47">
        <f>Y280/Y273</f>
        <v>0.9643945835282749</v>
      </c>
      <c r="AA280" s="5">
        <f t="shared" si="267"/>
        <v>0</v>
      </c>
      <c r="AB280" s="5">
        <f t="shared" si="268"/>
        <v>0</v>
      </c>
      <c r="AD280" s="36">
        <f t="shared" si="291"/>
        <v>6.0650000000000004</v>
      </c>
      <c r="AE280" s="165">
        <f t="shared" si="292"/>
        <v>0</v>
      </c>
      <c r="AF280" s="164">
        <f t="shared" si="293"/>
        <v>23.671457905544148</v>
      </c>
      <c r="AG280" s="164">
        <f t="shared" si="294"/>
        <v>23.671457905544148</v>
      </c>
      <c r="AH280" s="160">
        <v>1</v>
      </c>
      <c r="AJ280" s="36"/>
      <c r="AK280" s="36"/>
      <c r="AL280" s="36"/>
      <c r="AM280" s="137"/>
      <c r="AO280" s="138"/>
      <c r="BI280" s="39">
        <f t="shared" si="269"/>
        <v>0</v>
      </c>
      <c r="BJ280" s="39">
        <f t="shared" si="270"/>
        <v>0</v>
      </c>
      <c r="BK280" s="39">
        <f t="shared" si="271"/>
        <v>0</v>
      </c>
      <c r="BL280" s="39">
        <f t="shared" si="272"/>
        <v>0</v>
      </c>
      <c r="BM280" s="39">
        <f t="shared" si="273"/>
        <v>0</v>
      </c>
      <c r="BN280" s="39">
        <f t="shared" si="274"/>
        <v>0</v>
      </c>
      <c r="BO280" s="39">
        <f t="shared" si="275"/>
        <v>0</v>
      </c>
      <c r="BP280" s="39">
        <f t="shared" si="276"/>
        <v>0</v>
      </c>
      <c r="BQ280" s="39">
        <f t="shared" si="277"/>
        <v>0</v>
      </c>
      <c r="BR280" s="43"/>
      <c r="BS280" s="39">
        <f t="shared" si="278"/>
        <v>0</v>
      </c>
      <c r="BT280" s="39">
        <f t="shared" si="279"/>
        <v>0</v>
      </c>
      <c r="BU280" s="39">
        <f t="shared" si="280"/>
        <v>0</v>
      </c>
      <c r="BV280" s="40">
        <f t="shared" si="281"/>
        <v>0</v>
      </c>
      <c r="BX280" s="39">
        <f t="shared" si="282"/>
        <v>0</v>
      </c>
      <c r="BY280" s="39">
        <f t="shared" si="283"/>
        <v>0</v>
      </c>
      <c r="BZ280" s="39">
        <f t="shared" si="284"/>
        <v>0</v>
      </c>
      <c r="CA280" s="40">
        <f t="shared" si="285"/>
        <v>0</v>
      </c>
      <c r="CB280" s="40"/>
      <c r="CC280" s="52">
        <f t="shared" si="286"/>
        <v>0</v>
      </c>
      <c r="CE280" s="52">
        <f t="shared" si="287"/>
        <v>0</v>
      </c>
      <c r="CF280" s="70"/>
    </row>
    <row r="281" spans="1:84" ht="12" customHeight="1">
      <c r="A281" s="44">
        <f t="shared" si="288"/>
        <v>45627</v>
      </c>
      <c r="B281" s="66">
        <f t="shared" si="289"/>
        <v>15000</v>
      </c>
      <c r="C281" s="67"/>
      <c r="D281" s="68">
        <f t="shared" si="252"/>
        <v>15000</v>
      </c>
      <c r="E281" s="35">
        <f t="shared" si="253"/>
        <v>0</v>
      </c>
      <c r="F281" s="35">
        <f t="shared" si="254"/>
        <v>0</v>
      </c>
      <c r="G281" s="55">
        <f t="shared" si="255"/>
        <v>6.0650000000000004</v>
      </c>
      <c r="H281" s="69">
        <f>G281+' Summary'!$B$15</f>
        <v>6.0650000000000004</v>
      </c>
      <c r="I281" s="105">
        <f>H281+' Summary'!$B$17</f>
        <v>6.0650000000000004</v>
      </c>
      <c r="J281" s="55">
        <f t="shared" si="256"/>
        <v>0</v>
      </c>
      <c r="K281" s="69">
        <f>J281+' Summary'!$B$16</f>
        <v>0</v>
      </c>
      <c r="L281" s="105">
        <f t="shared" si="257"/>
        <v>0</v>
      </c>
      <c r="M281" s="55">
        <f t="shared" si="258"/>
        <v>0</v>
      </c>
      <c r="N281" s="69">
        <f t="shared" si="290"/>
        <v>0</v>
      </c>
      <c r="O281" s="105">
        <f t="shared" si="290"/>
        <v>0</v>
      </c>
      <c r="P281" s="7"/>
      <c r="Q281" s="105">
        <f t="shared" si="259"/>
        <v>6.0650000000000004</v>
      </c>
      <c r="R281" s="105">
        <f t="shared" si="260"/>
        <v>6.0650000000000004</v>
      </c>
      <c r="S281" s="105">
        <f t="shared" si="261"/>
        <v>6.0650000000000004</v>
      </c>
      <c r="T281" s="161">
        <f>Curves!F277+' Summary'!$B$18</f>
        <v>0</v>
      </c>
      <c r="U281" s="5">
        <f t="shared" si="262"/>
        <v>31</v>
      </c>
      <c r="V281" s="45">
        <f t="shared" si="263"/>
        <v>45682</v>
      </c>
      <c r="W281" s="5">
        <f t="shared" si="264"/>
        <v>8731</v>
      </c>
      <c r="X281" s="55">
        <f t="shared" si="265"/>
        <v>6.2845917974847509E-2</v>
      </c>
      <c r="Y281" s="47">
        <f t="shared" si="266"/>
        <v>0.22782901157247337</v>
      </c>
      <c r="Z281" s="47">
        <f>Y281/Y273</f>
        <v>0.95934299858558125</v>
      </c>
      <c r="AA281" s="5">
        <f t="shared" si="267"/>
        <v>0</v>
      </c>
      <c r="AB281" s="5">
        <f t="shared" si="268"/>
        <v>0</v>
      </c>
      <c r="AD281" s="36">
        <f t="shared" si="291"/>
        <v>6.0650000000000004</v>
      </c>
      <c r="AE281" s="165">
        <f t="shared" si="292"/>
        <v>0</v>
      </c>
      <c r="AF281" s="164">
        <f t="shared" si="293"/>
        <v>23.753593429158112</v>
      </c>
      <c r="AG281" s="164">
        <f t="shared" si="294"/>
        <v>23.753593429158112</v>
      </c>
      <c r="AH281" s="160">
        <v>1</v>
      </c>
      <c r="AJ281" s="36"/>
      <c r="AK281" s="36"/>
      <c r="AL281" s="36"/>
      <c r="AM281" s="137"/>
      <c r="AO281" s="138"/>
      <c r="BI281" s="39">
        <f t="shared" si="269"/>
        <v>0</v>
      </c>
      <c r="BJ281" s="39">
        <f t="shared" si="270"/>
        <v>0</v>
      </c>
      <c r="BK281" s="39">
        <f t="shared" si="271"/>
        <v>0</v>
      </c>
      <c r="BL281" s="39">
        <f t="shared" si="272"/>
        <v>0</v>
      </c>
      <c r="BM281" s="39">
        <f t="shared" si="273"/>
        <v>0</v>
      </c>
      <c r="BN281" s="39">
        <f t="shared" si="274"/>
        <v>0</v>
      </c>
      <c r="BO281" s="39">
        <f t="shared" si="275"/>
        <v>0</v>
      </c>
      <c r="BP281" s="39">
        <f t="shared" si="276"/>
        <v>0</v>
      </c>
      <c r="BQ281" s="39">
        <f t="shared" si="277"/>
        <v>0</v>
      </c>
      <c r="BR281" s="43"/>
      <c r="BS281" s="39">
        <f t="shared" si="278"/>
        <v>0</v>
      </c>
      <c r="BT281" s="39">
        <f t="shared" si="279"/>
        <v>0</v>
      </c>
      <c r="BU281" s="39">
        <f t="shared" si="280"/>
        <v>0</v>
      </c>
      <c r="BV281" s="40">
        <f t="shared" si="281"/>
        <v>0</v>
      </c>
      <c r="BX281" s="39">
        <f t="shared" si="282"/>
        <v>0</v>
      </c>
      <c r="BY281" s="39">
        <f t="shared" si="283"/>
        <v>0</v>
      </c>
      <c r="BZ281" s="39">
        <f t="shared" si="284"/>
        <v>0</v>
      </c>
      <c r="CA281" s="40">
        <f t="shared" si="285"/>
        <v>0</v>
      </c>
      <c r="CB281" s="40"/>
      <c r="CC281" s="52">
        <f t="shared" si="286"/>
        <v>0</v>
      </c>
      <c r="CE281" s="52">
        <f t="shared" si="287"/>
        <v>0</v>
      </c>
      <c r="CF281" s="70"/>
    </row>
    <row r="282" spans="1:84" ht="12" customHeight="1">
      <c r="A282" s="44">
        <f t="shared" si="288"/>
        <v>45658</v>
      </c>
      <c r="B282" s="66">
        <f t="shared" si="289"/>
        <v>15000</v>
      </c>
      <c r="C282" s="67"/>
      <c r="D282" s="68">
        <f t="shared" si="252"/>
        <v>15000</v>
      </c>
      <c r="E282" s="35">
        <f t="shared" si="253"/>
        <v>0</v>
      </c>
      <c r="F282" s="35">
        <f t="shared" si="254"/>
        <v>0</v>
      </c>
      <c r="G282" s="55">
        <f t="shared" si="255"/>
        <v>6.0650000000000004</v>
      </c>
      <c r="H282" s="69">
        <f>G282+' Summary'!$B$15</f>
        <v>6.0650000000000004</v>
      </c>
      <c r="I282" s="105">
        <f>H282+' Summary'!$B$17</f>
        <v>6.0650000000000004</v>
      </c>
      <c r="J282" s="55">
        <f t="shared" si="256"/>
        <v>0</v>
      </c>
      <c r="K282" s="69">
        <f>J282+' Summary'!$B$16</f>
        <v>0</v>
      </c>
      <c r="L282" s="105">
        <f t="shared" si="257"/>
        <v>0</v>
      </c>
      <c r="M282" s="55">
        <f t="shared" si="258"/>
        <v>0</v>
      </c>
      <c r="N282" s="69">
        <f t="shared" si="290"/>
        <v>0</v>
      </c>
      <c r="O282" s="105">
        <f t="shared" si="290"/>
        <v>0</v>
      </c>
      <c r="P282" s="7"/>
      <c r="Q282" s="105">
        <f t="shared" si="259"/>
        <v>6.0650000000000004</v>
      </c>
      <c r="R282" s="105">
        <f t="shared" si="260"/>
        <v>6.0650000000000004</v>
      </c>
      <c r="S282" s="105">
        <f t="shared" si="261"/>
        <v>6.0650000000000004</v>
      </c>
      <c r="T282" s="161">
        <f>Curves!F278+' Summary'!$B$18</f>
        <v>0</v>
      </c>
      <c r="U282" s="5">
        <f t="shared" si="262"/>
        <v>31</v>
      </c>
      <c r="V282" s="45">
        <f t="shared" si="263"/>
        <v>45713</v>
      </c>
      <c r="W282" s="5">
        <f t="shared" si="264"/>
        <v>8762</v>
      </c>
      <c r="X282" s="55">
        <f t="shared" si="265"/>
        <v>6.2845917974847509E-2</v>
      </c>
      <c r="Y282" s="47">
        <f t="shared" si="266"/>
        <v>0.22663562286620573</v>
      </c>
      <c r="Z282" s="47">
        <f>Y282/Y273</f>
        <v>0.95431787429589099</v>
      </c>
      <c r="AA282" s="5">
        <f t="shared" si="267"/>
        <v>0</v>
      </c>
      <c r="AB282" s="5">
        <f t="shared" si="268"/>
        <v>0</v>
      </c>
      <c r="AD282" s="36">
        <f t="shared" si="291"/>
        <v>6.0650000000000004</v>
      </c>
      <c r="AE282" s="165">
        <f t="shared" si="292"/>
        <v>0</v>
      </c>
      <c r="AF282" s="164">
        <f t="shared" si="293"/>
        <v>23.838466803559207</v>
      </c>
      <c r="AG282" s="164">
        <f t="shared" si="294"/>
        <v>23.838466803559207</v>
      </c>
      <c r="AH282" s="160">
        <v>1</v>
      </c>
      <c r="AJ282" s="36"/>
      <c r="AK282" s="36"/>
      <c r="AL282" s="36"/>
      <c r="AM282" s="137"/>
      <c r="AO282" s="138"/>
      <c r="BI282" s="39">
        <f t="shared" si="269"/>
        <v>0</v>
      </c>
      <c r="BJ282" s="39">
        <f t="shared" si="270"/>
        <v>0</v>
      </c>
      <c r="BK282" s="39">
        <f t="shared" si="271"/>
        <v>0</v>
      </c>
      <c r="BL282" s="39">
        <f t="shared" si="272"/>
        <v>0</v>
      </c>
      <c r="BM282" s="39">
        <f t="shared" si="273"/>
        <v>0</v>
      </c>
      <c r="BN282" s="39">
        <f t="shared" si="274"/>
        <v>0</v>
      </c>
      <c r="BO282" s="39">
        <f t="shared" si="275"/>
        <v>0</v>
      </c>
      <c r="BP282" s="39">
        <f t="shared" si="276"/>
        <v>0</v>
      </c>
      <c r="BQ282" s="39">
        <f t="shared" si="277"/>
        <v>0</v>
      </c>
      <c r="BR282" s="43"/>
      <c r="BS282" s="39">
        <f t="shared" si="278"/>
        <v>0</v>
      </c>
      <c r="BT282" s="39">
        <f t="shared" si="279"/>
        <v>0</v>
      </c>
      <c r="BU282" s="39">
        <f t="shared" si="280"/>
        <v>0</v>
      </c>
      <c r="BV282" s="40">
        <f t="shared" si="281"/>
        <v>0</v>
      </c>
      <c r="BX282" s="39">
        <f t="shared" si="282"/>
        <v>0</v>
      </c>
      <c r="BY282" s="39">
        <f t="shared" si="283"/>
        <v>0</v>
      </c>
      <c r="BZ282" s="39">
        <f t="shared" si="284"/>
        <v>0</v>
      </c>
      <c r="CA282" s="40">
        <f t="shared" si="285"/>
        <v>0</v>
      </c>
      <c r="CB282" s="40"/>
      <c r="CC282" s="52">
        <f t="shared" si="286"/>
        <v>0</v>
      </c>
      <c r="CE282" s="52">
        <f t="shared" si="287"/>
        <v>0</v>
      </c>
      <c r="CF282" s="70"/>
    </row>
    <row r="283" spans="1:84" ht="12" customHeight="1">
      <c r="A283" s="44">
        <f t="shared" si="288"/>
        <v>45689</v>
      </c>
      <c r="B283" s="66">
        <f t="shared" si="289"/>
        <v>15000</v>
      </c>
      <c r="C283" s="67"/>
      <c r="D283" s="68">
        <f t="shared" si="252"/>
        <v>15000</v>
      </c>
      <c r="E283" s="35">
        <f t="shared" si="253"/>
        <v>0</v>
      </c>
      <c r="F283" s="35">
        <f t="shared" si="254"/>
        <v>0</v>
      </c>
      <c r="G283" s="55">
        <f t="shared" si="255"/>
        <v>6.0650000000000004</v>
      </c>
      <c r="H283" s="69">
        <f>G283+' Summary'!$B$15</f>
        <v>6.0650000000000004</v>
      </c>
      <c r="I283" s="105">
        <f>H283+' Summary'!$B$17</f>
        <v>6.0650000000000004</v>
      </c>
      <c r="J283" s="55">
        <f t="shared" si="256"/>
        <v>0</v>
      </c>
      <c r="K283" s="69">
        <f>J283+' Summary'!$B$16</f>
        <v>0</v>
      </c>
      <c r="L283" s="105">
        <f t="shared" si="257"/>
        <v>0</v>
      </c>
      <c r="M283" s="55">
        <f t="shared" si="258"/>
        <v>0</v>
      </c>
      <c r="N283" s="69">
        <f t="shared" si="290"/>
        <v>0</v>
      </c>
      <c r="O283" s="105">
        <f t="shared" si="290"/>
        <v>0</v>
      </c>
      <c r="P283" s="7"/>
      <c r="Q283" s="105">
        <f t="shared" si="259"/>
        <v>6.0650000000000004</v>
      </c>
      <c r="R283" s="105">
        <f t="shared" si="260"/>
        <v>6.0650000000000004</v>
      </c>
      <c r="S283" s="105">
        <f t="shared" si="261"/>
        <v>6.0650000000000004</v>
      </c>
      <c r="T283" s="161">
        <f>Curves!F279+' Summary'!$B$18</f>
        <v>0</v>
      </c>
      <c r="U283" s="5">
        <f t="shared" si="262"/>
        <v>28</v>
      </c>
      <c r="V283" s="45">
        <f t="shared" si="263"/>
        <v>45741</v>
      </c>
      <c r="W283" s="5">
        <f t="shared" si="264"/>
        <v>8790</v>
      </c>
      <c r="X283" s="55">
        <f t="shared" si="265"/>
        <v>6.2845917974847509E-2</v>
      </c>
      <c r="Y283" s="47">
        <f t="shared" si="266"/>
        <v>0.22556309723244153</v>
      </c>
      <c r="Z283" s="47">
        <f>Y283/Y273</f>
        <v>0.94980168054842373</v>
      </c>
      <c r="AA283" s="5">
        <f t="shared" si="267"/>
        <v>0</v>
      </c>
      <c r="AB283" s="5">
        <f t="shared" si="268"/>
        <v>0</v>
      </c>
      <c r="AD283" s="36">
        <f t="shared" si="291"/>
        <v>6.0650000000000004</v>
      </c>
      <c r="AE283" s="165">
        <f t="shared" si="292"/>
        <v>0</v>
      </c>
      <c r="AF283" s="164">
        <f t="shared" si="293"/>
        <v>23.923340177960302</v>
      </c>
      <c r="AG283" s="164">
        <f t="shared" si="294"/>
        <v>23.923340177960302</v>
      </c>
      <c r="AH283" s="160">
        <v>1</v>
      </c>
      <c r="AJ283" s="36"/>
      <c r="AK283" s="36"/>
      <c r="AL283" s="36"/>
      <c r="AM283" s="137"/>
      <c r="AO283" s="138"/>
      <c r="BI283" s="39">
        <f t="shared" si="269"/>
        <v>0</v>
      </c>
      <c r="BJ283" s="39">
        <f t="shared" si="270"/>
        <v>0</v>
      </c>
      <c r="BK283" s="39">
        <f t="shared" si="271"/>
        <v>0</v>
      </c>
      <c r="BL283" s="39">
        <f t="shared" si="272"/>
        <v>0</v>
      </c>
      <c r="BM283" s="39">
        <f t="shared" si="273"/>
        <v>0</v>
      </c>
      <c r="BN283" s="39">
        <f t="shared" si="274"/>
        <v>0</v>
      </c>
      <c r="BO283" s="39">
        <f t="shared" si="275"/>
        <v>0</v>
      </c>
      <c r="BP283" s="39">
        <f t="shared" si="276"/>
        <v>0</v>
      </c>
      <c r="BQ283" s="39">
        <f t="shared" si="277"/>
        <v>0</v>
      </c>
      <c r="BR283" s="43"/>
      <c r="BS283" s="39">
        <f t="shared" si="278"/>
        <v>0</v>
      </c>
      <c r="BT283" s="39">
        <f t="shared" si="279"/>
        <v>0</v>
      </c>
      <c r="BU283" s="39">
        <f t="shared" si="280"/>
        <v>0</v>
      </c>
      <c r="BV283" s="40">
        <f t="shared" si="281"/>
        <v>0</v>
      </c>
      <c r="BX283" s="39">
        <f t="shared" si="282"/>
        <v>0</v>
      </c>
      <c r="BY283" s="39">
        <f t="shared" si="283"/>
        <v>0</v>
      </c>
      <c r="BZ283" s="39">
        <f t="shared" si="284"/>
        <v>0</v>
      </c>
      <c r="CA283" s="40">
        <f t="shared" si="285"/>
        <v>0</v>
      </c>
      <c r="CB283" s="40"/>
      <c r="CC283" s="52">
        <f t="shared" si="286"/>
        <v>0</v>
      </c>
      <c r="CE283" s="52">
        <f t="shared" si="287"/>
        <v>0</v>
      </c>
      <c r="CF283" s="70"/>
    </row>
    <row r="284" spans="1:84" ht="12" customHeight="1">
      <c r="A284" s="44">
        <f t="shared" si="288"/>
        <v>45717</v>
      </c>
      <c r="B284" s="66">
        <f t="shared" si="289"/>
        <v>15000</v>
      </c>
      <c r="C284" s="67"/>
      <c r="D284" s="68">
        <f t="shared" si="252"/>
        <v>15000</v>
      </c>
      <c r="E284" s="35">
        <f t="shared" si="253"/>
        <v>0</v>
      </c>
      <c r="F284" s="35">
        <f t="shared" si="254"/>
        <v>0</v>
      </c>
      <c r="G284" s="55">
        <f t="shared" si="255"/>
        <v>6.0650000000000004</v>
      </c>
      <c r="H284" s="69">
        <f>G284+' Summary'!$B$15</f>
        <v>6.0650000000000004</v>
      </c>
      <c r="I284" s="105">
        <f>H284+' Summary'!$B$17</f>
        <v>6.0650000000000004</v>
      </c>
      <c r="J284" s="55">
        <f t="shared" si="256"/>
        <v>0</v>
      </c>
      <c r="K284" s="69">
        <f>J284+' Summary'!$B$16</f>
        <v>0</v>
      </c>
      <c r="L284" s="105">
        <f t="shared" si="257"/>
        <v>0</v>
      </c>
      <c r="M284" s="55">
        <f t="shared" si="258"/>
        <v>0</v>
      </c>
      <c r="N284" s="69">
        <f t="shared" si="290"/>
        <v>0</v>
      </c>
      <c r="O284" s="105">
        <f t="shared" si="290"/>
        <v>0</v>
      </c>
      <c r="P284" s="7"/>
      <c r="Q284" s="105">
        <f t="shared" si="259"/>
        <v>6.0650000000000004</v>
      </c>
      <c r="R284" s="105">
        <f t="shared" si="260"/>
        <v>6.0650000000000004</v>
      </c>
      <c r="S284" s="105">
        <f t="shared" si="261"/>
        <v>6.0650000000000004</v>
      </c>
      <c r="T284" s="161">
        <f>Curves!F280+' Summary'!$B$18</f>
        <v>0</v>
      </c>
      <c r="U284" s="5">
        <f t="shared" si="262"/>
        <v>31</v>
      </c>
      <c r="V284" s="45">
        <f t="shared" si="263"/>
        <v>45772</v>
      </c>
      <c r="W284" s="5">
        <f t="shared" si="264"/>
        <v>8821</v>
      </c>
      <c r="X284" s="55">
        <f t="shared" si="265"/>
        <v>6.2845917974847509E-2</v>
      </c>
      <c r="Y284" s="47">
        <f t="shared" si="266"/>
        <v>0.22438157758781846</v>
      </c>
      <c r="Z284" s="47">
        <f>Y284/Y273</f>
        <v>0.94482653453459009</v>
      </c>
      <c r="AA284" s="5">
        <f t="shared" si="267"/>
        <v>0</v>
      </c>
      <c r="AB284" s="5">
        <f t="shared" si="268"/>
        <v>0</v>
      </c>
      <c r="AD284" s="36">
        <f t="shared" si="291"/>
        <v>6.0650000000000004</v>
      </c>
      <c r="AE284" s="165">
        <f t="shared" si="292"/>
        <v>0</v>
      </c>
      <c r="AF284" s="164">
        <f t="shared" si="293"/>
        <v>24</v>
      </c>
      <c r="AG284" s="164">
        <f t="shared" si="294"/>
        <v>24</v>
      </c>
      <c r="AH284" s="160">
        <v>1</v>
      </c>
      <c r="AJ284" s="36"/>
      <c r="AK284" s="36"/>
      <c r="AL284" s="36"/>
      <c r="AM284" s="137"/>
      <c r="AO284" s="138"/>
      <c r="BI284" s="39">
        <f t="shared" si="269"/>
        <v>0</v>
      </c>
      <c r="BJ284" s="39">
        <f t="shared" si="270"/>
        <v>0</v>
      </c>
      <c r="BK284" s="39">
        <f t="shared" si="271"/>
        <v>0</v>
      </c>
      <c r="BL284" s="39">
        <f t="shared" si="272"/>
        <v>0</v>
      </c>
      <c r="BM284" s="39">
        <f t="shared" si="273"/>
        <v>0</v>
      </c>
      <c r="BN284" s="39">
        <f t="shared" si="274"/>
        <v>0</v>
      </c>
      <c r="BO284" s="39">
        <f t="shared" si="275"/>
        <v>0</v>
      </c>
      <c r="BP284" s="39">
        <f t="shared" si="276"/>
        <v>0</v>
      </c>
      <c r="BQ284" s="39">
        <f t="shared" si="277"/>
        <v>0</v>
      </c>
      <c r="BR284" s="43"/>
      <c r="BS284" s="39">
        <f t="shared" si="278"/>
        <v>0</v>
      </c>
      <c r="BT284" s="39">
        <f t="shared" si="279"/>
        <v>0</v>
      </c>
      <c r="BU284" s="39">
        <f t="shared" si="280"/>
        <v>0</v>
      </c>
      <c r="BV284" s="40">
        <f t="shared" si="281"/>
        <v>0</v>
      </c>
      <c r="BX284" s="39">
        <f t="shared" si="282"/>
        <v>0</v>
      </c>
      <c r="BY284" s="39">
        <f t="shared" si="283"/>
        <v>0</v>
      </c>
      <c r="BZ284" s="39">
        <f t="shared" si="284"/>
        <v>0</v>
      </c>
      <c r="CA284" s="40">
        <f t="shared" si="285"/>
        <v>0</v>
      </c>
      <c r="CB284" s="40"/>
      <c r="CC284" s="52">
        <f t="shared" si="286"/>
        <v>0</v>
      </c>
      <c r="CE284" s="52">
        <f t="shared" si="287"/>
        <v>0</v>
      </c>
      <c r="CF284" s="70"/>
    </row>
    <row r="285" spans="1:84" ht="12" customHeight="1">
      <c r="A285" s="44">
        <f t="shared" si="288"/>
        <v>45748</v>
      </c>
      <c r="B285" s="66">
        <f t="shared" si="289"/>
        <v>15000</v>
      </c>
      <c r="C285" s="67"/>
      <c r="D285" s="68">
        <f t="shared" si="252"/>
        <v>15000</v>
      </c>
      <c r="E285" s="35">
        <f t="shared" si="253"/>
        <v>0</v>
      </c>
      <c r="F285" s="35">
        <f t="shared" si="254"/>
        <v>0</v>
      </c>
      <c r="G285" s="55">
        <f t="shared" si="255"/>
        <v>6.0650000000000004</v>
      </c>
      <c r="H285" s="69">
        <f>G285+' Summary'!$B$15</f>
        <v>6.0650000000000004</v>
      </c>
      <c r="I285" s="105">
        <f>H285+' Summary'!$B$17</f>
        <v>6.0650000000000004</v>
      </c>
      <c r="J285" s="55">
        <f t="shared" si="256"/>
        <v>0</v>
      </c>
      <c r="K285" s="69">
        <f>J285+' Summary'!$B$16</f>
        <v>0</v>
      </c>
      <c r="L285" s="105">
        <f t="shared" si="257"/>
        <v>0</v>
      </c>
      <c r="M285" s="55">
        <f t="shared" si="258"/>
        <v>0</v>
      </c>
      <c r="N285" s="69">
        <f t="shared" si="290"/>
        <v>0</v>
      </c>
      <c r="O285" s="105">
        <f t="shared" si="290"/>
        <v>0</v>
      </c>
      <c r="P285" s="7"/>
      <c r="Q285" s="105">
        <f t="shared" si="259"/>
        <v>6.0650000000000004</v>
      </c>
      <c r="R285" s="105">
        <f t="shared" si="260"/>
        <v>6.0650000000000004</v>
      </c>
      <c r="S285" s="105">
        <f t="shared" si="261"/>
        <v>6.0650000000000004</v>
      </c>
      <c r="T285" s="161">
        <f>Curves!F281+' Summary'!$B$18</f>
        <v>0</v>
      </c>
      <c r="U285" s="5">
        <f t="shared" si="262"/>
        <v>30</v>
      </c>
      <c r="V285" s="45">
        <f t="shared" si="263"/>
        <v>45802</v>
      </c>
      <c r="W285" s="5">
        <f t="shared" si="264"/>
        <v>8851</v>
      </c>
      <c r="X285" s="55">
        <f t="shared" si="265"/>
        <v>6.2845917974847509E-2</v>
      </c>
      <c r="Y285" s="47">
        <f t="shared" si="266"/>
        <v>0.22324406447473394</v>
      </c>
      <c r="Z285" s="150">
        <f>Y285/Y273</f>
        <v>0.94003669133900658</v>
      </c>
      <c r="AA285" s="5">
        <f t="shared" si="267"/>
        <v>0</v>
      </c>
      <c r="AB285" s="5">
        <f t="shared" si="268"/>
        <v>0</v>
      </c>
      <c r="AD285" s="151">
        <f t="shared" si="291"/>
        <v>6.0650000000000004</v>
      </c>
      <c r="AE285" s="167">
        <f t="shared" si="292"/>
        <v>0</v>
      </c>
      <c r="AF285" s="168">
        <f t="shared" si="293"/>
        <v>24.084873374401095</v>
      </c>
      <c r="AG285" s="168">
        <f t="shared" si="294"/>
        <v>24.084873374401095</v>
      </c>
      <c r="AH285" s="169">
        <v>1</v>
      </c>
      <c r="AI285" s="148"/>
      <c r="AJ285" s="151"/>
      <c r="AK285" s="151"/>
      <c r="AL285" s="151"/>
      <c r="AM285" s="152"/>
      <c r="AN285" s="148"/>
      <c r="AO285" s="153"/>
      <c r="AP285" s="148"/>
      <c r="AQ285" s="148"/>
      <c r="AR285" s="148"/>
      <c r="AS285" s="148"/>
      <c r="AT285" s="148"/>
      <c r="AU285" s="148"/>
      <c r="AV285" s="148"/>
      <c r="AW285" s="148"/>
      <c r="AX285" s="148"/>
      <c r="AY285" s="148"/>
      <c r="BI285" s="39">
        <f t="shared" si="269"/>
        <v>0</v>
      </c>
      <c r="BJ285" s="39">
        <f t="shared" si="270"/>
        <v>0</v>
      </c>
      <c r="BK285" s="39">
        <f t="shared" si="271"/>
        <v>0</v>
      </c>
      <c r="BL285" s="39">
        <f t="shared" si="272"/>
        <v>0</v>
      </c>
      <c r="BM285" s="39">
        <f t="shared" si="273"/>
        <v>0</v>
      </c>
      <c r="BN285" s="39">
        <f t="shared" si="274"/>
        <v>0</v>
      </c>
      <c r="BO285" s="39">
        <f t="shared" si="275"/>
        <v>0</v>
      </c>
      <c r="BP285" s="39">
        <f t="shared" si="276"/>
        <v>0</v>
      </c>
      <c r="BQ285" s="39">
        <f t="shared" si="277"/>
        <v>0</v>
      </c>
      <c r="BR285" s="43"/>
      <c r="BS285" s="39">
        <f t="shared" si="278"/>
        <v>0</v>
      </c>
      <c r="BT285" s="39">
        <f t="shared" si="279"/>
        <v>0</v>
      </c>
      <c r="BU285" s="39">
        <f t="shared" si="280"/>
        <v>0</v>
      </c>
      <c r="BV285" s="40">
        <f t="shared" si="281"/>
        <v>0</v>
      </c>
      <c r="BX285" s="39">
        <f t="shared" si="282"/>
        <v>0</v>
      </c>
      <c r="BY285" s="39">
        <f t="shared" si="283"/>
        <v>0</v>
      </c>
      <c r="BZ285" s="39">
        <f t="shared" si="284"/>
        <v>0</v>
      </c>
      <c r="CA285" s="40">
        <f t="shared" si="285"/>
        <v>0</v>
      </c>
      <c r="CB285" s="40"/>
      <c r="CC285" s="52">
        <f t="shared" si="286"/>
        <v>0</v>
      </c>
      <c r="CE285" s="52">
        <f t="shared" si="287"/>
        <v>0</v>
      </c>
      <c r="CF285" s="70"/>
    </row>
    <row r="286" spans="1:84" ht="12" customHeight="1">
      <c r="A286" s="44">
        <f t="shared" si="288"/>
        <v>45778</v>
      </c>
      <c r="B286" s="66">
        <f t="shared" si="289"/>
        <v>15000</v>
      </c>
      <c r="C286" s="67"/>
      <c r="D286" s="68">
        <f t="shared" si="252"/>
        <v>15000</v>
      </c>
      <c r="E286" s="35">
        <f t="shared" si="253"/>
        <v>0</v>
      </c>
      <c r="F286" s="35">
        <f t="shared" si="254"/>
        <v>0</v>
      </c>
      <c r="G286" s="55">
        <f t="shared" si="255"/>
        <v>6.0650000000000004</v>
      </c>
      <c r="H286" s="69">
        <f>G286+' Summary'!$B$15</f>
        <v>6.0650000000000004</v>
      </c>
      <c r="I286" s="105">
        <f>H286+' Summary'!$B$17</f>
        <v>6.0650000000000004</v>
      </c>
      <c r="J286" s="55">
        <f t="shared" si="256"/>
        <v>0</v>
      </c>
      <c r="K286" s="69">
        <f>J286+' Summary'!$B$16</f>
        <v>0</v>
      </c>
      <c r="L286" s="105">
        <f t="shared" si="257"/>
        <v>0</v>
      </c>
      <c r="M286" s="55">
        <f t="shared" si="258"/>
        <v>0</v>
      </c>
      <c r="N286" s="69">
        <f t="shared" si="290"/>
        <v>0</v>
      </c>
      <c r="O286" s="105">
        <f t="shared" si="290"/>
        <v>0</v>
      </c>
      <c r="P286" s="7"/>
      <c r="Q286" s="105">
        <f t="shared" si="259"/>
        <v>6.0650000000000004</v>
      </c>
      <c r="R286" s="105">
        <f t="shared" si="260"/>
        <v>6.0650000000000004</v>
      </c>
      <c r="S286" s="105">
        <f t="shared" si="261"/>
        <v>6.0650000000000004</v>
      </c>
      <c r="T286" s="161">
        <f>Curves!F282+' Summary'!$B$18</f>
        <v>0</v>
      </c>
      <c r="U286" s="5">
        <f t="shared" si="262"/>
        <v>31</v>
      </c>
      <c r="V286" s="45">
        <f t="shared" si="263"/>
        <v>45833</v>
      </c>
      <c r="W286" s="5">
        <f t="shared" si="264"/>
        <v>8882</v>
      </c>
      <c r="X286" s="55">
        <f t="shared" si="265"/>
        <v>6.2845917974847509E-2</v>
      </c>
      <c r="Y286" s="47">
        <f t="shared" si="266"/>
        <v>0.22207469213077027</v>
      </c>
      <c r="Z286" s="47">
        <f>Y286/Y285</f>
        <v>0.99476191070649489</v>
      </c>
      <c r="AA286" s="5">
        <f t="shared" si="267"/>
        <v>0</v>
      </c>
      <c r="AB286" s="5">
        <f t="shared" si="268"/>
        <v>0</v>
      </c>
      <c r="AD286" s="36">
        <f>S286</f>
        <v>6.0650000000000004</v>
      </c>
      <c r="AE286" s="165">
        <f>T286</f>
        <v>0</v>
      </c>
      <c r="AF286" s="164">
        <f>(A286-$C$3)/365.25</f>
        <v>24.167008898015059</v>
      </c>
      <c r="AG286" s="164">
        <f>AF286</f>
        <v>24.167008898015059</v>
      </c>
      <c r="AH286" s="160">
        <v>1</v>
      </c>
      <c r="AI286" s="5">
        <v>0</v>
      </c>
      <c r="AJ286" s="36">
        <f>$S$8</f>
        <v>4.8062713432508364</v>
      </c>
      <c r="AK286" s="36">
        <f>AJ286-$AK$2</f>
        <v>4.7962713432508366</v>
      </c>
      <c r="AL286" s="166">
        <f>X297</f>
        <v>6.2845917974847509E-2</v>
      </c>
      <c r="AM286" s="137">
        <f>AM274</f>
        <v>1</v>
      </c>
      <c r="AN286" s="5">
        <v>0</v>
      </c>
      <c r="AO286" s="138">
        <f>AF297</f>
        <v>25.084188911704313</v>
      </c>
      <c r="AP286" s="5">
        <v>0</v>
      </c>
      <c r="AQ286" s="5">
        <v>0</v>
      </c>
      <c r="AR286" s="5">
        <v>0</v>
      </c>
      <c r="AT286" s="161">
        <f>_xll.ASTRIP(AD286:AD297,AE286:AE297,AF286:AF297,AG286:AG297,AH286:AH297,AI286,AJ286,AL286,AM286,AN286,AO286,AP286,AQ286,AR286)</f>
        <v>0</v>
      </c>
      <c r="AU286" s="161">
        <f>_xll.ASTRIP(AD286:AD297,AE286:AE297,AF286:AF297,AG286:AG297,AH286:AH297,AI286,AK286,AL286,AM286,AN286,AO286,AP286,AQ286,AR286)</f>
        <v>0</v>
      </c>
      <c r="AV286" s="138">
        <f>SUM(Z298:Z309)*$AG$2/12</f>
        <v>9.6706955109030032E-2</v>
      </c>
      <c r="AW286" s="170">
        <f>AV286/$AK$2</f>
        <v>9.6706955109030037</v>
      </c>
      <c r="AX286" s="161">
        <f>(AT286-AU286)*AW286</f>
        <v>0</v>
      </c>
      <c r="AY286" s="174">
        <f>AX286*SUM(E298:E309)</f>
        <v>0</v>
      </c>
      <c r="BI286" s="39">
        <f t="shared" si="269"/>
        <v>0</v>
      </c>
      <c r="BJ286" s="39">
        <f t="shared" si="270"/>
        <v>0</v>
      </c>
      <c r="BK286" s="39">
        <f t="shared" si="271"/>
        <v>0</v>
      </c>
      <c r="BL286" s="39">
        <f t="shared" si="272"/>
        <v>0</v>
      </c>
      <c r="BM286" s="39">
        <f t="shared" si="273"/>
        <v>0</v>
      </c>
      <c r="BN286" s="39">
        <f t="shared" si="274"/>
        <v>0</v>
      </c>
      <c r="BO286" s="39">
        <f t="shared" si="275"/>
        <v>0</v>
      </c>
      <c r="BP286" s="39">
        <f t="shared" si="276"/>
        <v>0</v>
      </c>
      <c r="BQ286" s="39">
        <f t="shared" si="277"/>
        <v>0</v>
      </c>
      <c r="BR286" s="43"/>
      <c r="BS286" s="39">
        <f t="shared" si="278"/>
        <v>0</v>
      </c>
      <c r="BT286" s="39">
        <f t="shared" si="279"/>
        <v>0</v>
      </c>
      <c r="BU286" s="39">
        <f t="shared" si="280"/>
        <v>0</v>
      </c>
      <c r="BV286" s="40">
        <f t="shared" si="281"/>
        <v>0</v>
      </c>
      <c r="BX286" s="39">
        <f t="shared" si="282"/>
        <v>0</v>
      </c>
      <c r="BY286" s="39">
        <f t="shared" si="283"/>
        <v>0</v>
      </c>
      <c r="BZ286" s="39">
        <f t="shared" si="284"/>
        <v>0</v>
      </c>
      <c r="CA286" s="40">
        <f t="shared" si="285"/>
        <v>0</v>
      </c>
      <c r="CB286" s="40"/>
      <c r="CC286" s="52">
        <f t="shared" si="286"/>
        <v>0</v>
      </c>
      <c r="CE286" s="52">
        <f t="shared" si="287"/>
        <v>0</v>
      </c>
      <c r="CF286" s="70"/>
    </row>
    <row r="287" spans="1:84" ht="12" customHeight="1">
      <c r="A287" s="44">
        <f t="shared" si="288"/>
        <v>45809</v>
      </c>
      <c r="B287" s="66">
        <f t="shared" si="289"/>
        <v>15000</v>
      </c>
      <c r="C287" s="67"/>
      <c r="D287" s="68">
        <f t="shared" si="252"/>
        <v>15000</v>
      </c>
      <c r="E287" s="35">
        <f t="shared" si="253"/>
        <v>0</v>
      </c>
      <c r="F287" s="35">
        <f t="shared" si="254"/>
        <v>0</v>
      </c>
      <c r="G287" s="55">
        <f t="shared" si="255"/>
        <v>6.0650000000000004</v>
      </c>
      <c r="H287" s="69">
        <f>G287+' Summary'!$B$15</f>
        <v>6.0650000000000004</v>
      </c>
      <c r="I287" s="105">
        <f>H287+' Summary'!$B$17</f>
        <v>6.0650000000000004</v>
      </c>
      <c r="J287" s="55">
        <f t="shared" si="256"/>
        <v>0</v>
      </c>
      <c r="K287" s="69">
        <f>J287+' Summary'!$B$16</f>
        <v>0</v>
      </c>
      <c r="L287" s="105">
        <f t="shared" si="257"/>
        <v>0</v>
      </c>
      <c r="M287" s="55">
        <f t="shared" si="258"/>
        <v>0</v>
      </c>
      <c r="N287" s="69">
        <f t="shared" si="290"/>
        <v>0</v>
      </c>
      <c r="O287" s="105">
        <f t="shared" si="290"/>
        <v>0</v>
      </c>
      <c r="P287" s="7"/>
      <c r="Q287" s="105">
        <f t="shared" si="259"/>
        <v>6.0650000000000004</v>
      </c>
      <c r="R287" s="105">
        <f t="shared" si="260"/>
        <v>6.0650000000000004</v>
      </c>
      <c r="S287" s="105">
        <f t="shared" si="261"/>
        <v>6.0650000000000004</v>
      </c>
      <c r="T287" s="161">
        <f>Curves!F283+' Summary'!$B$18</f>
        <v>0</v>
      </c>
      <c r="U287" s="5">
        <f t="shared" si="262"/>
        <v>30</v>
      </c>
      <c r="V287" s="45">
        <f t="shared" si="263"/>
        <v>45863</v>
      </c>
      <c r="W287" s="5">
        <f t="shared" si="264"/>
        <v>8912</v>
      </c>
      <c r="X287" s="55">
        <f t="shared" si="265"/>
        <v>6.2845917974847509E-2</v>
      </c>
      <c r="Y287" s="47">
        <f t="shared" si="266"/>
        <v>0.22094887388357437</v>
      </c>
      <c r="Z287" s="47">
        <f>Y287/Y285</f>
        <v>0.9897189177389335</v>
      </c>
      <c r="AA287" s="5">
        <f t="shared" si="267"/>
        <v>0</v>
      </c>
      <c r="AB287" s="5">
        <f t="shared" si="268"/>
        <v>0</v>
      </c>
      <c r="AD287" s="36">
        <f t="shared" ref="AD287:AD297" si="295">S287</f>
        <v>6.0650000000000004</v>
      </c>
      <c r="AE287" s="165">
        <f t="shared" ref="AE287:AE297" si="296">T287</f>
        <v>0</v>
      </c>
      <c r="AF287" s="164">
        <f t="shared" ref="AF287:AF297" si="297">(A287-$C$3)/365.25</f>
        <v>24.251882272416154</v>
      </c>
      <c r="AG287" s="164">
        <f t="shared" ref="AG287:AG297" si="298">AF287</f>
        <v>24.251882272416154</v>
      </c>
      <c r="AH287" s="160">
        <v>1</v>
      </c>
      <c r="AJ287" s="36"/>
      <c r="AK287" s="36"/>
      <c r="AL287" s="36"/>
      <c r="AM287" s="137"/>
      <c r="AO287" s="138"/>
      <c r="BI287" s="39">
        <f t="shared" si="269"/>
        <v>0</v>
      </c>
      <c r="BJ287" s="39">
        <f t="shared" si="270"/>
        <v>0</v>
      </c>
      <c r="BK287" s="39">
        <f t="shared" si="271"/>
        <v>0</v>
      </c>
      <c r="BL287" s="39">
        <f t="shared" si="272"/>
        <v>0</v>
      </c>
      <c r="BM287" s="39">
        <f t="shared" si="273"/>
        <v>0</v>
      </c>
      <c r="BN287" s="39">
        <f t="shared" si="274"/>
        <v>0</v>
      </c>
      <c r="BO287" s="39">
        <f t="shared" si="275"/>
        <v>0</v>
      </c>
      <c r="BP287" s="39">
        <f t="shared" si="276"/>
        <v>0</v>
      </c>
      <c r="BQ287" s="39">
        <f t="shared" si="277"/>
        <v>0</v>
      </c>
      <c r="BR287" s="43"/>
      <c r="BS287" s="39">
        <f t="shared" si="278"/>
        <v>0</v>
      </c>
      <c r="BT287" s="39">
        <f t="shared" si="279"/>
        <v>0</v>
      </c>
      <c r="BU287" s="39">
        <f t="shared" si="280"/>
        <v>0</v>
      </c>
      <c r="BV287" s="40">
        <f t="shared" si="281"/>
        <v>0</v>
      </c>
      <c r="BX287" s="39">
        <f t="shared" si="282"/>
        <v>0</v>
      </c>
      <c r="BY287" s="39">
        <f t="shared" si="283"/>
        <v>0</v>
      </c>
      <c r="BZ287" s="39">
        <f t="shared" si="284"/>
        <v>0</v>
      </c>
      <c r="CA287" s="40">
        <f t="shared" si="285"/>
        <v>0</v>
      </c>
      <c r="CB287" s="40"/>
      <c r="CC287" s="52">
        <f t="shared" si="286"/>
        <v>0</v>
      </c>
      <c r="CE287" s="52">
        <f t="shared" si="287"/>
        <v>0</v>
      </c>
      <c r="CF287" s="70"/>
    </row>
    <row r="288" spans="1:84" ht="12" customHeight="1">
      <c r="A288" s="44">
        <f t="shared" si="288"/>
        <v>45839</v>
      </c>
      <c r="B288" s="66">
        <f t="shared" si="289"/>
        <v>15000</v>
      </c>
      <c r="C288" s="67"/>
      <c r="D288" s="68">
        <f t="shared" si="252"/>
        <v>15000</v>
      </c>
      <c r="E288" s="35">
        <f t="shared" si="253"/>
        <v>0</v>
      </c>
      <c r="F288" s="35">
        <f t="shared" si="254"/>
        <v>0</v>
      </c>
      <c r="G288" s="55">
        <f t="shared" si="255"/>
        <v>6.0650000000000004</v>
      </c>
      <c r="H288" s="69">
        <f>G288+' Summary'!$B$15</f>
        <v>6.0650000000000004</v>
      </c>
      <c r="I288" s="105">
        <f>H288+' Summary'!$B$17</f>
        <v>6.0650000000000004</v>
      </c>
      <c r="J288" s="55">
        <f t="shared" si="256"/>
        <v>0</v>
      </c>
      <c r="K288" s="69">
        <f>J288+' Summary'!$B$16</f>
        <v>0</v>
      </c>
      <c r="L288" s="105">
        <f t="shared" si="257"/>
        <v>0</v>
      </c>
      <c r="M288" s="55">
        <f t="shared" si="258"/>
        <v>0</v>
      </c>
      <c r="N288" s="69">
        <f t="shared" si="290"/>
        <v>0</v>
      </c>
      <c r="O288" s="105">
        <f t="shared" si="290"/>
        <v>0</v>
      </c>
      <c r="P288" s="7"/>
      <c r="Q288" s="105">
        <f t="shared" si="259"/>
        <v>6.0650000000000004</v>
      </c>
      <c r="R288" s="105">
        <f t="shared" si="260"/>
        <v>6.0650000000000004</v>
      </c>
      <c r="S288" s="105">
        <f t="shared" si="261"/>
        <v>6.0650000000000004</v>
      </c>
      <c r="T288" s="161">
        <f>Curves!F284+' Summary'!$B$18</f>
        <v>0</v>
      </c>
      <c r="U288" s="5">
        <f t="shared" si="262"/>
        <v>31</v>
      </c>
      <c r="V288" s="45">
        <f t="shared" si="263"/>
        <v>45894</v>
      </c>
      <c r="W288" s="5">
        <f t="shared" si="264"/>
        <v>8943</v>
      </c>
      <c r="X288" s="55">
        <f t="shared" si="265"/>
        <v>6.2845917974847509E-2</v>
      </c>
      <c r="Y288" s="47">
        <f t="shared" si="266"/>
        <v>0.21979152395287288</v>
      </c>
      <c r="Z288" s="47">
        <f>Y288/Y285</f>
        <v>0.98453468167234603</v>
      </c>
      <c r="AA288" s="5">
        <f t="shared" si="267"/>
        <v>0</v>
      </c>
      <c r="AB288" s="5">
        <f t="shared" si="268"/>
        <v>0</v>
      </c>
      <c r="AD288" s="36">
        <f t="shared" si="295"/>
        <v>6.0650000000000004</v>
      </c>
      <c r="AE288" s="165">
        <f t="shared" si="296"/>
        <v>0</v>
      </c>
      <c r="AF288" s="164">
        <f t="shared" si="297"/>
        <v>24.334017796030118</v>
      </c>
      <c r="AG288" s="164">
        <f t="shared" si="298"/>
        <v>24.334017796030118</v>
      </c>
      <c r="AH288" s="160">
        <v>1</v>
      </c>
      <c r="AJ288" s="36"/>
      <c r="AK288" s="36"/>
      <c r="AL288" s="36"/>
      <c r="AM288" s="137"/>
      <c r="AO288" s="138"/>
      <c r="BI288" s="39">
        <f t="shared" si="269"/>
        <v>0</v>
      </c>
      <c r="BJ288" s="39">
        <f t="shared" si="270"/>
        <v>0</v>
      </c>
      <c r="BK288" s="39">
        <f t="shared" si="271"/>
        <v>0</v>
      </c>
      <c r="BL288" s="39">
        <f t="shared" si="272"/>
        <v>0</v>
      </c>
      <c r="BM288" s="39">
        <f t="shared" si="273"/>
        <v>0</v>
      </c>
      <c r="BN288" s="39">
        <f t="shared" si="274"/>
        <v>0</v>
      </c>
      <c r="BO288" s="39">
        <f t="shared" si="275"/>
        <v>0</v>
      </c>
      <c r="BP288" s="39">
        <f t="shared" si="276"/>
        <v>0</v>
      </c>
      <c r="BQ288" s="39">
        <f t="shared" si="277"/>
        <v>0</v>
      </c>
      <c r="BR288" s="43"/>
      <c r="BS288" s="39">
        <f t="shared" si="278"/>
        <v>0</v>
      </c>
      <c r="BT288" s="39">
        <f t="shared" si="279"/>
        <v>0</v>
      </c>
      <c r="BU288" s="39">
        <f t="shared" si="280"/>
        <v>0</v>
      </c>
      <c r="BV288" s="40">
        <f t="shared" si="281"/>
        <v>0</v>
      </c>
      <c r="BX288" s="39">
        <f t="shared" si="282"/>
        <v>0</v>
      </c>
      <c r="BY288" s="39">
        <f t="shared" si="283"/>
        <v>0</v>
      </c>
      <c r="BZ288" s="39">
        <f t="shared" si="284"/>
        <v>0</v>
      </c>
      <c r="CA288" s="40">
        <f t="shared" si="285"/>
        <v>0</v>
      </c>
      <c r="CB288" s="40"/>
      <c r="CC288" s="52">
        <f t="shared" si="286"/>
        <v>0</v>
      </c>
      <c r="CE288" s="52">
        <f t="shared" si="287"/>
        <v>0</v>
      </c>
      <c r="CF288" s="70"/>
    </row>
    <row r="289" spans="1:84" ht="12" customHeight="1">
      <c r="A289" s="44">
        <f t="shared" si="288"/>
        <v>45870</v>
      </c>
      <c r="B289" s="66">
        <f t="shared" si="289"/>
        <v>15000</v>
      </c>
      <c r="C289" s="67"/>
      <c r="D289" s="68">
        <f t="shared" si="252"/>
        <v>15000</v>
      </c>
      <c r="E289" s="35">
        <f t="shared" si="253"/>
        <v>0</v>
      </c>
      <c r="F289" s="35">
        <f t="shared" si="254"/>
        <v>0</v>
      </c>
      <c r="G289" s="55">
        <f t="shared" si="255"/>
        <v>6.0650000000000004</v>
      </c>
      <c r="H289" s="69">
        <f>G289+' Summary'!$B$15</f>
        <v>6.0650000000000004</v>
      </c>
      <c r="I289" s="105">
        <f>H289+' Summary'!$B$17</f>
        <v>6.0650000000000004</v>
      </c>
      <c r="J289" s="55">
        <f t="shared" si="256"/>
        <v>0</v>
      </c>
      <c r="K289" s="69">
        <f>J289+' Summary'!$B$16</f>
        <v>0</v>
      </c>
      <c r="L289" s="105">
        <f t="shared" si="257"/>
        <v>0</v>
      </c>
      <c r="M289" s="55">
        <f t="shared" si="258"/>
        <v>0</v>
      </c>
      <c r="N289" s="69">
        <f t="shared" si="290"/>
        <v>0</v>
      </c>
      <c r="O289" s="105">
        <f t="shared" si="290"/>
        <v>0</v>
      </c>
      <c r="P289" s="7"/>
      <c r="Q289" s="105">
        <f t="shared" si="259"/>
        <v>6.0650000000000004</v>
      </c>
      <c r="R289" s="105">
        <f t="shared" si="260"/>
        <v>6.0650000000000004</v>
      </c>
      <c r="S289" s="105">
        <f t="shared" si="261"/>
        <v>6.0650000000000004</v>
      </c>
      <c r="T289" s="161">
        <f>Curves!F285+' Summary'!$B$18</f>
        <v>0</v>
      </c>
      <c r="U289" s="5">
        <f t="shared" si="262"/>
        <v>31</v>
      </c>
      <c r="V289" s="45">
        <f t="shared" si="263"/>
        <v>45925</v>
      </c>
      <c r="W289" s="5">
        <f t="shared" si="264"/>
        <v>8974</v>
      </c>
      <c r="X289" s="55">
        <f t="shared" si="265"/>
        <v>6.2845917974847509E-2</v>
      </c>
      <c r="Y289" s="47">
        <f t="shared" si="266"/>
        <v>0.21864023632445215</v>
      </c>
      <c r="Z289" s="47">
        <f>Y289/Y285</f>
        <v>0.97937760109719363</v>
      </c>
      <c r="AA289" s="5">
        <f t="shared" si="267"/>
        <v>0</v>
      </c>
      <c r="AB289" s="5">
        <f t="shared" si="268"/>
        <v>0</v>
      </c>
      <c r="AD289" s="36">
        <f t="shared" si="295"/>
        <v>6.0650000000000004</v>
      </c>
      <c r="AE289" s="165">
        <f t="shared" si="296"/>
        <v>0</v>
      </c>
      <c r="AF289" s="164">
        <f t="shared" si="297"/>
        <v>24.418891170431213</v>
      </c>
      <c r="AG289" s="164">
        <f t="shared" si="298"/>
        <v>24.418891170431213</v>
      </c>
      <c r="AH289" s="160">
        <v>1</v>
      </c>
      <c r="AJ289" s="36"/>
      <c r="AK289" s="36"/>
      <c r="AL289" s="36"/>
      <c r="AM289" s="137"/>
      <c r="AO289" s="138"/>
      <c r="BI289" s="39">
        <f t="shared" si="269"/>
        <v>0</v>
      </c>
      <c r="BJ289" s="39">
        <f t="shared" si="270"/>
        <v>0</v>
      </c>
      <c r="BK289" s="39">
        <f t="shared" si="271"/>
        <v>0</v>
      </c>
      <c r="BL289" s="39">
        <f t="shared" si="272"/>
        <v>0</v>
      </c>
      <c r="BM289" s="39">
        <f t="shared" si="273"/>
        <v>0</v>
      </c>
      <c r="BN289" s="39">
        <f t="shared" si="274"/>
        <v>0</v>
      </c>
      <c r="BO289" s="39">
        <f t="shared" si="275"/>
        <v>0</v>
      </c>
      <c r="BP289" s="39">
        <f t="shared" si="276"/>
        <v>0</v>
      </c>
      <c r="BQ289" s="39">
        <f t="shared" si="277"/>
        <v>0</v>
      </c>
      <c r="BR289" s="43"/>
      <c r="BS289" s="39">
        <f t="shared" si="278"/>
        <v>0</v>
      </c>
      <c r="BT289" s="39">
        <f t="shared" si="279"/>
        <v>0</v>
      </c>
      <c r="BU289" s="39">
        <f t="shared" si="280"/>
        <v>0</v>
      </c>
      <c r="BV289" s="40">
        <f t="shared" si="281"/>
        <v>0</v>
      </c>
      <c r="BX289" s="39">
        <f t="shared" si="282"/>
        <v>0</v>
      </c>
      <c r="BY289" s="39">
        <f t="shared" si="283"/>
        <v>0</v>
      </c>
      <c r="BZ289" s="39">
        <f t="shared" si="284"/>
        <v>0</v>
      </c>
      <c r="CA289" s="40">
        <f t="shared" si="285"/>
        <v>0</v>
      </c>
      <c r="CB289" s="40"/>
      <c r="CC289" s="52">
        <f t="shared" si="286"/>
        <v>0</v>
      </c>
      <c r="CE289" s="52">
        <f t="shared" si="287"/>
        <v>0</v>
      </c>
      <c r="CF289" s="70"/>
    </row>
    <row r="290" spans="1:84" ht="12" customHeight="1">
      <c r="A290" s="44">
        <f t="shared" si="288"/>
        <v>45901</v>
      </c>
      <c r="B290" s="66">
        <f t="shared" si="289"/>
        <v>15000</v>
      </c>
      <c r="C290" s="67"/>
      <c r="D290" s="68">
        <f t="shared" si="252"/>
        <v>15000</v>
      </c>
      <c r="E290" s="35">
        <f t="shared" si="253"/>
        <v>0</v>
      </c>
      <c r="F290" s="35">
        <f t="shared" si="254"/>
        <v>0</v>
      </c>
      <c r="G290" s="55">
        <f t="shared" si="255"/>
        <v>6.0650000000000004</v>
      </c>
      <c r="H290" s="69">
        <f>G290+' Summary'!$B$15</f>
        <v>6.0650000000000004</v>
      </c>
      <c r="I290" s="105">
        <f>H290+' Summary'!$B$17</f>
        <v>6.0650000000000004</v>
      </c>
      <c r="J290" s="55">
        <f t="shared" si="256"/>
        <v>0</v>
      </c>
      <c r="K290" s="69">
        <f>J290+' Summary'!$B$16</f>
        <v>0</v>
      </c>
      <c r="L290" s="105">
        <f t="shared" si="257"/>
        <v>0</v>
      </c>
      <c r="M290" s="55">
        <f t="shared" si="258"/>
        <v>0</v>
      </c>
      <c r="N290" s="69">
        <f t="shared" ref="N290:O309" si="299">M290</f>
        <v>0</v>
      </c>
      <c r="O290" s="105">
        <f t="shared" si="299"/>
        <v>0</v>
      </c>
      <c r="P290" s="7"/>
      <c r="Q290" s="105">
        <f t="shared" si="259"/>
        <v>6.0650000000000004</v>
      </c>
      <c r="R290" s="105">
        <f t="shared" si="260"/>
        <v>6.0650000000000004</v>
      </c>
      <c r="S290" s="105">
        <f t="shared" si="261"/>
        <v>6.0650000000000004</v>
      </c>
      <c r="T290" s="161">
        <f>Curves!F286+' Summary'!$B$18</f>
        <v>0</v>
      </c>
      <c r="U290" s="5">
        <f t="shared" si="262"/>
        <v>30</v>
      </c>
      <c r="V290" s="45">
        <f t="shared" si="263"/>
        <v>45955</v>
      </c>
      <c r="W290" s="5">
        <f t="shared" si="264"/>
        <v>9004</v>
      </c>
      <c r="X290" s="55">
        <f t="shared" si="265"/>
        <v>6.2845917974847509E-2</v>
      </c>
      <c r="Y290" s="47">
        <f t="shared" si="266"/>
        <v>0.21753182921482825</v>
      </c>
      <c r="Z290" s="47">
        <f>Y290/Y285</f>
        <v>0.97441259962119986</v>
      </c>
      <c r="AA290" s="5">
        <f t="shared" si="267"/>
        <v>0</v>
      </c>
      <c r="AB290" s="5">
        <f t="shared" si="268"/>
        <v>0</v>
      </c>
      <c r="AD290" s="36">
        <f t="shared" si="295"/>
        <v>6.0650000000000004</v>
      </c>
      <c r="AE290" s="165">
        <f t="shared" si="296"/>
        <v>0</v>
      </c>
      <c r="AF290" s="164">
        <f t="shared" si="297"/>
        <v>24.503764544832308</v>
      </c>
      <c r="AG290" s="164">
        <f t="shared" si="298"/>
        <v>24.503764544832308</v>
      </c>
      <c r="AH290" s="160">
        <v>1</v>
      </c>
      <c r="AJ290" s="36"/>
      <c r="AK290" s="36"/>
      <c r="AL290" s="36"/>
      <c r="AM290" s="137"/>
      <c r="AO290" s="138"/>
      <c r="BI290" s="39">
        <f t="shared" si="269"/>
        <v>0</v>
      </c>
      <c r="BJ290" s="39">
        <f t="shared" si="270"/>
        <v>0</v>
      </c>
      <c r="BK290" s="39">
        <f t="shared" si="271"/>
        <v>0</v>
      </c>
      <c r="BL290" s="39">
        <f t="shared" si="272"/>
        <v>0</v>
      </c>
      <c r="BM290" s="39">
        <f t="shared" si="273"/>
        <v>0</v>
      </c>
      <c r="BN290" s="39">
        <f t="shared" si="274"/>
        <v>0</v>
      </c>
      <c r="BO290" s="39">
        <f t="shared" si="275"/>
        <v>0</v>
      </c>
      <c r="BP290" s="39">
        <f t="shared" si="276"/>
        <v>0</v>
      </c>
      <c r="BQ290" s="39">
        <f t="shared" si="277"/>
        <v>0</v>
      </c>
      <c r="BR290" s="43"/>
      <c r="BS290" s="39">
        <f t="shared" si="278"/>
        <v>0</v>
      </c>
      <c r="BT290" s="39">
        <f t="shared" si="279"/>
        <v>0</v>
      </c>
      <c r="BU290" s="39">
        <f t="shared" si="280"/>
        <v>0</v>
      </c>
      <c r="BV290" s="40">
        <f t="shared" si="281"/>
        <v>0</v>
      </c>
      <c r="BX290" s="39">
        <f t="shared" si="282"/>
        <v>0</v>
      </c>
      <c r="BY290" s="39">
        <f t="shared" si="283"/>
        <v>0</v>
      </c>
      <c r="BZ290" s="39">
        <f t="shared" si="284"/>
        <v>0</v>
      </c>
      <c r="CA290" s="40">
        <f t="shared" si="285"/>
        <v>0</v>
      </c>
      <c r="CB290" s="40"/>
      <c r="CC290" s="52">
        <f t="shared" si="286"/>
        <v>0</v>
      </c>
      <c r="CE290" s="52">
        <f t="shared" si="287"/>
        <v>0</v>
      </c>
      <c r="CF290" s="70"/>
    </row>
    <row r="291" spans="1:84" ht="12" customHeight="1">
      <c r="A291" s="44">
        <f t="shared" si="288"/>
        <v>45931</v>
      </c>
      <c r="B291" s="66">
        <f t="shared" si="289"/>
        <v>15000</v>
      </c>
      <c r="C291" s="67"/>
      <c r="D291" s="68">
        <f t="shared" si="252"/>
        <v>15000</v>
      </c>
      <c r="E291" s="35">
        <f t="shared" si="253"/>
        <v>0</v>
      </c>
      <c r="F291" s="35">
        <f t="shared" si="254"/>
        <v>0</v>
      </c>
      <c r="G291" s="55">
        <f t="shared" si="255"/>
        <v>6.0650000000000004</v>
      </c>
      <c r="H291" s="69">
        <f>G291+' Summary'!$B$15</f>
        <v>6.0650000000000004</v>
      </c>
      <c r="I291" s="105">
        <f>H291+' Summary'!$B$17</f>
        <v>6.0650000000000004</v>
      </c>
      <c r="J291" s="55">
        <f t="shared" si="256"/>
        <v>0</v>
      </c>
      <c r="K291" s="69">
        <f>J291+' Summary'!$B$16</f>
        <v>0</v>
      </c>
      <c r="L291" s="105">
        <f t="shared" si="257"/>
        <v>0</v>
      </c>
      <c r="M291" s="55">
        <f t="shared" si="258"/>
        <v>0</v>
      </c>
      <c r="N291" s="69">
        <f t="shared" si="299"/>
        <v>0</v>
      </c>
      <c r="O291" s="105">
        <f t="shared" si="299"/>
        <v>0</v>
      </c>
      <c r="P291" s="7"/>
      <c r="Q291" s="105">
        <f t="shared" si="259"/>
        <v>6.0650000000000004</v>
      </c>
      <c r="R291" s="105">
        <f t="shared" si="260"/>
        <v>6.0650000000000004</v>
      </c>
      <c r="S291" s="105">
        <f t="shared" si="261"/>
        <v>6.0650000000000004</v>
      </c>
      <c r="T291" s="161">
        <f>Curves!F287+' Summary'!$B$18</f>
        <v>0</v>
      </c>
      <c r="U291" s="5">
        <f t="shared" si="262"/>
        <v>31</v>
      </c>
      <c r="V291" s="45">
        <f t="shared" si="263"/>
        <v>45986</v>
      </c>
      <c r="W291" s="5">
        <f t="shared" si="264"/>
        <v>9035</v>
      </c>
      <c r="X291" s="55">
        <f t="shared" si="265"/>
        <v>6.2845917974847509E-2</v>
      </c>
      <c r="Y291" s="47">
        <f t="shared" si="266"/>
        <v>0.21639237806922151</v>
      </c>
      <c r="Z291" s="47">
        <f>Y291/Y285</f>
        <v>0.96930853941566775</v>
      </c>
      <c r="AA291" s="5">
        <f t="shared" si="267"/>
        <v>0</v>
      </c>
      <c r="AB291" s="5">
        <f t="shared" si="268"/>
        <v>0</v>
      </c>
      <c r="AD291" s="36">
        <f t="shared" si="295"/>
        <v>6.0650000000000004</v>
      </c>
      <c r="AE291" s="165">
        <f t="shared" si="296"/>
        <v>0</v>
      </c>
      <c r="AF291" s="164">
        <f t="shared" si="297"/>
        <v>24.585900068446271</v>
      </c>
      <c r="AG291" s="164">
        <f t="shared" si="298"/>
        <v>24.585900068446271</v>
      </c>
      <c r="AH291" s="160">
        <v>1</v>
      </c>
      <c r="AJ291" s="36"/>
      <c r="AK291" s="36"/>
      <c r="AL291" s="36"/>
      <c r="AM291" s="137"/>
      <c r="AO291" s="138"/>
      <c r="BI291" s="39">
        <f t="shared" si="269"/>
        <v>0</v>
      </c>
      <c r="BJ291" s="39">
        <f t="shared" si="270"/>
        <v>0</v>
      </c>
      <c r="BK291" s="39">
        <f t="shared" si="271"/>
        <v>0</v>
      </c>
      <c r="BL291" s="39">
        <f t="shared" si="272"/>
        <v>0</v>
      </c>
      <c r="BM291" s="39">
        <f t="shared" si="273"/>
        <v>0</v>
      </c>
      <c r="BN291" s="39">
        <f t="shared" si="274"/>
        <v>0</v>
      </c>
      <c r="BO291" s="39">
        <f t="shared" si="275"/>
        <v>0</v>
      </c>
      <c r="BP291" s="39">
        <f t="shared" si="276"/>
        <v>0</v>
      </c>
      <c r="BQ291" s="39">
        <f t="shared" si="277"/>
        <v>0</v>
      </c>
      <c r="BR291" s="43"/>
      <c r="BS291" s="39">
        <f t="shared" si="278"/>
        <v>0</v>
      </c>
      <c r="BT291" s="39">
        <f t="shared" si="279"/>
        <v>0</v>
      </c>
      <c r="BU291" s="39">
        <f t="shared" si="280"/>
        <v>0</v>
      </c>
      <c r="BV291" s="40">
        <f t="shared" si="281"/>
        <v>0</v>
      </c>
      <c r="BX291" s="39">
        <f t="shared" si="282"/>
        <v>0</v>
      </c>
      <c r="BY291" s="39">
        <f t="shared" si="283"/>
        <v>0</v>
      </c>
      <c r="BZ291" s="39">
        <f t="shared" si="284"/>
        <v>0</v>
      </c>
      <c r="CA291" s="40">
        <f t="shared" si="285"/>
        <v>0</v>
      </c>
      <c r="CB291" s="40"/>
      <c r="CC291" s="52">
        <f t="shared" si="286"/>
        <v>0</v>
      </c>
      <c r="CE291" s="52">
        <f t="shared" si="287"/>
        <v>0</v>
      </c>
      <c r="CF291" s="70"/>
    </row>
    <row r="292" spans="1:84" ht="12" customHeight="1">
      <c r="A292" s="44">
        <f t="shared" si="288"/>
        <v>45962</v>
      </c>
      <c r="B292" s="66">
        <f t="shared" si="289"/>
        <v>15000</v>
      </c>
      <c r="C292" s="67"/>
      <c r="D292" s="68">
        <f t="shared" si="252"/>
        <v>15000</v>
      </c>
      <c r="E292" s="35">
        <f t="shared" si="253"/>
        <v>0</v>
      </c>
      <c r="F292" s="35">
        <f t="shared" si="254"/>
        <v>0</v>
      </c>
      <c r="G292" s="55">
        <f t="shared" si="255"/>
        <v>6.0650000000000004</v>
      </c>
      <c r="H292" s="69">
        <f>G292+' Summary'!$B$15</f>
        <v>6.0650000000000004</v>
      </c>
      <c r="I292" s="105">
        <f>H292+' Summary'!$B$17</f>
        <v>6.0650000000000004</v>
      </c>
      <c r="J292" s="55">
        <f t="shared" si="256"/>
        <v>0</v>
      </c>
      <c r="K292" s="69">
        <f>J292+' Summary'!$B$16</f>
        <v>0</v>
      </c>
      <c r="L292" s="105">
        <f t="shared" si="257"/>
        <v>0</v>
      </c>
      <c r="M292" s="55">
        <f t="shared" si="258"/>
        <v>0</v>
      </c>
      <c r="N292" s="69">
        <f t="shared" si="299"/>
        <v>0</v>
      </c>
      <c r="O292" s="105">
        <f t="shared" si="299"/>
        <v>0</v>
      </c>
      <c r="P292" s="7"/>
      <c r="Q292" s="105">
        <f t="shared" si="259"/>
        <v>6.0650000000000004</v>
      </c>
      <c r="R292" s="105">
        <f t="shared" si="260"/>
        <v>6.0650000000000004</v>
      </c>
      <c r="S292" s="105">
        <f t="shared" si="261"/>
        <v>6.0650000000000004</v>
      </c>
      <c r="T292" s="161">
        <f>Curves!F288+' Summary'!$B$18</f>
        <v>0</v>
      </c>
      <c r="U292" s="5">
        <f t="shared" si="262"/>
        <v>30</v>
      </c>
      <c r="V292" s="45">
        <f t="shared" si="263"/>
        <v>46016</v>
      </c>
      <c r="W292" s="5">
        <f t="shared" si="264"/>
        <v>9065</v>
      </c>
      <c r="X292" s="55">
        <f t="shared" si="265"/>
        <v>6.2845917974847509E-2</v>
      </c>
      <c r="Y292" s="47">
        <f t="shared" si="266"/>
        <v>0.21529536658427037</v>
      </c>
      <c r="Z292" s="47">
        <f>Y292/Y285</f>
        <v>0.96439458352827478</v>
      </c>
      <c r="AA292" s="5">
        <f t="shared" si="267"/>
        <v>0</v>
      </c>
      <c r="AB292" s="5">
        <f t="shared" si="268"/>
        <v>0</v>
      </c>
      <c r="AD292" s="36">
        <f t="shared" si="295"/>
        <v>6.0650000000000004</v>
      </c>
      <c r="AE292" s="165">
        <f t="shared" si="296"/>
        <v>0</v>
      </c>
      <c r="AF292" s="164">
        <f t="shared" si="297"/>
        <v>24.670773442847366</v>
      </c>
      <c r="AG292" s="164">
        <f t="shared" si="298"/>
        <v>24.670773442847366</v>
      </c>
      <c r="AH292" s="160">
        <v>1</v>
      </c>
      <c r="AJ292" s="36"/>
      <c r="AK292" s="36"/>
      <c r="AL292" s="36"/>
      <c r="AM292" s="137"/>
      <c r="AO292" s="138"/>
      <c r="BI292" s="39">
        <f t="shared" si="269"/>
        <v>0</v>
      </c>
      <c r="BJ292" s="39">
        <f t="shared" si="270"/>
        <v>0</v>
      </c>
      <c r="BK292" s="39">
        <f t="shared" si="271"/>
        <v>0</v>
      </c>
      <c r="BL292" s="39">
        <f t="shared" si="272"/>
        <v>0</v>
      </c>
      <c r="BM292" s="39">
        <f t="shared" si="273"/>
        <v>0</v>
      </c>
      <c r="BN292" s="39">
        <f t="shared" si="274"/>
        <v>0</v>
      </c>
      <c r="BO292" s="39">
        <f t="shared" si="275"/>
        <v>0</v>
      </c>
      <c r="BP292" s="39">
        <f t="shared" si="276"/>
        <v>0</v>
      </c>
      <c r="BQ292" s="39">
        <f t="shared" si="277"/>
        <v>0</v>
      </c>
      <c r="BR292" s="43"/>
      <c r="BS292" s="39">
        <f t="shared" si="278"/>
        <v>0</v>
      </c>
      <c r="BT292" s="39">
        <f t="shared" si="279"/>
        <v>0</v>
      </c>
      <c r="BU292" s="39">
        <f t="shared" si="280"/>
        <v>0</v>
      </c>
      <c r="BV292" s="40">
        <f t="shared" si="281"/>
        <v>0</v>
      </c>
      <c r="BX292" s="39">
        <f t="shared" si="282"/>
        <v>0</v>
      </c>
      <c r="BY292" s="39">
        <f t="shared" si="283"/>
        <v>0</v>
      </c>
      <c r="BZ292" s="39">
        <f t="shared" si="284"/>
        <v>0</v>
      </c>
      <c r="CA292" s="40">
        <f t="shared" si="285"/>
        <v>0</v>
      </c>
      <c r="CB292" s="40"/>
      <c r="CC292" s="52">
        <f t="shared" si="286"/>
        <v>0</v>
      </c>
      <c r="CE292" s="52">
        <f t="shared" si="287"/>
        <v>0</v>
      </c>
      <c r="CF292" s="70"/>
    </row>
    <row r="293" spans="1:84" ht="12" customHeight="1">
      <c r="A293" s="44">
        <f t="shared" si="288"/>
        <v>45992</v>
      </c>
      <c r="B293" s="66">
        <f t="shared" si="289"/>
        <v>15000</v>
      </c>
      <c r="C293" s="67"/>
      <c r="D293" s="68">
        <f t="shared" si="252"/>
        <v>15000</v>
      </c>
      <c r="E293" s="35">
        <f t="shared" si="253"/>
        <v>0</v>
      </c>
      <c r="F293" s="35">
        <f t="shared" si="254"/>
        <v>0</v>
      </c>
      <c r="G293" s="55">
        <f t="shared" si="255"/>
        <v>6.0650000000000004</v>
      </c>
      <c r="H293" s="69">
        <f>G293+' Summary'!$B$15</f>
        <v>6.0650000000000004</v>
      </c>
      <c r="I293" s="105">
        <f>H293+' Summary'!$B$17</f>
        <v>6.0650000000000004</v>
      </c>
      <c r="J293" s="55">
        <f t="shared" si="256"/>
        <v>0</v>
      </c>
      <c r="K293" s="69">
        <f>J293+' Summary'!$B$16</f>
        <v>0</v>
      </c>
      <c r="L293" s="105">
        <f t="shared" si="257"/>
        <v>0</v>
      </c>
      <c r="M293" s="55">
        <f t="shared" si="258"/>
        <v>0</v>
      </c>
      <c r="N293" s="69">
        <f t="shared" si="299"/>
        <v>0</v>
      </c>
      <c r="O293" s="105">
        <f t="shared" si="299"/>
        <v>0</v>
      </c>
      <c r="P293" s="7"/>
      <c r="Q293" s="105">
        <f t="shared" si="259"/>
        <v>6.0650000000000004</v>
      </c>
      <c r="R293" s="105">
        <f t="shared" si="260"/>
        <v>6.0650000000000004</v>
      </c>
      <c r="S293" s="105">
        <f t="shared" si="261"/>
        <v>6.0650000000000004</v>
      </c>
      <c r="T293" s="161">
        <f>Curves!F289+' Summary'!$B$18</f>
        <v>0</v>
      </c>
      <c r="U293" s="5">
        <f t="shared" si="262"/>
        <v>31</v>
      </c>
      <c r="V293" s="45">
        <f t="shared" si="263"/>
        <v>46047</v>
      </c>
      <c r="W293" s="5">
        <f t="shared" si="264"/>
        <v>9096</v>
      </c>
      <c r="X293" s="55">
        <f t="shared" si="265"/>
        <v>6.2845917974847509E-2</v>
      </c>
      <c r="Y293" s="47">
        <f t="shared" si="266"/>
        <v>0.21416763022962407</v>
      </c>
      <c r="Z293" s="47">
        <f>Y293/Y285</f>
        <v>0.95934299858558114</v>
      </c>
      <c r="AA293" s="5">
        <f t="shared" si="267"/>
        <v>0</v>
      </c>
      <c r="AB293" s="5">
        <f t="shared" si="268"/>
        <v>0</v>
      </c>
      <c r="AD293" s="36">
        <f t="shared" si="295"/>
        <v>6.0650000000000004</v>
      </c>
      <c r="AE293" s="165">
        <f t="shared" si="296"/>
        <v>0</v>
      </c>
      <c r="AF293" s="164">
        <f t="shared" si="297"/>
        <v>24.752908966461327</v>
      </c>
      <c r="AG293" s="164">
        <f t="shared" si="298"/>
        <v>24.752908966461327</v>
      </c>
      <c r="AH293" s="160">
        <v>1</v>
      </c>
      <c r="AJ293" s="36"/>
      <c r="AK293" s="36"/>
      <c r="AL293" s="36"/>
      <c r="AM293" s="137"/>
      <c r="AO293" s="138"/>
      <c r="BI293" s="39">
        <f t="shared" si="269"/>
        <v>0</v>
      </c>
      <c r="BJ293" s="39">
        <f t="shared" si="270"/>
        <v>0</v>
      </c>
      <c r="BK293" s="39">
        <f t="shared" si="271"/>
        <v>0</v>
      </c>
      <c r="BL293" s="39">
        <f t="shared" si="272"/>
        <v>0</v>
      </c>
      <c r="BM293" s="39">
        <f t="shared" si="273"/>
        <v>0</v>
      </c>
      <c r="BN293" s="39">
        <f t="shared" si="274"/>
        <v>0</v>
      </c>
      <c r="BO293" s="39">
        <f t="shared" si="275"/>
        <v>0</v>
      </c>
      <c r="BP293" s="39">
        <f t="shared" si="276"/>
        <v>0</v>
      </c>
      <c r="BQ293" s="39">
        <f t="shared" si="277"/>
        <v>0</v>
      </c>
      <c r="BR293" s="43"/>
      <c r="BS293" s="39">
        <f t="shared" si="278"/>
        <v>0</v>
      </c>
      <c r="BT293" s="39">
        <f t="shared" si="279"/>
        <v>0</v>
      </c>
      <c r="BU293" s="39">
        <f t="shared" si="280"/>
        <v>0</v>
      </c>
      <c r="BV293" s="40">
        <f t="shared" si="281"/>
        <v>0</v>
      </c>
      <c r="BX293" s="39">
        <f t="shared" si="282"/>
        <v>0</v>
      </c>
      <c r="BY293" s="39">
        <f t="shared" si="283"/>
        <v>0</v>
      </c>
      <c r="BZ293" s="39">
        <f t="shared" si="284"/>
        <v>0</v>
      </c>
      <c r="CA293" s="40">
        <f t="shared" si="285"/>
        <v>0</v>
      </c>
      <c r="CB293" s="40"/>
      <c r="CC293" s="52">
        <f t="shared" si="286"/>
        <v>0</v>
      </c>
      <c r="CE293" s="52">
        <f t="shared" si="287"/>
        <v>0</v>
      </c>
      <c r="CF293" s="70"/>
    </row>
    <row r="294" spans="1:84" ht="12" customHeight="1">
      <c r="A294" s="44">
        <f t="shared" si="288"/>
        <v>46023</v>
      </c>
      <c r="B294" s="66">
        <f t="shared" si="289"/>
        <v>15000</v>
      </c>
      <c r="C294" s="67"/>
      <c r="D294" s="68">
        <f t="shared" si="252"/>
        <v>15000</v>
      </c>
      <c r="E294" s="35">
        <f t="shared" si="253"/>
        <v>0</v>
      </c>
      <c r="F294" s="35">
        <f t="shared" si="254"/>
        <v>0</v>
      </c>
      <c r="G294" s="55">
        <f t="shared" si="255"/>
        <v>6.0650000000000004</v>
      </c>
      <c r="H294" s="69">
        <f>G294+' Summary'!$B$15</f>
        <v>6.0650000000000004</v>
      </c>
      <c r="I294" s="105">
        <f>H294+' Summary'!$B$17</f>
        <v>6.0650000000000004</v>
      </c>
      <c r="J294" s="55">
        <f t="shared" si="256"/>
        <v>0</v>
      </c>
      <c r="K294" s="69">
        <f>J294+' Summary'!$B$16</f>
        <v>0</v>
      </c>
      <c r="L294" s="105">
        <f t="shared" si="257"/>
        <v>0</v>
      </c>
      <c r="M294" s="55">
        <f t="shared" si="258"/>
        <v>0</v>
      </c>
      <c r="N294" s="69">
        <f t="shared" si="299"/>
        <v>0</v>
      </c>
      <c r="O294" s="105">
        <f t="shared" si="299"/>
        <v>0</v>
      </c>
      <c r="P294" s="7"/>
      <c r="Q294" s="105">
        <f t="shared" si="259"/>
        <v>6.0650000000000004</v>
      </c>
      <c r="R294" s="105">
        <f t="shared" si="260"/>
        <v>6.0650000000000004</v>
      </c>
      <c r="S294" s="105">
        <f t="shared" si="261"/>
        <v>6.0650000000000004</v>
      </c>
      <c r="T294" s="161">
        <f>Curves!F290+' Summary'!$B$18</f>
        <v>0</v>
      </c>
      <c r="U294" s="5">
        <f t="shared" si="262"/>
        <v>31</v>
      </c>
      <c r="V294" s="45">
        <f t="shared" si="263"/>
        <v>46078</v>
      </c>
      <c r="W294" s="5">
        <f t="shared" si="264"/>
        <v>9127</v>
      </c>
      <c r="X294" s="55">
        <f t="shared" si="265"/>
        <v>6.2845917974847509E-2</v>
      </c>
      <c r="Y294" s="47">
        <f t="shared" si="266"/>
        <v>0.21304580105870297</v>
      </c>
      <c r="Z294" s="47">
        <f>Y294/Y285</f>
        <v>0.95431787429589121</v>
      </c>
      <c r="AA294" s="5">
        <f t="shared" si="267"/>
        <v>0</v>
      </c>
      <c r="AB294" s="5">
        <f t="shared" si="268"/>
        <v>0</v>
      </c>
      <c r="AD294" s="36">
        <f t="shared" si="295"/>
        <v>6.0650000000000004</v>
      </c>
      <c r="AE294" s="165">
        <f t="shared" si="296"/>
        <v>0</v>
      </c>
      <c r="AF294" s="164">
        <f t="shared" si="297"/>
        <v>24.837782340862422</v>
      </c>
      <c r="AG294" s="164">
        <f t="shared" si="298"/>
        <v>24.837782340862422</v>
      </c>
      <c r="AH294" s="160">
        <v>1</v>
      </c>
      <c r="AJ294" s="36"/>
      <c r="AK294" s="36"/>
      <c r="AL294" s="36"/>
      <c r="AM294" s="137"/>
      <c r="AO294" s="138"/>
      <c r="BI294" s="39">
        <f t="shared" si="269"/>
        <v>0</v>
      </c>
      <c r="BJ294" s="39">
        <f t="shared" si="270"/>
        <v>0</v>
      </c>
      <c r="BK294" s="39">
        <f t="shared" si="271"/>
        <v>0</v>
      </c>
      <c r="BL294" s="39">
        <f t="shared" si="272"/>
        <v>0</v>
      </c>
      <c r="BM294" s="39">
        <f t="shared" si="273"/>
        <v>0</v>
      </c>
      <c r="BN294" s="39">
        <f t="shared" si="274"/>
        <v>0</v>
      </c>
      <c r="BO294" s="39">
        <f t="shared" si="275"/>
        <v>0</v>
      </c>
      <c r="BP294" s="39">
        <f t="shared" si="276"/>
        <v>0</v>
      </c>
      <c r="BQ294" s="39">
        <f t="shared" si="277"/>
        <v>0</v>
      </c>
      <c r="BR294" s="43"/>
      <c r="BS294" s="39">
        <f t="shared" si="278"/>
        <v>0</v>
      </c>
      <c r="BT294" s="39">
        <f t="shared" si="279"/>
        <v>0</v>
      </c>
      <c r="BU294" s="39">
        <f t="shared" si="280"/>
        <v>0</v>
      </c>
      <c r="BV294" s="40">
        <f t="shared" si="281"/>
        <v>0</v>
      </c>
      <c r="BX294" s="39">
        <f t="shared" si="282"/>
        <v>0</v>
      </c>
      <c r="BY294" s="39">
        <f t="shared" si="283"/>
        <v>0</v>
      </c>
      <c r="BZ294" s="39">
        <f t="shared" si="284"/>
        <v>0</v>
      </c>
      <c r="CA294" s="40">
        <f t="shared" si="285"/>
        <v>0</v>
      </c>
      <c r="CB294" s="40"/>
      <c r="CC294" s="52">
        <f t="shared" si="286"/>
        <v>0</v>
      </c>
      <c r="CE294" s="52">
        <f t="shared" si="287"/>
        <v>0</v>
      </c>
      <c r="CF294" s="70"/>
    </row>
    <row r="295" spans="1:84" ht="12" customHeight="1">
      <c r="A295" s="44">
        <f t="shared" si="288"/>
        <v>46054</v>
      </c>
      <c r="B295" s="66">
        <f t="shared" si="289"/>
        <v>15000</v>
      </c>
      <c r="C295" s="67"/>
      <c r="D295" s="68">
        <f t="shared" si="252"/>
        <v>15000</v>
      </c>
      <c r="E295" s="35">
        <f t="shared" si="253"/>
        <v>0</v>
      </c>
      <c r="F295" s="35">
        <f t="shared" si="254"/>
        <v>0</v>
      </c>
      <c r="G295" s="55">
        <f t="shared" si="255"/>
        <v>6.0650000000000004</v>
      </c>
      <c r="H295" s="69">
        <f>G295+' Summary'!$B$15</f>
        <v>6.0650000000000004</v>
      </c>
      <c r="I295" s="105">
        <f>H295+' Summary'!$B$17</f>
        <v>6.0650000000000004</v>
      </c>
      <c r="J295" s="55">
        <f t="shared" si="256"/>
        <v>0</v>
      </c>
      <c r="K295" s="69">
        <f>J295+' Summary'!$B$16</f>
        <v>0</v>
      </c>
      <c r="L295" s="105">
        <f t="shared" si="257"/>
        <v>0</v>
      </c>
      <c r="M295" s="55">
        <f t="shared" si="258"/>
        <v>0</v>
      </c>
      <c r="N295" s="69">
        <f t="shared" si="299"/>
        <v>0</v>
      </c>
      <c r="O295" s="105">
        <f t="shared" si="299"/>
        <v>0</v>
      </c>
      <c r="P295" s="7"/>
      <c r="Q295" s="105">
        <f t="shared" si="259"/>
        <v>6.0650000000000004</v>
      </c>
      <c r="R295" s="105">
        <f t="shared" si="260"/>
        <v>6.0650000000000004</v>
      </c>
      <c r="S295" s="105">
        <f t="shared" si="261"/>
        <v>6.0650000000000004</v>
      </c>
      <c r="T295" s="161">
        <f>Curves!F291+' Summary'!$B$18</f>
        <v>0</v>
      </c>
      <c r="U295" s="5">
        <f t="shared" si="262"/>
        <v>28</v>
      </c>
      <c r="V295" s="45">
        <f t="shared" si="263"/>
        <v>46106</v>
      </c>
      <c r="W295" s="5">
        <f t="shared" si="264"/>
        <v>9155</v>
      </c>
      <c r="X295" s="55">
        <f t="shared" si="265"/>
        <v>6.2845917974847509E-2</v>
      </c>
      <c r="Y295" s="47">
        <f t="shared" si="266"/>
        <v>0.21203758761056296</v>
      </c>
      <c r="Z295" s="47">
        <f>Y295/Y285</f>
        <v>0.94980168054842373</v>
      </c>
      <c r="AA295" s="5">
        <f t="shared" si="267"/>
        <v>0</v>
      </c>
      <c r="AB295" s="5">
        <f t="shared" si="268"/>
        <v>0</v>
      </c>
      <c r="AD295" s="36">
        <f t="shared" si="295"/>
        <v>6.0650000000000004</v>
      </c>
      <c r="AE295" s="165">
        <f t="shared" si="296"/>
        <v>0</v>
      </c>
      <c r="AF295" s="164">
        <f t="shared" si="297"/>
        <v>24.922655715263517</v>
      </c>
      <c r="AG295" s="164">
        <f t="shared" si="298"/>
        <v>24.922655715263517</v>
      </c>
      <c r="AH295" s="160">
        <v>1</v>
      </c>
      <c r="AJ295" s="36"/>
      <c r="AK295" s="36"/>
      <c r="AL295" s="36"/>
      <c r="AM295" s="137"/>
      <c r="AO295" s="138"/>
      <c r="BI295" s="39">
        <f t="shared" si="269"/>
        <v>0</v>
      </c>
      <c r="BJ295" s="39">
        <f t="shared" si="270"/>
        <v>0</v>
      </c>
      <c r="BK295" s="39">
        <f t="shared" si="271"/>
        <v>0</v>
      </c>
      <c r="BL295" s="39">
        <f t="shared" si="272"/>
        <v>0</v>
      </c>
      <c r="BM295" s="39">
        <f t="shared" si="273"/>
        <v>0</v>
      </c>
      <c r="BN295" s="39">
        <f t="shared" si="274"/>
        <v>0</v>
      </c>
      <c r="BO295" s="39">
        <f t="shared" si="275"/>
        <v>0</v>
      </c>
      <c r="BP295" s="39">
        <f t="shared" si="276"/>
        <v>0</v>
      </c>
      <c r="BQ295" s="39">
        <f t="shared" si="277"/>
        <v>0</v>
      </c>
      <c r="BR295" s="43"/>
      <c r="BS295" s="39">
        <f t="shared" si="278"/>
        <v>0</v>
      </c>
      <c r="BT295" s="39">
        <f t="shared" si="279"/>
        <v>0</v>
      </c>
      <c r="BU295" s="39">
        <f t="shared" si="280"/>
        <v>0</v>
      </c>
      <c r="BV295" s="40">
        <f t="shared" si="281"/>
        <v>0</v>
      </c>
      <c r="BX295" s="39">
        <f t="shared" si="282"/>
        <v>0</v>
      </c>
      <c r="BY295" s="39">
        <f t="shared" si="283"/>
        <v>0</v>
      </c>
      <c r="BZ295" s="39">
        <f t="shared" si="284"/>
        <v>0</v>
      </c>
      <c r="CA295" s="40">
        <f t="shared" si="285"/>
        <v>0</v>
      </c>
      <c r="CB295" s="40"/>
      <c r="CC295" s="52">
        <f t="shared" si="286"/>
        <v>0</v>
      </c>
      <c r="CE295" s="52">
        <f t="shared" si="287"/>
        <v>0</v>
      </c>
      <c r="CF295" s="70"/>
    </row>
    <row r="296" spans="1:84" ht="12" customHeight="1">
      <c r="A296" s="44">
        <f t="shared" si="288"/>
        <v>46082</v>
      </c>
      <c r="B296" s="66">
        <f t="shared" si="289"/>
        <v>15000</v>
      </c>
      <c r="C296" s="67"/>
      <c r="D296" s="68">
        <f t="shared" si="252"/>
        <v>15000</v>
      </c>
      <c r="E296" s="35">
        <f t="shared" si="253"/>
        <v>0</v>
      </c>
      <c r="F296" s="35">
        <f t="shared" si="254"/>
        <v>0</v>
      </c>
      <c r="G296" s="55">
        <f t="shared" si="255"/>
        <v>6.0650000000000004</v>
      </c>
      <c r="H296" s="69">
        <f>G296+' Summary'!$B$15</f>
        <v>6.0650000000000004</v>
      </c>
      <c r="I296" s="105">
        <f>H296+' Summary'!$B$17</f>
        <v>6.0650000000000004</v>
      </c>
      <c r="J296" s="55">
        <f t="shared" si="256"/>
        <v>0</v>
      </c>
      <c r="K296" s="69">
        <f>J296+' Summary'!$B$16</f>
        <v>0</v>
      </c>
      <c r="L296" s="105">
        <f t="shared" si="257"/>
        <v>0</v>
      </c>
      <c r="M296" s="55">
        <f t="shared" si="258"/>
        <v>0</v>
      </c>
      <c r="N296" s="69">
        <f t="shared" si="299"/>
        <v>0</v>
      </c>
      <c r="O296" s="105">
        <f t="shared" si="299"/>
        <v>0</v>
      </c>
      <c r="P296" s="7"/>
      <c r="Q296" s="105">
        <f t="shared" si="259"/>
        <v>6.0650000000000004</v>
      </c>
      <c r="R296" s="105">
        <f t="shared" si="260"/>
        <v>6.0650000000000004</v>
      </c>
      <c r="S296" s="105">
        <f t="shared" si="261"/>
        <v>6.0650000000000004</v>
      </c>
      <c r="T296" s="161">
        <f>Curves!F292+' Summary'!$B$18</f>
        <v>0</v>
      </c>
      <c r="U296" s="5">
        <f t="shared" si="262"/>
        <v>31</v>
      </c>
      <c r="V296" s="45">
        <f t="shared" si="263"/>
        <v>46137</v>
      </c>
      <c r="W296" s="5">
        <f t="shared" si="264"/>
        <v>9186</v>
      </c>
      <c r="X296" s="55">
        <f t="shared" si="265"/>
        <v>6.2845917974847509E-2</v>
      </c>
      <c r="Y296" s="47">
        <f t="shared" si="266"/>
        <v>0.21092691579307943</v>
      </c>
      <c r="Z296" s="47">
        <f>Y296/Y285</f>
        <v>0.94482653453458998</v>
      </c>
      <c r="AA296" s="5">
        <f t="shared" si="267"/>
        <v>0</v>
      </c>
      <c r="AB296" s="5">
        <f t="shared" si="268"/>
        <v>0</v>
      </c>
      <c r="AD296" s="36">
        <f t="shared" si="295"/>
        <v>6.0650000000000004</v>
      </c>
      <c r="AE296" s="165">
        <f t="shared" si="296"/>
        <v>0</v>
      </c>
      <c r="AF296" s="164">
        <f t="shared" si="297"/>
        <v>24.999315537303218</v>
      </c>
      <c r="AG296" s="164">
        <f t="shared" si="298"/>
        <v>24.999315537303218</v>
      </c>
      <c r="AH296" s="160">
        <v>1</v>
      </c>
      <c r="AJ296" s="36"/>
      <c r="AK296" s="36"/>
      <c r="AL296" s="36"/>
      <c r="AM296" s="137"/>
      <c r="AO296" s="138"/>
      <c r="BI296" s="39">
        <f t="shared" si="269"/>
        <v>0</v>
      </c>
      <c r="BJ296" s="39">
        <f t="shared" si="270"/>
        <v>0</v>
      </c>
      <c r="BK296" s="39">
        <f t="shared" si="271"/>
        <v>0</v>
      </c>
      <c r="BL296" s="39">
        <f t="shared" si="272"/>
        <v>0</v>
      </c>
      <c r="BM296" s="39">
        <f t="shared" si="273"/>
        <v>0</v>
      </c>
      <c r="BN296" s="39">
        <f t="shared" si="274"/>
        <v>0</v>
      </c>
      <c r="BO296" s="39">
        <f t="shared" si="275"/>
        <v>0</v>
      </c>
      <c r="BP296" s="39">
        <f t="shared" si="276"/>
        <v>0</v>
      </c>
      <c r="BQ296" s="39">
        <f t="shared" si="277"/>
        <v>0</v>
      </c>
      <c r="BR296" s="43"/>
      <c r="BS296" s="39">
        <f t="shared" si="278"/>
        <v>0</v>
      </c>
      <c r="BT296" s="39">
        <f t="shared" si="279"/>
        <v>0</v>
      </c>
      <c r="BU296" s="39">
        <f t="shared" si="280"/>
        <v>0</v>
      </c>
      <c r="BV296" s="40">
        <f t="shared" si="281"/>
        <v>0</v>
      </c>
      <c r="BX296" s="39">
        <f t="shared" si="282"/>
        <v>0</v>
      </c>
      <c r="BY296" s="39">
        <f t="shared" si="283"/>
        <v>0</v>
      </c>
      <c r="BZ296" s="39">
        <f t="shared" si="284"/>
        <v>0</v>
      </c>
      <c r="CA296" s="40">
        <f t="shared" si="285"/>
        <v>0</v>
      </c>
      <c r="CB296" s="40"/>
      <c r="CC296" s="52">
        <f t="shared" si="286"/>
        <v>0</v>
      </c>
      <c r="CE296" s="52">
        <f t="shared" si="287"/>
        <v>0</v>
      </c>
      <c r="CF296" s="70"/>
    </row>
    <row r="297" spans="1:84" ht="12" customHeight="1">
      <c r="A297" s="44">
        <f t="shared" si="288"/>
        <v>46113</v>
      </c>
      <c r="B297" s="66">
        <f t="shared" si="289"/>
        <v>15000</v>
      </c>
      <c r="C297" s="67"/>
      <c r="D297" s="68">
        <f t="shared" si="252"/>
        <v>15000</v>
      </c>
      <c r="E297" s="35">
        <f t="shared" si="253"/>
        <v>0</v>
      </c>
      <c r="F297" s="35">
        <f t="shared" si="254"/>
        <v>0</v>
      </c>
      <c r="G297" s="55">
        <f t="shared" si="255"/>
        <v>6.0650000000000004</v>
      </c>
      <c r="H297" s="69">
        <f>G297+' Summary'!$B$15</f>
        <v>6.0650000000000004</v>
      </c>
      <c r="I297" s="105">
        <f>H297+' Summary'!$B$17</f>
        <v>6.0650000000000004</v>
      </c>
      <c r="J297" s="55">
        <f t="shared" si="256"/>
        <v>0</v>
      </c>
      <c r="K297" s="69">
        <f>J297+' Summary'!$B$16</f>
        <v>0</v>
      </c>
      <c r="L297" s="105">
        <f t="shared" si="257"/>
        <v>0</v>
      </c>
      <c r="M297" s="55">
        <f t="shared" si="258"/>
        <v>0</v>
      </c>
      <c r="N297" s="69">
        <f t="shared" si="299"/>
        <v>0</v>
      </c>
      <c r="O297" s="105">
        <f t="shared" si="299"/>
        <v>0</v>
      </c>
      <c r="P297" s="7"/>
      <c r="Q297" s="105">
        <f t="shared" si="259"/>
        <v>6.0650000000000004</v>
      </c>
      <c r="R297" s="105">
        <f t="shared" si="260"/>
        <v>6.0650000000000004</v>
      </c>
      <c r="S297" s="105">
        <f t="shared" si="261"/>
        <v>6.0650000000000004</v>
      </c>
      <c r="T297" s="161">
        <f>Curves!F293+' Summary'!$B$18</f>
        <v>0</v>
      </c>
      <c r="U297" s="5">
        <f t="shared" si="262"/>
        <v>30</v>
      </c>
      <c r="V297" s="45">
        <f t="shared" si="263"/>
        <v>46167</v>
      </c>
      <c r="W297" s="5">
        <f t="shared" si="264"/>
        <v>9216</v>
      </c>
      <c r="X297" s="55">
        <f t="shared" si="265"/>
        <v>6.2845917974847509E-2</v>
      </c>
      <c r="Y297" s="47">
        <f t="shared" si="266"/>
        <v>0.20985761172990072</v>
      </c>
      <c r="Z297" s="150">
        <f>Y297/Y285</f>
        <v>0.94003669133900647</v>
      </c>
      <c r="AA297" s="5">
        <f t="shared" si="267"/>
        <v>0</v>
      </c>
      <c r="AB297" s="5">
        <f t="shared" si="268"/>
        <v>0</v>
      </c>
      <c r="AD297" s="151">
        <f t="shared" si="295"/>
        <v>6.0650000000000004</v>
      </c>
      <c r="AE297" s="167">
        <f t="shared" si="296"/>
        <v>0</v>
      </c>
      <c r="AF297" s="168">
        <f t="shared" si="297"/>
        <v>25.084188911704313</v>
      </c>
      <c r="AG297" s="168">
        <f t="shared" si="298"/>
        <v>25.084188911704313</v>
      </c>
      <c r="AH297" s="169">
        <v>1</v>
      </c>
      <c r="AI297" s="148"/>
      <c r="AJ297" s="151"/>
      <c r="AK297" s="151"/>
      <c r="AL297" s="151"/>
      <c r="AM297" s="152"/>
      <c r="AN297" s="148"/>
      <c r="AO297" s="153"/>
      <c r="AP297" s="148"/>
      <c r="AQ297" s="148"/>
      <c r="AR297" s="148"/>
      <c r="AS297" s="148"/>
      <c r="AT297" s="148"/>
      <c r="AU297" s="148"/>
      <c r="AV297" s="148"/>
      <c r="AW297" s="148"/>
      <c r="AX297" s="148"/>
      <c r="AY297" s="148"/>
      <c r="BI297" s="39">
        <f t="shared" si="269"/>
        <v>0</v>
      </c>
      <c r="BJ297" s="39">
        <f t="shared" si="270"/>
        <v>0</v>
      </c>
      <c r="BK297" s="39">
        <f t="shared" si="271"/>
        <v>0</v>
      </c>
      <c r="BL297" s="39">
        <f t="shared" si="272"/>
        <v>0</v>
      </c>
      <c r="BM297" s="39">
        <f t="shared" si="273"/>
        <v>0</v>
      </c>
      <c r="BN297" s="39">
        <f t="shared" si="274"/>
        <v>0</v>
      </c>
      <c r="BO297" s="39">
        <f t="shared" si="275"/>
        <v>0</v>
      </c>
      <c r="BP297" s="39">
        <f t="shared" si="276"/>
        <v>0</v>
      </c>
      <c r="BQ297" s="39">
        <f t="shared" si="277"/>
        <v>0</v>
      </c>
      <c r="BR297" s="43"/>
      <c r="BS297" s="39">
        <f t="shared" si="278"/>
        <v>0</v>
      </c>
      <c r="BT297" s="39">
        <f t="shared" si="279"/>
        <v>0</v>
      </c>
      <c r="BU297" s="39">
        <f t="shared" si="280"/>
        <v>0</v>
      </c>
      <c r="BV297" s="40">
        <f t="shared" si="281"/>
        <v>0</v>
      </c>
      <c r="BX297" s="39">
        <f t="shared" si="282"/>
        <v>0</v>
      </c>
      <c r="BY297" s="39">
        <f t="shared" si="283"/>
        <v>0</v>
      </c>
      <c r="BZ297" s="39">
        <f t="shared" si="284"/>
        <v>0</v>
      </c>
      <c r="CA297" s="40">
        <f t="shared" si="285"/>
        <v>0</v>
      </c>
      <c r="CB297" s="40"/>
      <c r="CC297" s="52">
        <f t="shared" si="286"/>
        <v>0</v>
      </c>
      <c r="CE297" s="52">
        <f t="shared" si="287"/>
        <v>0</v>
      </c>
      <c r="CF297" s="70"/>
    </row>
    <row r="298" spans="1:84" ht="12" customHeight="1">
      <c r="A298" s="44">
        <f t="shared" si="288"/>
        <v>46143</v>
      </c>
      <c r="B298" s="66">
        <f t="shared" si="289"/>
        <v>15000</v>
      </c>
      <c r="C298" s="67"/>
      <c r="D298" s="68">
        <f t="shared" si="252"/>
        <v>15000</v>
      </c>
      <c r="E298" s="35">
        <f t="shared" si="253"/>
        <v>0</v>
      </c>
      <c r="F298" s="35">
        <f t="shared" si="254"/>
        <v>0</v>
      </c>
      <c r="G298" s="55">
        <f t="shared" si="255"/>
        <v>6.0650000000000004</v>
      </c>
      <c r="H298" s="69">
        <f>G298+' Summary'!$B$15</f>
        <v>6.0650000000000004</v>
      </c>
      <c r="I298" s="105">
        <f>H298+' Summary'!$B$17</f>
        <v>6.0650000000000004</v>
      </c>
      <c r="J298" s="55">
        <f t="shared" si="256"/>
        <v>0</v>
      </c>
      <c r="K298" s="69">
        <f>J298+' Summary'!$B$16</f>
        <v>0</v>
      </c>
      <c r="L298" s="105">
        <f t="shared" si="257"/>
        <v>0</v>
      </c>
      <c r="M298" s="55">
        <f t="shared" si="258"/>
        <v>0</v>
      </c>
      <c r="N298" s="69">
        <f t="shared" si="299"/>
        <v>0</v>
      </c>
      <c r="O298" s="105">
        <f t="shared" si="299"/>
        <v>0</v>
      </c>
      <c r="P298" s="7"/>
      <c r="Q298" s="105">
        <f t="shared" si="259"/>
        <v>6.0650000000000004</v>
      </c>
      <c r="R298" s="105">
        <f t="shared" si="260"/>
        <v>6.0650000000000004</v>
      </c>
      <c r="S298" s="105">
        <f t="shared" si="261"/>
        <v>6.0650000000000004</v>
      </c>
      <c r="T298" s="161">
        <f>Curves!F294+' Summary'!$B$18</f>
        <v>0</v>
      </c>
      <c r="U298" s="5">
        <f t="shared" si="262"/>
        <v>31</v>
      </c>
      <c r="V298" s="45">
        <f t="shared" si="263"/>
        <v>46198</v>
      </c>
      <c r="W298" s="5">
        <f t="shared" si="264"/>
        <v>9247</v>
      </c>
      <c r="X298" s="55">
        <f t="shared" si="265"/>
        <v>6.2845917974847509E-2</v>
      </c>
      <c r="Y298" s="47">
        <f t="shared" si="266"/>
        <v>0.20875835882073779</v>
      </c>
      <c r="Z298" s="47">
        <f>Y298/Y297</f>
        <v>0.99476191070649489</v>
      </c>
      <c r="AA298" s="5">
        <f t="shared" si="267"/>
        <v>0</v>
      </c>
      <c r="AB298" s="5">
        <f t="shared" si="268"/>
        <v>0</v>
      </c>
      <c r="AD298" s="36">
        <f>S298</f>
        <v>6.0650000000000004</v>
      </c>
      <c r="AE298" s="165">
        <f>T298</f>
        <v>0</v>
      </c>
      <c r="AF298" s="164">
        <f>(A298-$C$3)/365.25</f>
        <v>25.166324435318277</v>
      </c>
      <c r="AG298" s="164">
        <f>AF298</f>
        <v>25.166324435318277</v>
      </c>
      <c r="AH298" s="160">
        <v>1</v>
      </c>
      <c r="AI298" s="5">
        <v>0</v>
      </c>
      <c r="AJ298" s="36">
        <f>$S$8</f>
        <v>4.8062713432508364</v>
      </c>
      <c r="AK298" s="36">
        <f>AJ298-$AK$2</f>
        <v>4.7962713432508366</v>
      </c>
      <c r="AL298" s="166">
        <f>X309</f>
        <v>6.2845917974847509E-2</v>
      </c>
      <c r="AM298" s="137">
        <f>AM286</f>
        <v>1</v>
      </c>
      <c r="AN298" s="5">
        <v>0</v>
      </c>
      <c r="AO298" s="138">
        <f>AF309</f>
        <v>26.083504449007528</v>
      </c>
      <c r="AP298" s="5">
        <v>0</v>
      </c>
      <c r="AQ298" s="5">
        <v>0</v>
      </c>
      <c r="AR298" s="5">
        <v>0</v>
      </c>
      <c r="AT298" s="161">
        <f>_xll.ASTRIP(AD298:AD309,AE298:AE309,AF298:AF309,AG298:AG309,AH298:AH309,AI298,AJ298,AL298,AM298,AN298,AO298,AP298,AQ298,AR298)</f>
        <v>0</v>
      </c>
      <c r="AU298" s="161">
        <f>_xll.ASTRIP(AD298:AD309,AE298:AE309,AF298:AF309,AG298:AG309,AH298:AH309,AI298,AK298,AL298,AM298,AN298,AO298,AP298,AQ298,AR298)</f>
        <v>0</v>
      </c>
      <c r="AV298" s="138">
        <f>SUM(Z310:Z321)*$AG$2/12</f>
        <v>9.6702953498434399E-2</v>
      </c>
      <c r="AW298" s="170">
        <f>AV298/$AK$2</f>
        <v>9.670295349843439</v>
      </c>
      <c r="AX298" s="161">
        <f>(AT298-AU298)*AW298</f>
        <v>0</v>
      </c>
      <c r="AY298" s="174">
        <f>AX298*SUM(E310:E321)</f>
        <v>0</v>
      </c>
      <c r="BI298" s="39">
        <f t="shared" si="269"/>
        <v>0</v>
      </c>
      <c r="BJ298" s="39">
        <f t="shared" si="270"/>
        <v>0</v>
      </c>
      <c r="BK298" s="39">
        <f t="shared" si="271"/>
        <v>0</v>
      </c>
      <c r="BL298" s="39">
        <f t="shared" si="272"/>
        <v>0</v>
      </c>
      <c r="BM298" s="39">
        <f t="shared" si="273"/>
        <v>0</v>
      </c>
      <c r="BN298" s="39">
        <f t="shared" si="274"/>
        <v>0</v>
      </c>
      <c r="BO298" s="39">
        <f t="shared" si="275"/>
        <v>0</v>
      </c>
      <c r="BP298" s="39">
        <f t="shared" si="276"/>
        <v>0</v>
      </c>
      <c r="BQ298" s="39">
        <f t="shared" si="277"/>
        <v>0</v>
      </c>
      <c r="BR298" s="43"/>
      <c r="BS298" s="39">
        <f t="shared" si="278"/>
        <v>0</v>
      </c>
      <c r="BT298" s="39">
        <f t="shared" si="279"/>
        <v>0</v>
      </c>
      <c r="BU298" s="39">
        <f t="shared" si="280"/>
        <v>0</v>
      </c>
      <c r="BV298" s="40">
        <f t="shared" si="281"/>
        <v>0</v>
      </c>
      <c r="BX298" s="39">
        <f t="shared" si="282"/>
        <v>0</v>
      </c>
      <c r="BY298" s="39">
        <f t="shared" si="283"/>
        <v>0</v>
      </c>
      <c r="BZ298" s="39">
        <f t="shared" si="284"/>
        <v>0</v>
      </c>
      <c r="CA298" s="40">
        <f t="shared" si="285"/>
        <v>0</v>
      </c>
      <c r="CB298" s="40"/>
      <c r="CC298" s="52">
        <f t="shared" si="286"/>
        <v>0</v>
      </c>
      <c r="CE298" s="52">
        <f t="shared" si="287"/>
        <v>0</v>
      </c>
      <c r="CF298" s="70"/>
    </row>
    <row r="299" spans="1:84" ht="12" customHeight="1">
      <c r="A299" s="44">
        <f t="shared" si="288"/>
        <v>46174</v>
      </c>
      <c r="B299" s="66">
        <f t="shared" si="289"/>
        <v>15000</v>
      </c>
      <c r="C299" s="67"/>
      <c r="D299" s="68">
        <f t="shared" si="252"/>
        <v>15000</v>
      </c>
      <c r="E299" s="35">
        <f t="shared" si="253"/>
        <v>0</v>
      </c>
      <c r="F299" s="35">
        <f t="shared" si="254"/>
        <v>0</v>
      </c>
      <c r="G299" s="55">
        <f t="shared" si="255"/>
        <v>6.0650000000000004</v>
      </c>
      <c r="H299" s="69">
        <f>G299+' Summary'!$B$15</f>
        <v>6.0650000000000004</v>
      </c>
      <c r="I299" s="105">
        <f>H299+' Summary'!$B$17</f>
        <v>6.0650000000000004</v>
      </c>
      <c r="J299" s="55">
        <f t="shared" si="256"/>
        <v>0</v>
      </c>
      <c r="K299" s="69">
        <f>J299+' Summary'!$B$16</f>
        <v>0</v>
      </c>
      <c r="L299" s="105">
        <f t="shared" si="257"/>
        <v>0</v>
      </c>
      <c r="M299" s="55">
        <f t="shared" si="258"/>
        <v>0</v>
      </c>
      <c r="N299" s="69">
        <f t="shared" si="299"/>
        <v>0</v>
      </c>
      <c r="O299" s="105">
        <f t="shared" si="299"/>
        <v>0</v>
      </c>
      <c r="P299" s="7"/>
      <c r="Q299" s="105">
        <f t="shared" si="259"/>
        <v>6.0650000000000004</v>
      </c>
      <c r="R299" s="105">
        <f t="shared" si="260"/>
        <v>6.0650000000000004</v>
      </c>
      <c r="S299" s="105">
        <f t="shared" si="261"/>
        <v>6.0650000000000004</v>
      </c>
      <c r="T299" s="161">
        <f>Curves!F295+' Summary'!$B$18</f>
        <v>0</v>
      </c>
      <c r="U299" s="5">
        <f t="shared" si="262"/>
        <v>30</v>
      </c>
      <c r="V299" s="45">
        <f t="shared" si="263"/>
        <v>46228</v>
      </c>
      <c r="W299" s="5">
        <f t="shared" si="264"/>
        <v>9277</v>
      </c>
      <c r="X299" s="55">
        <f t="shared" si="265"/>
        <v>6.2845917974847509E-2</v>
      </c>
      <c r="Y299" s="47">
        <f t="shared" si="266"/>
        <v>0.20770004836059475</v>
      </c>
      <c r="Z299" s="47">
        <f>Y299/Y297</f>
        <v>0.98971891773893395</v>
      </c>
      <c r="AA299" s="5">
        <f t="shared" si="267"/>
        <v>0</v>
      </c>
      <c r="AB299" s="5">
        <f t="shared" si="268"/>
        <v>0</v>
      </c>
      <c r="AD299" s="36">
        <f t="shared" ref="AD299:AD309" si="300">S299</f>
        <v>6.0650000000000004</v>
      </c>
      <c r="AE299" s="165">
        <f t="shared" ref="AE299:AE309" si="301">T299</f>
        <v>0</v>
      </c>
      <c r="AF299" s="164">
        <f t="shared" ref="AF299:AF309" si="302">(A299-$C$3)/365.25</f>
        <v>25.251197809719372</v>
      </c>
      <c r="AG299" s="164">
        <f t="shared" ref="AG299:AG309" si="303">AF299</f>
        <v>25.251197809719372</v>
      </c>
      <c r="AH299" s="160">
        <v>1</v>
      </c>
      <c r="AJ299" s="36"/>
      <c r="AK299" s="36"/>
      <c r="AL299" s="36"/>
      <c r="AM299" s="137"/>
      <c r="AO299" s="138"/>
      <c r="BI299" s="39">
        <f t="shared" si="269"/>
        <v>0</v>
      </c>
      <c r="BJ299" s="39">
        <f t="shared" si="270"/>
        <v>0</v>
      </c>
      <c r="BK299" s="39">
        <f t="shared" si="271"/>
        <v>0</v>
      </c>
      <c r="BL299" s="39">
        <f t="shared" si="272"/>
        <v>0</v>
      </c>
      <c r="BM299" s="39">
        <f t="shared" si="273"/>
        <v>0</v>
      </c>
      <c r="BN299" s="39">
        <f t="shared" si="274"/>
        <v>0</v>
      </c>
      <c r="BO299" s="39">
        <f t="shared" si="275"/>
        <v>0</v>
      </c>
      <c r="BP299" s="39">
        <f t="shared" si="276"/>
        <v>0</v>
      </c>
      <c r="BQ299" s="39">
        <f t="shared" si="277"/>
        <v>0</v>
      </c>
      <c r="BR299" s="43"/>
      <c r="BS299" s="39">
        <f t="shared" si="278"/>
        <v>0</v>
      </c>
      <c r="BT299" s="39">
        <f t="shared" si="279"/>
        <v>0</v>
      </c>
      <c r="BU299" s="39">
        <f t="shared" si="280"/>
        <v>0</v>
      </c>
      <c r="BV299" s="40">
        <f t="shared" si="281"/>
        <v>0</v>
      </c>
      <c r="BX299" s="39">
        <f t="shared" si="282"/>
        <v>0</v>
      </c>
      <c r="BY299" s="39">
        <f t="shared" si="283"/>
        <v>0</v>
      </c>
      <c r="BZ299" s="39">
        <f t="shared" si="284"/>
        <v>0</v>
      </c>
      <c r="CA299" s="40">
        <f t="shared" si="285"/>
        <v>0</v>
      </c>
      <c r="CB299" s="40"/>
      <c r="CC299" s="52">
        <f t="shared" si="286"/>
        <v>0</v>
      </c>
      <c r="CE299" s="52">
        <f t="shared" si="287"/>
        <v>0</v>
      </c>
      <c r="CF299" s="70"/>
    </row>
    <row r="300" spans="1:84" ht="12" customHeight="1">
      <c r="A300" s="44">
        <f t="shared" si="288"/>
        <v>46204</v>
      </c>
      <c r="B300" s="66">
        <f t="shared" si="289"/>
        <v>15000</v>
      </c>
      <c r="C300" s="67"/>
      <c r="D300" s="68">
        <f t="shared" si="252"/>
        <v>15000</v>
      </c>
      <c r="E300" s="35">
        <f t="shared" si="253"/>
        <v>0</v>
      </c>
      <c r="F300" s="35">
        <f t="shared" si="254"/>
        <v>0</v>
      </c>
      <c r="G300" s="55">
        <f t="shared" si="255"/>
        <v>6.0650000000000004</v>
      </c>
      <c r="H300" s="69">
        <f>G300+' Summary'!$B$15</f>
        <v>6.0650000000000004</v>
      </c>
      <c r="I300" s="105">
        <f>H300+' Summary'!$B$17</f>
        <v>6.0650000000000004</v>
      </c>
      <c r="J300" s="55">
        <f t="shared" si="256"/>
        <v>0</v>
      </c>
      <c r="K300" s="69">
        <f>J300+' Summary'!$B$16</f>
        <v>0</v>
      </c>
      <c r="L300" s="105">
        <f t="shared" si="257"/>
        <v>0</v>
      </c>
      <c r="M300" s="55">
        <f t="shared" si="258"/>
        <v>0</v>
      </c>
      <c r="N300" s="69">
        <f t="shared" si="299"/>
        <v>0</v>
      </c>
      <c r="O300" s="105">
        <f t="shared" si="299"/>
        <v>0</v>
      </c>
      <c r="P300" s="7"/>
      <c r="Q300" s="105">
        <f t="shared" si="259"/>
        <v>6.0650000000000004</v>
      </c>
      <c r="R300" s="105">
        <f t="shared" si="260"/>
        <v>6.0650000000000004</v>
      </c>
      <c r="S300" s="105">
        <f t="shared" si="261"/>
        <v>6.0650000000000004</v>
      </c>
      <c r="T300" s="161">
        <f>Curves!F296+' Summary'!$B$18</f>
        <v>0</v>
      </c>
      <c r="U300" s="5">
        <f t="shared" si="262"/>
        <v>31</v>
      </c>
      <c r="V300" s="45">
        <f t="shared" si="263"/>
        <v>46259</v>
      </c>
      <c r="W300" s="5">
        <f t="shared" si="264"/>
        <v>9308</v>
      </c>
      <c r="X300" s="55">
        <f t="shared" si="265"/>
        <v>6.2845917974847509E-2</v>
      </c>
      <c r="Y300" s="47">
        <f t="shared" si="266"/>
        <v>0.20661209696101659</v>
      </c>
      <c r="Z300" s="47">
        <f>Y300/Y297</f>
        <v>0.98453468167234603</v>
      </c>
      <c r="AA300" s="5">
        <f t="shared" si="267"/>
        <v>0</v>
      </c>
      <c r="AB300" s="5">
        <f t="shared" si="268"/>
        <v>0</v>
      </c>
      <c r="AD300" s="36">
        <f t="shared" si="300"/>
        <v>6.0650000000000004</v>
      </c>
      <c r="AE300" s="165">
        <f t="shared" si="301"/>
        <v>0</v>
      </c>
      <c r="AF300" s="164">
        <f t="shared" si="302"/>
        <v>25.333333333333332</v>
      </c>
      <c r="AG300" s="164">
        <f t="shared" si="303"/>
        <v>25.333333333333332</v>
      </c>
      <c r="AH300" s="160">
        <v>1</v>
      </c>
      <c r="AJ300" s="36"/>
      <c r="AK300" s="36"/>
      <c r="AL300" s="36"/>
      <c r="AM300" s="137"/>
      <c r="AO300" s="138"/>
      <c r="BI300" s="39">
        <f t="shared" si="269"/>
        <v>0</v>
      </c>
      <c r="BJ300" s="39">
        <f t="shared" si="270"/>
        <v>0</v>
      </c>
      <c r="BK300" s="39">
        <f t="shared" si="271"/>
        <v>0</v>
      </c>
      <c r="BL300" s="39">
        <f t="shared" si="272"/>
        <v>0</v>
      </c>
      <c r="BM300" s="39">
        <f t="shared" si="273"/>
        <v>0</v>
      </c>
      <c r="BN300" s="39">
        <f t="shared" si="274"/>
        <v>0</v>
      </c>
      <c r="BO300" s="39">
        <f t="shared" si="275"/>
        <v>0</v>
      </c>
      <c r="BP300" s="39">
        <f t="shared" si="276"/>
        <v>0</v>
      </c>
      <c r="BQ300" s="39">
        <f t="shared" si="277"/>
        <v>0</v>
      </c>
      <c r="BR300" s="43"/>
      <c r="BS300" s="39">
        <f t="shared" si="278"/>
        <v>0</v>
      </c>
      <c r="BT300" s="39">
        <f t="shared" si="279"/>
        <v>0</v>
      </c>
      <c r="BU300" s="39">
        <f t="shared" si="280"/>
        <v>0</v>
      </c>
      <c r="BV300" s="40">
        <f t="shared" si="281"/>
        <v>0</v>
      </c>
      <c r="BX300" s="39">
        <f t="shared" si="282"/>
        <v>0</v>
      </c>
      <c r="BY300" s="39">
        <f t="shared" si="283"/>
        <v>0</v>
      </c>
      <c r="BZ300" s="39">
        <f t="shared" si="284"/>
        <v>0</v>
      </c>
      <c r="CA300" s="40">
        <f t="shared" si="285"/>
        <v>0</v>
      </c>
      <c r="CB300" s="40"/>
      <c r="CC300" s="52">
        <f t="shared" si="286"/>
        <v>0</v>
      </c>
      <c r="CE300" s="52">
        <f t="shared" si="287"/>
        <v>0</v>
      </c>
      <c r="CF300" s="70"/>
    </row>
    <row r="301" spans="1:84" ht="12" customHeight="1">
      <c r="A301" s="44">
        <f t="shared" si="288"/>
        <v>46235</v>
      </c>
      <c r="B301" s="66">
        <f t="shared" si="289"/>
        <v>15000</v>
      </c>
      <c r="C301" s="67"/>
      <c r="D301" s="68">
        <f t="shared" si="252"/>
        <v>15000</v>
      </c>
      <c r="E301" s="35">
        <f t="shared" si="253"/>
        <v>0</v>
      </c>
      <c r="F301" s="35">
        <f t="shared" si="254"/>
        <v>0</v>
      </c>
      <c r="G301" s="55">
        <f t="shared" si="255"/>
        <v>6.0650000000000004</v>
      </c>
      <c r="H301" s="69">
        <f>G301+' Summary'!$B$15</f>
        <v>6.0650000000000004</v>
      </c>
      <c r="I301" s="105">
        <f>H301+' Summary'!$B$17</f>
        <v>6.0650000000000004</v>
      </c>
      <c r="J301" s="55">
        <f t="shared" si="256"/>
        <v>0</v>
      </c>
      <c r="K301" s="69">
        <f>J301+' Summary'!$B$16</f>
        <v>0</v>
      </c>
      <c r="L301" s="105">
        <f t="shared" si="257"/>
        <v>0</v>
      </c>
      <c r="M301" s="55">
        <f t="shared" si="258"/>
        <v>0</v>
      </c>
      <c r="N301" s="69">
        <f t="shared" si="299"/>
        <v>0</v>
      </c>
      <c r="O301" s="105">
        <f t="shared" si="299"/>
        <v>0</v>
      </c>
      <c r="P301" s="7"/>
      <c r="Q301" s="105">
        <f t="shared" si="259"/>
        <v>6.0650000000000004</v>
      </c>
      <c r="R301" s="105">
        <f t="shared" si="260"/>
        <v>6.0650000000000004</v>
      </c>
      <c r="S301" s="105">
        <f t="shared" si="261"/>
        <v>6.0650000000000004</v>
      </c>
      <c r="T301" s="161">
        <f>Curves!F297+' Summary'!$B$18</f>
        <v>0</v>
      </c>
      <c r="U301" s="5">
        <f t="shared" si="262"/>
        <v>31</v>
      </c>
      <c r="V301" s="45">
        <f t="shared" si="263"/>
        <v>46290</v>
      </c>
      <c r="W301" s="5">
        <f t="shared" si="264"/>
        <v>9339</v>
      </c>
      <c r="X301" s="55">
        <f t="shared" si="265"/>
        <v>6.2845917974847509E-2</v>
      </c>
      <c r="Y301" s="47">
        <f t="shared" si="266"/>
        <v>0.20552984434801649</v>
      </c>
      <c r="Z301" s="47">
        <f>Y301/Y297</f>
        <v>0.97937760109719385</v>
      </c>
      <c r="AA301" s="5">
        <f t="shared" si="267"/>
        <v>0</v>
      </c>
      <c r="AB301" s="5">
        <f t="shared" si="268"/>
        <v>0</v>
      </c>
      <c r="AD301" s="36">
        <f t="shared" si="300"/>
        <v>6.0650000000000004</v>
      </c>
      <c r="AE301" s="165">
        <f t="shared" si="301"/>
        <v>0</v>
      </c>
      <c r="AF301" s="164">
        <f t="shared" si="302"/>
        <v>25.418206707734427</v>
      </c>
      <c r="AG301" s="164">
        <f t="shared" si="303"/>
        <v>25.418206707734427</v>
      </c>
      <c r="AH301" s="160">
        <v>1</v>
      </c>
      <c r="AJ301" s="36"/>
      <c r="AK301" s="36"/>
      <c r="AL301" s="36"/>
      <c r="AM301" s="137"/>
      <c r="AO301" s="138"/>
      <c r="BI301" s="39">
        <f t="shared" si="269"/>
        <v>0</v>
      </c>
      <c r="BJ301" s="39">
        <f t="shared" si="270"/>
        <v>0</v>
      </c>
      <c r="BK301" s="39">
        <f t="shared" si="271"/>
        <v>0</v>
      </c>
      <c r="BL301" s="39">
        <f t="shared" si="272"/>
        <v>0</v>
      </c>
      <c r="BM301" s="39">
        <f t="shared" si="273"/>
        <v>0</v>
      </c>
      <c r="BN301" s="39">
        <f t="shared" si="274"/>
        <v>0</v>
      </c>
      <c r="BO301" s="39">
        <f t="shared" si="275"/>
        <v>0</v>
      </c>
      <c r="BP301" s="39">
        <f t="shared" si="276"/>
        <v>0</v>
      </c>
      <c r="BQ301" s="39">
        <f t="shared" si="277"/>
        <v>0</v>
      </c>
      <c r="BR301" s="43"/>
      <c r="BS301" s="39">
        <f t="shared" si="278"/>
        <v>0</v>
      </c>
      <c r="BT301" s="39">
        <f t="shared" si="279"/>
        <v>0</v>
      </c>
      <c r="BU301" s="39">
        <f t="shared" si="280"/>
        <v>0</v>
      </c>
      <c r="BV301" s="40">
        <f t="shared" si="281"/>
        <v>0</v>
      </c>
      <c r="BX301" s="39">
        <f t="shared" si="282"/>
        <v>0</v>
      </c>
      <c r="BY301" s="39">
        <f t="shared" si="283"/>
        <v>0</v>
      </c>
      <c r="BZ301" s="39">
        <f t="shared" si="284"/>
        <v>0</v>
      </c>
      <c r="CA301" s="40">
        <f t="shared" si="285"/>
        <v>0</v>
      </c>
      <c r="CB301" s="40"/>
      <c r="CC301" s="52">
        <f t="shared" si="286"/>
        <v>0</v>
      </c>
      <c r="CE301" s="52">
        <f t="shared" si="287"/>
        <v>0</v>
      </c>
      <c r="CF301" s="70"/>
    </row>
    <row r="302" spans="1:84" ht="12" customHeight="1">
      <c r="A302" s="44">
        <f t="shared" si="288"/>
        <v>46266</v>
      </c>
      <c r="B302" s="66">
        <f t="shared" si="289"/>
        <v>15000</v>
      </c>
      <c r="C302" s="67"/>
      <c r="D302" s="68">
        <f t="shared" si="252"/>
        <v>15000</v>
      </c>
      <c r="E302" s="35">
        <f t="shared" si="253"/>
        <v>0</v>
      </c>
      <c r="F302" s="35">
        <f t="shared" si="254"/>
        <v>0</v>
      </c>
      <c r="G302" s="55">
        <f t="shared" si="255"/>
        <v>6.0650000000000004</v>
      </c>
      <c r="H302" s="69">
        <f>G302+' Summary'!$B$15</f>
        <v>6.0650000000000004</v>
      </c>
      <c r="I302" s="105">
        <f>H302+' Summary'!$B$17</f>
        <v>6.0650000000000004</v>
      </c>
      <c r="J302" s="55">
        <f t="shared" si="256"/>
        <v>0</v>
      </c>
      <c r="K302" s="69">
        <f>J302+' Summary'!$B$16</f>
        <v>0</v>
      </c>
      <c r="L302" s="105">
        <f t="shared" si="257"/>
        <v>0</v>
      </c>
      <c r="M302" s="55">
        <f t="shared" si="258"/>
        <v>0</v>
      </c>
      <c r="N302" s="69">
        <f t="shared" si="299"/>
        <v>0</v>
      </c>
      <c r="O302" s="105">
        <f t="shared" si="299"/>
        <v>0</v>
      </c>
      <c r="P302" s="7"/>
      <c r="Q302" s="105">
        <f t="shared" si="259"/>
        <v>6.0650000000000004</v>
      </c>
      <c r="R302" s="105">
        <f t="shared" si="260"/>
        <v>6.0650000000000004</v>
      </c>
      <c r="S302" s="105">
        <f t="shared" si="261"/>
        <v>6.0650000000000004</v>
      </c>
      <c r="T302" s="161">
        <f>Curves!F298+' Summary'!$B$18</f>
        <v>0</v>
      </c>
      <c r="U302" s="5">
        <f t="shared" si="262"/>
        <v>30</v>
      </c>
      <c r="V302" s="45">
        <f t="shared" si="263"/>
        <v>46320</v>
      </c>
      <c r="W302" s="5">
        <f t="shared" si="264"/>
        <v>9369</v>
      </c>
      <c r="X302" s="55">
        <f t="shared" si="265"/>
        <v>6.2845917974847509E-2</v>
      </c>
      <c r="Y302" s="47">
        <f t="shared" si="266"/>
        <v>0.20448790099602904</v>
      </c>
      <c r="Z302" s="47">
        <f>Y302/Y297</f>
        <v>0.97441259962120019</v>
      </c>
      <c r="AA302" s="5">
        <f t="shared" si="267"/>
        <v>0</v>
      </c>
      <c r="AB302" s="5">
        <f t="shared" si="268"/>
        <v>0</v>
      </c>
      <c r="AD302" s="36">
        <f t="shared" si="300"/>
        <v>6.0650000000000004</v>
      </c>
      <c r="AE302" s="165">
        <f t="shared" si="301"/>
        <v>0</v>
      </c>
      <c r="AF302" s="164">
        <f t="shared" si="302"/>
        <v>25.503080082135522</v>
      </c>
      <c r="AG302" s="164">
        <f t="shared" si="303"/>
        <v>25.503080082135522</v>
      </c>
      <c r="AH302" s="160">
        <v>1</v>
      </c>
      <c r="AJ302" s="36"/>
      <c r="AK302" s="36"/>
      <c r="AL302" s="36"/>
      <c r="AM302" s="137"/>
      <c r="AO302" s="138"/>
      <c r="BI302" s="39">
        <f t="shared" si="269"/>
        <v>0</v>
      </c>
      <c r="BJ302" s="39">
        <f t="shared" si="270"/>
        <v>0</v>
      </c>
      <c r="BK302" s="39">
        <f t="shared" si="271"/>
        <v>0</v>
      </c>
      <c r="BL302" s="39">
        <f t="shared" si="272"/>
        <v>0</v>
      </c>
      <c r="BM302" s="39">
        <f t="shared" si="273"/>
        <v>0</v>
      </c>
      <c r="BN302" s="39">
        <f t="shared" si="274"/>
        <v>0</v>
      </c>
      <c r="BO302" s="39">
        <f t="shared" si="275"/>
        <v>0</v>
      </c>
      <c r="BP302" s="39">
        <f t="shared" si="276"/>
        <v>0</v>
      </c>
      <c r="BQ302" s="39">
        <f t="shared" si="277"/>
        <v>0</v>
      </c>
      <c r="BR302" s="43"/>
      <c r="BS302" s="39">
        <f t="shared" si="278"/>
        <v>0</v>
      </c>
      <c r="BT302" s="39">
        <f t="shared" si="279"/>
        <v>0</v>
      </c>
      <c r="BU302" s="39">
        <f t="shared" si="280"/>
        <v>0</v>
      </c>
      <c r="BV302" s="40">
        <f t="shared" si="281"/>
        <v>0</v>
      </c>
      <c r="BX302" s="39">
        <f t="shared" si="282"/>
        <v>0</v>
      </c>
      <c r="BY302" s="39">
        <f t="shared" si="283"/>
        <v>0</v>
      </c>
      <c r="BZ302" s="39">
        <f t="shared" si="284"/>
        <v>0</v>
      </c>
      <c r="CA302" s="40">
        <f t="shared" si="285"/>
        <v>0</v>
      </c>
      <c r="CB302" s="40"/>
      <c r="CC302" s="52">
        <f t="shared" si="286"/>
        <v>0</v>
      </c>
      <c r="CE302" s="52">
        <f t="shared" si="287"/>
        <v>0</v>
      </c>
      <c r="CF302" s="70"/>
    </row>
    <row r="303" spans="1:84" ht="12" customHeight="1">
      <c r="A303" s="44">
        <f t="shared" si="288"/>
        <v>46296</v>
      </c>
      <c r="B303" s="66">
        <f t="shared" si="289"/>
        <v>15000</v>
      </c>
      <c r="C303" s="67"/>
      <c r="D303" s="68">
        <f t="shared" si="252"/>
        <v>15000</v>
      </c>
      <c r="E303" s="35">
        <f t="shared" si="253"/>
        <v>0</v>
      </c>
      <c r="F303" s="35">
        <f t="shared" si="254"/>
        <v>0</v>
      </c>
      <c r="G303" s="55">
        <f t="shared" si="255"/>
        <v>6.0650000000000004</v>
      </c>
      <c r="H303" s="69">
        <f>G303+' Summary'!$B$15</f>
        <v>6.0650000000000004</v>
      </c>
      <c r="I303" s="105">
        <f>H303+' Summary'!$B$17</f>
        <v>6.0650000000000004</v>
      </c>
      <c r="J303" s="55">
        <f t="shared" si="256"/>
        <v>0</v>
      </c>
      <c r="K303" s="69">
        <f>J303+' Summary'!$B$16</f>
        <v>0</v>
      </c>
      <c r="L303" s="105">
        <f t="shared" si="257"/>
        <v>0</v>
      </c>
      <c r="M303" s="55">
        <f t="shared" si="258"/>
        <v>0</v>
      </c>
      <c r="N303" s="69">
        <f t="shared" si="299"/>
        <v>0</v>
      </c>
      <c r="O303" s="105">
        <f t="shared" si="299"/>
        <v>0</v>
      </c>
      <c r="P303" s="7"/>
      <c r="Q303" s="105">
        <f t="shared" si="259"/>
        <v>6.0650000000000004</v>
      </c>
      <c r="R303" s="105">
        <f t="shared" si="260"/>
        <v>6.0650000000000004</v>
      </c>
      <c r="S303" s="105">
        <f t="shared" si="261"/>
        <v>6.0650000000000004</v>
      </c>
      <c r="T303" s="161">
        <f>Curves!F299+' Summary'!$B$18</f>
        <v>0</v>
      </c>
      <c r="U303" s="5">
        <f t="shared" si="262"/>
        <v>31</v>
      </c>
      <c r="V303" s="45">
        <f t="shared" si="263"/>
        <v>46351</v>
      </c>
      <c r="W303" s="5">
        <f t="shared" si="264"/>
        <v>9400</v>
      </c>
      <c r="X303" s="55">
        <f t="shared" si="265"/>
        <v>6.2845917974847509E-2</v>
      </c>
      <c r="Y303" s="47">
        <f t="shared" si="266"/>
        <v>0.2034167751111704</v>
      </c>
      <c r="Z303" s="47">
        <f>Y303/Y297</f>
        <v>0.96930853941566786</v>
      </c>
      <c r="AA303" s="5">
        <f t="shared" si="267"/>
        <v>0</v>
      </c>
      <c r="AB303" s="5">
        <f t="shared" si="268"/>
        <v>0</v>
      </c>
      <c r="AD303" s="36">
        <f t="shared" si="300"/>
        <v>6.0650000000000004</v>
      </c>
      <c r="AE303" s="165">
        <f t="shared" si="301"/>
        <v>0</v>
      </c>
      <c r="AF303" s="164">
        <f t="shared" si="302"/>
        <v>25.585215605749486</v>
      </c>
      <c r="AG303" s="164">
        <f t="shared" si="303"/>
        <v>25.585215605749486</v>
      </c>
      <c r="AH303" s="160">
        <v>1</v>
      </c>
      <c r="AJ303" s="36"/>
      <c r="AK303" s="36"/>
      <c r="AL303" s="36"/>
      <c r="AM303" s="137"/>
      <c r="AO303" s="138"/>
      <c r="BI303" s="39">
        <f t="shared" si="269"/>
        <v>0</v>
      </c>
      <c r="BJ303" s="39">
        <f t="shared" si="270"/>
        <v>0</v>
      </c>
      <c r="BK303" s="39">
        <f t="shared" si="271"/>
        <v>0</v>
      </c>
      <c r="BL303" s="39">
        <f t="shared" si="272"/>
        <v>0</v>
      </c>
      <c r="BM303" s="39">
        <f t="shared" si="273"/>
        <v>0</v>
      </c>
      <c r="BN303" s="39">
        <f t="shared" si="274"/>
        <v>0</v>
      </c>
      <c r="BO303" s="39">
        <f t="shared" si="275"/>
        <v>0</v>
      </c>
      <c r="BP303" s="39">
        <f t="shared" si="276"/>
        <v>0</v>
      </c>
      <c r="BQ303" s="39">
        <f t="shared" si="277"/>
        <v>0</v>
      </c>
      <c r="BR303" s="43"/>
      <c r="BS303" s="39">
        <f t="shared" si="278"/>
        <v>0</v>
      </c>
      <c r="BT303" s="39">
        <f t="shared" si="279"/>
        <v>0</v>
      </c>
      <c r="BU303" s="39">
        <f t="shared" si="280"/>
        <v>0</v>
      </c>
      <c r="BV303" s="40">
        <f t="shared" si="281"/>
        <v>0</v>
      </c>
      <c r="BX303" s="39">
        <f t="shared" si="282"/>
        <v>0</v>
      </c>
      <c r="BY303" s="39">
        <f t="shared" si="283"/>
        <v>0</v>
      </c>
      <c r="BZ303" s="39">
        <f t="shared" si="284"/>
        <v>0</v>
      </c>
      <c r="CA303" s="40">
        <f t="shared" si="285"/>
        <v>0</v>
      </c>
      <c r="CB303" s="40"/>
      <c r="CC303" s="52">
        <f t="shared" si="286"/>
        <v>0</v>
      </c>
      <c r="CE303" s="52">
        <f t="shared" si="287"/>
        <v>0</v>
      </c>
      <c r="CF303" s="70"/>
    </row>
    <row r="304" spans="1:84" ht="12" customHeight="1">
      <c r="A304" s="44">
        <f t="shared" si="288"/>
        <v>46327</v>
      </c>
      <c r="B304" s="66">
        <f t="shared" si="289"/>
        <v>15000</v>
      </c>
      <c r="C304" s="67"/>
      <c r="D304" s="68">
        <f t="shared" si="252"/>
        <v>15000</v>
      </c>
      <c r="E304" s="35">
        <f t="shared" si="253"/>
        <v>0</v>
      </c>
      <c r="F304" s="35">
        <f t="shared" si="254"/>
        <v>0</v>
      </c>
      <c r="G304" s="55">
        <f t="shared" si="255"/>
        <v>6.0650000000000004</v>
      </c>
      <c r="H304" s="69">
        <f>G304+' Summary'!$B$15</f>
        <v>6.0650000000000004</v>
      </c>
      <c r="I304" s="105">
        <f>H304+' Summary'!$B$17</f>
        <v>6.0650000000000004</v>
      </c>
      <c r="J304" s="55">
        <f t="shared" si="256"/>
        <v>0</v>
      </c>
      <c r="K304" s="69">
        <f>J304+' Summary'!$B$16</f>
        <v>0</v>
      </c>
      <c r="L304" s="105">
        <f t="shared" si="257"/>
        <v>0</v>
      </c>
      <c r="M304" s="55">
        <f t="shared" si="258"/>
        <v>0</v>
      </c>
      <c r="N304" s="69">
        <f t="shared" si="299"/>
        <v>0</v>
      </c>
      <c r="O304" s="105">
        <f t="shared" si="299"/>
        <v>0</v>
      </c>
      <c r="P304" s="7"/>
      <c r="Q304" s="105">
        <f t="shared" si="259"/>
        <v>6.0650000000000004</v>
      </c>
      <c r="R304" s="105">
        <f t="shared" si="260"/>
        <v>6.0650000000000004</v>
      </c>
      <c r="S304" s="105">
        <f t="shared" si="261"/>
        <v>6.0650000000000004</v>
      </c>
      <c r="T304" s="161">
        <f>Curves!F300+' Summary'!$B$18</f>
        <v>0</v>
      </c>
      <c r="U304" s="5">
        <f t="shared" si="262"/>
        <v>30</v>
      </c>
      <c r="V304" s="45">
        <f t="shared" si="263"/>
        <v>46381</v>
      </c>
      <c r="W304" s="5">
        <f t="shared" si="264"/>
        <v>9430</v>
      </c>
      <c r="X304" s="55">
        <f t="shared" si="265"/>
        <v>6.2845917974847509E-2</v>
      </c>
      <c r="Y304" s="47">
        <f t="shared" si="266"/>
        <v>0.20238554406449608</v>
      </c>
      <c r="Z304" s="47">
        <f>Y304/Y297</f>
        <v>0.96439458352827512</v>
      </c>
      <c r="AA304" s="5">
        <f t="shared" si="267"/>
        <v>0</v>
      </c>
      <c r="AB304" s="5">
        <f t="shared" si="268"/>
        <v>0</v>
      </c>
      <c r="AD304" s="36">
        <f t="shared" si="300"/>
        <v>6.0650000000000004</v>
      </c>
      <c r="AE304" s="165">
        <f t="shared" si="301"/>
        <v>0</v>
      </c>
      <c r="AF304" s="164">
        <f t="shared" si="302"/>
        <v>25.670088980150581</v>
      </c>
      <c r="AG304" s="164">
        <f t="shared" si="303"/>
        <v>25.670088980150581</v>
      </c>
      <c r="AH304" s="160">
        <v>1</v>
      </c>
      <c r="AJ304" s="36"/>
      <c r="AK304" s="36"/>
      <c r="AL304" s="36"/>
      <c r="AM304" s="137"/>
      <c r="AO304" s="138"/>
      <c r="BI304" s="39">
        <f t="shared" si="269"/>
        <v>0</v>
      </c>
      <c r="BJ304" s="39">
        <f t="shared" si="270"/>
        <v>0</v>
      </c>
      <c r="BK304" s="39">
        <f t="shared" si="271"/>
        <v>0</v>
      </c>
      <c r="BL304" s="39">
        <f t="shared" si="272"/>
        <v>0</v>
      </c>
      <c r="BM304" s="39">
        <f t="shared" si="273"/>
        <v>0</v>
      </c>
      <c r="BN304" s="39">
        <f t="shared" si="274"/>
        <v>0</v>
      </c>
      <c r="BO304" s="39">
        <f t="shared" si="275"/>
        <v>0</v>
      </c>
      <c r="BP304" s="39">
        <f t="shared" si="276"/>
        <v>0</v>
      </c>
      <c r="BQ304" s="39">
        <f t="shared" si="277"/>
        <v>0</v>
      </c>
      <c r="BR304" s="43"/>
      <c r="BS304" s="39">
        <f t="shared" si="278"/>
        <v>0</v>
      </c>
      <c r="BT304" s="39">
        <f t="shared" si="279"/>
        <v>0</v>
      </c>
      <c r="BU304" s="39">
        <f t="shared" si="280"/>
        <v>0</v>
      </c>
      <c r="BV304" s="40">
        <f t="shared" si="281"/>
        <v>0</v>
      </c>
      <c r="BX304" s="39">
        <f t="shared" si="282"/>
        <v>0</v>
      </c>
      <c r="BY304" s="39">
        <f t="shared" si="283"/>
        <v>0</v>
      </c>
      <c r="BZ304" s="39">
        <f t="shared" si="284"/>
        <v>0</v>
      </c>
      <c r="CA304" s="40">
        <f t="shared" si="285"/>
        <v>0</v>
      </c>
      <c r="CB304" s="40"/>
      <c r="CC304" s="52">
        <f t="shared" si="286"/>
        <v>0</v>
      </c>
      <c r="CE304" s="52">
        <f t="shared" si="287"/>
        <v>0</v>
      </c>
      <c r="CF304" s="70"/>
    </row>
    <row r="305" spans="1:84" ht="12" customHeight="1">
      <c r="A305" s="44">
        <f t="shared" si="288"/>
        <v>46357</v>
      </c>
      <c r="B305" s="66">
        <f t="shared" si="289"/>
        <v>15000</v>
      </c>
      <c r="C305" s="67"/>
      <c r="D305" s="68">
        <f t="shared" si="252"/>
        <v>15000</v>
      </c>
      <c r="E305" s="35">
        <f t="shared" si="253"/>
        <v>0</v>
      </c>
      <c r="F305" s="35">
        <f t="shared" si="254"/>
        <v>0</v>
      </c>
      <c r="G305" s="55">
        <f t="shared" si="255"/>
        <v>6.0650000000000004</v>
      </c>
      <c r="H305" s="69">
        <f>G305+' Summary'!$B$15</f>
        <v>6.0650000000000004</v>
      </c>
      <c r="I305" s="105">
        <f>H305+' Summary'!$B$17</f>
        <v>6.0650000000000004</v>
      </c>
      <c r="J305" s="55">
        <f t="shared" si="256"/>
        <v>0</v>
      </c>
      <c r="K305" s="69">
        <f>J305+' Summary'!$B$16</f>
        <v>0</v>
      </c>
      <c r="L305" s="105">
        <f t="shared" si="257"/>
        <v>0</v>
      </c>
      <c r="M305" s="55">
        <f t="shared" si="258"/>
        <v>0</v>
      </c>
      <c r="N305" s="69">
        <f t="shared" si="299"/>
        <v>0</v>
      </c>
      <c r="O305" s="105">
        <f t="shared" si="299"/>
        <v>0</v>
      </c>
      <c r="P305" s="7"/>
      <c r="Q305" s="105">
        <f t="shared" si="259"/>
        <v>6.0650000000000004</v>
      </c>
      <c r="R305" s="105">
        <f t="shared" si="260"/>
        <v>6.0650000000000004</v>
      </c>
      <c r="S305" s="105">
        <f t="shared" si="261"/>
        <v>6.0650000000000004</v>
      </c>
      <c r="T305" s="161">
        <f>Curves!F301+' Summary'!$B$18</f>
        <v>0</v>
      </c>
      <c r="U305" s="5">
        <f t="shared" si="262"/>
        <v>31</v>
      </c>
      <c r="V305" s="45">
        <f t="shared" si="263"/>
        <v>46412</v>
      </c>
      <c r="W305" s="5">
        <f t="shared" si="264"/>
        <v>9461</v>
      </c>
      <c r="X305" s="55">
        <f t="shared" si="265"/>
        <v>6.2845917974847509E-2</v>
      </c>
      <c r="Y305" s="47">
        <f t="shared" si="266"/>
        <v>0.20132543051297166</v>
      </c>
      <c r="Z305" s="47">
        <f>Y305/Y297</f>
        <v>0.95934299858558147</v>
      </c>
      <c r="AA305" s="5">
        <f t="shared" si="267"/>
        <v>0</v>
      </c>
      <c r="AB305" s="5">
        <f t="shared" si="268"/>
        <v>0</v>
      </c>
      <c r="AD305" s="36">
        <f t="shared" si="300"/>
        <v>6.0650000000000004</v>
      </c>
      <c r="AE305" s="165">
        <f t="shared" si="301"/>
        <v>0</v>
      </c>
      <c r="AF305" s="164">
        <f t="shared" si="302"/>
        <v>25.752224503764545</v>
      </c>
      <c r="AG305" s="164">
        <f t="shared" si="303"/>
        <v>25.752224503764545</v>
      </c>
      <c r="AH305" s="160">
        <v>1</v>
      </c>
      <c r="AJ305" s="36"/>
      <c r="AK305" s="36"/>
      <c r="AL305" s="36"/>
      <c r="AM305" s="137"/>
      <c r="AO305" s="138"/>
      <c r="BI305" s="39">
        <f t="shared" si="269"/>
        <v>0</v>
      </c>
      <c r="BJ305" s="39">
        <f t="shared" si="270"/>
        <v>0</v>
      </c>
      <c r="BK305" s="39">
        <f t="shared" si="271"/>
        <v>0</v>
      </c>
      <c r="BL305" s="39">
        <f t="shared" si="272"/>
        <v>0</v>
      </c>
      <c r="BM305" s="39">
        <f t="shared" si="273"/>
        <v>0</v>
      </c>
      <c r="BN305" s="39">
        <f t="shared" si="274"/>
        <v>0</v>
      </c>
      <c r="BO305" s="39">
        <f t="shared" si="275"/>
        <v>0</v>
      </c>
      <c r="BP305" s="39">
        <f t="shared" si="276"/>
        <v>0</v>
      </c>
      <c r="BQ305" s="39">
        <f t="shared" si="277"/>
        <v>0</v>
      </c>
      <c r="BR305" s="43"/>
      <c r="BS305" s="39">
        <f t="shared" si="278"/>
        <v>0</v>
      </c>
      <c r="BT305" s="39">
        <f t="shared" si="279"/>
        <v>0</v>
      </c>
      <c r="BU305" s="39">
        <f t="shared" si="280"/>
        <v>0</v>
      </c>
      <c r="BV305" s="40">
        <f t="shared" si="281"/>
        <v>0</v>
      </c>
      <c r="BX305" s="39">
        <f t="shared" si="282"/>
        <v>0</v>
      </c>
      <c r="BY305" s="39">
        <f t="shared" si="283"/>
        <v>0</v>
      </c>
      <c r="BZ305" s="39">
        <f t="shared" si="284"/>
        <v>0</v>
      </c>
      <c r="CA305" s="40">
        <f t="shared" si="285"/>
        <v>0</v>
      </c>
      <c r="CB305" s="40"/>
      <c r="CC305" s="52">
        <f t="shared" si="286"/>
        <v>0</v>
      </c>
      <c r="CE305" s="52">
        <f t="shared" si="287"/>
        <v>0</v>
      </c>
      <c r="CF305" s="70"/>
    </row>
    <row r="306" spans="1:84" ht="12" customHeight="1">
      <c r="A306" s="44">
        <f t="shared" si="288"/>
        <v>46388</v>
      </c>
      <c r="B306" s="66">
        <f t="shared" si="289"/>
        <v>15000</v>
      </c>
      <c r="C306" s="67"/>
      <c r="D306" s="68">
        <f t="shared" si="252"/>
        <v>15000</v>
      </c>
      <c r="E306" s="35">
        <f t="shared" si="253"/>
        <v>0</v>
      </c>
      <c r="F306" s="35">
        <f t="shared" si="254"/>
        <v>0</v>
      </c>
      <c r="G306" s="55">
        <f t="shared" si="255"/>
        <v>6.0650000000000004</v>
      </c>
      <c r="H306" s="69">
        <f>G306+' Summary'!$B$15</f>
        <v>6.0650000000000004</v>
      </c>
      <c r="I306" s="105">
        <f>H306+' Summary'!$B$17</f>
        <v>6.0650000000000004</v>
      </c>
      <c r="J306" s="55">
        <f t="shared" si="256"/>
        <v>0</v>
      </c>
      <c r="K306" s="69">
        <f>J306+' Summary'!$B$16</f>
        <v>0</v>
      </c>
      <c r="L306" s="105">
        <f t="shared" si="257"/>
        <v>0</v>
      </c>
      <c r="M306" s="55">
        <f t="shared" si="258"/>
        <v>0</v>
      </c>
      <c r="N306" s="69">
        <f t="shared" si="299"/>
        <v>0</v>
      </c>
      <c r="O306" s="105">
        <f t="shared" si="299"/>
        <v>0</v>
      </c>
      <c r="P306" s="7"/>
      <c r="Q306" s="105">
        <f t="shared" si="259"/>
        <v>6.0650000000000004</v>
      </c>
      <c r="R306" s="105">
        <f t="shared" si="260"/>
        <v>6.0650000000000004</v>
      </c>
      <c r="S306" s="105">
        <f t="shared" si="261"/>
        <v>6.0650000000000004</v>
      </c>
      <c r="T306" s="161">
        <f>Curves!F302+' Summary'!$B$18</f>
        <v>0</v>
      </c>
      <c r="U306" s="5">
        <f t="shared" si="262"/>
        <v>31</v>
      </c>
      <c r="V306" s="45">
        <f t="shared" si="263"/>
        <v>46443</v>
      </c>
      <c r="W306" s="5">
        <f t="shared" si="264"/>
        <v>9492</v>
      </c>
      <c r="X306" s="55">
        <f t="shared" si="265"/>
        <v>6.2845917974847509E-2</v>
      </c>
      <c r="Y306" s="47">
        <f t="shared" si="266"/>
        <v>0.20027086993089135</v>
      </c>
      <c r="Z306" s="47">
        <f>Y306/Y297</f>
        <v>0.95431787429589121</v>
      </c>
      <c r="AA306" s="5">
        <f t="shared" si="267"/>
        <v>0</v>
      </c>
      <c r="AB306" s="5">
        <f t="shared" si="268"/>
        <v>0</v>
      </c>
      <c r="AD306" s="36">
        <f t="shared" si="300"/>
        <v>6.0650000000000004</v>
      </c>
      <c r="AE306" s="165">
        <f t="shared" si="301"/>
        <v>0</v>
      </c>
      <c r="AF306" s="164">
        <f t="shared" si="302"/>
        <v>25.83709787816564</v>
      </c>
      <c r="AG306" s="164">
        <f t="shared" si="303"/>
        <v>25.83709787816564</v>
      </c>
      <c r="AH306" s="160">
        <v>1</v>
      </c>
      <c r="AJ306" s="36"/>
      <c r="AK306" s="36"/>
      <c r="AL306" s="36"/>
      <c r="AM306" s="137"/>
      <c r="AO306" s="138"/>
      <c r="BI306" s="39">
        <f t="shared" si="269"/>
        <v>0</v>
      </c>
      <c r="BJ306" s="39">
        <f t="shared" si="270"/>
        <v>0</v>
      </c>
      <c r="BK306" s="39">
        <f t="shared" si="271"/>
        <v>0</v>
      </c>
      <c r="BL306" s="39">
        <f t="shared" si="272"/>
        <v>0</v>
      </c>
      <c r="BM306" s="39">
        <f t="shared" si="273"/>
        <v>0</v>
      </c>
      <c r="BN306" s="39">
        <f t="shared" si="274"/>
        <v>0</v>
      </c>
      <c r="BO306" s="39">
        <f t="shared" si="275"/>
        <v>0</v>
      </c>
      <c r="BP306" s="39">
        <f t="shared" si="276"/>
        <v>0</v>
      </c>
      <c r="BQ306" s="39">
        <f t="shared" si="277"/>
        <v>0</v>
      </c>
      <c r="BR306" s="43"/>
      <c r="BS306" s="39">
        <f t="shared" si="278"/>
        <v>0</v>
      </c>
      <c r="BT306" s="39">
        <f t="shared" si="279"/>
        <v>0</v>
      </c>
      <c r="BU306" s="39">
        <f t="shared" si="280"/>
        <v>0</v>
      </c>
      <c r="BV306" s="40">
        <f t="shared" si="281"/>
        <v>0</v>
      </c>
      <c r="BX306" s="39">
        <f t="shared" si="282"/>
        <v>0</v>
      </c>
      <c r="BY306" s="39">
        <f t="shared" si="283"/>
        <v>0</v>
      </c>
      <c r="BZ306" s="39">
        <f t="shared" si="284"/>
        <v>0</v>
      </c>
      <c r="CA306" s="40">
        <f t="shared" si="285"/>
        <v>0</v>
      </c>
      <c r="CB306" s="40"/>
      <c r="CC306" s="52">
        <f t="shared" si="286"/>
        <v>0</v>
      </c>
      <c r="CE306" s="52">
        <f t="shared" si="287"/>
        <v>0</v>
      </c>
      <c r="CF306" s="70"/>
    </row>
    <row r="307" spans="1:84" ht="12" customHeight="1">
      <c r="A307" s="44">
        <f t="shared" si="288"/>
        <v>46419</v>
      </c>
      <c r="B307" s="66">
        <f t="shared" si="289"/>
        <v>15000</v>
      </c>
      <c r="C307" s="67"/>
      <c r="D307" s="68">
        <f t="shared" si="252"/>
        <v>15000</v>
      </c>
      <c r="E307" s="35">
        <f t="shared" si="253"/>
        <v>0</v>
      </c>
      <c r="F307" s="35">
        <f t="shared" si="254"/>
        <v>0</v>
      </c>
      <c r="G307" s="55">
        <f t="shared" si="255"/>
        <v>6.0650000000000004</v>
      </c>
      <c r="H307" s="69">
        <f>G307+' Summary'!$B$15</f>
        <v>6.0650000000000004</v>
      </c>
      <c r="I307" s="105">
        <f>H307+' Summary'!$B$17</f>
        <v>6.0650000000000004</v>
      </c>
      <c r="J307" s="55">
        <f t="shared" si="256"/>
        <v>0</v>
      </c>
      <c r="K307" s="69">
        <f>J307+' Summary'!$B$16</f>
        <v>0</v>
      </c>
      <c r="L307" s="105">
        <f t="shared" si="257"/>
        <v>0</v>
      </c>
      <c r="M307" s="55">
        <f t="shared" si="258"/>
        <v>0</v>
      </c>
      <c r="N307" s="69">
        <f t="shared" si="299"/>
        <v>0</v>
      </c>
      <c r="O307" s="105">
        <f t="shared" si="299"/>
        <v>0</v>
      </c>
      <c r="P307" s="7"/>
      <c r="Q307" s="105">
        <f t="shared" si="259"/>
        <v>6.0650000000000004</v>
      </c>
      <c r="R307" s="105">
        <f t="shared" si="260"/>
        <v>6.0650000000000004</v>
      </c>
      <c r="S307" s="105">
        <f t="shared" si="261"/>
        <v>6.0650000000000004</v>
      </c>
      <c r="T307" s="161">
        <f>Curves!F303+' Summary'!$B$18</f>
        <v>0</v>
      </c>
      <c r="U307" s="5">
        <f t="shared" si="262"/>
        <v>28</v>
      </c>
      <c r="V307" s="45">
        <f t="shared" si="263"/>
        <v>46471</v>
      </c>
      <c r="W307" s="5">
        <f t="shared" si="264"/>
        <v>9520</v>
      </c>
      <c r="X307" s="55">
        <f t="shared" si="265"/>
        <v>6.2845917974847509E-2</v>
      </c>
      <c r="Y307" s="47">
        <f t="shared" si="266"/>
        <v>0.19932311229693836</v>
      </c>
      <c r="Z307" s="47">
        <f>Y307/Y297</f>
        <v>0.94980168054842395</v>
      </c>
      <c r="AA307" s="5">
        <f t="shared" si="267"/>
        <v>0</v>
      </c>
      <c r="AB307" s="5">
        <f t="shared" si="268"/>
        <v>0</v>
      </c>
      <c r="AD307" s="36">
        <f t="shared" si="300"/>
        <v>6.0650000000000004</v>
      </c>
      <c r="AE307" s="165">
        <f t="shared" si="301"/>
        <v>0</v>
      </c>
      <c r="AF307" s="164">
        <f t="shared" si="302"/>
        <v>25.921971252566735</v>
      </c>
      <c r="AG307" s="164">
        <f t="shared" si="303"/>
        <v>25.921971252566735</v>
      </c>
      <c r="AH307" s="160">
        <v>1</v>
      </c>
      <c r="AJ307" s="36"/>
      <c r="AK307" s="36"/>
      <c r="AL307" s="36"/>
      <c r="AM307" s="137"/>
      <c r="AO307" s="138"/>
      <c r="BI307" s="39">
        <f t="shared" si="269"/>
        <v>0</v>
      </c>
      <c r="BJ307" s="39">
        <f t="shared" si="270"/>
        <v>0</v>
      </c>
      <c r="BK307" s="39">
        <f t="shared" si="271"/>
        <v>0</v>
      </c>
      <c r="BL307" s="39">
        <f t="shared" si="272"/>
        <v>0</v>
      </c>
      <c r="BM307" s="39">
        <f t="shared" si="273"/>
        <v>0</v>
      </c>
      <c r="BN307" s="39">
        <f t="shared" si="274"/>
        <v>0</v>
      </c>
      <c r="BO307" s="39">
        <f t="shared" si="275"/>
        <v>0</v>
      </c>
      <c r="BP307" s="39">
        <f t="shared" si="276"/>
        <v>0</v>
      </c>
      <c r="BQ307" s="39">
        <f t="shared" si="277"/>
        <v>0</v>
      </c>
      <c r="BR307" s="43"/>
      <c r="BS307" s="39">
        <f t="shared" si="278"/>
        <v>0</v>
      </c>
      <c r="BT307" s="39">
        <f t="shared" si="279"/>
        <v>0</v>
      </c>
      <c r="BU307" s="39">
        <f t="shared" si="280"/>
        <v>0</v>
      </c>
      <c r="BV307" s="40">
        <f t="shared" si="281"/>
        <v>0</v>
      </c>
      <c r="BX307" s="39">
        <f t="shared" si="282"/>
        <v>0</v>
      </c>
      <c r="BY307" s="39">
        <f t="shared" si="283"/>
        <v>0</v>
      </c>
      <c r="BZ307" s="39">
        <f t="shared" si="284"/>
        <v>0</v>
      </c>
      <c r="CA307" s="40">
        <f t="shared" si="285"/>
        <v>0</v>
      </c>
      <c r="CB307" s="40"/>
      <c r="CC307" s="52">
        <f t="shared" si="286"/>
        <v>0</v>
      </c>
      <c r="CE307" s="52">
        <f t="shared" si="287"/>
        <v>0</v>
      </c>
      <c r="CF307" s="70"/>
    </row>
    <row r="308" spans="1:84" ht="12" customHeight="1">
      <c r="A308" s="44">
        <f t="shared" si="288"/>
        <v>46447</v>
      </c>
      <c r="B308" s="66">
        <f t="shared" si="289"/>
        <v>15000</v>
      </c>
      <c r="C308" s="67"/>
      <c r="D308" s="68">
        <f t="shared" si="252"/>
        <v>15000</v>
      </c>
      <c r="E308" s="35">
        <f t="shared" si="253"/>
        <v>0</v>
      </c>
      <c r="F308" s="35">
        <f t="shared" si="254"/>
        <v>0</v>
      </c>
      <c r="G308" s="55">
        <f t="shared" si="255"/>
        <v>6.0650000000000004</v>
      </c>
      <c r="H308" s="69">
        <f>G308+' Summary'!$B$15</f>
        <v>6.0650000000000004</v>
      </c>
      <c r="I308" s="105">
        <f>H308+' Summary'!$B$17</f>
        <v>6.0650000000000004</v>
      </c>
      <c r="J308" s="55">
        <f t="shared" si="256"/>
        <v>0</v>
      </c>
      <c r="K308" s="69">
        <f>J308+' Summary'!$B$16</f>
        <v>0</v>
      </c>
      <c r="L308" s="105">
        <f t="shared" si="257"/>
        <v>0</v>
      </c>
      <c r="M308" s="55">
        <f t="shared" si="258"/>
        <v>0</v>
      </c>
      <c r="N308" s="69">
        <f t="shared" si="299"/>
        <v>0</v>
      </c>
      <c r="O308" s="105">
        <f t="shared" si="299"/>
        <v>0</v>
      </c>
      <c r="P308" s="7"/>
      <c r="Q308" s="105">
        <f t="shared" si="259"/>
        <v>6.0650000000000004</v>
      </c>
      <c r="R308" s="105">
        <f t="shared" si="260"/>
        <v>6.0650000000000004</v>
      </c>
      <c r="S308" s="105">
        <f t="shared" si="261"/>
        <v>6.0650000000000004</v>
      </c>
      <c r="T308" s="161">
        <f>Curves!F304+' Summary'!$B$18</f>
        <v>0</v>
      </c>
      <c r="U308" s="5">
        <f t="shared" si="262"/>
        <v>31</v>
      </c>
      <c r="V308" s="45">
        <f t="shared" si="263"/>
        <v>46502</v>
      </c>
      <c r="W308" s="5">
        <f t="shared" si="264"/>
        <v>9551</v>
      </c>
      <c r="X308" s="55">
        <f t="shared" si="265"/>
        <v>6.2845917974847509E-2</v>
      </c>
      <c r="Y308" s="47">
        <f t="shared" si="266"/>
        <v>0.19827904003646768</v>
      </c>
      <c r="Z308" s="47">
        <f>Y308/Y297</f>
        <v>0.94482653453459031</v>
      </c>
      <c r="AA308" s="5">
        <f t="shared" si="267"/>
        <v>0</v>
      </c>
      <c r="AB308" s="5">
        <f t="shared" si="268"/>
        <v>0</v>
      </c>
      <c r="AD308" s="36">
        <f t="shared" si="300"/>
        <v>6.0650000000000004</v>
      </c>
      <c r="AE308" s="165">
        <f t="shared" si="301"/>
        <v>0</v>
      </c>
      <c r="AF308" s="164">
        <f t="shared" si="302"/>
        <v>25.998631074606433</v>
      </c>
      <c r="AG308" s="164">
        <f t="shared" si="303"/>
        <v>25.998631074606433</v>
      </c>
      <c r="AH308" s="160">
        <v>1</v>
      </c>
      <c r="AJ308" s="36"/>
      <c r="AK308" s="36"/>
      <c r="AL308" s="36"/>
      <c r="AM308" s="137"/>
      <c r="AO308" s="138"/>
      <c r="BI308" s="39">
        <f t="shared" si="269"/>
        <v>0</v>
      </c>
      <c r="BJ308" s="39">
        <f t="shared" si="270"/>
        <v>0</v>
      </c>
      <c r="BK308" s="39">
        <f t="shared" si="271"/>
        <v>0</v>
      </c>
      <c r="BL308" s="39">
        <f t="shared" si="272"/>
        <v>0</v>
      </c>
      <c r="BM308" s="39">
        <f t="shared" si="273"/>
        <v>0</v>
      </c>
      <c r="BN308" s="39">
        <f t="shared" si="274"/>
        <v>0</v>
      </c>
      <c r="BO308" s="39">
        <f t="shared" si="275"/>
        <v>0</v>
      </c>
      <c r="BP308" s="39">
        <f t="shared" si="276"/>
        <v>0</v>
      </c>
      <c r="BQ308" s="39">
        <f t="shared" si="277"/>
        <v>0</v>
      </c>
      <c r="BR308" s="43"/>
      <c r="BS308" s="39">
        <f t="shared" si="278"/>
        <v>0</v>
      </c>
      <c r="BT308" s="39">
        <f t="shared" si="279"/>
        <v>0</v>
      </c>
      <c r="BU308" s="39">
        <f t="shared" si="280"/>
        <v>0</v>
      </c>
      <c r="BV308" s="40">
        <f t="shared" si="281"/>
        <v>0</v>
      </c>
      <c r="BX308" s="39">
        <f t="shared" si="282"/>
        <v>0</v>
      </c>
      <c r="BY308" s="39">
        <f t="shared" si="283"/>
        <v>0</v>
      </c>
      <c r="BZ308" s="39">
        <f t="shared" si="284"/>
        <v>0</v>
      </c>
      <c r="CA308" s="40">
        <f t="shared" si="285"/>
        <v>0</v>
      </c>
      <c r="CB308" s="40"/>
      <c r="CC308" s="52">
        <f t="shared" si="286"/>
        <v>0</v>
      </c>
      <c r="CE308" s="52">
        <f t="shared" si="287"/>
        <v>0</v>
      </c>
      <c r="CF308" s="70"/>
    </row>
    <row r="309" spans="1:84" ht="12" customHeight="1">
      <c r="A309" s="44">
        <f t="shared" si="288"/>
        <v>46478</v>
      </c>
      <c r="B309" s="66">
        <f t="shared" si="289"/>
        <v>15000</v>
      </c>
      <c r="C309" s="67"/>
      <c r="D309" s="68">
        <f t="shared" si="252"/>
        <v>15000</v>
      </c>
      <c r="E309" s="35">
        <f t="shared" si="253"/>
        <v>0</v>
      </c>
      <c r="F309" s="35">
        <f t="shared" si="254"/>
        <v>0</v>
      </c>
      <c r="G309" s="55">
        <f t="shared" si="255"/>
        <v>6.0650000000000004</v>
      </c>
      <c r="H309" s="69">
        <f>G309+' Summary'!$B$15</f>
        <v>6.0650000000000004</v>
      </c>
      <c r="I309" s="105">
        <f>H309+' Summary'!$B$17</f>
        <v>6.0650000000000004</v>
      </c>
      <c r="J309" s="55">
        <f t="shared" si="256"/>
        <v>0</v>
      </c>
      <c r="K309" s="69">
        <f>J309+' Summary'!$B$16</f>
        <v>0</v>
      </c>
      <c r="L309" s="105">
        <f t="shared" si="257"/>
        <v>0</v>
      </c>
      <c r="M309" s="55">
        <f t="shared" si="258"/>
        <v>0</v>
      </c>
      <c r="N309" s="69">
        <f t="shared" si="299"/>
        <v>0</v>
      </c>
      <c r="O309" s="105">
        <f t="shared" si="299"/>
        <v>0</v>
      </c>
      <c r="P309" s="7"/>
      <c r="Q309" s="105">
        <f t="shared" si="259"/>
        <v>6.0650000000000004</v>
      </c>
      <c r="R309" s="105">
        <f t="shared" si="260"/>
        <v>6.0650000000000004</v>
      </c>
      <c r="S309" s="105">
        <f t="shared" si="261"/>
        <v>6.0650000000000004</v>
      </c>
      <c r="T309" s="161">
        <f>Curves!F305+' Summary'!$B$18</f>
        <v>0</v>
      </c>
      <c r="U309" s="5">
        <f t="shared" si="262"/>
        <v>30</v>
      </c>
      <c r="V309" s="45">
        <f t="shared" si="263"/>
        <v>46532</v>
      </c>
      <c r="W309" s="5">
        <f t="shared" si="264"/>
        <v>9581</v>
      </c>
      <c r="X309" s="55">
        <f t="shared" si="265"/>
        <v>6.2845917974847509E-2</v>
      </c>
      <c r="Y309" s="47">
        <f t="shared" si="266"/>
        <v>0.19727385498288183</v>
      </c>
      <c r="Z309" s="150">
        <f>Y309/Y297</f>
        <v>0.9400366913390068</v>
      </c>
      <c r="AA309" s="5">
        <f t="shared" si="267"/>
        <v>0</v>
      </c>
      <c r="AB309" s="5">
        <f t="shared" si="268"/>
        <v>0</v>
      </c>
      <c r="AD309" s="151">
        <f t="shared" si="300"/>
        <v>6.0650000000000004</v>
      </c>
      <c r="AE309" s="167">
        <f t="shared" si="301"/>
        <v>0</v>
      </c>
      <c r="AF309" s="168">
        <f t="shared" si="302"/>
        <v>26.083504449007528</v>
      </c>
      <c r="AG309" s="168">
        <f t="shared" si="303"/>
        <v>26.083504449007528</v>
      </c>
      <c r="AH309" s="169">
        <v>1</v>
      </c>
      <c r="AI309" s="148"/>
      <c r="AJ309" s="151"/>
      <c r="AK309" s="151"/>
      <c r="AL309" s="151"/>
      <c r="AM309" s="152"/>
      <c r="AN309" s="148"/>
      <c r="AO309" s="153"/>
      <c r="AP309" s="148"/>
      <c r="AQ309" s="148"/>
      <c r="AR309" s="148"/>
      <c r="AS309" s="148"/>
      <c r="AT309" s="148"/>
      <c r="AU309" s="148"/>
      <c r="AV309" s="148"/>
      <c r="AW309" s="148"/>
      <c r="AX309" s="148"/>
      <c r="AY309" s="148"/>
      <c r="BI309" s="39">
        <f t="shared" si="269"/>
        <v>0</v>
      </c>
      <c r="BJ309" s="39">
        <f t="shared" si="270"/>
        <v>0</v>
      </c>
      <c r="BK309" s="39">
        <f t="shared" si="271"/>
        <v>0</v>
      </c>
      <c r="BL309" s="39">
        <f t="shared" si="272"/>
        <v>0</v>
      </c>
      <c r="BM309" s="39">
        <f t="shared" si="273"/>
        <v>0</v>
      </c>
      <c r="BN309" s="39">
        <f t="shared" si="274"/>
        <v>0</v>
      </c>
      <c r="BO309" s="39">
        <f t="shared" si="275"/>
        <v>0</v>
      </c>
      <c r="BP309" s="39">
        <f t="shared" si="276"/>
        <v>0</v>
      </c>
      <c r="BQ309" s="39">
        <f t="shared" si="277"/>
        <v>0</v>
      </c>
      <c r="BR309" s="43"/>
      <c r="BS309" s="39">
        <f t="shared" si="278"/>
        <v>0</v>
      </c>
      <c r="BT309" s="39">
        <f t="shared" si="279"/>
        <v>0</v>
      </c>
      <c r="BU309" s="39">
        <f t="shared" si="280"/>
        <v>0</v>
      </c>
      <c r="BV309" s="40">
        <f t="shared" si="281"/>
        <v>0</v>
      </c>
      <c r="BX309" s="39">
        <f t="shared" si="282"/>
        <v>0</v>
      </c>
      <c r="BY309" s="39">
        <f t="shared" si="283"/>
        <v>0</v>
      </c>
      <c r="BZ309" s="39">
        <f t="shared" si="284"/>
        <v>0</v>
      </c>
      <c r="CA309" s="40">
        <f t="shared" si="285"/>
        <v>0</v>
      </c>
      <c r="CB309" s="40"/>
      <c r="CC309" s="52">
        <f t="shared" si="286"/>
        <v>0</v>
      </c>
      <c r="CE309" s="52">
        <f t="shared" si="287"/>
        <v>0</v>
      </c>
      <c r="CF309" s="70"/>
    </row>
    <row r="310" spans="1:84" ht="12" customHeight="1">
      <c r="A310" s="44">
        <f t="shared" si="288"/>
        <v>46508</v>
      </c>
      <c r="B310" s="66">
        <f t="shared" si="289"/>
        <v>15000</v>
      </c>
      <c r="C310" s="67"/>
      <c r="D310" s="68">
        <f t="shared" si="252"/>
        <v>15000</v>
      </c>
      <c r="E310" s="35">
        <f t="shared" si="253"/>
        <v>0</v>
      </c>
      <c r="F310" s="35">
        <f t="shared" si="254"/>
        <v>0</v>
      </c>
      <c r="G310" s="55">
        <f t="shared" si="255"/>
        <v>6.0650000000000004</v>
      </c>
      <c r="H310" s="69">
        <f>G310+' Summary'!$B$15</f>
        <v>6.0650000000000004</v>
      </c>
      <c r="I310" s="105">
        <f>H310+' Summary'!$B$17</f>
        <v>6.0650000000000004</v>
      </c>
      <c r="J310" s="55">
        <f t="shared" si="256"/>
        <v>0</v>
      </c>
      <c r="K310" s="69">
        <f>J310+' Summary'!$B$16</f>
        <v>0</v>
      </c>
      <c r="L310" s="105">
        <f t="shared" si="257"/>
        <v>0</v>
      </c>
      <c r="M310" s="55">
        <f t="shared" si="258"/>
        <v>0</v>
      </c>
      <c r="N310" s="69">
        <f t="shared" ref="N310:O329" si="304">M310</f>
        <v>0</v>
      </c>
      <c r="O310" s="105">
        <f t="shared" si="304"/>
        <v>0</v>
      </c>
      <c r="P310" s="7"/>
      <c r="Q310" s="105">
        <f t="shared" si="259"/>
        <v>6.0650000000000004</v>
      </c>
      <c r="R310" s="105">
        <f t="shared" si="260"/>
        <v>6.0650000000000004</v>
      </c>
      <c r="S310" s="105">
        <f t="shared" si="261"/>
        <v>6.0650000000000004</v>
      </c>
      <c r="T310" s="161">
        <f>Curves!F306+' Summary'!$B$18</f>
        <v>0</v>
      </c>
      <c r="U310" s="5">
        <f t="shared" si="262"/>
        <v>31</v>
      </c>
      <c r="V310" s="45">
        <f t="shared" si="263"/>
        <v>46563</v>
      </c>
      <c r="W310" s="5">
        <f t="shared" si="264"/>
        <v>9612</v>
      </c>
      <c r="X310" s="55">
        <f t="shared" si="265"/>
        <v>6.2845917974847509E-2</v>
      </c>
      <c r="Y310" s="47">
        <f t="shared" si="266"/>
        <v>0.1962405169152075</v>
      </c>
      <c r="Z310" s="47">
        <f>Y310/Y309</f>
        <v>0.99476191070649478</v>
      </c>
      <c r="AA310" s="5">
        <f t="shared" si="267"/>
        <v>0</v>
      </c>
      <c r="AB310" s="5">
        <f t="shared" si="268"/>
        <v>0</v>
      </c>
      <c r="AD310" s="36">
        <f>S310</f>
        <v>6.0650000000000004</v>
      </c>
      <c r="AE310" s="165">
        <f>T310</f>
        <v>0</v>
      </c>
      <c r="AF310" s="164">
        <f>(A310-$C$3)/365.25</f>
        <v>26.165639972621491</v>
      </c>
      <c r="AG310" s="164">
        <f>AF310</f>
        <v>26.165639972621491</v>
      </c>
      <c r="AH310" s="160">
        <v>1</v>
      </c>
      <c r="AI310" s="5">
        <v>0</v>
      </c>
      <c r="AJ310" s="36">
        <f>$S$8</f>
        <v>4.8062713432508364</v>
      </c>
      <c r="AK310" s="36">
        <f>AJ310-$AK$2</f>
        <v>4.7962713432508366</v>
      </c>
      <c r="AL310" s="166">
        <f>X321</f>
        <v>6.2845917974847509E-2</v>
      </c>
      <c r="AM310" s="137">
        <f>AM298</f>
        <v>1</v>
      </c>
      <c r="AN310" s="5">
        <v>0</v>
      </c>
      <c r="AO310" s="138">
        <f>AF321</f>
        <v>27.085557837097877</v>
      </c>
      <c r="AP310" s="5">
        <v>0</v>
      </c>
      <c r="AQ310" s="5">
        <v>0</v>
      </c>
      <c r="AR310" s="5">
        <v>0</v>
      </c>
      <c r="AT310" s="161">
        <f>_xll.ASTRIP(AD310:AD321,AE310:AE321,AF310:AF321,AG310:AG321,AH310:AH321,AI310,AJ310,AL310,AM310,AN310,AO310,AP310,AQ310,AR310)</f>
        <v>0</v>
      </c>
      <c r="AU310" s="161">
        <f>_xll.ASTRIP(AD310:AD321,AE310:AE321,AF310:AF321,AG310:AG321,AH310:AH321,AI310,AK310,AL310,AM310,AN310,AO310,AP310,AQ310,AR310)</f>
        <v>0</v>
      </c>
      <c r="AV310" s="138">
        <f>SUM(Z322:Z333)*$AG$2/12</f>
        <v>9.6706955109030032E-2</v>
      </c>
      <c r="AW310" s="170">
        <f>AV310/$AK$2</f>
        <v>9.6706955109030037</v>
      </c>
      <c r="AX310" s="161">
        <f>(AT310-AU310)*AW310</f>
        <v>0</v>
      </c>
      <c r="AY310" s="174">
        <f>AX310*SUM(E322:E333)</f>
        <v>0</v>
      </c>
      <c r="BI310" s="39">
        <f t="shared" si="269"/>
        <v>0</v>
      </c>
      <c r="BJ310" s="39">
        <f t="shared" si="270"/>
        <v>0</v>
      </c>
      <c r="BK310" s="39">
        <f t="shared" si="271"/>
        <v>0</v>
      </c>
      <c r="BL310" s="39">
        <f t="shared" si="272"/>
        <v>0</v>
      </c>
      <c r="BM310" s="39">
        <f t="shared" si="273"/>
        <v>0</v>
      </c>
      <c r="BN310" s="39">
        <f t="shared" si="274"/>
        <v>0</v>
      </c>
      <c r="BO310" s="39">
        <f t="shared" si="275"/>
        <v>0</v>
      </c>
      <c r="BP310" s="39">
        <f t="shared" si="276"/>
        <v>0</v>
      </c>
      <c r="BQ310" s="39">
        <f t="shared" si="277"/>
        <v>0</v>
      </c>
      <c r="BR310" s="43"/>
      <c r="BS310" s="39">
        <f t="shared" si="278"/>
        <v>0</v>
      </c>
      <c r="BT310" s="39">
        <f t="shared" si="279"/>
        <v>0</v>
      </c>
      <c r="BU310" s="39">
        <f t="shared" si="280"/>
        <v>0</v>
      </c>
      <c r="BV310" s="40">
        <f t="shared" si="281"/>
        <v>0</v>
      </c>
      <c r="BX310" s="39">
        <f t="shared" si="282"/>
        <v>0</v>
      </c>
      <c r="BY310" s="39">
        <f t="shared" si="283"/>
        <v>0</v>
      </c>
      <c r="BZ310" s="39">
        <f t="shared" si="284"/>
        <v>0</v>
      </c>
      <c r="CA310" s="40">
        <f t="shared" si="285"/>
        <v>0</v>
      </c>
      <c r="CB310" s="40"/>
      <c r="CC310" s="52">
        <f t="shared" si="286"/>
        <v>0</v>
      </c>
      <c r="CE310" s="52">
        <f t="shared" si="287"/>
        <v>0</v>
      </c>
      <c r="CF310" s="70"/>
    </row>
    <row r="311" spans="1:84" ht="12" customHeight="1">
      <c r="A311" s="44">
        <f t="shared" si="288"/>
        <v>46539</v>
      </c>
      <c r="B311" s="66">
        <f t="shared" si="289"/>
        <v>15000</v>
      </c>
      <c r="C311" s="67"/>
      <c r="D311" s="68">
        <f t="shared" si="252"/>
        <v>15000</v>
      </c>
      <c r="E311" s="35">
        <f t="shared" si="253"/>
        <v>0</v>
      </c>
      <c r="F311" s="35">
        <f t="shared" si="254"/>
        <v>0</v>
      </c>
      <c r="G311" s="55">
        <f t="shared" si="255"/>
        <v>6.0650000000000004</v>
      </c>
      <c r="H311" s="69">
        <f>G311+' Summary'!$B$15</f>
        <v>6.0650000000000004</v>
      </c>
      <c r="I311" s="105">
        <f>H311+' Summary'!$B$17</f>
        <v>6.0650000000000004</v>
      </c>
      <c r="J311" s="55">
        <f t="shared" si="256"/>
        <v>0</v>
      </c>
      <c r="K311" s="69">
        <f>J311+' Summary'!$B$16</f>
        <v>0</v>
      </c>
      <c r="L311" s="105">
        <f t="shared" si="257"/>
        <v>0</v>
      </c>
      <c r="M311" s="55">
        <f t="shared" si="258"/>
        <v>0</v>
      </c>
      <c r="N311" s="69">
        <f t="shared" si="304"/>
        <v>0</v>
      </c>
      <c r="O311" s="105">
        <f t="shared" si="304"/>
        <v>0</v>
      </c>
      <c r="P311" s="7"/>
      <c r="Q311" s="105">
        <f t="shared" si="259"/>
        <v>6.0650000000000004</v>
      </c>
      <c r="R311" s="105">
        <f t="shared" si="260"/>
        <v>6.0650000000000004</v>
      </c>
      <c r="S311" s="105">
        <f t="shared" si="261"/>
        <v>6.0650000000000004</v>
      </c>
      <c r="T311" s="161">
        <f>Curves!F307+' Summary'!$B$18</f>
        <v>0</v>
      </c>
      <c r="U311" s="5">
        <f t="shared" si="262"/>
        <v>30</v>
      </c>
      <c r="V311" s="45">
        <f t="shared" si="263"/>
        <v>46593</v>
      </c>
      <c r="W311" s="5">
        <f t="shared" si="264"/>
        <v>9642</v>
      </c>
      <c r="X311" s="55">
        <f t="shared" si="265"/>
        <v>6.2845917974847509E-2</v>
      </c>
      <c r="Y311" s="47">
        <f t="shared" si="266"/>
        <v>0.19524566625184511</v>
      </c>
      <c r="Z311" s="47">
        <f>Y311/Y309</f>
        <v>0.9897189177389335</v>
      </c>
      <c r="AA311" s="5">
        <f t="shared" si="267"/>
        <v>0</v>
      </c>
      <c r="AB311" s="5">
        <f t="shared" si="268"/>
        <v>0</v>
      </c>
      <c r="AD311" s="36">
        <f t="shared" ref="AD311:AD321" si="305">S311</f>
        <v>6.0650000000000004</v>
      </c>
      <c r="AE311" s="165">
        <f t="shared" ref="AE311:AE321" si="306">T311</f>
        <v>0</v>
      </c>
      <c r="AF311" s="164">
        <f t="shared" ref="AF311:AF321" si="307">(A311-$C$3)/365.25</f>
        <v>26.250513347022586</v>
      </c>
      <c r="AG311" s="164">
        <f t="shared" ref="AG311:AG321" si="308">AF311</f>
        <v>26.250513347022586</v>
      </c>
      <c r="AH311" s="160">
        <v>1</v>
      </c>
      <c r="AJ311" s="36"/>
      <c r="AK311" s="36"/>
      <c r="AL311" s="36"/>
      <c r="AM311" s="137"/>
      <c r="AO311" s="138"/>
      <c r="BI311" s="39">
        <f t="shared" si="269"/>
        <v>0</v>
      </c>
      <c r="BJ311" s="39">
        <f t="shared" si="270"/>
        <v>0</v>
      </c>
      <c r="BK311" s="39">
        <f t="shared" si="271"/>
        <v>0</v>
      </c>
      <c r="BL311" s="39">
        <f t="shared" si="272"/>
        <v>0</v>
      </c>
      <c r="BM311" s="39">
        <f t="shared" si="273"/>
        <v>0</v>
      </c>
      <c r="BN311" s="39">
        <f t="shared" si="274"/>
        <v>0</v>
      </c>
      <c r="BO311" s="39">
        <f t="shared" si="275"/>
        <v>0</v>
      </c>
      <c r="BP311" s="39">
        <f t="shared" si="276"/>
        <v>0</v>
      </c>
      <c r="BQ311" s="39">
        <f t="shared" si="277"/>
        <v>0</v>
      </c>
      <c r="BR311" s="43"/>
      <c r="BS311" s="39">
        <f t="shared" si="278"/>
        <v>0</v>
      </c>
      <c r="BT311" s="39">
        <f t="shared" si="279"/>
        <v>0</v>
      </c>
      <c r="BU311" s="39">
        <f t="shared" si="280"/>
        <v>0</v>
      </c>
      <c r="BV311" s="40">
        <f t="shared" si="281"/>
        <v>0</v>
      </c>
      <c r="BX311" s="39">
        <f t="shared" si="282"/>
        <v>0</v>
      </c>
      <c r="BY311" s="39">
        <f t="shared" si="283"/>
        <v>0</v>
      </c>
      <c r="BZ311" s="39">
        <f t="shared" si="284"/>
        <v>0</v>
      </c>
      <c r="CA311" s="40">
        <f t="shared" si="285"/>
        <v>0</v>
      </c>
      <c r="CB311" s="40"/>
      <c r="CC311" s="52">
        <f t="shared" si="286"/>
        <v>0</v>
      </c>
      <c r="CE311" s="52">
        <f t="shared" si="287"/>
        <v>0</v>
      </c>
      <c r="CF311" s="70"/>
    </row>
    <row r="312" spans="1:84" ht="12" customHeight="1">
      <c r="A312" s="44">
        <f t="shared" si="288"/>
        <v>46569</v>
      </c>
      <c r="B312" s="66">
        <f t="shared" si="289"/>
        <v>15000</v>
      </c>
      <c r="C312" s="67"/>
      <c r="D312" s="68">
        <f t="shared" si="252"/>
        <v>15000</v>
      </c>
      <c r="E312" s="35">
        <f t="shared" si="253"/>
        <v>0</v>
      </c>
      <c r="F312" s="35">
        <f t="shared" si="254"/>
        <v>0</v>
      </c>
      <c r="G312" s="55">
        <f t="shared" si="255"/>
        <v>6.0650000000000004</v>
      </c>
      <c r="H312" s="69">
        <f>G312+' Summary'!$B$15</f>
        <v>6.0650000000000004</v>
      </c>
      <c r="I312" s="105">
        <f>H312+' Summary'!$B$17</f>
        <v>6.0650000000000004</v>
      </c>
      <c r="J312" s="55">
        <f t="shared" si="256"/>
        <v>0</v>
      </c>
      <c r="K312" s="69">
        <f>J312+' Summary'!$B$16</f>
        <v>0</v>
      </c>
      <c r="L312" s="105">
        <f t="shared" si="257"/>
        <v>0</v>
      </c>
      <c r="M312" s="55">
        <f t="shared" si="258"/>
        <v>0</v>
      </c>
      <c r="N312" s="69">
        <f t="shared" si="304"/>
        <v>0</v>
      </c>
      <c r="O312" s="105">
        <f t="shared" si="304"/>
        <v>0</v>
      </c>
      <c r="P312" s="7"/>
      <c r="Q312" s="105">
        <f t="shared" si="259"/>
        <v>6.0650000000000004</v>
      </c>
      <c r="R312" s="105">
        <f t="shared" si="260"/>
        <v>6.0650000000000004</v>
      </c>
      <c r="S312" s="105">
        <f t="shared" si="261"/>
        <v>6.0650000000000004</v>
      </c>
      <c r="T312" s="161">
        <f>Curves!F308+' Summary'!$B$18</f>
        <v>0</v>
      </c>
      <c r="U312" s="5">
        <f t="shared" si="262"/>
        <v>31</v>
      </c>
      <c r="V312" s="45">
        <f t="shared" si="263"/>
        <v>46624</v>
      </c>
      <c r="W312" s="5">
        <f t="shared" si="264"/>
        <v>9673</v>
      </c>
      <c r="X312" s="55">
        <f t="shared" si="265"/>
        <v>6.2845917974847509E-2</v>
      </c>
      <c r="Y312" s="47">
        <f t="shared" si="266"/>
        <v>0.19422295201784812</v>
      </c>
      <c r="Z312" s="47">
        <f>Y312/Y309</f>
        <v>0.98453468167234603</v>
      </c>
      <c r="AA312" s="5">
        <f t="shared" si="267"/>
        <v>0</v>
      </c>
      <c r="AB312" s="5">
        <f t="shared" si="268"/>
        <v>0</v>
      </c>
      <c r="AD312" s="36">
        <f t="shared" si="305"/>
        <v>6.0650000000000004</v>
      </c>
      <c r="AE312" s="165">
        <f t="shared" si="306"/>
        <v>0</v>
      </c>
      <c r="AF312" s="164">
        <f t="shared" si="307"/>
        <v>26.33264887063655</v>
      </c>
      <c r="AG312" s="164">
        <f t="shared" si="308"/>
        <v>26.33264887063655</v>
      </c>
      <c r="AH312" s="160">
        <v>1</v>
      </c>
      <c r="AJ312" s="36"/>
      <c r="AK312" s="36"/>
      <c r="AL312" s="36"/>
      <c r="AM312" s="137"/>
      <c r="AO312" s="138"/>
      <c r="BI312" s="39">
        <f t="shared" si="269"/>
        <v>0</v>
      </c>
      <c r="BJ312" s="39">
        <f t="shared" si="270"/>
        <v>0</v>
      </c>
      <c r="BK312" s="39">
        <f t="shared" si="271"/>
        <v>0</v>
      </c>
      <c r="BL312" s="39">
        <f t="shared" si="272"/>
        <v>0</v>
      </c>
      <c r="BM312" s="39">
        <f t="shared" si="273"/>
        <v>0</v>
      </c>
      <c r="BN312" s="39">
        <f t="shared" si="274"/>
        <v>0</v>
      </c>
      <c r="BO312" s="39">
        <f t="shared" si="275"/>
        <v>0</v>
      </c>
      <c r="BP312" s="39">
        <f t="shared" si="276"/>
        <v>0</v>
      </c>
      <c r="BQ312" s="39">
        <f t="shared" si="277"/>
        <v>0</v>
      </c>
      <c r="BR312" s="43"/>
      <c r="BS312" s="39">
        <f t="shared" si="278"/>
        <v>0</v>
      </c>
      <c r="BT312" s="39">
        <f t="shared" si="279"/>
        <v>0</v>
      </c>
      <c r="BU312" s="39">
        <f t="shared" si="280"/>
        <v>0</v>
      </c>
      <c r="BV312" s="40">
        <f t="shared" si="281"/>
        <v>0</v>
      </c>
      <c r="BX312" s="39">
        <f t="shared" si="282"/>
        <v>0</v>
      </c>
      <c r="BY312" s="39">
        <f t="shared" si="283"/>
        <v>0</v>
      </c>
      <c r="BZ312" s="39">
        <f t="shared" si="284"/>
        <v>0</v>
      </c>
      <c r="CA312" s="40">
        <f t="shared" si="285"/>
        <v>0</v>
      </c>
      <c r="CB312" s="40"/>
      <c r="CC312" s="52">
        <f t="shared" si="286"/>
        <v>0</v>
      </c>
      <c r="CE312" s="52">
        <f t="shared" si="287"/>
        <v>0</v>
      </c>
      <c r="CF312" s="70"/>
    </row>
    <row r="313" spans="1:84" ht="12" customHeight="1">
      <c r="A313" s="44">
        <f t="shared" si="288"/>
        <v>46600</v>
      </c>
      <c r="B313" s="66">
        <f t="shared" si="289"/>
        <v>15000</v>
      </c>
      <c r="C313" s="67"/>
      <c r="D313" s="68">
        <f t="shared" si="252"/>
        <v>15000</v>
      </c>
      <c r="E313" s="35">
        <f t="shared" si="253"/>
        <v>0</v>
      </c>
      <c r="F313" s="35">
        <f t="shared" si="254"/>
        <v>0</v>
      </c>
      <c r="G313" s="55">
        <f t="shared" si="255"/>
        <v>6.0650000000000004</v>
      </c>
      <c r="H313" s="69">
        <f>G313+' Summary'!$B$15</f>
        <v>6.0650000000000004</v>
      </c>
      <c r="I313" s="105">
        <f>H313+' Summary'!$B$17</f>
        <v>6.0650000000000004</v>
      </c>
      <c r="J313" s="55">
        <f t="shared" si="256"/>
        <v>0</v>
      </c>
      <c r="K313" s="69">
        <f>J313+' Summary'!$B$16</f>
        <v>0</v>
      </c>
      <c r="L313" s="105">
        <f t="shared" si="257"/>
        <v>0</v>
      </c>
      <c r="M313" s="55">
        <f t="shared" si="258"/>
        <v>0</v>
      </c>
      <c r="N313" s="69">
        <f t="shared" si="304"/>
        <v>0</v>
      </c>
      <c r="O313" s="105">
        <f t="shared" si="304"/>
        <v>0</v>
      </c>
      <c r="P313" s="7"/>
      <c r="Q313" s="105">
        <f t="shared" si="259"/>
        <v>6.0650000000000004</v>
      </c>
      <c r="R313" s="105">
        <f t="shared" si="260"/>
        <v>6.0650000000000004</v>
      </c>
      <c r="S313" s="105">
        <f t="shared" si="261"/>
        <v>6.0650000000000004</v>
      </c>
      <c r="T313" s="161">
        <f>Curves!F309+' Summary'!$B$18</f>
        <v>0</v>
      </c>
      <c r="U313" s="5">
        <f t="shared" si="262"/>
        <v>31</v>
      </c>
      <c r="V313" s="45">
        <f t="shared" si="263"/>
        <v>46655</v>
      </c>
      <c r="W313" s="5">
        <f t="shared" si="264"/>
        <v>9704</v>
      </c>
      <c r="X313" s="55">
        <f t="shared" si="265"/>
        <v>6.2845917974847509E-2</v>
      </c>
      <c r="Y313" s="47">
        <f t="shared" si="266"/>
        <v>0.19320559485233044</v>
      </c>
      <c r="Z313" s="47">
        <f>Y313/Y309</f>
        <v>0.97937760109719352</v>
      </c>
      <c r="AA313" s="5">
        <f t="shared" si="267"/>
        <v>0</v>
      </c>
      <c r="AB313" s="5">
        <f t="shared" si="268"/>
        <v>0</v>
      </c>
      <c r="AD313" s="36">
        <f t="shared" si="305"/>
        <v>6.0650000000000004</v>
      </c>
      <c r="AE313" s="165">
        <f t="shared" si="306"/>
        <v>0</v>
      </c>
      <c r="AF313" s="164">
        <f t="shared" si="307"/>
        <v>26.417522245037645</v>
      </c>
      <c r="AG313" s="164">
        <f t="shared" si="308"/>
        <v>26.417522245037645</v>
      </c>
      <c r="AH313" s="160">
        <v>1</v>
      </c>
      <c r="AJ313" s="36"/>
      <c r="AK313" s="36"/>
      <c r="AL313" s="36"/>
      <c r="AM313" s="137"/>
      <c r="AO313" s="138"/>
      <c r="BI313" s="39">
        <f t="shared" si="269"/>
        <v>0</v>
      </c>
      <c r="BJ313" s="39">
        <f t="shared" si="270"/>
        <v>0</v>
      </c>
      <c r="BK313" s="39">
        <f t="shared" si="271"/>
        <v>0</v>
      </c>
      <c r="BL313" s="39">
        <f t="shared" si="272"/>
        <v>0</v>
      </c>
      <c r="BM313" s="39">
        <f t="shared" si="273"/>
        <v>0</v>
      </c>
      <c r="BN313" s="39">
        <f t="shared" si="274"/>
        <v>0</v>
      </c>
      <c r="BO313" s="39">
        <f t="shared" si="275"/>
        <v>0</v>
      </c>
      <c r="BP313" s="39">
        <f t="shared" si="276"/>
        <v>0</v>
      </c>
      <c r="BQ313" s="39">
        <f t="shared" si="277"/>
        <v>0</v>
      </c>
      <c r="BR313" s="43"/>
      <c r="BS313" s="39">
        <f t="shared" si="278"/>
        <v>0</v>
      </c>
      <c r="BT313" s="39">
        <f t="shared" si="279"/>
        <v>0</v>
      </c>
      <c r="BU313" s="39">
        <f t="shared" si="280"/>
        <v>0</v>
      </c>
      <c r="BV313" s="40">
        <f t="shared" si="281"/>
        <v>0</v>
      </c>
      <c r="BX313" s="39">
        <f t="shared" si="282"/>
        <v>0</v>
      </c>
      <c r="BY313" s="39">
        <f t="shared" si="283"/>
        <v>0</v>
      </c>
      <c r="BZ313" s="39">
        <f t="shared" si="284"/>
        <v>0</v>
      </c>
      <c r="CA313" s="40">
        <f t="shared" si="285"/>
        <v>0</v>
      </c>
      <c r="CB313" s="40"/>
      <c r="CC313" s="52">
        <f t="shared" si="286"/>
        <v>0</v>
      </c>
      <c r="CE313" s="52">
        <f t="shared" si="287"/>
        <v>0</v>
      </c>
      <c r="CF313" s="70"/>
    </row>
    <row r="314" spans="1:84" ht="12" customHeight="1">
      <c r="A314" s="44">
        <f t="shared" si="288"/>
        <v>46631</v>
      </c>
      <c r="B314" s="66">
        <f t="shared" si="289"/>
        <v>15000</v>
      </c>
      <c r="C314" s="67"/>
      <c r="D314" s="68">
        <f t="shared" si="252"/>
        <v>15000</v>
      </c>
      <c r="E314" s="35">
        <f t="shared" si="253"/>
        <v>0</v>
      </c>
      <c r="F314" s="35">
        <f t="shared" si="254"/>
        <v>0</v>
      </c>
      <c r="G314" s="55">
        <f t="shared" si="255"/>
        <v>6.0650000000000004</v>
      </c>
      <c r="H314" s="69">
        <f>G314+' Summary'!$B$15</f>
        <v>6.0650000000000004</v>
      </c>
      <c r="I314" s="105">
        <f>H314+' Summary'!$B$17</f>
        <v>6.0650000000000004</v>
      </c>
      <c r="J314" s="55">
        <f t="shared" si="256"/>
        <v>0</v>
      </c>
      <c r="K314" s="69">
        <f>J314+' Summary'!$B$16</f>
        <v>0</v>
      </c>
      <c r="L314" s="105">
        <f t="shared" si="257"/>
        <v>0</v>
      </c>
      <c r="M314" s="55">
        <f t="shared" si="258"/>
        <v>0</v>
      </c>
      <c r="N314" s="69">
        <f t="shared" si="304"/>
        <v>0</v>
      </c>
      <c r="O314" s="105">
        <f t="shared" si="304"/>
        <v>0</v>
      </c>
      <c r="P314" s="7"/>
      <c r="Q314" s="105">
        <f t="shared" si="259"/>
        <v>6.0650000000000004</v>
      </c>
      <c r="R314" s="105">
        <f t="shared" si="260"/>
        <v>6.0650000000000004</v>
      </c>
      <c r="S314" s="105">
        <f t="shared" si="261"/>
        <v>6.0650000000000004</v>
      </c>
      <c r="T314" s="161">
        <f>Curves!F310+' Summary'!$B$18</f>
        <v>0</v>
      </c>
      <c r="U314" s="5">
        <f t="shared" si="262"/>
        <v>30</v>
      </c>
      <c r="V314" s="45">
        <f t="shared" si="263"/>
        <v>46685</v>
      </c>
      <c r="W314" s="5">
        <f t="shared" si="264"/>
        <v>9734</v>
      </c>
      <c r="X314" s="55">
        <f t="shared" si="265"/>
        <v>6.2845917974847509E-2</v>
      </c>
      <c r="Y314" s="47">
        <f t="shared" si="266"/>
        <v>0.19222612987116547</v>
      </c>
      <c r="Z314" s="47">
        <f>Y314/Y309</f>
        <v>0.97441259962119986</v>
      </c>
      <c r="AA314" s="5">
        <f t="shared" si="267"/>
        <v>0</v>
      </c>
      <c r="AB314" s="5">
        <f t="shared" si="268"/>
        <v>0</v>
      </c>
      <c r="AD314" s="36">
        <f t="shared" si="305"/>
        <v>6.0650000000000004</v>
      </c>
      <c r="AE314" s="165">
        <f t="shared" si="306"/>
        <v>0</v>
      </c>
      <c r="AF314" s="164">
        <f t="shared" si="307"/>
        <v>26.50239561943874</v>
      </c>
      <c r="AG314" s="164">
        <f t="shared" si="308"/>
        <v>26.50239561943874</v>
      </c>
      <c r="AH314" s="160">
        <v>1</v>
      </c>
      <c r="AJ314" s="36"/>
      <c r="AK314" s="36"/>
      <c r="AL314" s="36"/>
      <c r="AM314" s="137"/>
      <c r="AO314" s="138"/>
      <c r="BI314" s="39">
        <f t="shared" si="269"/>
        <v>0</v>
      </c>
      <c r="BJ314" s="39">
        <f t="shared" si="270"/>
        <v>0</v>
      </c>
      <c r="BK314" s="39">
        <f t="shared" si="271"/>
        <v>0</v>
      </c>
      <c r="BL314" s="39">
        <f t="shared" si="272"/>
        <v>0</v>
      </c>
      <c r="BM314" s="39">
        <f t="shared" si="273"/>
        <v>0</v>
      </c>
      <c r="BN314" s="39">
        <f t="shared" si="274"/>
        <v>0</v>
      </c>
      <c r="BO314" s="39">
        <f t="shared" si="275"/>
        <v>0</v>
      </c>
      <c r="BP314" s="39">
        <f t="shared" si="276"/>
        <v>0</v>
      </c>
      <c r="BQ314" s="39">
        <f t="shared" si="277"/>
        <v>0</v>
      </c>
      <c r="BR314" s="43"/>
      <c r="BS314" s="39">
        <f t="shared" si="278"/>
        <v>0</v>
      </c>
      <c r="BT314" s="39">
        <f t="shared" si="279"/>
        <v>0</v>
      </c>
      <c r="BU314" s="39">
        <f t="shared" si="280"/>
        <v>0</v>
      </c>
      <c r="BV314" s="40">
        <f t="shared" si="281"/>
        <v>0</v>
      </c>
      <c r="BX314" s="39">
        <f t="shared" si="282"/>
        <v>0</v>
      </c>
      <c r="BY314" s="39">
        <f t="shared" si="283"/>
        <v>0</v>
      </c>
      <c r="BZ314" s="39">
        <f t="shared" si="284"/>
        <v>0</v>
      </c>
      <c r="CA314" s="40">
        <f t="shared" si="285"/>
        <v>0</v>
      </c>
      <c r="CB314" s="40"/>
      <c r="CC314" s="52">
        <f t="shared" si="286"/>
        <v>0</v>
      </c>
      <c r="CE314" s="52">
        <f t="shared" si="287"/>
        <v>0</v>
      </c>
      <c r="CF314" s="70"/>
    </row>
    <row r="315" spans="1:84" ht="12" customHeight="1">
      <c r="A315" s="44">
        <f t="shared" si="288"/>
        <v>46661</v>
      </c>
      <c r="B315" s="66">
        <f t="shared" si="289"/>
        <v>15000</v>
      </c>
      <c r="C315" s="67"/>
      <c r="D315" s="68">
        <f t="shared" si="252"/>
        <v>15000</v>
      </c>
      <c r="E315" s="35">
        <f t="shared" si="253"/>
        <v>0</v>
      </c>
      <c r="F315" s="35">
        <f t="shared" si="254"/>
        <v>0</v>
      </c>
      <c r="G315" s="55">
        <f t="shared" si="255"/>
        <v>6.0650000000000004</v>
      </c>
      <c r="H315" s="69">
        <f>G315+' Summary'!$B$15</f>
        <v>6.0650000000000004</v>
      </c>
      <c r="I315" s="105">
        <f>H315+' Summary'!$B$17</f>
        <v>6.0650000000000004</v>
      </c>
      <c r="J315" s="55">
        <f t="shared" si="256"/>
        <v>0</v>
      </c>
      <c r="K315" s="69">
        <f>J315+' Summary'!$B$16</f>
        <v>0</v>
      </c>
      <c r="L315" s="105">
        <f t="shared" si="257"/>
        <v>0</v>
      </c>
      <c r="M315" s="55">
        <f t="shared" si="258"/>
        <v>0</v>
      </c>
      <c r="N315" s="69">
        <f t="shared" si="304"/>
        <v>0</v>
      </c>
      <c r="O315" s="105">
        <f t="shared" si="304"/>
        <v>0</v>
      </c>
      <c r="P315" s="7"/>
      <c r="Q315" s="105">
        <f t="shared" si="259"/>
        <v>6.0650000000000004</v>
      </c>
      <c r="R315" s="105">
        <f t="shared" si="260"/>
        <v>6.0650000000000004</v>
      </c>
      <c r="S315" s="105">
        <f t="shared" si="261"/>
        <v>6.0650000000000004</v>
      </c>
      <c r="T315" s="161">
        <f>Curves!F311+' Summary'!$B$18</f>
        <v>0</v>
      </c>
      <c r="U315" s="5">
        <f t="shared" si="262"/>
        <v>31</v>
      </c>
      <c r="V315" s="45">
        <f t="shared" si="263"/>
        <v>46716</v>
      </c>
      <c r="W315" s="5">
        <f t="shared" si="264"/>
        <v>9765</v>
      </c>
      <c r="X315" s="55">
        <f t="shared" si="265"/>
        <v>6.2845917974847509E-2</v>
      </c>
      <c r="Y315" s="47">
        <f t="shared" si="266"/>
        <v>0.19121923223835544</v>
      </c>
      <c r="Z315" s="47">
        <f>Y315/Y309</f>
        <v>0.96930853941566775</v>
      </c>
      <c r="AA315" s="5">
        <f t="shared" si="267"/>
        <v>0</v>
      </c>
      <c r="AB315" s="5">
        <f t="shared" si="268"/>
        <v>0</v>
      </c>
      <c r="AD315" s="36">
        <f t="shared" si="305"/>
        <v>6.0650000000000004</v>
      </c>
      <c r="AE315" s="165">
        <f t="shared" si="306"/>
        <v>0</v>
      </c>
      <c r="AF315" s="164">
        <f t="shared" si="307"/>
        <v>26.584531143052704</v>
      </c>
      <c r="AG315" s="164">
        <f t="shared" si="308"/>
        <v>26.584531143052704</v>
      </c>
      <c r="AH315" s="160">
        <v>1</v>
      </c>
      <c r="AJ315" s="36"/>
      <c r="AK315" s="36"/>
      <c r="AL315" s="36"/>
      <c r="AM315" s="137"/>
      <c r="AO315" s="138"/>
      <c r="BI315" s="39">
        <f t="shared" si="269"/>
        <v>0</v>
      </c>
      <c r="BJ315" s="39">
        <f t="shared" si="270"/>
        <v>0</v>
      </c>
      <c r="BK315" s="39">
        <f t="shared" si="271"/>
        <v>0</v>
      </c>
      <c r="BL315" s="39">
        <f t="shared" si="272"/>
        <v>0</v>
      </c>
      <c r="BM315" s="39">
        <f t="shared" si="273"/>
        <v>0</v>
      </c>
      <c r="BN315" s="39">
        <f t="shared" si="274"/>
        <v>0</v>
      </c>
      <c r="BO315" s="39">
        <f t="shared" si="275"/>
        <v>0</v>
      </c>
      <c r="BP315" s="39">
        <f t="shared" si="276"/>
        <v>0</v>
      </c>
      <c r="BQ315" s="39">
        <f t="shared" si="277"/>
        <v>0</v>
      </c>
      <c r="BR315" s="43"/>
      <c r="BS315" s="39">
        <f t="shared" si="278"/>
        <v>0</v>
      </c>
      <c r="BT315" s="39">
        <f t="shared" si="279"/>
        <v>0</v>
      </c>
      <c r="BU315" s="39">
        <f t="shared" si="280"/>
        <v>0</v>
      </c>
      <c r="BV315" s="40">
        <f t="shared" si="281"/>
        <v>0</v>
      </c>
      <c r="BX315" s="39">
        <f t="shared" si="282"/>
        <v>0</v>
      </c>
      <c r="BY315" s="39">
        <f t="shared" si="283"/>
        <v>0</v>
      </c>
      <c r="BZ315" s="39">
        <f t="shared" si="284"/>
        <v>0</v>
      </c>
      <c r="CA315" s="40">
        <f t="shared" si="285"/>
        <v>0</v>
      </c>
      <c r="CB315" s="40"/>
      <c r="CC315" s="52">
        <f t="shared" si="286"/>
        <v>0</v>
      </c>
      <c r="CE315" s="52">
        <f t="shared" si="287"/>
        <v>0</v>
      </c>
      <c r="CF315" s="70"/>
    </row>
    <row r="316" spans="1:84" ht="12" customHeight="1">
      <c r="A316" s="44">
        <f t="shared" si="288"/>
        <v>46692</v>
      </c>
      <c r="B316" s="66">
        <f t="shared" si="289"/>
        <v>15000</v>
      </c>
      <c r="C316" s="67"/>
      <c r="D316" s="68">
        <f t="shared" si="252"/>
        <v>15000</v>
      </c>
      <c r="E316" s="35">
        <f t="shared" si="253"/>
        <v>0</v>
      </c>
      <c r="F316" s="35">
        <f t="shared" si="254"/>
        <v>0</v>
      </c>
      <c r="G316" s="55">
        <f t="shared" si="255"/>
        <v>6.0650000000000004</v>
      </c>
      <c r="H316" s="69">
        <f>G316+' Summary'!$B$15</f>
        <v>6.0650000000000004</v>
      </c>
      <c r="I316" s="105">
        <f>H316+' Summary'!$B$17</f>
        <v>6.0650000000000004</v>
      </c>
      <c r="J316" s="55">
        <f t="shared" si="256"/>
        <v>0</v>
      </c>
      <c r="K316" s="69">
        <f>J316+' Summary'!$B$16</f>
        <v>0</v>
      </c>
      <c r="L316" s="105">
        <f t="shared" si="257"/>
        <v>0</v>
      </c>
      <c r="M316" s="55">
        <f t="shared" si="258"/>
        <v>0</v>
      </c>
      <c r="N316" s="69">
        <f t="shared" si="304"/>
        <v>0</v>
      </c>
      <c r="O316" s="105">
        <f t="shared" si="304"/>
        <v>0</v>
      </c>
      <c r="P316" s="7"/>
      <c r="Q316" s="105">
        <f t="shared" si="259"/>
        <v>6.0650000000000004</v>
      </c>
      <c r="R316" s="105">
        <f t="shared" si="260"/>
        <v>6.0650000000000004</v>
      </c>
      <c r="S316" s="105">
        <f t="shared" si="261"/>
        <v>6.0650000000000004</v>
      </c>
      <c r="T316" s="161">
        <f>Curves!F312+' Summary'!$B$18</f>
        <v>0</v>
      </c>
      <c r="U316" s="5">
        <f t="shared" si="262"/>
        <v>30</v>
      </c>
      <c r="V316" s="45">
        <f t="shared" si="263"/>
        <v>46746</v>
      </c>
      <c r="W316" s="5">
        <f t="shared" si="264"/>
        <v>9795</v>
      </c>
      <c r="X316" s="55">
        <f t="shared" si="265"/>
        <v>6.2845917974847509E-2</v>
      </c>
      <c r="Y316" s="47">
        <f t="shared" si="266"/>
        <v>0.19024983721723362</v>
      </c>
      <c r="Z316" s="47">
        <f>Y316/Y309</f>
        <v>0.9643945835282749</v>
      </c>
      <c r="AA316" s="5">
        <f t="shared" si="267"/>
        <v>0</v>
      </c>
      <c r="AB316" s="5">
        <f t="shared" si="268"/>
        <v>0</v>
      </c>
      <c r="AD316" s="36">
        <f t="shared" si="305"/>
        <v>6.0650000000000004</v>
      </c>
      <c r="AE316" s="165">
        <f t="shared" si="306"/>
        <v>0</v>
      </c>
      <c r="AF316" s="164">
        <f t="shared" si="307"/>
        <v>26.669404517453799</v>
      </c>
      <c r="AG316" s="164">
        <f t="shared" si="308"/>
        <v>26.669404517453799</v>
      </c>
      <c r="AH316" s="160">
        <v>1</v>
      </c>
      <c r="AJ316" s="36"/>
      <c r="AK316" s="36"/>
      <c r="AL316" s="36"/>
      <c r="AM316" s="137"/>
      <c r="AO316" s="138"/>
      <c r="BI316" s="39">
        <f t="shared" si="269"/>
        <v>0</v>
      </c>
      <c r="BJ316" s="39">
        <f t="shared" si="270"/>
        <v>0</v>
      </c>
      <c r="BK316" s="39">
        <f t="shared" si="271"/>
        <v>0</v>
      </c>
      <c r="BL316" s="39">
        <f t="shared" si="272"/>
        <v>0</v>
      </c>
      <c r="BM316" s="39">
        <f t="shared" si="273"/>
        <v>0</v>
      </c>
      <c r="BN316" s="39">
        <f t="shared" si="274"/>
        <v>0</v>
      </c>
      <c r="BO316" s="39">
        <f t="shared" si="275"/>
        <v>0</v>
      </c>
      <c r="BP316" s="39">
        <f t="shared" si="276"/>
        <v>0</v>
      </c>
      <c r="BQ316" s="39">
        <f t="shared" si="277"/>
        <v>0</v>
      </c>
      <c r="BR316" s="43"/>
      <c r="BS316" s="39">
        <f t="shared" si="278"/>
        <v>0</v>
      </c>
      <c r="BT316" s="39">
        <f t="shared" si="279"/>
        <v>0</v>
      </c>
      <c r="BU316" s="39">
        <f t="shared" si="280"/>
        <v>0</v>
      </c>
      <c r="BV316" s="40">
        <f t="shared" si="281"/>
        <v>0</v>
      </c>
      <c r="BX316" s="39">
        <f t="shared" si="282"/>
        <v>0</v>
      </c>
      <c r="BY316" s="39">
        <f t="shared" si="283"/>
        <v>0</v>
      </c>
      <c r="BZ316" s="39">
        <f t="shared" si="284"/>
        <v>0</v>
      </c>
      <c r="CA316" s="40">
        <f t="shared" si="285"/>
        <v>0</v>
      </c>
      <c r="CB316" s="40"/>
      <c r="CC316" s="52">
        <f t="shared" si="286"/>
        <v>0</v>
      </c>
      <c r="CE316" s="52">
        <f t="shared" si="287"/>
        <v>0</v>
      </c>
      <c r="CF316" s="70"/>
    </row>
    <row r="317" spans="1:84" ht="12" customHeight="1">
      <c r="A317" s="44">
        <f t="shared" si="288"/>
        <v>46722</v>
      </c>
      <c r="B317" s="66">
        <f t="shared" si="289"/>
        <v>15000</v>
      </c>
      <c r="C317" s="67"/>
      <c r="D317" s="68">
        <f t="shared" si="252"/>
        <v>15000</v>
      </c>
      <c r="E317" s="35">
        <f t="shared" si="253"/>
        <v>0</v>
      </c>
      <c r="F317" s="35">
        <f t="shared" si="254"/>
        <v>0</v>
      </c>
      <c r="G317" s="55">
        <f t="shared" si="255"/>
        <v>6.0650000000000004</v>
      </c>
      <c r="H317" s="69">
        <f>G317+' Summary'!$B$15</f>
        <v>6.0650000000000004</v>
      </c>
      <c r="I317" s="105">
        <f>H317+' Summary'!$B$17</f>
        <v>6.0650000000000004</v>
      </c>
      <c r="J317" s="55">
        <f t="shared" si="256"/>
        <v>0</v>
      </c>
      <c r="K317" s="69">
        <f>J317+' Summary'!$B$16</f>
        <v>0</v>
      </c>
      <c r="L317" s="105">
        <f t="shared" si="257"/>
        <v>0</v>
      </c>
      <c r="M317" s="55">
        <f t="shared" si="258"/>
        <v>0</v>
      </c>
      <c r="N317" s="69">
        <f t="shared" si="304"/>
        <v>0</v>
      </c>
      <c r="O317" s="105">
        <f t="shared" si="304"/>
        <v>0</v>
      </c>
      <c r="P317" s="7"/>
      <c r="Q317" s="105">
        <f t="shared" si="259"/>
        <v>6.0650000000000004</v>
      </c>
      <c r="R317" s="105">
        <f t="shared" si="260"/>
        <v>6.0650000000000004</v>
      </c>
      <c r="S317" s="105">
        <f t="shared" si="261"/>
        <v>6.0650000000000004</v>
      </c>
      <c r="T317" s="161">
        <f>Curves!F313+' Summary'!$B$18</f>
        <v>0</v>
      </c>
      <c r="U317" s="5">
        <f t="shared" si="262"/>
        <v>31</v>
      </c>
      <c r="V317" s="45">
        <f t="shared" si="263"/>
        <v>46777</v>
      </c>
      <c r="W317" s="5">
        <f t="shared" si="264"/>
        <v>9826</v>
      </c>
      <c r="X317" s="55">
        <f t="shared" si="265"/>
        <v>6.2845917974847509E-2</v>
      </c>
      <c r="Y317" s="47">
        <f t="shared" si="266"/>
        <v>0.18925329158181492</v>
      </c>
      <c r="Z317" s="47">
        <f>Y317/Y309</f>
        <v>0.95934299858558103</v>
      </c>
      <c r="AA317" s="5">
        <f t="shared" si="267"/>
        <v>0</v>
      </c>
      <c r="AB317" s="5">
        <f t="shared" si="268"/>
        <v>0</v>
      </c>
      <c r="AD317" s="36">
        <f t="shared" si="305"/>
        <v>6.0650000000000004</v>
      </c>
      <c r="AE317" s="165">
        <f t="shared" si="306"/>
        <v>0</v>
      </c>
      <c r="AF317" s="164">
        <f t="shared" si="307"/>
        <v>26.751540041067763</v>
      </c>
      <c r="AG317" s="164">
        <f t="shared" si="308"/>
        <v>26.751540041067763</v>
      </c>
      <c r="AH317" s="160">
        <v>1</v>
      </c>
      <c r="AJ317" s="36"/>
      <c r="AK317" s="36"/>
      <c r="AL317" s="36"/>
      <c r="AM317" s="137"/>
      <c r="AO317" s="138"/>
      <c r="BI317" s="39">
        <f t="shared" si="269"/>
        <v>0</v>
      </c>
      <c r="BJ317" s="39">
        <f t="shared" si="270"/>
        <v>0</v>
      </c>
      <c r="BK317" s="39">
        <f t="shared" si="271"/>
        <v>0</v>
      </c>
      <c r="BL317" s="39">
        <f t="shared" si="272"/>
        <v>0</v>
      </c>
      <c r="BM317" s="39">
        <f t="shared" si="273"/>
        <v>0</v>
      </c>
      <c r="BN317" s="39">
        <f t="shared" si="274"/>
        <v>0</v>
      </c>
      <c r="BO317" s="39">
        <f t="shared" si="275"/>
        <v>0</v>
      </c>
      <c r="BP317" s="39">
        <f t="shared" si="276"/>
        <v>0</v>
      </c>
      <c r="BQ317" s="39">
        <f t="shared" si="277"/>
        <v>0</v>
      </c>
      <c r="BR317" s="43"/>
      <c r="BS317" s="39">
        <f t="shared" si="278"/>
        <v>0</v>
      </c>
      <c r="BT317" s="39">
        <f t="shared" si="279"/>
        <v>0</v>
      </c>
      <c r="BU317" s="39">
        <f t="shared" si="280"/>
        <v>0</v>
      </c>
      <c r="BV317" s="40">
        <f t="shared" si="281"/>
        <v>0</v>
      </c>
      <c r="BX317" s="39">
        <f t="shared" si="282"/>
        <v>0</v>
      </c>
      <c r="BY317" s="39">
        <f t="shared" si="283"/>
        <v>0</v>
      </c>
      <c r="BZ317" s="39">
        <f t="shared" si="284"/>
        <v>0</v>
      </c>
      <c r="CA317" s="40">
        <f t="shared" si="285"/>
        <v>0</v>
      </c>
      <c r="CB317" s="40"/>
      <c r="CC317" s="52">
        <f t="shared" si="286"/>
        <v>0</v>
      </c>
      <c r="CE317" s="52">
        <f t="shared" si="287"/>
        <v>0</v>
      </c>
      <c r="CF317" s="70"/>
    </row>
    <row r="318" spans="1:84" ht="12" customHeight="1">
      <c r="A318" s="44">
        <f t="shared" si="288"/>
        <v>46753</v>
      </c>
      <c r="B318" s="66">
        <f t="shared" si="289"/>
        <v>15000</v>
      </c>
      <c r="C318" s="67"/>
      <c r="D318" s="68">
        <f t="shared" si="252"/>
        <v>15000</v>
      </c>
      <c r="E318" s="35">
        <f t="shared" si="253"/>
        <v>0</v>
      </c>
      <c r="F318" s="35">
        <f t="shared" si="254"/>
        <v>0</v>
      </c>
      <c r="G318" s="55">
        <f t="shared" si="255"/>
        <v>6.0650000000000004</v>
      </c>
      <c r="H318" s="69">
        <f>G318+' Summary'!$B$15</f>
        <v>6.0650000000000004</v>
      </c>
      <c r="I318" s="105">
        <f>H318+' Summary'!$B$17</f>
        <v>6.0650000000000004</v>
      </c>
      <c r="J318" s="55">
        <f t="shared" si="256"/>
        <v>0</v>
      </c>
      <c r="K318" s="69">
        <f>J318+' Summary'!$B$16</f>
        <v>0</v>
      </c>
      <c r="L318" s="105">
        <f t="shared" si="257"/>
        <v>0</v>
      </c>
      <c r="M318" s="55">
        <f t="shared" si="258"/>
        <v>0</v>
      </c>
      <c r="N318" s="69">
        <f t="shared" si="304"/>
        <v>0</v>
      </c>
      <c r="O318" s="105">
        <f t="shared" si="304"/>
        <v>0</v>
      </c>
      <c r="P318" s="7"/>
      <c r="Q318" s="105">
        <f t="shared" si="259"/>
        <v>6.0650000000000004</v>
      </c>
      <c r="R318" s="105">
        <f t="shared" si="260"/>
        <v>6.0650000000000004</v>
      </c>
      <c r="S318" s="105">
        <f t="shared" si="261"/>
        <v>6.0650000000000004</v>
      </c>
      <c r="T318" s="161">
        <f>Curves!F314+' Summary'!$B$18</f>
        <v>0</v>
      </c>
      <c r="U318" s="5">
        <f t="shared" si="262"/>
        <v>31</v>
      </c>
      <c r="V318" s="45">
        <f t="shared" si="263"/>
        <v>46808</v>
      </c>
      <c r="W318" s="5">
        <f t="shared" si="264"/>
        <v>9857</v>
      </c>
      <c r="X318" s="55">
        <f t="shared" si="265"/>
        <v>6.2845917974847509E-2</v>
      </c>
      <c r="Y318" s="47">
        <f t="shared" si="266"/>
        <v>0.18826196594141964</v>
      </c>
      <c r="Z318" s="47">
        <f>Y318/Y309</f>
        <v>0.95431787429589099</v>
      </c>
      <c r="AA318" s="5">
        <f t="shared" si="267"/>
        <v>0</v>
      </c>
      <c r="AB318" s="5">
        <f t="shared" si="268"/>
        <v>0</v>
      </c>
      <c r="AD318" s="36">
        <f t="shared" si="305"/>
        <v>6.0650000000000004</v>
      </c>
      <c r="AE318" s="165">
        <f t="shared" si="306"/>
        <v>0</v>
      </c>
      <c r="AF318" s="164">
        <f t="shared" si="307"/>
        <v>26.836413415468858</v>
      </c>
      <c r="AG318" s="164">
        <f t="shared" si="308"/>
        <v>26.836413415468858</v>
      </c>
      <c r="AH318" s="160">
        <v>1</v>
      </c>
      <c r="AJ318" s="36"/>
      <c r="AK318" s="36"/>
      <c r="AL318" s="36"/>
      <c r="AM318" s="137"/>
      <c r="AO318" s="138"/>
      <c r="BI318" s="39">
        <f t="shared" si="269"/>
        <v>0</v>
      </c>
      <c r="BJ318" s="39">
        <f t="shared" si="270"/>
        <v>0</v>
      </c>
      <c r="BK318" s="39">
        <f t="shared" si="271"/>
        <v>0</v>
      </c>
      <c r="BL318" s="39">
        <f t="shared" si="272"/>
        <v>0</v>
      </c>
      <c r="BM318" s="39">
        <f t="shared" si="273"/>
        <v>0</v>
      </c>
      <c r="BN318" s="39">
        <f t="shared" si="274"/>
        <v>0</v>
      </c>
      <c r="BO318" s="39">
        <f t="shared" si="275"/>
        <v>0</v>
      </c>
      <c r="BP318" s="39">
        <f t="shared" si="276"/>
        <v>0</v>
      </c>
      <c r="BQ318" s="39">
        <f t="shared" si="277"/>
        <v>0</v>
      </c>
      <c r="BR318" s="43"/>
      <c r="BS318" s="39">
        <f t="shared" si="278"/>
        <v>0</v>
      </c>
      <c r="BT318" s="39">
        <f t="shared" si="279"/>
        <v>0</v>
      </c>
      <c r="BU318" s="39">
        <f t="shared" si="280"/>
        <v>0</v>
      </c>
      <c r="BV318" s="40">
        <f t="shared" si="281"/>
        <v>0</v>
      </c>
      <c r="BX318" s="39">
        <f t="shared" si="282"/>
        <v>0</v>
      </c>
      <c r="BY318" s="39">
        <f t="shared" si="283"/>
        <v>0</v>
      </c>
      <c r="BZ318" s="39">
        <f t="shared" si="284"/>
        <v>0</v>
      </c>
      <c r="CA318" s="40">
        <f t="shared" si="285"/>
        <v>0</v>
      </c>
      <c r="CB318" s="40"/>
      <c r="CC318" s="52">
        <f t="shared" si="286"/>
        <v>0</v>
      </c>
      <c r="CE318" s="52">
        <f t="shared" si="287"/>
        <v>0</v>
      </c>
      <c r="CF318" s="70"/>
    </row>
    <row r="319" spans="1:84" ht="12" customHeight="1">
      <c r="A319" s="44">
        <f t="shared" si="288"/>
        <v>46784</v>
      </c>
      <c r="B319" s="66">
        <f t="shared" si="289"/>
        <v>15000</v>
      </c>
      <c r="C319" s="67"/>
      <c r="D319" s="68">
        <f t="shared" si="252"/>
        <v>15000</v>
      </c>
      <c r="E319" s="35">
        <f t="shared" si="253"/>
        <v>0</v>
      </c>
      <c r="F319" s="35">
        <f t="shared" si="254"/>
        <v>0</v>
      </c>
      <c r="G319" s="55">
        <f t="shared" si="255"/>
        <v>6.0650000000000004</v>
      </c>
      <c r="H319" s="69">
        <f>G319+' Summary'!$B$15</f>
        <v>6.0650000000000004</v>
      </c>
      <c r="I319" s="105">
        <f>H319+' Summary'!$B$17</f>
        <v>6.0650000000000004</v>
      </c>
      <c r="J319" s="55">
        <f t="shared" si="256"/>
        <v>0</v>
      </c>
      <c r="K319" s="69">
        <f>J319+' Summary'!$B$16</f>
        <v>0</v>
      </c>
      <c r="L319" s="105">
        <f t="shared" si="257"/>
        <v>0</v>
      </c>
      <c r="M319" s="55">
        <f t="shared" si="258"/>
        <v>0</v>
      </c>
      <c r="N319" s="69">
        <f t="shared" si="304"/>
        <v>0</v>
      </c>
      <c r="O319" s="105">
        <f t="shared" si="304"/>
        <v>0</v>
      </c>
      <c r="P319" s="7"/>
      <c r="Q319" s="105">
        <f t="shared" si="259"/>
        <v>6.0650000000000004</v>
      </c>
      <c r="R319" s="105">
        <f t="shared" si="260"/>
        <v>6.0650000000000004</v>
      </c>
      <c r="S319" s="105">
        <f t="shared" si="261"/>
        <v>6.0650000000000004</v>
      </c>
      <c r="T319" s="161">
        <f>Curves!F315+' Summary'!$B$18</f>
        <v>0</v>
      </c>
      <c r="U319" s="5">
        <f t="shared" si="262"/>
        <v>29</v>
      </c>
      <c r="V319" s="45">
        <f t="shared" si="263"/>
        <v>46837</v>
      </c>
      <c r="W319" s="5">
        <f t="shared" si="264"/>
        <v>9886</v>
      </c>
      <c r="X319" s="55">
        <f t="shared" si="265"/>
        <v>6.2845917974847509E-2</v>
      </c>
      <c r="Y319" s="47">
        <f t="shared" si="266"/>
        <v>0.18733929826850099</v>
      </c>
      <c r="Z319" s="47">
        <f>Y319/Y309</f>
        <v>0.94964078379650008</v>
      </c>
      <c r="AA319" s="5">
        <f t="shared" si="267"/>
        <v>0</v>
      </c>
      <c r="AB319" s="5">
        <f t="shared" si="268"/>
        <v>0</v>
      </c>
      <c r="AD319" s="36">
        <f t="shared" si="305"/>
        <v>6.0650000000000004</v>
      </c>
      <c r="AE319" s="165">
        <f t="shared" si="306"/>
        <v>0</v>
      </c>
      <c r="AF319" s="164">
        <f t="shared" si="307"/>
        <v>26.921286789869953</v>
      </c>
      <c r="AG319" s="164">
        <f t="shared" si="308"/>
        <v>26.921286789869953</v>
      </c>
      <c r="AH319" s="160">
        <v>1</v>
      </c>
      <c r="AJ319" s="36"/>
      <c r="AK319" s="36"/>
      <c r="AL319" s="36"/>
      <c r="AM319" s="137"/>
      <c r="AO319" s="138"/>
      <c r="BI319" s="39">
        <f t="shared" si="269"/>
        <v>0</v>
      </c>
      <c r="BJ319" s="39">
        <f t="shared" si="270"/>
        <v>0</v>
      </c>
      <c r="BK319" s="39">
        <f t="shared" si="271"/>
        <v>0</v>
      </c>
      <c r="BL319" s="39">
        <f t="shared" si="272"/>
        <v>0</v>
      </c>
      <c r="BM319" s="39">
        <f t="shared" si="273"/>
        <v>0</v>
      </c>
      <c r="BN319" s="39">
        <f t="shared" si="274"/>
        <v>0</v>
      </c>
      <c r="BO319" s="39">
        <f t="shared" si="275"/>
        <v>0</v>
      </c>
      <c r="BP319" s="39">
        <f t="shared" si="276"/>
        <v>0</v>
      </c>
      <c r="BQ319" s="39">
        <f t="shared" si="277"/>
        <v>0</v>
      </c>
      <c r="BR319" s="43"/>
      <c r="BS319" s="39">
        <f t="shared" si="278"/>
        <v>0</v>
      </c>
      <c r="BT319" s="39">
        <f t="shared" si="279"/>
        <v>0</v>
      </c>
      <c r="BU319" s="39">
        <f t="shared" si="280"/>
        <v>0</v>
      </c>
      <c r="BV319" s="40">
        <f t="shared" si="281"/>
        <v>0</v>
      </c>
      <c r="BX319" s="39">
        <f t="shared" si="282"/>
        <v>0</v>
      </c>
      <c r="BY319" s="39">
        <f t="shared" si="283"/>
        <v>0</v>
      </c>
      <c r="BZ319" s="39">
        <f t="shared" si="284"/>
        <v>0</v>
      </c>
      <c r="CA319" s="40">
        <f t="shared" si="285"/>
        <v>0</v>
      </c>
      <c r="CB319" s="40"/>
      <c r="CC319" s="52">
        <f t="shared" si="286"/>
        <v>0</v>
      </c>
      <c r="CE319" s="52">
        <f t="shared" si="287"/>
        <v>0</v>
      </c>
      <c r="CF319" s="70"/>
    </row>
    <row r="320" spans="1:84" ht="12" customHeight="1">
      <c r="A320" s="44">
        <f t="shared" si="288"/>
        <v>46813</v>
      </c>
      <c r="B320" s="66">
        <f t="shared" si="289"/>
        <v>15000</v>
      </c>
      <c r="C320" s="67"/>
      <c r="D320" s="68">
        <f t="shared" si="252"/>
        <v>15000</v>
      </c>
      <c r="E320" s="35">
        <f t="shared" si="253"/>
        <v>0</v>
      </c>
      <c r="F320" s="35">
        <f t="shared" si="254"/>
        <v>0</v>
      </c>
      <c r="G320" s="55">
        <f t="shared" si="255"/>
        <v>6.0650000000000004</v>
      </c>
      <c r="H320" s="69">
        <f>G320+' Summary'!$B$15</f>
        <v>6.0650000000000004</v>
      </c>
      <c r="I320" s="105">
        <f>H320+' Summary'!$B$17</f>
        <v>6.0650000000000004</v>
      </c>
      <c r="J320" s="55">
        <f t="shared" si="256"/>
        <v>0</v>
      </c>
      <c r="K320" s="69">
        <f>J320+' Summary'!$B$16</f>
        <v>0</v>
      </c>
      <c r="L320" s="105">
        <f t="shared" si="257"/>
        <v>0</v>
      </c>
      <c r="M320" s="55">
        <f t="shared" si="258"/>
        <v>0</v>
      </c>
      <c r="N320" s="69">
        <f t="shared" si="304"/>
        <v>0</v>
      </c>
      <c r="O320" s="105">
        <f t="shared" si="304"/>
        <v>0</v>
      </c>
      <c r="P320" s="7"/>
      <c r="Q320" s="105">
        <f t="shared" si="259"/>
        <v>6.0650000000000004</v>
      </c>
      <c r="R320" s="105">
        <f t="shared" si="260"/>
        <v>6.0650000000000004</v>
      </c>
      <c r="S320" s="105">
        <f t="shared" si="261"/>
        <v>6.0650000000000004</v>
      </c>
      <c r="T320" s="161">
        <f>Curves!F316+' Summary'!$B$18</f>
        <v>0</v>
      </c>
      <c r="U320" s="5">
        <f t="shared" si="262"/>
        <v>31</v>
      </c>
      <c r="V320" s="45">
        <f t="shared" si="263"/>
        <v>46868</v>
      </c>
      <c r="W320" s="5">
        <f t="shared" si="264"/>
        <v>9917</v>
      </c>
      <c r="X320" s="55">
        <f t="shared" si="265"/>
        <v>6.2845917974847509E-2</v>
      </c>
      <c r="Y320" s="47">
        <f t="shared" si="266"/>
        <v>0.18635799829598798</v>
      </c>
      <c r="Z320" s="47">
        <f>Y320/Y309</f>
        <v>0.94466648057421976</v>
      </c>
      <c r="AA320" s="5">
        <f t="shared" si="267"/>
        <v>0</v>
      </c>
      <c r="AB320" s="5">
        <f t="shared" si="268"/>
        <v>0</v>
      </c>
      <c r="AD320" s="36">
        <f t="shared" si="305"/>
        <v>6.0650000000000004</v>
      </c>
      <c r="AE320" s="165">
        <f t="shared" si="306"/>
        <v>0</v>
      </c>
      <c r="AF320" s="164">
        <f t="shared" si="307"/>
        <v>27.000684462696782</v>
      </c>
      <c r="AG320" s="164">
        <f t="shared" si="308"/>
        <v>27.000684462696782</v>
      </c>
      <c r="AH320" s="160">
        <v>1</v>
      </c>
      <c r="AJ320" s="36"/>
      <c r="AK320" s="36"/>
      <c r="AL320" s="36"/>
      <c r="AM320" s="137"/>
      <c r="AO320" s="138"/>
      <c r="BI320" s="39">
        <f t="shared" si="269"/>
        <v>0</v>
      </c>
      <c r="BJ320" s="39">
        <f t="shared" si="270"/>
        <v>0</v>
      </c>
      <c r="BK320" s="39">
        <f t="shared" si="271"/>
        <v>0</v>
      </c>
      <c r="BL320" s="39">
        <f t="shared" si="272"/>
        <v>0</v>
      </c>
      <c r="BM320" s="39">
        <f t="shared" si="273"/>
        <v>0</v>
      </c>
      <c r="BN320" s="39">
        <f t="shared" si="274"/>
        <v>0</v>
      </c>
      <c r="BO320" s="39">
        <f t="shared" si="275"/>
        <v>0</v>
      </c>
      <c r="BP320" s="39">
        <f t="shared" si="276"/>
        <v>0</v>
      </c>
      <c r="BQ320" s="39">
        <f t="shared" si="277"/>
        <v>0</v>
      </c>
      <c r="BR320" s="43"/>
      <c r="BS320" s="39">
        <f t="shared" si="278"/>
        <v>0</v>
      </c>
      <c r="BT320" s="39">
        <f t="shared" si="279"/>
        <v>0</v>
      </c>
      <c r="BU320" s="39">
        <f t="shared" si="280"/>
        <v>0</v>
      </c>
      <c r="BV320" s="40">
        <f t="shared" si="281"/>
        <v>0</v>
      </c>
      <c r="BX320" s="39">
        <f t="shared" si="282"/>
        <v>0</v>
      </c>
      <c r="BY320" s="39">
        <f t="shared" si="283"/>
        <v>0</v>
      </c>
      <c r="BZ320" s="39">
        <f t="shared" si="284"/>
        <v>0</v>
      </c>
      <c r="CA320" s="40">
        <f t="shared" si="285"/>
        <v>0</v>
      </c>
      <c r="CB320" s="40"/>
      <c r="CC320" s="52">
        <f t="shared" si="286"/>
        <v>0</v>
      </c>
      <c r="CE320" s="52">
        <f t="shared" si="287"/>
        <v>0</v>
      </c>
      <c r="CF320" s="70"/>
    </row>
    <row r="321" spans="1:84" ht="12" customHeight="1">
      <c r="A321" s="44">
        <f t="shared" si="288"/>
        <v>46844</v>
      </c>
      <c r="B321" s="66">
        <f t="shared" si="289"/>
        <v>15000</v>
      </c>
      <c r="C321" s="67"/>
      <c r="D321" s="68">
        <f t="shared" si="252"/>
        <v>15000</v>
      </c>
      <c r="E321" s="35">
        <f t="shared" si="253"/>
        <v>0</v>
      </c>
      <c r="F321" s="35">
        <f t="shared" si="254"/>
        <v>0</v>
      </c>
      <c r="G321" s="55">
        <f t="shared" si="255"/>
        <v>6.0650000000000004</v>
      </c>
      <c r="H321" s="69">
        <f>G321+' Summary'!$B$15</f>
        <v>6.0650000000000004</v>
      </c>
      <c r="I321" s="105">
        <f>H321+' Summary'!$B$17</f>
        <v>6.0650000000000004</v>
      </c>
      <c r="J321" s="55">
        <f t="shared" si="256"/>
        <v>0</v>
      </c>
      <c r="K321" s="69">
        <f>J321+' Summary'!$B$16</f>
        <v>0</v>
      </c>
      <c r="L321" s="105">
        <f t="shared" si="257"/>
        <v>0</v>
      </c>
      <c r="M321" s="55">
        <f t="shared" si="258"/>
        <v>0</v>
      </c>
      <c r="N321" s="69">
        <f t="shared" si="304"/>
        <v>0</v>
      </c>
      <c r="O321" s="105">
        <f t="shared" si="304"/>
        <v>0</v>
      </c>
      <c r="P321" s="7"/>
      <c r="Q321" s="105">
        <f t="shared" si="259"/>
        <v>6.0650000000000004</v>
      </c>
      <c r="R321" s="105">
        <f t="shared" si="260"/>
        <v>6.0650000000000004</v>
      </c>
      <c r="S321" s="105">
        <f t="shared" si="261"/>
        <v>6.0650000000000004</v>
      </c>
      <c r="T321" s="161">
        <f>Curves!F317+' Summary'!$B$18</f>
        <v>0</v>
      </c>
      <c r="U321" s="5">
        <f t="shared" si="262"/>
        <v>30</v>
      </c>
      <c r="V321" s="45">
        <f t="shared" si="263"/>
        <v>46898</v>
      </c>
      <c r="W321" s="5">
        <f t="shared" si="264"/>
        <v>9947</v>
      </c>
      <c r="X321" s="55">
        <f t="shared" si="265"/>
        <v>6.2845917974847509E-2</v>
      </c>
      <c r="Y321" s="47">
        <f t="shared" si="266"/>
        <v>0.18541324753227209</v>
      </c>
      <c r="Z321" s="150">
        <f>Y321/Y309</f>
        <v>0.93987744877982471</v>
      </c>
      <c r="AA321" s="5">
        <f t="shared" si="267"/>
        <v>0</v>
      </c>
      <c r="AB321" s="5">
        <f t="shared" si="268"/>
        <v>0</v>
      </c>
      <c r="AD321" s="151">
        <f t="shared" si="305"/>
        <v>6.0650000000000004</v>
      </c>
      <c r="AE321" s="167">
        <f t="shared" si="306"/>
        <v>0</v>
      </c>
      <c r="AF321" s="168">
        <f t="shared" si="307"/>
        <v>27.085557837097877</v>
      </c>
      <c r="AG321" s="168">
        <f t="shared" si="308"/>
        <v>27.085557837097877</v>
      </c>
      <c r="AH321" s="169">
        <v>1</v>
      </c>
      <c r="AI321" s="148"/>
      <c r="AJ321" s="151"/>
      <c r="AK321" s="151"/>
      <c r="AL321" s="151"/>
      <c r="AM321" s="152"/>
      <c r="AN321" s="148"/>
      <c r="AO321" s="153"/>
      <c r="AP321" s="148"/>
      <c r="AQ321" s="148"/>
      <c r="AR321" s="148"/>
      <c r="AS321" s="148"/>
      <c r="AT321" s="148"/>
      <c r="AU321" s="148"/>
      <c r="AV321" s="148"/>
      <c r="AW321" s="148"/>
      <c r="AX321" s="148"/>
      <c r="AY321" s="148"/>
      <c r="BI321" s="39">
        <f t="shared" si="269"/>
        <v>0</v>
      </c>
      <c r="BJ321" s="39">
        <f t="shared" si="270"/>
        <v>0</v>
      </c>
      <c r="BK321" s="39">
        <f t="shared" si="271"/>
        <v>0</v>
      </c>
      <c r="BL321" s="39">
        <f t="shared" si="272"/>
        <v>0</v>
      </c>
      <c r="BM321" s="39">
        <f t="shared" si="273"/>
        <v>0</v>
      </c>
      <c r="BN321" s="39">
        <f t="shared" si="274"/>
        <v>0</v>
      </c>
      <c r="BO321" s="39">
        <f t="shared" si="275"/>
        <v>0</v>
      </c>
      <c r="BP321" s="39">
        <f t="shared" si="276"/>
        <v>0</v>
      </c>
      <c r="BQ321" s="39">
        <f t="shared" si="277"/>
        <v>0</v>
      </c>
      <c r="BR321" s="43"/>
      <c r="BS321" s="39">
        <f t="shared" si="278"/>
        <v>0</v>
      </c>
      <c r="BT321" s="39">
        <f t="shared" si="279"/>
        <v>0</v>
      </c>
      <c r="BU321" s="39">
        <f t="shared" si="280"/>
        <v>0</v>
      </c>
      <c r="BV321" s="40">
        <f t="shared" si="281"/>
        <v>0</v>
      </c>
      <c r="BX321" s="39">
        <f t="shared" si="282"/>
        <v>0</v>
      </c>
      <c r="BY321" s="39">
        <f t="shared" si="283"/>
        <v>0</v>
      </c>
      <c r="BZ321" s="39">
        <f t="shared" si="284"/>
        <v>0</v>
      </c>
      <c r="CA321" s="40">
        <f t="shared" si="285"/>
        <v>0</v>
      </c>
      <c r="CB321" s="40"/>
      <c r="CC321" s="52">
        <f t="shared" si="286"/>
        <v>0</v>
      </c>
      <c r="CE321" s="52">
        <f t="shared" si="287"/>
        <v>0</v>
      </c>
      <c r="CF321" s="70"/>
    </row>
    <row r="322" spans="1:84" ht="12" customHeight="1">
      <c r="A322" s="44">
        <f t="shared" si="288"/>
        <v>46874</v>
      </c>
      <c r="B322" s="66">
        <f t="shared" si="289"/>
        <v>15000</v>
      </c>
      <c r="C322" s="67"/>
      <c r="D322" s="68">
        <f t="shared" si="252"/>
        <v>15000</v>
      </c>
      <c r="E322" s="35">
        <f t="shared" si="253"/>
        <v>0</v>
      </c>
      <c r="F322" s="35">
        <f t="shared" si="254"/>
        <v>0</v>
      </c>
      <c r="G322" s="55">
        <f t="shared" si="255"/>
        <v>6.0650000000000004</v>
      </c>
      <c r="H322" s="69">
        <f>G322+' Summary'!$B$15</f>
        <v>6.0650000000000004</v>
      </c>
      <c r="I322" s="105">
        <f>H322+' Summary'!$B$17</f>
        <v>6.0650000000000004</v>
      </c>
      <c r="J322" s="55">
        <f t="shared" si="256"/>
        <v>0</v>
      </c>
      <c r="K322" s="69">
        <f>J322+' Summary'!$B$16</f>
        <v>0</v>
      </c>
      <c r="L322" s="105">
        <f t="shared" si="257"/>
        <v>0</v>
      </c>
      <c r="M322" s="55">
        <f t="shared" si="258"/>
        <v>0</v>
      </c>
      <c r="N322" s="69">
        <f t="shared" si="304"/>
        <v>0</v>
      </c>
      <c r="O322" s="105">
        <f t="shared" si="304"/>
        <v>0</v>
      </c>
      <c r="P322" s="7"/>
      <c r="Q322" s="105">
        <f t="shared" si="259"/>
        <v>6.0650000000000004</v>
      </c>
      <c r="R322" s="105">
        <f t="shared" si="260"/>
        <v>6.0650000000000004</v>
      </c>
      <c r="S322" s="105">
        <f t="shared" si="261"/>
        <v>6.0650000000000004</v>
      </c>
      <c r="T322" s="161">
        <f>Curves!F318+' Summary'!$B$18</f>
        <v>0</v>
      </c>
      <c r="U322" s="5">
        <f t="shared" si="262"/>
        <v>31</v>
      </c>
      <c r="V322" s="45">
        <f t="shared" si="263"/>
        <v>46929</v>
      </c>
      <c r="W322" s="5">
        <f t="shared" si="264"/>
        <v>9978</v>
      </c>
      <c r="X322" s="55">
        <f t="shared" si="265"/>
        <v>6.2845917974847509E-2</v>
      </c>
      <c r="Y322" s="47">
        <f t="shared" si="266"/>
        <v>0.18444203638549933</v>
      </c>
      <c r="Z322" s="47">
        <f>Y322/Y321</f>
        <v>0.99476191070649511</v>
      </c>
      <c r="AA322" s="5">
        <f t="shared" si="267"/>
        <v>0</v>
      </c>
      <c r="AB322" s="5">
        <f t="shared" si="268"/>
        <v>0</v>
      </c>
      <c r="AD322" s="36">
        <f>S322</f>
        <v>6.0650000000000004</v>
      </c>
      <c r="AE322" s="165">
        <f>T322</f>
        <v>0</v>
      </c>
      <c r="AF322" s="164">
        <f>(A322-$C$3)/365.25</f>
        <v>27.167693360711841</v>
      </c>
      <c r="AG322" s="164">
        <f>AF322</f>
        <v>27.167693360711841</v>
      </c>
      <c r="AH322" s="160">
        <v>1</v>
      </c>
      <c r="AI322" s="5">
        <v>0</v>
      </c>
      <c r="AJ322" s="36">
        <f>$S$8</f>
        <v>4.8062713432508364</v>
      </c>
      <c r="AK322" s="36">
        <f>AJ322-$AK$2</f>
        <v>4.7962713432508366</v>
      </c>
      <c r="AL322" s="166">
        <f>X333</f>
        <v>6.2845917974847509E-2</v>
      </c>
      <c r="AM322" s="137">
        <f>AM310</f>
        <v>1</v>
      </c>
      <c r="AN322" s="5">
        <v>0</v>
      </c>
      <c r="AO322" s="138">
        <f>AF333</f>
        <v>28.084873374401095</v>
      </c>
      <c r="AP322" s="5">
        <v>0</v>
      </c>
      <c r="AQ322" s="5">
        <v>0</v>
      </c>
      <c r="AR322" s="5">
        <v>0</v>
      </c>
      <c r="AT322" s="161">
        <f>_xll.ASTRIP(AD322:AD333,AE322:AE333,AF322:AF333,AG322:AG333,AH322:AH333,AI322,AJ322,AL322,AM322,AN322,AO322,AP322,AQ322,AR322)</f>
        <v>0</v>
      </c>
      <c r="AU322" s="161">
        <f>_xll.ASTRIP(AD322:AD333,AE322:AE333,AF322:AF333,AG322:AG333,AH322:AH333,AI322,AK322,AL322,AM322,AN322,AO322,AP322,AQ322,AR322)</f>
        <v>0</v>
      </c>
      <c r="AV322" s="138">
        <f>SUM(Z334:Z345)*$AG$2/12</f>
        <v>9.6706955109030032E-2</v>
      </c>
      <c r="AW322" s="170">
        <f>AV322/$AK$2</f>
        <v>9.6706955109030037</v>
      </c>
      <c r="AX322" s="161">
        <f>(AT322-AU322)*AW322</f>
        <v>0</v>
      </c>
      <c r="AY322" s="174">
        <f>AX322*SUM(E334:E345)</f>
        <v>0</v>
      </c>
      <c r="BI322" s="39">
        <f t="shared" si="269"/>
        <v>0</v>
      </c>
      <c r="BJ322" s="39">
        <f t="shared" si="270"/>
        <v>0</v>
      </c>
      <c r="BK322" s="39">
        <f t="shared" si="271"/>
        <v>0</v>
      </c>
      <c r="BL322" s="39">
        <f t="shared" si="272"/>
        <v>0</v>
      </c>
      <c r="BM322" s="39">
        <f t="shared" si="273"/>
        <v>0</v>
      </c>
      <c r="BN322" s="39">
        <f t="shared" si="274"/>
        <v>0</v>
      </c>
      <c r="BO322" s="39">
        <f t="shared" si="275"/>
        <v>0</v>
      </c>
      <c r="BP322" s="39">
        <f t="shared" si="276"/>
        <v>0</v>
      </c>
      <c r="BQ322" s="39">
        <f t="shared" si="277"/>
        <v>0</v>
      </c>
      <c r="BR322" s="43"/>
      <c r="BS322" s="39">
        <f t="shared" si="278"/>
        <v>0</v>
      </c>
      <c r="BT322" s="39">
        <f t="shared" si="279"/>
        <v>0</v>
      </c>
      <c r="BU322" s="39">
        <f t="shared" si="280"/>
        <v>0</v>
      </c>
      <c r="BV322" s="40">
        <f t="shared" si="281"/>
        <v>0</v>
      </c>
      <c r="BX322" s="39">
        <f t="shared" si="282"/>
        <v>0</v>
      </c>
      <c r="BY322" s="39">
        <f t="shared" si="283"/>
        <v>0</v>
      </c>
      <c r="BZ322" s="39">
        <f t="shared" si="284"/>
        <v>0</v>
      </c>
      <c r="CA322" s="40">
        <f t="shared" si="285"/>
        <v>0</v>
      </c>
      <c r="CB322" s="40"/>
      <c r="CC322" s="52">
        <f t="shared" si="286"/>
        <v>0</v>
      </c>
      <c r="CE322" s="52">
        <f t="shared" si="287"/>
        <v>0</v>
      </c>
      <c r="CF322" s="70"/>
    </row>
    <row r="323" spans="1:84" ht="12" customHeight="1">
      <c r="A323" s="44">
        <f t="shared" si="288"/>
        <v>46905</v>
      </c>
      <c r="B323" s="66">
        <f t="shared" si="289"/>
        <v>15000</v>
      </c>
      <c r="C323" s="67"/>
      <c r="D323" s="68">
        <f t="shared" si="252"/>
        <v>15000</v>
      </c>
      <c r="E323" s="35">
        <f t="shared" si="253"/>
        <v>0</v>
      </c>
      <c r="F323" s="35">
        <f t="shared" si="254"/>
        <v>0</v>
      </c>
      <c r="G323" s="55">
        <f t="shared" si="255"/>
        <v>6.0650000000000004</v>
      </c>
      <c r="H323" s="69">
        <f>G323+' Summary'!$B$15</f>
        <v>6.0650000000000004</v>
      </c>
      <c r="I323" s="105">
        <f>H323+' Summary'!$B$17</f>
        <v>6.0650000000000004</v>
      </c>
      <c r="J323" s="55">
        <f t="shared" si="256"/>
        <v>0</v>
      </c>
      <c r="K323" s="69">
        <f>J323+' Summary'!$B$16</f>
        <v>0</v>
      </c>
      <c r="L323" s="105">
        <f t="shared" si="257"/>
        <v>0</v>
      </c>
      <c r="M323" s="55">
        <f t="shared" si="258"/>
        <v>0</v>
      </c>
      <c r="N323" s="69">
        <f t="shared" si="304"/>
        <v>0</v>
      </c>
      <c r="O323" s="105">
        <f t="shared" si="304"/>
        <v>0</v>
      </c>
      <c r="P323" s="7"/>
      <c r="Q323" s="105">
        <f t="shared" si="259"/>
        <v>6.0650000000000004</v>
      </c>
      <c r="R323" s="105">
        <f t="shared" si="260"/>
        <v>6.0650000000000004</v>
      </c>
      <c r="S323" s="105">
        <f t="shared" si="261"/>
        <v>6.0650000000000004</v>
      </c>
      <c r="T323" s="161">
        <f>Curves!F319+' Summary'!$B$18</f>
        <v>0</v>
      </c>
      <c r="U323" s="5">
        <f t="shared" si="262"/>
        <v>30</v>
      </c>
      <c r="V323" s="45">
        <f t="shared" si="263"/>
        <v>46959</v>
      </c>
      <c r="W323" s="5">
        <f t="shared" si="264"/>
        <v>10008</v>
      </c>
      <c r="X323" s="55">
        <f t="shared" si="265"/>
        <v>6.2845917974847509E-2</v>
      </c>
      <c r="Y323" s="47">
        <f t="shared" si="266"/>
        <v>0.18350699868210138</v>
      </c>
      <c r="Z323" s="47">
        <f>Y323/Y321</f>
        <v>0.98971891773893383</v>
      </c>
      <c r="AA323" s="5">
        <f t="shared" si="267"/>
        <v>0</v>
      </c>
      <c r="AB323" s="5">
        <f t="shared" si="268"/>
        <v>0</v>
      </c>
      <c r="AD323" s="36">
        <f t="shared" ref="AD323:AD333" si="309">S323</f>
        <v>6.0650000000000004</v>
      </c>
      <c r="AE323" s="165">
        <f t="shared" ref="AE323:AE333" si="310">T323</f>
        <v>0</v>
      </c>
      <c r="AF323" s="164">
        <f t="shared" ref="AF323:AF333" si="311">(A323-$C$3)/365.25</f>
        <v>27.252566735112936</v>
      </c>
      <c r="AG323" s="164">
        <f t="shared" ref="AG323:AG333" si="312">AF323</f>
        <v>27.252566735112936</v>
      </c>
      <c r="AH323" s="160">
        <v>1</v>
      </c>
      <c r="AJ323" s="36"/>
      <c r="AK323" s="36"/>
      <c r="AL323" s="36"/>
      <c r="AM323" s="137"/>
      <c r="AO323" s="138"/>
      <c r="BI323" s="39">
        <f t="shared" si="269"/>
        <v>0</v>
      </c>
      <c r="BJ323" s="39">
        <f t="shared" si="270"/>
        <v>0</v>
      </c>
      <c r="BK323" s="39">
        <f t="shared" si="271"/>
        <v>0</v>
      </c>
      <c r="BL323" s="39">
        <f t="shared" si="272"/>
        <v>0</v>
      </c>
      <c r="BM323" s="39">
        <f t="shared" si="273"/>
        <v>0</v>
      </c>
      <c r="BN323" s="39">
        <f t="shared" si="274"/>
        <v>0</v>
      </c>
      <c r="BO323" s="39">
        <f t="shared" si="275"/>
        <v>0</v>
      </c>
      <c r="BP323" s="39">
        <f t="shared" si="276"/>
        <v>0</v>
      </c>
      <c r="BQ323" s="39">
        <f t="shared" si="277"/>
        <v>0</v>
      </c>
      <c r="BR323" s="43"/>
      <c r="BS323" s="39">
        <f t="shared" si="278"/>
        <v>0</v>
      </c>
      <c r="BT323" s="39">
        <f t="shared" si="279"/>
        <v>0</v>
      </c>
      <c r="BU323" s="39">
        <f t="shared" si="280"/>
        <v>0</v>
      </c>
      <c r="BV323" s="40">
        <f t="shared" si="281"/>
        <v>0</v>
      </c>
      <c r="BX323" s="39">
        <f t="shared" si="282"/>
        <v>0</v>
      </c>
      <c r="BY323" s="39">
        <f t="shared" si="283"/>
        <v>0</v>
      </c>
      <c r="BZ323" s="39">
        <f t="shared" si="284"/>
        <v>0</v>
      </c>
      <c r="CA323" s="40">
        <f t="shared" si="285"/>
        <v>0</v>
      </c>
      <c r="CB323" s="40"/>
      <c r="CC323" s="52">
        <f t="shared" si="286"/>
        <v>0</v>
      </c>
      <c r="CE323" s="52">
        <f t="shared" si="287"/>
        <v>0</v>
      </c>
      <c r="CF323" s="70"/>
    </row>
    <row r="324" spans="1:84" ht="12" customHeight="1">
      <c r="A324" s="44">
        <f t="shared" si="288"/>
        <v>46935</v>
      </c>
      <c r="B324" s="66">
        <f t="shared" si="289"/>
        <v>15000</v>
      </c>
      <c r="C324" s="67"/>
      <c r="D324" s="68">
        <f t="shared" si="252"/>
        <v>15000</v>
      </c>
      <c r="E324" s="35">
        <f t="shared" si="253"/>
        <v>0</v>
      </c>
      <c r="F324" s="35">
        <f t="shared" si="254"/>
        <v>0</v>
      </c>
      <c r="G324" s="55">
        <f t="shared" si="255"/>
        <v>6.0650000000000004</v>
      </c>
      <c r="H324" s="69">
        <f>G324+' Summary'!$B$15</f>
        <v>6.0650000000000004</v>
      </c>
      <c r="I324" s="105">
        <f>H324+' Summary'!$B$17</f>
        <v>6.0650000000000004</v>
      </c>
      <c r="J324" s="55">
        <f t="shared" si="256"/>
        <v>0</v>
      </c>
      <c r="K324" s="69">
        <f>J324+' Summary'!$B$16</f>
        <v>0</v>
      </c>
      <c r="L324" s="105">
        <f t="shared" si="257"/>
        <v>0</v>
      </c>
      <c r="M324" s="55">
        <f t="shared" si="258"/>
        <v>0</v>
      </c>
      <c r="N324" s="69">
        <f t="shared" si="304"/>
        <v>0</v>
      </c>
      <c r="O324" s="105">
        <f t="shared" si="304"/>
        <v>0</v>
      </c>
      <c r="P324" s="7"/>
      <c r="Q324" s="105">
        <f t="shared" si="259"/>
        <v>6.0650000000000004</v>
      </c>
      <c r="R324" s="105">
        <f t="shared" si="260"/>
        <v>6.0650000000000004</v>
      </c>
      <c r="S324" s="105">
        <f t="shared" si="261"/>
        <v>6.0650000000000004</v>
      </c>
      <c r="T324" s="161">
        <f>Curves!F320+' Summary'!$B$18</f>
        <v>0</v>
      </c>
      <c r="U324" s="5">
        <f t="shared" si="262"/>
        <v>31</v>
      </c>
      <c r="V324" s="45">
        <f t="shared" si="263"/>
        <v>46990</v>
      </c>
      <c r="W324" s="5">
        <f t="shared" si="264"/>
        <v>10039</v>
      </c>
      <c r="X324" s="55">
        <f t="shared" si="265"/>
        <v>6.2845917974847509E-2</v>
      </c>
      <c r="Y324" s="47">
        <f t="shared" si="266"/>
        <v>0.1825457726370214</v>
      </c>
      <c r="Z324" s="47">
        <f>Y324/Y321</f>
        <v>0.98453468167234603</v>
      </c>
      <c r="AA324" s="5">
        <f t="shared" si="267"/>
        <v>0</v>
      </c>
      <c r="AB324" s="5">
        <f t="shared" si="268"/>
        <v>0</v>
      </c>
      <c r="AD324" s="36">
        <f t="shared" si="309"/>
        <v>6.0650000000000004</v>
      </c>
      <c r="AE324" s="165">
        <f t="shared" si="310"/>
        <v>0</v>
      </c>
      <c r="AF324" s="164">
        <f t="shared" si="311"/>
        <v>27.3347022587269</v>
      </c>
      <c r="AG324" s="164">
        <f t="shared" si="312"/>
        <v>27.3347022587269</v>
      </c>
      <c r="AH324" s="160">
        <v>1</v>
      </c>
      <c r="AJ324" s="36"/>
      <c r="AK324" s="36"/>
      <c r="AL324" s="36"/>
      <c r="AM324" s="137"/>
      <c r="AO324" s="138"/>
      <c r="BI324" s="39">
        <f t="shared" si="269"/>
        <v>0</v>
      </c>
      <c r="BJ324" s="39">
        <f t="shared" si="270"/>
        <v>0</v>
      </c>
      <c r="BK324" s="39">
        <f t="shared" si="271"/>
        <v>0</v>
      </c>
      <c r="BL324" s="39">
        <f t="shared" si="272"/>
        <v>0</v>
      </c>
      <c r="BM324" s="39">
        <f t="shared" si="273"/>
        <v>0</v>
      </c>
      <c r="BN324" s="39">
        <f t="shared" si="274"/>
        <v>0</v>
      </c>
      <c r="BO324" s="39">
        <f t="shared" si="275"/>
        <v>0</v>
      </c>
      <c r="BP324" s="39">
        <f t="shared" si="276"/>
        <v>0</v>
      </c>
      <c r="BQ324" s="39">
        <f t="shared" si="277"/>
        <v>0</v>
      </c>
      <c r="BR324" s="43"/>
      <c r="BS324" s="39">
        <f t="shared" si="278"/>
        <v>0</v>
      </c>
      <c r="BT324" s="39">
        <f t="shared" si="279"/>
        <v>0</v>
      </c>
      <c r="BU324" s="39">
        <f t="shared" si="280"/>
        <v>0</v>
      </c>
      <c r="BV324" s="40">
        <f t="shared" si="281"/>
        <v>0</v>
      </c>
      <c r="BX324" s="39">
        <f t="shared" si="282"/>
        <v>0</v>
      </c>
      <c r="BY324" s="39">
        <f t="shared" si="283"/>
        <v>0</v>
      </c>
      <c r="BZ324" s="39">
        <f t="shared" si="284"/>
        <v>0</v>
      </c>
      <c r="CA324" s="40">
        <f t="shared" si="285"/>
        <v>0</v>
      </c>
      <c r="CB324" s="40"/>
      <c r="CC324" s="52">
        <f t="shared" si="286"/>
        <v>0</v>
      </c>
      <c r="CE324" s="52">
        <f t="shared" si="287"/>
        <v>0</v>
      </c>
      <c r="CF324" s="70"/>
    </row>
    <row r="325" spans="1:84" ht="12" customHeight="1">
      <c r="A325" s="44">
        <f t="shared" si="288"/>
        <v>46966</v>
      </c>
      <c r="B325" s="66">
        <f t="shared" si="289"/>
        <v>15000</v>
      </c>
      <c r="C325" s="67"/>
      <c r="D325" s="68">
        <f t="shared" si="252"/>
        <v>15000</v>
      </c>
      <c r="E325" s="35">
        <f t="shared" si="253"/>
        <v>0</v>
      </c>
      <c r="F325" s="35">
        <f t="shared" si="254"/>
        <v>0</v>
      </c>
      <c r="G325" s="55">
        <f t="shared" si="255"/>
        <v>6.0650000000000004</v>
      </c>
      <c r="H325" s="69">
        <f>G325+' Summary'!$B$15</f>
        <v>6.0650000000000004</v>
      </c>
      <c r="I325" s="105">
        <f>H325+' Summary'!$B$17</f>
        <v>6.0650000000000004</v>
      </c>
      <c r="J325" s="55">
        <f t="shared" si="256"/>
        <v>0</v>
      </c>
      <c r="K325" s="69">
        <f>J325+' Summary'!$B$16</f>
        <v>0</v>
      </c>
      <c r="L325" s="105">
        <f t="shared" si="257"/>
        <v>0</v>
      </c>
      <c r="M325" s="55">
        <f t="shared" si="258"/>
        <v>0</v>
      </c>
      <c r="N325" s="69">
        <f t="shared" si="304"/>
        <v>0</v>
      </c>
      <c r="O325" s="105">
        <f t="shared" si="304"/>
        <v>0</v>
      </c>
      <c r="P325" s="7"/>
      <c r="Q325" s="105">
        <f t="shared" si="259"/>
        <v>6.0650000000000004</v>
      </c>
      <c r="R325" s="105">
        <f t="shared" si="260"/>
        <v>6.0650000000000004</v>
      </c>
      <c r="S325" s="105">
        <f t="shared" si="261"/>
        <v>6.0650000000000004</v>
      </c>
      <c r="T325" s="161">
        <f>Curves!F321+' Summary'!$B$18</f>
        <v>0</v>
      </c>
      <c r="U325" s="5">
        <f t="shared" si="262"/>
        <v>31</v>
      </c>
      <c r="V325" s="45">
        <f t="shared" si="263"/>
        <v>47021</v>
      </c>
      <c r="W325" s="5">
        <f t="shared" si="264"/>
        <v>10070</v>
      </c>
      <c r="X325" s="55">
        <f t="shared" si="265"/>
        <v>6.2845917974847509E-2</v>
      </c>
      <c r="Y325" s="47">
        <f t="shared" si="266"/>
        <v>0.18158958157979682</v>
      </c>
      <c r="Z325" s="47">
        <f>Y325/Y321</f>
        <v>0.97937760109719374</v>
      </c>
      <c r="AA325" s="5">
        <f t="shared" si="267"/>
        <v>0</v>
      </c>
      <c r="AB325" s="5">
        <f t="shared" si="268"/>
        <v>0</v>
      </c>
      <c r="AD325" s="36">
        <f t="shared" si="309"/>
        <v>6.0650000000000004</v>
      </c>
      <c r="AE325" s="165">
        <f t="shared" si="310"/>
        <v>0</v>
      </c>
      <c r="AF325" s="164">
        <f t="shared" si="311"/>
        <v>27.419575633127995</v>
      </c>
      <c r="AG325" s="164">
        <f t="shared" si="312"/>
        <v>27.419575633127995</v>
      </c>
      <c r="AH325" s="160">
        <v>1</v>
      </c>
      <c r="AJ325" s="36"/>
      <c r="AK325" s="36"/>
      <c r="AL325" s="36"/>
      <c r="AM325" s="137"/>
      <c r="AO325" s="138"/>
      <c r="BI325" s="39">
        <f t="shared" si="269"/>
        <v>0</v>
      </c>
      <c r="BJ325" s="39">
        <f t="shared" si="270"/>
        <v>0</v>
      </c>
      <c r="BK325" s="39">
        <f t="shared" si="271"/>
        <v>0</v>
      </c>
      <c r="BL325" s="39">
        <f t="shared" si="272"/>
        <v>0</v>
      </c>
      <c r="BM325" s="39">
        <f t="shared" si="273"/>
        <v>0</v>
      </c>
      <c r="BN325" s="39">
        <f t="shared" si="274"/>
        <v>0</v>
      </c>
      <c r="BO325" s="39">
        <f t="shared" si="275"/>
        <v>0</v>
      </c>
      <c r="BP325" s="39">
        <f t="shared" si="276"/>
        <v>0</v>
      </c>
      <c r="BQ325" s="39">
        <f t="shared" si="277"/>
        <v>0</v>
      </c>
      <c r="BR325" s="43"/>
      <c r="BS325" s="39">
        <f t="shared" si="278"/>
        <v>0</v>
      </c>
      <c r="BT325" s="39">
        <f t="shared" si="279"/>
        <v>0</v>
      </c>
      <c r="BU325" s="39">
        <f t="shared" si="280"/>
        <v>0</v>
      </c>
      <c r="BV325" s="40">
        <f t="shared" si="281"/>
        <v>0</v>
      </c>
      <c r="BX325" s="39">
        <f t="shared" si="282"/>
        <v>0</v>
      </c>
      <c r="BY325" s="39">
        <f t="shared" si="283"/>
        <v>0</v>
      </c>
      <c r="BZ325" s="39">
        <f t="shared" si="284"/>
        <v>0</v>
      </c>
      <c r="CA325" s="40">
        <f t="shared" si="285"/>
        <v>0</v>
      </c>
      <c r="CB325" s="40"/>
      <c r="CC325" s="52">
        <f t="shared" si="286"/>
        <v>0</v>
      </c>
      <c r="CE325" s="52">
        <f t="shared" si="287"/>
        <v>0</v>
      </c>
      <c r="CF325" s="70"/>
    </row>
    <row r="326" spans="1:84" ht="12" customHeight="1">
      <c r="A326" s="44">
        <f t="shared" si="288"/>
        <v>46997</v>
      </c>
      <c r="B326" s="66">
        <f t="shared" si="289"/>
        <v>15000</v>
      </c>
      <c r="C326" s="67"/>
      <c r="D326" s="68">
        <f t="shared" si="252"/>
        <v>15000</v>
      </c>
      <c r="E326" s="35">
        <f t="shared" si="253"/>
        <v>0</v>
      </c>
      <c r="F326" s="35">
        <f t="shared" si="254"/>
        <v>0</v>
      </c>
      <c r="G326" s="55">
        <f t="shared" si="255"/>
        <v>6.0650000000000004</v>
      </c>
      <c r="H326" s="69">
        <f>G326+' Summary'!$B$15</f>
        <v>6.0650000000000004</v>
      </c>
      <c r="I326" s="105">
        <f>H326+' Summary'!$B$17</f>
        <v>6.0650000000000004</v>
      </c>
      <c r="J326" s="55">
        <f t="shared" si="256"/>
        <v>0</v>
      </c>
      <c r="K326" s="69">
        <f>J326+' Summary'!$B$16</f>
        <v>0</v>
      </c>
      <c r="L326" s="105">
        <f t="shared" si="257"/>
        <v>0</v>
      </c>
      <c r="M326" s="55">
        <f t="shared" si="258"/>
        <v>0</v>
      </c>
      <c r="N326" s="69">
        <f t="shared" si="304"/>
        <v>0</v>
      </c>
      <c r="O326" s="105">
        <f t="shared" si="304"/>
        <v>0</v>
      </c>
      <c r="P326" s="7"/>
      <c r="Q326" s="105">
        <f t="shared" si="259"/>
        <v>6.0650000000000004</v>
      </c>
      <c r="R326" s="105">
        <f t="shared" si="260"/>
        <v>6.0650000000000004</v>
      </c>
      <c r="S326" s="105">
        <f t="shared" si="261"/>
        <v>6.0650000000000004</v>
      </c>
      <c r="T326" s="161">
        <f>Curves!F322+' Summary'!$B$18</f>
        <v>0</v>
      </c>
      <c r="U326" s="5">
        <f t="shared" si="262"/>
        <v>30</v>
      </c>
      <c r="V326" s="45">
        <f t="shared" si="263"/>
        <v>47051</v>
      </c>
      <c r="W326" s="5">
        <f t="shared" si="264"/>
        <v>10100</v>
      </c>
      <c r="X326" s="55">
        <f t="shared" si="265"/>
        <v>6.2845917974847509E-2</v>
      </c>
      <c r="Y326" s="47">
        <f t="shared" si="266"/>
        <v>0.18066900453213031</v>
      </c>
      <c r="Z326" s="47">
        <f>Y326/Y321</f>
        <v>0.97441259962120008</v>
      </c>
      <c r="AA326" s="5">
        <f t="shared" si="267"/>
        <v>0</v>
      </c>
      <c r="AB326" s="5">
        <f t="shared" si="268"/>
        <v>0</v>
      </c>
      <c r="AD326" s="36">
        <f t="shared" si="309"/>
        <v>6.0650000000000004</v>
      </c>
      <c r="AE326" s="165">
        <f t="shared" si="310"/>
        <v>0</v>
      </c>
      <c r="AF326" s="164">
        <f t="shared" si="311"/>
        <v>27.504449007529089</v>
      </c>
      <c r="AG326" s="164">
        <f t="shared" si="312"/>
        <v>27.504449007529089</v>
      </c>
      <c r="AH326" s="160">
        <v>1</v>
      </c>
      <c r="AJ326" s="36"/>
      <c r="AK326" s="36"/>
      <c r="AL326" s="36"/>
      <c r="AM326" s="137"/>
      <c r="AO326" s="138"/>
      <c r="BI326" s="39">
        <f t="shared" si="269"/>
        <v>0</v>
      </c>
      <c r="BJ326" s="39">
        <f t="shared" si="270"/>
        <v>0</v>
      </c>
      <c r="BK326" s="39">
        <f t="shared" si="271"/>
        <v>0</v>
      </c>
      <c r="BL326" s="39">
        <f t="shared" si="272"/>
        <v>0</v>
      </c>
      <c r="BM326" s="39">
        <f t="shared" si="273"/>
        <v>0</v>
      </c>
      <c r="BN326" s="39">
        <f t="shared" si="274"/>
        <v>0</v>
      </c>
      <c r="BO326" s="39">
        <f t="shared" si="275"/>
        <v>0</v>
      </c>
      <c r="BP326" s="39">
        <f t="shared" si="276"/>
        <v>0</v>
      </c>
      <c r="BQ326" s="39">
        <f t="shared" si="277"/>
        <v>0</v>
      </c>
      <c r="BR326" s="43"/>
      <c r="BS326" s="39">
        <f t="shared" si="278"/>
        <v>0</v>
      </c>
      <c r="BT326" s="39">
        <f t="shared" si="279"/>
        <v>0</v>
      </c>
      <c r="BU326" s="39">
        <f t="shared" si="280"/>
        <v>0</v>
      </c>
      <c r="BV326" s="40">
        <f t="shared" si="281"/>
        <v>0</v>
      </c>
      <c r="BX326" s="39">
        <f t="shared" si="282"/>
        <v>0</v>
      </c>
      <c r="BY326" s="39">
        <f t="shared" si="283"/>
        <v>0</v>
      </c>
      <c r="BZ326" s="39">
        <f t="shared" si="284"/>
        <v>0</v>
      </c>
      <c r="CA326" s="40">
        <f t="shared" si="285"/>
        <v>0</v>
      </c>
      <c r="CB326" s="40"/>
      <c r="CC326" s="52">
        <f t="shared" si="286"/>
        <v>0</v>
      </c>
      <c r="CE326" s="52">
        <f t="shared" si="287"/>
        <v>0</v>
      </c>
      <c r="CF326" s="70"/>
    </row>
    <row r="327" spans="1:84" ht="12" customHeight="1">
      <c r="A327" s="44">
        <f t="shared" si="288"/>
        <v>47027</v>
      </c>
      <c r="B327" s="66">
        <f t="shared" si="289"/>
        <v>15000</v>
      </c>
      <c r="C327" s="67"/>
      <c r="D327" s="68">
        <f t="shared" si="252"/>
        <v>15000</v>
      </c>
      <c r="E327" s="35">
        <f t="shared" si="253"/>
        <v>0</v>
      </c>
      <c r="F327" s="35">
        <f t="shared" si="254"/>
        <v>0</v>
      </c>
      <c r="G327" s="55">
        <f t="shared" si="255"/>
        <v>6.0650000000000004</v>
      </c>
      <c r="H327" s="69">
        <f>G327+' Summary'!$B$15</f>
        <v>6.0650000000000004</v>
      </c>
      <c r="I327" s="105">
        <f>H327+' Summary'!$B$17</f>
        <v>6.0650000000000004</v>
      </c>
      <c r="J327" s="55">
        <f t="shared" si="256"/>
        <v>0</v>
      </c>
      <c r="K327" s="69">
        <f>J327+' Summary'!$B$16</f>
        <v>0</v>
      </c>
      <c r="L327" s="105">
        <f t="shared" si="257"/>
        <v>0</v>
      </c>
      <c r="M327" s="55">
        <f t="shared" si="258"/>
        <v>0</v>
      </c>
      <c r="N327" s="69">
        <f t="shared" si="304"/>
        <v>0</v>
      </c>
      <c r="O327" s="105">
        <f t="shared" si="304"/>
        <v>0</v>
      </c>
      <c r="P327" s="7"/>
      <c r="Q327" s="105">
        <f t="shared" si="259"/>
        <v>6.0650000000000004</v>
      </c>
      <c r="R327" s="105">
        <f t="shared" si="260"/>
        <v>6.0650000000000004</v>
      </c>
      <c r="S327" s="105">
        <f t="shared" si="261"/>
        <v>6.0650000000000004</v>
      </c>
      <c r="T327" s="161">
        <f>Curves!F323+' Summary'!$B$18</f>
        <v>0</v>
      </c>
      <c r="U327" s="5">
        <f t="shared" si="262"/>
        <v>31</v>
      </c>
      <c r="V327" s="45">
        <f t="shared" si="263"/>
        <v>47082</v>
      </c>
      <c r="W327" s="5">
        <f t="shared" si="264"/>
        <v>10131</v>
      </c>
      <c r="X327" s="55">
        <f t="shared" si="265"/>
        <v>6.2845917974847509E-2</v>
      </c>
      <c r="Y327" s="47">
        <f t="shared" si="266"/>
        <v>0.17972264415382233</v>
      </c>
      <c r="Z327" s="47">
        <f>Y327/Y321</f>
        <v>0.96930853941566775</v>
      </c>
      <c r="AA327" s="5">
        <f t="shared" si="267"/>
        <v>0</v>
      </c>
      <c r="AB327" s="5">
        <f t="shared" si="268"/>
        <v>0</v>
      </c>
      <c r="AD327" s="36">
        <f t="shared" si="309"/>
        <v>6.0650000000000004</v>
      </c>
      <c r="AE327" s="165">
        <f t="shared" si="310"/>
        <v>0</v>
      </c>
      <c r="AF327" s="164">
        <f t="shared" si="311"/>
        <v>27.586584531143053</v>
      </c>
      <c r="AG327" s="164">
        <f t="shared" si="312"/>
        <v>27.586584531143053</v>
      </c>
      <c r="AH327" s="160">
        <v>1</v>
      </c>
      <c r="AJ327" s="36"/>
      <c r="AK327" s="36"/>
      <c r="AL327" s="36"/>
      <c r="AM327" s="137"/>
      <c r="AO327" s="138"/>
      <c r="BI327" s="39">
        <f t="shared" si="269"/>
        <v>0</v>
      </c>
      <c r="BJ327" s="39">
        <f t="shared" si="270"/>
        <v>0</v>
      </c>
      <c r="BK327" s="39">
        <f t="shared" si="271"/>
        <v>0</v>
      </c>
      <c r="BL327" s="39">
        <f t="shared" si="272"/>
        <v>0</v>
      </c>
      <c r="BM327" s="39">
        <f t="shared" si="273"/>
        <v>0</v>
      </c>
      <c r="BN327" s="39">
        <f t="shared" si="274"/>
        <v>0</v>
      </c>
      <c r="BO327" s="39">
        <f t="shared" si="275"/>
        <v>0</v>
      </c>
      <c r="BP327" s="39">
        <f t="shared" si="276"/>
        <v>0</v>
      </c>
      <c r="BQ327" s="39">
        <f t="shared" si="277"/>
        <v>0</v>
      </c>
      <c r="BR327" s="43"/>
      <c r="BS327" s="39">
        <f t="shared" si="278"/>
        <v>0</v>
      </c>
      <c r="BT327" s="39">
        <f t="shared" si="279"/>
        <v>0</v>
      </c>
      <c r="BU327" s="39">
        <f t="shared" si="280"/>
        <v>0</v>
      </c>
      <c r="BV327" s="40">
        <f t="shared" si="281"/>
        <v>0</v>
      </c>
      <c r="BX327" s="39">
        <f t="shared" si="282"/>
        <v>0</v>
      </c>
      <c r="BY327" s="39">
        <f t="shared" si="283"/>
        <v>0</v>
      </c>
      <c r="BZ327" s="39">
        <f t="shared" si="284"/>
        <v>0</v>
      </c>
      <c r="CA327" s="40">
        <f t="shared" si="285"/>
        <v>0</v>
      </c>
      <c r="CB327" s="40"/>
      <c r="CC327" s="52">
        <f t="shared" si="286"/>
        <v>0</v>
      </c>
      <c r="CE327" s="52">
        <f t="shared" si="287"/>
        <v>0</v>
      </c>
      <c r="CF327" s="70"/>
    </row>
    <row r="328" spans="1:84" ht="12" customHeight="1">
      <c r="A328" s="44">
        <f t="shared" si="288"/>
        <v>47058</v>
      </c>
      <c r="B328" s="66">
        <f t="shared" si="289"/>
        <v>15000</v>
      </c>
      <c r="C328" s="67"/>
      <c r="D328" s="68">
        <f t="shared" si="252"/>
        <v>15000</v>
      </c>
      <c r="E328" s="35">
        <f t="shared" si="253"/>
        <v>0</v>
      </c>
      <c r="F328" s="35">
        <f t="shared" si="254"/>
        <v>0</v>
      </c>
      <c r="G328" s="55">
        <f t="shared" si="255"/>
        <v>6.0650000000000004</v>
      </c>
      <c r="H328" s="69">
        <f>G328+' Summary'!$B$15</f>
        <v>6.0650000000000004</v>
      </c>
      <c r="I328" s="105">
        <f>H328+' Summary'!$B$17</f>
        <v>6.0650000000000004</v>
      </c>
      <c r="J328" s="55">
        <f t="shared" si="256"/>
        <v>0</v>
      </c>
      <c r="K328" s="69">
        <f>J328+' Summary'!$B$16</f>
        <v>0</v>
      </c>
      <c r="L328" s="105">
        <f t="shared" si="257"/>
        <v>0</v>
      </c>
      <c r="M328" s="55">
        <f t="shared" si="258"/>
        <v>0</v>
      </c>
      <c r="N328" s="69">
        <f t="shared" si="304"/>
        <v>0</v>
      </c>
      <c r="O328" s="105">
        <f t="shared" si="304"/>
        <v>0</v>
      </c>
      <c r="P328" s="7"/>
      <c r="Q328" s="105">
        <f t="shared" si="259"/>
        <v>6.0650000000000004</v>
      </c>
      <c r="R328" s="105">
        <f t="shared" si="260"/>
        <v>6.0650000000000004</v>
      </c>
      <c r="S328" s="105">
        <f t="shared" si="261"/>
        <v>6.0650000000000004</v>
      </c>
      <c r="T328" s="161">
        <f>Curves!F324+' Summary'!$B$18</f>
        <v>0</v>
      </c>
      <c r="U328" s="5">
        <f t="shared" si="262"/>
        <v>30</v>
      </c>
      <c r="V328" s="45">
        <f t="shared" si="263"/>
        <v>47112</v>
      </c>
      <c r="W328" s="5">
        <f t="shared" si="264"/>
        <v>10161</v>
      </c>
      <c r="X328" s="55">
        <f t="shared" si="265"/>
        <v>6.2845917974847509E-2</v>
      </c>
      <c r="Y328" s="47">
        <f t="shared" si="266"/>
        <v>0.17881153163451055</v>
      </c>
      <c r="Z328" s="47">
        <f>Y328/Y321</f>
        <v>0.96439458352827523</v>
      </c>
      <c r="AA328" s="5">
        <f t="shared" si="267"/>
        <v>0</v>
      </c>
      <c r="AB328" s="5">
        <f t="shared" si="268"/>
        <v>0</v>
      </c>
      <c r="AD328" s="36">
        <f t="shared" si="309"/>
        <v>6.0650000000000004</v>
      </c>
      <c r="AE328" s="165">
        <f t="shared" si="310"/>
        <v>0</v>
      </c>
      <c r="AF328" s="164">
        <f t="shared" si="311"/>
        <v>27.671457905544148</v>
      </c>
      <c r="AG328" s="164">
        <f t="shared" si="312"/>
        <v>27.671457905544148</v>
      </c>
      <c r="AH328" s="160">
        <v>1</v>
      </c>
      <c r="AJ328" s="36"/>
      <c r="AK328" s="36"/>
      <c r="AL328" s="36"/>
      <c r="AM328" s="137"/>
      <c r="AO328" s="138"/>
      <c r="BI328" s="39">
        <f t="shared" si="269"/>
        <v>0</v>
      </c>
      <c r="BJ328" s="39">
        <f t="shared" si="270"/>
        <v>0</v>
      </c>
      <c r="BK328" s="39">
        <f t="shared" si="271"/>
        <v>0</v>
      </c>
      <c r="BL328" s="39">
        <f t="shared" si="272"/>
        <v>0</v>
      </c>
      <c r="BM328" s="39">
        <f t="shared" si="273"/>
        <v>0</v>
      </c>
      <c r="BN328" s="39">
        <f t="shared" si="274"/>
        <v>0</v>
      </c>
      <c r="BO328" s="39">
        <f t="shared" si="275"/>
        <v>0</v>
      </c>
      <c r="BP328" s="39">
        <f t="shared" si="276"/>
        <v>0</v>
      </c>
      <c r="BQ328" s="39">
        <f t="shared" si="277"/>
        <v>0</v>
      </c>
      <c r="BR328" s="43"/>
      <c r="BS328" s="39">
        <f t="shared" si="278"/>
        <v>0</v>
      </c>
      <c r="BT328" s="39">
        <f t="shared" si="279"/>
        <v>0</v>
      </c>
      <c r="BU328" s="39">
        <f t="shared" si="280"/>
        <v>0</v>
      </c>
      <c r="BV328" s="40">
        <f t="shared" si="281"/>
        <v>0</v>
      </c>
      <c r="BX328" s="39">
        <f t="shared" si="282"/>
        <v>0</v>
      </c>
      <c r="BY328" s="39">
        <f t="shared" si="283"/>
        <v>0</v>
      </c>
      <c r="BZ328" s="39">
        <f t="shared" si="284"/>
        <v>0</v>
      </c>
      <c r="CA328" s="40">
        <f t="shared" si="285"/>
        <v>0</v>
      </c>
      <c r="CB328" s="40"/>
      <c r="CC328" s="52">
        <f t="shared" si="286"/>
        <v>0</v>
      </c>
      <c r="CE328" s="52">
        <f t="shared" si="287"/>
        <v>0</v>
      </c>
      <c r="CF328" s="70"/>
    </row>
    <row r="329" spans="1:84" ht="12" customHeight="1">
      <c r="A329" s="44">
        <f t="shared" si="288"/>
        <v>47088</v>
      </c>
      <c r="B329" s="66">
        <f t="shared" si="289"/>
        <v>15000</v>
      </c>
      <c r="C329" s="67"/>
      <c r="D329" s="68">
        <f t="shared" si="252"/>
        <v>15000</v>
      </c>
      <c r="E329" s="35">
        <f t="shared" si="253"/>
        <v>0</v>
      </c>
      <c r="F329" s="35">
        <f t="shared" si="254"/>
        <v>0</v>
      </c>
      <c r="G329" s="55">
        <f t="shared" si="255"/>
        <v>6.0650000000000004</v>
      </c>
      <c r="H329" s="69">
        <f>G329+' Summary'!$B$15</f>
        <v>6.0650000000000004</v>
      </c>
      <c r="I329" s="105">
        <f>H329+' Summary'!$B$17</f>
        <v>6.0650000000000004</v>
      </c>
      <c r="J329" s="55">
        <f t="shared" si="256"/>
        <v>0</v>
      </c>
      <c r="K329" s="69">
        <f>J329+' Summary'!$B$16</f>
        <v>0</v>
      </c>
      <c r="L329" s="105">
        <f t="shared" si="257"/>
        <v>0</v>
      </c>
      <c r="M329" s="55">
        <f t="shared" si="258"/>
        <v>0</v>
      </c>
      <c r="N329" s="69">
        <f t="shared" si="304"/>
        <v>0</v>
      </c>
      <c r="O329" s="105">
        <f t="shared" si="304"/>
        <v>0</v>
      </c>
      <c r="P329" s="7"/>
      <c r="Q329" s="105">
        <f t="shared" si="259"/>
        <v>6.0650000000000004</v>
      </c>
      <c r="R329" s="105">
        <f t="shared" si="260"/>
        <v>6.0650000000000004</v>
      </c>
      <c r="S329" s="105">
        <f t="shared" si="261"/>
        <v>6.0650000000000004</v>
      </c>
      <c r="T329" s="161">
        <f>Curves!F325+' Summary'!$B$18</f>
        <v>0</v>
      </c>
      <c r="U329" s="5">
        <f t="shared" si="262"/>
        <v>31</v>
      </c>
      <c r="V329" s="45">
        <f t="shared" si="263"/>
        <v>47143</v>
      </c>
      <c r="W329" s="5">
        <f t="shared" si="264"/>
        <v>10192</v>
      </c>
      <c r="X329" s="55">
        <f t="shared" si="265"/>
        <v>6.2845917974847509E-2</v>
      </c>
      <c r="Y329" s="47">
        <f t="shared" si="266"/>
        <v>0.17787490086510055</v>
      </c>
      <c r="Z329" s="47">
        <f>Y329/Y321</f>
        <v>0.95934299858558136</v>
      </c>
      <c r="AA329" s="5">
        <f t="shared" si="267"/>
        <v>0</v>
      </c>
      <c r="AB329" s="5">
        <f t="shared" si="268"/>
        <v>0</v>
      </c>
      <c r="AD329" s="36">
        <f t="shared" si="309"/>
        <v>6.0650000000000004</v>
      </c>
      <c r="AE329" s="165">
        <f t="shared" si="310"/>
        <v>0</v>
      </c>
      <c r="AF329" s="164">
        <f t="shared" si="311"/>
        <v>27.753593429158112</v>
      </c>
      <c r="AG329" s="164">
        <f t="shared" si="312"/>
        <v>27.753593429158112</v>
      </c>
      <c r="AH329" s="160">
        <v>1</v>
      </c>
      <c r="AJ329" s="36"/>
      <c r="AK329" s="36"/>
      <c r="AL329" s="36"/>
      <c r="AM329" s="137"/>
      <c r="AO329" s="138"/>
      <c r="BI329" s="39">
        <f t="shared" si="269"/>
        <v>0</v>
      </c>
      <c r="BJ329" s="39">
        <f t="shared" si="270"/>
        <v>0</v>
      </c>
      <c r="BK329" s="39">
        <f t="shared" si="271"/>
        <v>0</v>
      </c>
      <c r="BL329" s="39">
        <f t="shared" si="272"/>
        <v>0</v>
      </c>
      <c r="BM329" s="39">
        <f t="shared" si="273"/>
        <v>0</v>
      </c>
      <c r="BN329" s="39">
        <f t="shared" si="274"/>
        <v>0</v>
      </c>
      <c r="BO329" s="39">
        <f t="shared" si="275"/>
        <v>0</v>
      </c>
      <c r="BP329" s="39">
        <f t="shared" si="276"/>
        <v>0</v>
      </c>
      <c r="BQ329" s="39">
        <f t="shared" si="277"/>
        <v>0</v>
      </c>
      <c r="BR329" s="43"/>
      <c r="BS329" s="39">
        <f t="shared" si="278"/>
        <v>0</v>
      </c>
      <c r="BT329" s="39">
        <f t="shared" si="279"/>
        <v>0</v>
      </c>
      <c r="BU329" s="39">
        <f t="shared" si="280"/>
        <v>0</v>
      </c>
      <c r="BV329" s="40">
        <f t="shared" si="281"/>
        <v>0</v>
      </c>
      <c r="BX329" s="39">
        <f t="shared" si="282"/>
        <v>0</v>
      </c>
      <c r="BY329" s="39">
        <f t="shared" si="283"/>
        <v>0</v>
      </c>
      <c r="BZ329" s="39">
        <f t="shared" si="284"/>
        <v>0</v>
      </c>
      <c r="CA329" s="40">
        <f t="shared" si="285"/>
        <v>0</v>
      </c>
      <c r="CB329" s="40"/>
      <c r="CC329" s="52">
        <f t="shared" si="286"/>
        <v>0</v>
      </c>
      <c r="CE329" s="52">
        <f t="shared" si="287"/>
        <v>0</v>
      </c>
      <c r="CF329" s="70"/>
    </row>
    <row r="330" spans="1:84" ht="12" customHeight="1">
      <c r="A330" s="44">
        <f t="shared" si="288"/>
        <v>47119</v>
      </c>
      <c r="B330" s="66">
        <f t="shared" si="289"/>
        <v>15000</v>
      </c>
      <c r="C330" s="67"/>
      <c r="D330" s="68">
        <f t="shared" ref="D330:D369" si="313">B330+C330</f>
        <v>15000</v>
      </c>
      <c r="E330" s="35">
        <f t="shared" ref="E330:E369" si="314">IF(AA330=0,0,IF(AND(AA330=1,$H$3=1),D330*U330,IF($H$3=2,D330,"N/A")))</f>
        <v>0</v>
      </c>
      <c r="F330" s="35">
        <f t="shared" ref="F330:F369" si="315">E330*Y330</f>
        <v>0</v>
      </c>
      <c r="G330" s="55">
        <f t="shared" ref="G330:G369" si="316">VLOOKUP($A330,Table,MATCH(G$4,Curves,0))</f>
        <v>6.0650000000000004</v>
      </c>
      <c r="H330" s="69">
        <f>G330+' Summary'!$B$15</f>
        <v>6.0650000000000004</v>
      </c>
      <c r="I330" s="105">
        <f>H330+' Summary'!$B$17</f>
        <v>6.0650000000000004</v>
      </c>
      <c r="J330" s="55">
        <f t="shared" ref="J330:J369" si="317">VLOOKUP($A330,Table,MATCH(J$4,Curves,0))</f>
        <v>0</v>
      </c>
      <c r="K330" s="69">
        <f>J330+' Summary'!$B$16</f>
        <v>0</v>
      </c>
      <c r="L330" s="105">
        <f t="shared" ref="L330:L369" si="318">K330</f>
        <v>0</v>
      </c>
      <c r="M330" s="55">
        <f t="shared" ref="M330:M369" si="319">VLOOKUP($A330,Table,MATCH(M$4,Curves,0))</f>
        <v>0</v>
      </c>
      <c r="N330" s="69">
        <f t="shared" ref="N330:O349" si="320">M330</f>
        <v>0</v>
      </c>
      <c r="O330" s="105">
        <f t="shared" si="320"/>
        <v>0</v>
      </c>
      <c r="P330" s="7"/>
      <c r="Q330" s="105">
        <f t="shared" ref="Q330:Q369" si="321">M330+J330+G330</f>
        <v>6.0650000000000004</v>
      </c>
      <c r="R330" s="105">
        <f t="shared" ref="R330:R369" si="322">N330+K330+H330</f>
        <v>6.0650000000000004</v>
      </c>
      <c r="S330" s="105">
        <f t="shared" ref="S330:S369" si="323">O330+L330+I330</f>
        <v>6.0650000000000004</v>
      </c>
      <c r="T330" s="161">
        <f>Curves!F326+' Summary'!$B$18</f>
        <v>0</v>
      </c>
      <c r="U330" s="5">
        <f t="shared" ref="U330:U369" si="324">A331-A330</f>
        <v>31</v>
      </c>
      <c r="V330" s="45">
        <f t="shared" ref="V330:V369" si="325">CHOOSE(F$3,A331+24,A330)</f>
        <v>47174</v>
      </c>
      <c r="W330" s="5">
        <f t="shared" ref="W330:W369" si="326">V330-C$3</f>
        <v>10223</v>
      </c>
      <c r="X330" s="55">
        <f t="shared" ref="X330:X370" si="327">VLOOKUP($A330,Table,MATCH(X$4,Curves,0))</f>
        <v>6.2845917974847509E-2</v>
      </c>
      <c r="Y330" s="47">
        <f t="shared" ref="Y330:Y369" si="328">1/(1+CHOOSE(F$3,(X331+($K$3/10000))/2,(X330+($K$3/10000))/2))^(2*W330/365.25)</f>
        <v>0.17694317625129577</v>
      </c>
      <c r="Z330" s="47">
        <f>Y330/Y321</f>
        <v>0.9543178742958911</v>
      </c>
      <c r="AA330" s="5">
        <f t="shared" ref="AA330:AA369" si="329">IF(AND(mthbeg&lt;=A330,mthend&gt;=A330),1,0)</f>
        <v>0</v>
      </c>
      <c r="AB330" s="5">
        <f t="shared" ref="AB330:AB369" si="330">U330*AA330</f>
        <v>0</v>
      </c>
      <c r="AD330" s="36">
        <f t="shared" si="309"/>
        <v>6.0650000000000004</v>
      </c>
      <c r="AE330" s="165">
        <f t="shared" si="310"/>
        <v>0</v>
      </c>
      <c r="AF330" s="164">
        <f t="shared" si="311"/>
        <v>27.838466803559207</v>
      </c>
      <c r="AG330" s="164">
        <f t="shared" si="312"/>
        <v>27.838466803559207</v>
      </c>
      <c r="AH330" s="160">
        <v>1</v>
      </c>
      <c r="AJ330" s="36"/>
      <c r="AK330" s="36"/>
      <c r="AL330" s="36"/>
      <c r="AM330" s="137"/>
      <c r="AO330" s="138"/>
      <c r="BI330" s="39">
        <f t="shared" ref="BI330:BI369" si="331">F330*G330</f>
        <v>0</v>
      </c>
      <c r="BJ330" s="39">
        <f t="shared" ref="BJ330:BJ369" si="332">$F330*H330</f>
        <v>0</v>
      </c>
      <c r="BK330" s="39">
        <f t="shared" ref="BK330:BK369" si="333">$F330*I330</f>
        <v>0</v>
      </c>
      <c r="BL330" s="39">
        <f t="shared" ref="BL330:BL369" si="334">$F330*J330</f>
        <v>0</v>
      </c>
      <c r="BM330" s="39">
        <f t="shared" ref="BM330:BM369" si="335">$F330*K330</f>
        <v>0</v>
      </c>
      <c r="BN330" s="39">
        <f t="shared" ref="BN330:BN369" si="336">$F330*L330</f>
        <v>0</v>
      </c>
      <c r="BO330" s="39">
        <f t="shared" ref="BO330:BO369" si="337">$F330*M330</f>
        <v>0</v>
      </c>
      <c r="BP330" s="39">
        <f t="shared" ref="BP330:BP369" si="338">$F330*N330</f>
        <v>0</v>
      </c>
      <c r="BQ330" s="39">
        <f t="shared" ref="BQ330:BQ369" si="339">F330*O330</f>
        <v>0</v>
      </c>
      <c r="BR330" s="43"/>
      <c r="BS330" s="39">
        <f t="shared" ref="BS330:BS369" si="340">CHOOSE($G$3,BJ330-BK330,BK330-BJ330)</f>
        <v>0</v>
      </c>
      <c r="BT330" s="39">
        <f t="shared" ref="BT330:BT369" si="341">CHOOSE($G$3,BM330-BN330,BN330-BM330)</f>
        <v>0</v>
      </c>
      <c r="BU330" s="39">
        <f t="shared" ref="BU330:BU369" si="342">CHOOSE($G$3,BP330-BQ330,BQ330-BP330)</f>
        <v>0</v>
      </c>
      <c r="BV330" s="40">
        <f t="shared" ref="BV330:BV369" si="343">SUM(BS330:BU330)</f>
        <v>0</v>
      </c>
      <c r="BX330" s="39">
        <f t="shared" ref="BX330:BX369" si="344">CHOOSE($G$3,BI330-BJ330,BJ330-BI330)</f>
        <v>0</v>
      </c>
      <c r="BY330" s="39">
        <f t="shared" ref="BY330:BY369" si="345">CHOOSE($G$3,BL330-BM330,BM330-BL330)</f>
        <v>0</v>
      </c>
      <c r="BZ330" s="39">
        <f t="shared" ref="BZ330:BZ369" si="346">CHOOSE($G$3,BO330-BP330,BP330-BO330)</f>
        <v>0</v>
      </c>
      <c r="CA330" s="40">
        <f t="shared" ref="CA330:CA369" si="347">BX330+BY330+BZ330</f>
        <v>0</v>
      </c>
      <c r="CB330" s="40"/>
      <c r="CC330" s="52">
        <f t="shared" ref="CC330:CC369" si="348">CA330+BV330</f>
        <v>0</v>
      </c>
      <c r="CE330" s="52">
        <f t="shared" ref="CE330:CE369" si="349">BQ330+BN330+BK330</f>
        <v>0</v>
      </c>
      <c r="CF330" s="70"/>
    </row>
    <row r="331" spans="1:84" ht="12" customHeight="1">
      <c r="A331" s="44">
        <f t="shared" ref="A331:A370" si="350">EDATE(A330,1)</f>
        <v>47150</v>
      </c>
      <c r="B331" s="66">
        <f t="shared" ref="B331:B369" si="351">B330</f>
        <v>15000</v>
      </c>
      <c r="C331" s="67"/>
      <c r="D331" s="68">
        <f t="shared" si="313"/>
        <v>15000</v>
      </c>
      <c r="E331" s="35">
        <f t="shared" si="314"/>
        <v>0</v>
      </c>
      <c r="F331" s="35">
        <f t="shared" si="315"/>
        <v>0</v>
      </c>
      <c r="G331" s="55">
        <f t="shared" si="316"/>
        <v>6.0650000000000004</v>
      </c>
      <c r="H331" s="69">
        <f>G331+' Summary'!$B$15</f>
        <v>6.0650000000000004</v>
      </c>
      <c r="I331" s="105">
        <f>H331+' Summary'!$B$17</f>
        <v>6.0650000000000004</v>
      </c>
      <c r="J331" s="55">
        <f t="shared" si="317"/>
        <v>0</v>
      </c>
      <c r="K331" s="69">
        <f>J331+' Summary'!$B$16</f>
        <v>0</v>
      </c>
      <c r="L331" s="105">
        <f t="shared" si="318"/>
        <v>0</v>
      </c>
      <c r="M331" s="55">
        <f t="shared" si="319"/>
        <v>0</v>
      </c>
      <c r="N331" s="69">
        <f t="shared" si="320"/>
        <v>0</v>
      </c>
      <c r="O331" s="105">
        <f t="shared" si="320"/>
        <v>0</v>
      </c>
      <c r="P331" s="7"/>
      <c r="Q331" s="105">
        <f t="shared" si="321"/>
        <v>6.0650000000000004</v>
      </c>
      <c r="R331" s="105">
        <f t="shared" si="322"/>
        <v>6.0650000000000004</v>
      </c>
      <c r="S331" s="105">
        <f t="shared" si="323"/>
        <v>6.0650000000000004</v>
      </c>
      <c r="T331" s="161">
        <f>Curves!F327+' Summary'!$B$18</f>
        <v>0</v>
      </c>
      <c r="U331" s="5">
        <f t="shared" si="324"/>
        <v>28</v>
      </c>
      <c r="V331" s="45">
        <f t="shared" si="325"/>
        <v>47202</v>
      </c>
      <c r="W331" s="5">
        <f t="shared" si="326"/>
        <v>10251</v>
      </c>
      <c r="X331" s="55">
        <f t="shared" si="327"/>
        <v>6.2845917974847509E-2</v>
      </c>
      <c r="Y331" s="47">
        <f t="shared" si="328"/>
        <v>0.17610581410209294</v>
      </c>
      <c r="Z331" s="47">
        <f>Y331/Y321</f>
        <v>0.94980168054842395</v>
      </c>
      <c r="AA331" s="5">
        <f t="shared" si="329"/>
        <v>0</v>
      </c>
      <c r="AB331" s="5">
        <f t="shared" si="330"/>
        <v>0</v>
      </c>
      <c r="AD331" s="36">
        <f t="shared" si="309"/>
        <v>6.0650000000000004</v>
      </c>
      <c r="AE331" s="165">
        <f t="shared" si="310"/>
        <v>0</v>
      </c>
      <c r="AF331" s="164">
        <f t="shared" si="311"/>
        <v>27.923340177960302</v>
      </c>
      <c r="AG331" s="164">
        <f t="shared" si="312"/>
        <v>27.923340177960302</v>
      </c>
      <c r="AH331" s="160">
        <v>1</v>
      </c>
      <c r="AJ331" s="36"/>
      <c r="AK331" s="36"/>
      <c r="AL331" s="36"/>
      <c r="AM331" s="137"/>
      <c r="AO331" s="138"/>
      <c r="BI331" s="39">
        <f t="shared" si="331"/>
        <v>0</v>
      </c>
      <c r="BJ331" s="39">
        <f t="shared" si="332"/>
        <v>0</v>
      </c>
      <c r="BK331" s="39">
        <f t="shared" si="333"/>
        <v>0</v>
      </c>
      <c r="BL331" s="39">
        <f t="shared" si="334"/>
        <v>0</v>
      </c>
      <c r="BM331" s="39">
        <f t="shared" si="335"/>
        <v>0</v>
      </c>
      <c r="BN331" s="39">
        <f t="shared" si="336"/>
        <v>0</v>
      </c>
      <c r="BO331" s="39">
        <f t="shared" si="337"/>
        <v>0</v>
      </c>
      <c r="BP331" s="39">
        <f t="shared" si="338"/>
        <v>0</v>
      </c>
      <c r="BQ331" s="39">
        <f t="shared" si="339"/>
        <v>0</v>
      </c>
      <c r="BR331" s="43"/>
      <c r="BS331" s="39">
        <f t="shared" si="340"/>
        <v>0</v>
      </c>
      <c r="BT331" s="39">
        <f t="shared" si="341"/>
        <v>0</v>
      </c>
      <c r="BU331" s="39">
        <f t="shared" si="342"/>
        <v>0</v>
      </c>
      <c r="BV331" s="40">
        <f t="shared" si="343"/>
        <v>0</v>
      </c>
      <c r="BX331" s="39">
        <f t="shared" si="344"/>
        <v>0</v>
      </c>
      <c r="BY331" s="39">
        <f t="shared" si="345"/>
        <v>0</v>
      </c>
      <c r="BZ331" s="39">
        <f t="shared" si="346"/>
        <v>0</v>
      </c>
      <c r="CA331" s="40">
        <f t="shared" si="347"/>
        <v>0</v>
      </c>
      <c r="CB331" s="40"/>
      <c r="CC331" s="52">
        <f t="shared" si="348"/>
        <v>0</v>
      </c>
      <c r="CE331" s="52">
        <f t="shared" si="349"/>
        <v>0</v>
      </c>
      <c r="CF331" s="70"/>
    </row>
    <row r="332" spans="1:84" ht="12" customHeight="1">
      <c r="A332" s="44">
        <f t="shared" si="350"/>
        <v>47178</v>
      </c>
      <c r="B332" s="66">
        <f t="shared" si="351"/>
        <v>15000</v>
      </c>
      <c r="C332" s="67"/>
      <c r="D332" s="68">
        <f t="shared" si="313"/>
        <v>15000</v>
      </c>
      <c r="E332" s="35">
        <f t="shared" si="314"/>
        <v>0</v>
      </c>
      <c r="F332" s="35">
        <f t="shared" si="315"/>
        <v>0</v>
      </c>
      <c r="G332" s="55">
        <f t="shared" si="316"/>
        <v>6.0650000000000004</v>
      </c>
      <c r="H332" s="69">
        <f>G332+' Summary'!$B$15</f>
        <v>6.0650000000000004</v>
      </c>
      <c r="I332" s="105">
        <f>H332+' Summary'!$B$17</f>
        <v>6.0650000000000004</v>
      </c>
      <c r="J332" s="55">
        <f t="shared" si="317"/>
        <v>0</v>
      </c>
      <c r="K332" s="69">
        <f>J332+' Summary'!$B$16</f>
        <v>0</v>
      </c>
      <c r="L332" s="105">
        <f t="shared" si="318"/>
        <v>0</v>
      </c>
      <c r="M332" s="55">
        <f t="shared" si="319"/>
        <v>0</v>
      </c>
      <c r="N332" s="69">
        <f t="shared" si="320"/>
        <v>0</v>
      </c>
      <c r="O332" s="105">
        <f t="shared" si="320"/>
        <v>0</v>
      </c>
      <c r="P332" s="7"/>
      <c r="Q332" s="105">
        <f t="shared" si="321"/>
        <v>6.0650000000000004</v>
      </c>
      <c r="R332" s="105">
        <f t="shared" si="322"/>
        <v>6.0650000000000004</v>
      </c>
      <c r="S332" s="105">
        <f t="shared" si="323"/>
        <v>6.0650000000000004</v>
      </c>
      <c r="T332" s="161">
        <f>Curves!F328+' Summary'!$B$18</f>
        <v>0</v>
      </c>
      <c r="U332" s="5">
        <f t="shared" si="324"/>
        <v>31</v>
      </c>
      <c r="V332" s="45">
        <f t="shared" si="325"/>
        <v>47233</v>
      </c>
      <c r="W332" s="5">
        <f t="shared" si="326"/>
        <v>10282</v>
      </c>
      <c r="X332" s="55">
        <f t="shared" si="327"/>
        <v>6.2845917974847509E-2</v>
      </c>
      <c r="Y332" s="47">
        <f t="shared" si="328"/>
        <v>0.17518335612272079</v>
      </c>
      <c r="Z332" s="47">
        <f>Y332/Y321</f>
        <v>0.9448265345345902</v>
      </c>
      <c r="AA332" s="5">
        <f t="shared" si="329"/>
        <v>0</v>
      </c>
      <c r="AB332" s="5">
        <f t="shared" si="330"/>
        <v>0</v>
      </c>
      <c r="AD332" s="36">
        <f t="shared" si="309"/>
        <v>6.0650000000000004</v>
      </c>
      <c r="AE332" s="165">
        <f t="shared" si="310"/>
        <v>0</v>
      </c>
      <c r="AF332" s="164">
        <f t="shared" si="311"/>
        <v>28</v>
      </c>
      <c r="AG332" s="164">
        <f t="shared" si="312"/>
        <v>28</v>
      </c>
      <c r="AH332" s="160">
        <v>1</v>
      </c>
      <c r="AJ332" s="36"/>
      <c r="AK332" s="36"/>
      <c r="AL332" s="36"/>
      <c r="AM332" s="137"/>
      <c r="AO332" s="138"/>
      <c r="BI332" s="39">
        <f t="shared" si="331"/>
        <v>0</v>
      </c>
      <c r="BJ332" s="39">
        <f t="shared" si="332"/>
        <v>0</v>
      </c>
      <c r="BK332" s="39">
        <f t="shared" si="333"/>
        <v>0</v>
      </c>
      <c r="BL332" s="39">
        <f t="shared" si="334"/>
        <v>0</v>
      </c>
      <c r="BM332" s="39">
        <f t="shared" si="335"/>
        <v>0</v>
      </c>
      <c r="BN332" s="39">
        <f t="shared" si="336"/>
        <v>0</v>
      </c>
      <c r="BO332" s="39">
        <f t="shared" si="337"/>
        <v>0</v>
      </c>
      <c r="BP332" s="39">
        <f t="shared" si="338"/>
        <v>0</v>
      </c>
      <c r="BQ332" s="39">
        <f t="shared" si="339"/>
        <v>0</v>
      </c>
      <c r="BR332" s="43"/>
      <c r="BS332" s="39">
        <f t="shared" si="340"/>
        <v>0</v>
      </c>
      <c r="BT332" s="39">
        <f t="shared" si="341"/>
        <v>0</v>
      </c>
      <c r="BU332" s="39">
        <f t="shared" si="342"/>
        <v>0</v>
      </c>
      <c r="BV332" s="40">
        <f t="shared" si="343"/>
        <v>0</v>
      </c>
      <c r="BX332" s="39">
        <f t="shared" si="344"/>
        <v>0</v>
      </c>
      <c r="BY332" s="39">
        <f t="shared" si="345"/>
        <v>0</v>
      </c>
      <c r="BZ332" s="39">
        <f t="shared" si="346"/>
        <v>0</v>
      </c>
      <c r="CA332" s="40">
        <f t="shared" si="347"/>
        <v>0</v>
      </c>
      <c r="CB332" s="40"/>
      <c r="CC332" s="52">
        <f t="shared" si="348"/>
        <v>0</v>
      </c>
      <c r="CE332" s="52">
        <f t="shared" si="349"/>
        <v>0</v>
      </c>
      <c r="CF332" s="70"/>
    </row>
    <row r="333" spans="1:84" ht="12" customHeight="1">
      <c r="A333" s="44">
        <f t="shared" si="350"/>
        <v>47209</v>
      </c>
      <c r="B333" s="66">
        <f t="shared" si="351"/>
        <v>15000</v>
      </c>
      <c r="C333" s="67"/>
      <c r="D333" s="68">
        <f t="shared" si="313"/>
        <v>15000</v>
      </c>
      <c r="E333" s="35">
        <f t="shared" si="314"/>
        <v>0</v>
      </c>
      <c r="F333" s="35">
        <f t="shared" si="315"/>
        <v>0</v>
      </c>
      <c r="G333" s="55">
        <f t="shared" si="316"/>
        <v>6.0650000000000004</v>
      </c>
      <c r="H333" s="69">
        <f>G333+' Summary'!$B$15</f>
        <v>6.0650000000000004</v>
      </c>
      <c r="I333" s="105">
        <f>H333+' Summary'!$B$17</f>
        <v>6.0650000000000004</v>
      </c>
      <c r="J333" s="55">
        <f t="shared" si="317"/>
        <v>0</v>
      </c>
      <c r="K333" s="69">
        <f>J333+' Summary'!$B$16</f>
        <v>0</v>
      </c>
      <c r="L333" s="105">
        <f t="shared" si="318"/>
        <v>0</v>
      </c>
      <c r="M333" s="55">
        <f t="shared" si="319"/>
        <v>0</v>
      </c>
      <c r="N333" s="69">
        <f t="shared" si="320"/>
        <v>0</v>
      </c>
      <c r="O333" s="105">
        <f t="shared" si="320"/>
        <v>0</v>
      </c>
      <c r="P333" s="7"/>
      <c r="Q333" s="105">
        <f t="shared" si="321"/>
        <v>6.0650000000000004</v>
      </c>
      <c r="R333" s="105">
        <f t="shared" si="322"/>
        <v>6.0650000000000004</v>
      </c>
      <c r="S333" s="105">
        <f t="shared" si="323"/>
        <v>6.0650000000000004</v>
      </c>
      <c r="T333" s="161">
        <f>Curves!F329+' Summary'!$B$18</f>
        <v>0</v>
      </c>
      <c r="U333" s="5">
        <f t="shared" si="324"/>
        <v>30</v>
      </c>
      <c r="V333" s="45">
        <f t="shared" si="325"/>
        <v>47263</v>
      </c>
      <c r="W333" s="5">
        <f t="shared" si="326"/>
        <v>10312</v>
      </c>
      <c r="X333" s="55">
        <f t="shared" si="327"/>
        <v>6.2845917974847509E-2</v>
      </c>
      <c r="Y333" s="47">
        <f t="shared" si="328"/>
        <v>0.1742952557406573</v>
      </c>
      <c r="Z333" s="150">
        <f>Y333/Y321</f>
        <v>0.94003669133900669</v>
      </c>
      <c r="AA333" s="5">
        <f t="shared" si="329"/>
        <v>0</v>
      </c>
      <c r="AB333" s="5">
        <f t="shared" si="330"/>
        <v>0</v>
      </c>
      <c r="AD333" s="151">
        <f t="shared" si="309"/>
        <v>6.0650000000000004</v>
      </c>
      <c r="AE333" s="167">
        <f t="shared" si="310"/>
        <v>0</v>
      </c>
      <c r="AF333" s="168">
        <f t="shared" si="311"/>
        <v>28.084873374401095</v>
      </c>
      <c r="AG333" s="168">
        <f t="shared" si="312"/>
        <v>28.084873374401095</v>
      </c>
      <c r="AH333" s="169">
        <v>1</v>
      </c>
      <c r="AI333" s="148"/>
      <c r="AJ333" s="151"/>
      <c r="AK333" s="151"/>
      <c r="AL333" s="151"/>
      <c r="AM333" s="152"/>
      <c r="AN333" s="148"/>
      <c r="AO333" s="153"/>
      <c r="AP333" s="148"/>
      <c r="AQ333" s="148"/>
      <c r="AR333" s="148"/>
      <c r="AS333" s="148"/>
      <c r="AT333" s="148"/>
      <c r="AU333" s="148"/>
      <c r="AV333" s="148"/>
      <c r="AW333" s="148"/>
      <c r="AX333" s="148"/>
      <c r="AY333" s="148"/>
      <c r="BI333" s="39">
        <f t="shared" si="331"/>
        <v>0</v>
      </c>
      <c r="BJ333" s="39">
        <f t="shared" si="332"/>
        <v>0</v>
      </c>
      <c r="BK333" s="39">
        <f t="shared" si="333"/>
        <v>0</v>
      </c>
      <c r="BL333" s="39">
        <f t="shared" si="334"/>
        <v>0</v>
      </c>
      <c r="BM333" s="39">
        <f t="shared" si="335"/>
        <v>0</v>
      </c>
      <c r="BN333" s="39">
        <f t="shared" si="336"/>
        <v>0</v>
      </c>
      <c r="BO333" s="39">
        <f t="shared" si="337"/>
        <v>0</v>
      </c>
      <c r="BP333" s="39">
        <f t="shared" si="338"/>
        <v>0</v>
      </c>
      <c r="BQ333" s="39">
        <f t="shared" si="339"/>
        <v>0</v>
      </c>
      <c r="BR333" s="43"/>
      <c r="BS333" s="39">
        <f t="shared" si="340"/>
        <v>0</v>
      </c>
      <c r="BT333" s="39">
        <f t="shared" si="341"/>
        <v>0</v>
      </c>
      <c r="BU333" s="39">
        <f t="shared" si="342"/>
        <v>0</v>
      </c>
      <c r="BV333" s="40">
        <f t="shared" si="343"/>
        <v>0</v>
      </c>
      <c r="BX333" s="39">
        <f t="shared" si="344"/>
        <v>0</v>
      </c>
      <c r="BY333" s="39">
        <f t="shared" si="345"/>
        <v>0</v>
      </c>
      <c r="BZ333" s="39">
        <f t="shared" si="346"/>
        <v>0</v>
      </c>
      <c r="CA333" s="40">
        <f t="shared" si="347"/>
        <v>0</v>
      </c>
      <c r="CB333" s="40"/>
      <c r="CC333" s="52">
        <f t="shared" si="348"/>
        <v>0</v>
      </c>
      <c r="CE333" s="52">
        <f t="shared" si="349"/>
        <v>0</v>
      </c>
      <c r="CF333" s="70"/>
    </row>
    <row r="334" spans="1:84" ht="12" customHeight="1">
      <c r="A334" s="44">
        <f t="shared" si="350"/>
        <v>47239</v>
      </c>
      <c r="B334" s="66">
        <f t="shared" si="351"/>
        <v>15000</v>
      </c>
      <c r="C334" s="67"/>
      <c r="D334" s="68">
        <f t="shared" si="313"/>
        <v>15000</v>
      </c>
      <c r="E334" s="35">
        <f t="shared" si="314"/>
        <v>0</v>
      </c>
      <c r="F334" s="35">
        <f t="shared" si="315"/>
        <v>0</v>
      </c>
      <c r="G334" s="55">
        <f t="shared" si="316"/>
        <v>6.0650000000000004</v>
      </c>
      <c r="H334" s="69">
        <f>G334+' Summary'!$B$15</f>
        <v>6.0650000000000004</v>
      </c>
      <c r="I334" s="105">
        <f>H334+' Summary'!$B$17</f>
        <v>6.0650000000000004</v>
      </c>
      <c r="J334" s="55">
        <f t="shared" si="317"/>
        <v>0</v>
      </c>
      <c r="K334" s="69">
        <f>J334+' Summary'!$B$16</f>
        <v>0</v>
      </c>
      <c r="L334" s="105">
        <f t="shared" si="318"/>
        <v>0</v>
      </c>
      <c r="M334" s="55">
        <f t="shared" si="319"/>
        <v>0</v>
      </c>
      <c r="N334" s="69">
        <f t="shared" si="320"/>
        <v>0</v>
      </c>
      <c r="O334" s="105">
        <f t="shared" si="320"/>
        <v>0</v>
      </c>
      <c r="P334" s="7"/>
      <c r="Q334" s="105">
        <f t="shared" si="321"/>
        <v>6.0650000000000004</v>
      </c>
      <c r="R334" s="105">
        <f t="shared" si="322"/>
        <v>6.0650000000000004</v>
      </c>
      <c r="S334" s="105">
        <f t="shared" si="323"/>
        <v>6.0650000000000004</v>
      </c>
      <c r="T334" s="161">
        <f>Curves!F330+' Summary'!$B$18</f>
        <v>0</v>
      </c>
      <c r="U334" s="5">
        <f t="shared" si="324"/>
        <v>31</v>
      </c>
      <c r="V334" s="45">
        <f t="shared" si="325"/>
        <v>47294</v>
      </c>
      <c r="W334" s="5">
        <f t="shared" si="326"/>
        <v>10343</v>
      </c>
      <c r="X334" s="55">
        <f t="shared" si="327"/>
        <v>6.2845917974847509E-2</v>
      </c>
      <c r="Y334" s="47">
        <f t="shared" si="328"/>
        <v>0.17338228162765343</v>
      </c>
      <c r="Z334" s="47">
        <f>Y334/Y333</f>
        <v>0.99476191070649489</v>
      </c>
      <c r="AA334" s="5">
        <f t="shared" si="329"/>
        <v>0</v>
      </c>
      <c r="AB334" s="5">
        <f t="shared" si="330"/>
        <v>0</v>
      </c>
      <c r="AD334" s="36">
        <f>S334</f>
        <v>6.0650000000000004</v>
      </c>
      <c r="AE334" s="165">
        <f>T334</f>
        <v>0</v>
      </c>
      <c r="AF334" s="164">
        <f>(A334-$C$3)/365.25</f>
        <v>28.167008898015059</v>
      </c>
      <c r="AG334" s="164">
        <f>AF334</f>
        <v>28.167008898015059</v>
      </c>
      <c r="AH334" s="160">
        <v>1</v>
      </c>
      <c r="AI334" s="5">
        <v>0</v>
      </c>
      <c r="AJ334" s="36">
        <f>$S$8</f>
        <v>4.8062713432508364</v>
      </c>
      <c r="AK334" s="36">
        <f>AJ334-$AK$2</f>
        <v>4.7962713432508366</v>
      </c>
      <c r="AL334" s="166">
        <f>X345</f>
        <v>6.2845917974847509E-2</v>
      </c>
      <c r="AM334" s="137">
        <f>AM322</f>
        <v>1</v>
      </c>
      <c r="AN334" s="5">
        <v>0</v>
      </c>
      <c r="AO334" s="138">
        <f>AF345</f>
        <v>29.084188911704313</v>
      </c>
      <c r="AP334" s="5">
        <v>0</v>
      </c>
      <c r="AQ334" s="5">
        <v>0</v>
      </c>
      <c r="AR334" s="5">
        <v>0</v>
      </c>
      <c r="AT334" s="161">
        <f>_xll.ASTRIP(AD334:AD345,AE334:AE345,AF334:AF345,AG334:AG345,AH334:AH345,AI334,AJ334,AL334,AM334,AN334,AO334,AP334,AQ334,AR334)</f>
        <v>0</v>
      </c>
      <c r="AU334" s="161">
        <f>_xll.ASTRIP(AD334:AD345,AE334:AE345,AF334:AF345,AG334:AG345,AH334:AH345,AI334,AK334,AL334,AM334,AN334,AO334,AP334,AQ334,AR334)</f>
        <v>0</v>
      </c>
      <c r="AV334" s="138">
        <f>SUM(Z346:Z357)*$AG$2/12</f>
        <v>9.6706955109030032E-2</v>
      </c>
      <c r="AW334" s="170">
        <f>AV334/$AK$2</f>
        <v>9.6706955109030037</v>
      </c>
      <c r="AX334" s="161">
        <f>(AT334-AU334)*AW334</f>
        <v>0</v>
      </c>
      <c r="AY334" s="174">
        <f>AX334*SUM(E346:E357)</f>
        <v>0</v>
      </c>
      <c r="BI334" s="39">
        <f t="shared" si="331"/>
        <v>0</v>
      </c>
      <c r="BJ334" s="39">
        <f t="shared" si="332"/>
        <v>0</v>
      </c>
      <c r="BK334" s="39">
        <f t="shared" si="333"/>
        <v>0</v>
      </c>
      <c r="BL334" s="39">
        <f t="shared" si="334"/>
        <v>0</v>
      </c>
      <c r="BM334" s="39">
        <f t="shared" si="335"/>
        <v>0</v>
      </c>
      <c r="BN334" s="39">
        <f t="shared" si="336"/>
        <v>0</v>
      </c>
      <c r="BO334" s="39">
        <f t="shared" si="337"/>
        <v>0</v>
      </c>
      <c r="BP334" s="39">
        <f t="shared" si="338"/>
        <v>0</v>
      </c>
      <c r="BQ334" s="39">
        <f t="shared" si="339"/>
        <v>0</v>
      </c>
      <c r="BR334" s="43"/>
      <c r="BS334" s="39">
        <f t="shared" si="340"/>
        <v>0</v>
      </c>
      <c r="BT334" s="39">
        <f t="shared" si="341"/>
        <v>0</v>
      </c>
      <c r="BU334" s="39">
        <f t="shared" si="342"/>
        <v>0</v>
      </c>
      <c r="BV334" s="40">
        <f t="shared" si="343"/>
        <v>0</v>
      </c>
      <c r="BX334" s="39">
        <f t="shared" si="344"/>
        <v>0</v>
      </c>
      <c r="BY334" s="39">
        <f t="shared" si="345"/>
        <v>0</v>
      </c>
      <c r="BZ334" s="39">
        <f t="shared" si="346"/>
        <v>0</v>
      </c>
      <c r="CA334" s="40">
        <f t="shared" si="347"/>
        <v>0</v>
      </c>
      <c r="CB334" s="40"/>
      <c r="CC334" s="52">
        <f t="shared" si="348"/>
        <v>0</v>
      </c>
      <c r="CE334" s="52">
        <f t="shared" si="349"/>
        <v>0</v>
      </c>
      <c r="CF334" s="70"/>
    </row>
    <row r="335" spans="1:84" ht="12" customHeight="1">
      <c r="A335" s="44">
        <f t="shared" si="350"/>
        <v>47270</v>
      </c>
      <c r="B335" s="66">
        <f t="shared" si="351"/>
        <v>15000</v>
      </c>
      <c r="C335" s="67"/>
      <c r="D335" s="68">
        <f t="shared" si="313"/>
        <v>15000</v>
      </c>
      <c r="E335" s="35">
        <f t="shared" si="314"/>
        <v>0</v>
      </c>
      <c r="F335" s="35">
        <f t="shared" si="315"/>
        <v>0</v>
      </c>
      <c r="G335" s="55">
        <f t="shared" si="316"/>
        <v>6.0650000000000004</v>
      </c>
      <c r="H335" s="69">
        <f>G335+' Summary'!$B$15</f>
        <v>6.0650000000000004</v>
      </c>
      <c r="I335" s="105">
        <f>H335+' Summary'!$B$17</f>
        <v>6.0650000000000004</v>
      </c>
      <c r="J335" s="55">
        <f t="shared" si="317"/>
        <v>0</v>
      </c>
      <c r="K335" s="69">
        <f>J335+' Summary'!$B$16</f>
        <v>0</v>
      </c>
      <c r="L335" s="105">
        <f t="shared" si="318"/>
        <v>0</v>
      </c>
      <c r="M335" s="55">
        <f t="shared" si="319"/>
        <v>0</v>
      </c>
      <c r="N335" s="69">
        <f t="shared" si="320"/>
        <v>0</v>
      </c>
      <c r="O335" s="105">
        <f t="shared" si="320"/>
        <v>0</v>
      </c>
      <c r="P335" s="7"/>
      <c r="Q335" s="105">
        <f t="shared" si="321"/>
        <v>6.0650000000000004</v>
      </c>
      <c r="R335" s="105">
        <f t="shared" si="322"/>
        <v>6.0650000000000004</v>
      </c>
      <c r="S335" s="105">
        <f t="shared" si="323"/>
        <v>6.0650000000000004</v>
      </c>
      <c r="T335" s="161">
        <f>Curves!F331+' Summary'!$B$18</f>
        <v>0</v>
      </c>
      <c r="U335" s="5">
        <f t="shared" si="324"/>
        <v>30</v>
      </c>
      <c r="V335" s="45">
        <f t="shared" si="325"/>
        <v>47324</v>
      </c>
      <c r="W335" s="5">
        <f t="shared" si="326"/>
        <v>10373</v>
      </c>
      <c r="X335" s="55">
        <f t="shared" si="327"/>
        <v>6.2845917974847509E-2</v>
      </c>
      <c r="Y335" s="47">
        <f t="shared" si="328"/>
        <v>0.17250331187867399</v>
      </c>
      <c r="Z335" s="47">
        <f>Y335/Y333</f>
        <v>0.98971891773893361</v>
      </c>
      <c r="AA335" s="5">
        <f t="shared" si="329"/>
        <v>0</v>
      </c>
      <c r="AB335" s="5">
        <f t="shared" si="330"/>
        <v>0</v>
      </c>
      <c r="AD335" s="36">
        <f t="shared" ref="AD335:AD345" si="352">S335</f>
        <v>6.0650000000000004</v>
      </c>
      <c r="AE335" s="165">
        <f t="shared" ref="AE335:AE345" si="353">T335</f>
        <v>0</v>
      </c>
      <c r="AF335" s="164">
        <f t="shared" ref="AF335:AF345" si="354">(A335-$C$3)/365.25</f>
        <v>28.251882272416154</v>
      </c>
      <c r="AG335" s="164">
        <f t="shared" ref="AG335:AG345" si="355">AF335</f>
        <v>28.251882272416154</v>
      </c>
      <c r="AH335" s="160">
        <v>1</v>
      </c>
      <c r="AJ335" s="36"/>
      <c r="AK335" s="36"/>
      <c r="AL335" s="36"/>
      <c r="AM335" s="137"/>
      <c r="AO335" s="138"/>
      <c r="BI335" s="39">
        <f t="shared" si="331"/>
        <v>0</v>
      </c>
      <c r="BJ335" s="39">
        <f t="shared" si="332"/>
        <v>0</v>
      </c>
      <c r="BK335" s="39">
        <f t="shared" si="333"/>
        <v>0</v>
      </c>
      <c r="BL335" s="39">
        <f t="shared" si="334"/>
        <v>0</v>
      </c>
      <c r="BM335" s="39">
        <f t="shared" si="335"/>
        <v>0</v>
      </c>
      <c r="BN335" s="39">
        <f t="shared" si="336"/>
        <v>0</v>
      </c>
      <c r="BO335" s="39">
        <f t="shared" si="337"/>
        <v>0</v>
      </c>
      <c r="BP335" s="39">
        <f t="shared" si="338"/>
        <v>0</v>
      </c>
      <c r="BQ335" s="39">
        <f t="shared" si="339"/>
        <v>0</v>
      </c>
      <c r="BR335" s="43"/>
      <c r="BS335" s="39">
        <f t="shared" si="340"/>
        <v>0</v>
      </c>
      <c r="BT335" s="39">
        <f t="shared" si="341"/>
        <v>0</v>
      </c>
      <c r="BU335" s="39">
        <f t="shared" si="342"/>
        <v>0</v>
      </c>
      <c r="BV335" s="40">
        <f t="shared" si="343"/>
        <v>0</v>
      </c>
      <c r="BX335" s="39">
        <f t="shared" si="344"/>
        <v>0</v>
      </c>
      <c r="BY335" s="39">
        <f t="shared" si="345"/>
        <v>0</v>
      </c>
      <c r="BZ335" s="39">
        <f t="shared" si="346"/>
        <v>0</v>
      </c>
      <c r="CA335" s="40">
        <f t="shared" si="347"/>
        <v>0</v>
      </c>
      <c r="CB335" s="40"/>
      <c r="CC335" s="52">
        <f t="shared" si="348"/>
        <v>0</v>
      </c>
      <c r="CE335" s="52">
        <f t="shared" si="349"/>
        <v>0</v>
      </c>
      <c r="CF335" s="70"/>
    </row>
    <row r="336" spans="1:84" ht="12" customHeight="1">
      <c r="A336" s="44">
        <f t="shared" si="350"/>
        <v>47300</v>
      </c>
      <c r="B336" s="66">
        <f t="shared" si="351"/>
        <v>15000</v>
      </c>
      <c r="C336" s="67"/>
      <c r="D336" s="68">
        <f t="shared" si="313"/>
        <v>15000</v>
      </c>
      <c r="E336" s="35">
        <f t="shared" si="314"/>
        <v>0</v>
      </c>
      <c r="F336" s="35">
        <f t="shared" si="315"/>
        <v>0</v>
      </c>
      <c r="G336" s="55">
        <f t="shared" si="316"/>
        <v>6.0650000000000004</v>
      </c>
      <c r="H336" s="69">
        <f>G336+' Summary'!$B$15</f>
        <v>6.0650000000000004</v>
      </c>
      <c r="I336" s="105">
        <f>H336+' Summary'!$B$17</f>
        <v>6.0650000000000004</v>
      </c>
      <c r="J336" s="55">
        <f t="shared" si="317"/>
        <v>0</v>
      </c>
      <c r="K336" s="69">
        <f>J336+' Summary'!$B$16</f>
        <v>0</v>
      </c>
      <c r="L336" s="105">
        <f t="shared" si="318"/>
        <v>0</v>
      </c>
      <c r="M336" s="55">
        <f t="shared" si="319"/>
        <v>0</v>
      </c>
      <c r="N336" s="69">
        <f t="shared" si="320"/>
        <v>0</v>
      </c>
      <c r="O336" s="105">
        <f t="shared" si="320"/>
        <v>0</v>
      </c>
      <c r="P336" s="7"/>
      <c r="Q336" s="105">
        <f t="shared" si="321"/>
        <v>6.0650000000000004</v>
      </c>
      <c r="R336" s="105">
        <f t="shared" si="322"/>
        <v>6.0650000000000004</v>
      </c>
      <c r="S336" s="105">
        <f t="shared" si="323"/>
        <v>6.0650000000000004</v>
      </c>
      <c r="T336" s="161">
        <f>Curves!F332+' Summary'!$B$18</f>
        <v>0</v>
      </c>
      <c r="U336" s="5">
        <f t="shared" si="324"/>
        <v>31</v>
      </c>
      <c r="V336" s="45">
        <f t="shared" si="325"/>
        <v>47355</v>
      </c>
      <c r="W336" s="5">
        <f t="shared" si="326"/>
        <v>10404</v>
      </c>
      <c r="X336" s="55">
        <f t="shared" si="327"/>
        <v>6.2845917974847509E-2</v>
      </c>
      <c r="Y336" s="47">
        <f t="shared" si="328"/>
        <v>0.17159972412762817</v>
      </c>
      <c r="Z336" s="47">
        <f>Y336/Y333</f>
        <v>0.98453468167234603</v>
      </c>
      <c r="AA336" s="5">
        <f t="shared" si="329"/>
        <v>0</v>
      </c>
      <c r="AB336" s="5">
        <f t="shared" si="330"/>
        <v>0</v>
      </c>
      <c r="AD336" s="36">
        <f t="shared" si="352"/>
        <v>6.0650000000000004</v>
      </c>
      <c r="AE336" s="165">
        <f t="shared" si="353"/>
        <v>0</v>
      </c>
      <c r="AF336" s="164">
        <f t="shared" si="354"/>
        <v>28.334017796030118</v>
      </c>
      <c r="AG336" s="164">
        <f t="shared" si="355"/>
        <v>28.334017796030118</v>
      </c>
      <c r="AH336" s="160">
        <v>1</v>
      </c>
      <c r="AJ336" s="36"/>
      <c r="AK336" s="36"/>
      <c r="AL336" s="36"/>
      <c r="AM336" s="137"/>
      <c r="AO336" s="138"/>
      <c r="BI336" s="39">
        <f t="shared" si="331"/>
        <v>0</v>
      </c>
      <c r="BJ336" s="39">
        <f t="shared" si="332"/>
        <v>0</v>
      </c>
      <c r="BK336" s="39">
        <f t="shared" si="333"/>
        <v>0</v>
      </c>
      <c r="BL336" s="39">
        <f t="shared" si="334"/>
        <v>0</v>
      </c>
      <c r="BM336" s="39">
        <f t="shared" si="335"/>
        <v>0</v>
      </c>
      <c r="BN336" s="39">
        <f t="shared" si="336"/>
        <v>0</v>
      </c>
      <c r="BO336" s="39">
        <f t="shared" si="337"/>
        <v>0</v>
      </c>
      <c r="BP336" s="39">
        <f t="shared" si="338"/>
        <v>0</v>
      </c>
      <c r="BQ336" s="39">
        <f t="shared" si="339"/>
        <v>0</v>
      </c>
      <c r="BR336" s="43"/>
      <c r="BS336" s="39">
        <f t="shared" si="340"/>
        <v>0</v>
      </c>
      <c r="BT336" s="39">
        <f t="shared" si="341"/>
        <v>0</v>
      </c>
      <c r="BU336" s="39">
        <f t="shared" si="342"/>
        <v>0</v>
      </c>
      <c r="BV336" s="40">
        <f t="shared" si="343"/>
        <v>0</v>
      </c>
      <c r="BX336" s="39">
        <f t="shared" si="344"/>
        <v>0</v>
      </c>
      <c r="BY336" s="39">
        <f t="shared" si="345"/>
        <v>0</v>
      </c>
      <c r="BZ336" s="39">
        <f t="shared" si="346"/>
        <v>0</v>
      </c>
      <c r="CA336" s="40">
        <f t="shared" si="347"/>
        <v>0</v>
      </c>
      <c r="CB336" s="40"/>
      <c r="CC336" s="52">
        <f t="shared" si="348"/>
        <v>0</v>
      </c>
      <c r="CE336" s="52">
        <f t="shared" si="349"/>
        <v>0</v>
      </c>
      <c r="CF336" s="70"/>
    </row>
    <row r="337" spans="1:84" ht="12" customHeight="1">
      <c r="A337" s="44">
        <f t="shared" si="350"/>
        <v>47331</v>
      </c>
      <c r="B337" s="66">
        <f t="shared" si="351"/>
        <v>15000</v>
      </c>
      <c r="C337" s="67"/>
      <c r="D337" s="68">
        <f t="shared" si="313"/>
        <v>15000</v>
      </c>
      <c r="E337" s="35">
        <f t="shared" si="314"/>
        <v>0</v>
      </c>
      <c r="F337" s="35">
        <f t="shared" si="315"/>
        <v>0</v>
      </c>
      <c r="G337" s="55">
        <f t="shared" si="316"/>
        <v>6.0650000000000004</v>
      </c>
      <c r="H337" s="69">
        <f>G337+' Summary'!$B$15</f>
        <v>6.0650000000000004</v>
      </c>
      <c r="I337" s="105">
        <f>H337+' Summary'!$B$17</f>
        <v>6.0650000000000004</v>
      </c>
      <c r="J337" s="55">
        <f t="shared" si="317"/>
        <v>0</v>
      </c>
      <c r="K337" s="69">
        <f>J337+' Summary'!$B$16</f>
        <v>0</v>
      </c>
      <c r="L337" s="105">
        <f t="shared" si="318"/>
        <v>0</v>
      </c>
      <c r="M337" s="55">
        <f t="shared" si="319"/>
        <v>0</v>
      </c>
      <c r="N337" s="69">
        <f t="shared" si="320"/>
        <v>0</v>
      </c>
      <c r="O337" s="105">
        <f t="shared" si="320"/>
        <v>0</v>
      </c>
      <c r="P337" s="7"/>
      <c r="Q337" s="105">
        <f t="shared" si="321"/>
        <v>6.0650000000000004</v>
      </c>
      <c r="R337" s="105">
        <f t="shared" si="322"/>
        <v>6.0650000000000004</v>
      </c>
      <c r="S337" s="105">
        <f t="shared" si="323"/>
        <v>6.0650000000000004</v>
      </c>
      <c r="T337" s="161">
        <f>Curves!F333+' Summary'!$B$18</f>
        <v>0</v>
      </c>
      <c r="U337" s="5">
        <f t="shared" si="324"/>
        <v>31</v>
      </c>
      <c r="V337" s="45">
        <f t="shared" si="325"/>
        <v>47386</v>
      </c>
      <c r="W337" s="5">
        <f t="shared" si="326"/>
        <v>10435</v>
      </c>
      <c r="X337" s="55">
        <f t="shared" si="327"/>
        <v>6.2845917974847509E-2</v>
      </c>
      <c r="Y337" s="47">
        <f t="shared" si="328"/>
        <v>0.17070086944990681</v>
      </c>
      <c r="Z337" s="47">
        <f>Y337/Y333</f>
        <v>0.97937760109719363</v>
      </c>
      <c r="AA337" s="5">
        <f t="shared" si="329"/>
        <v>0</v>
      </c>
      <c r="AB337" s="5">
        <f t="shared" si="330"/>
        <v>0</v>
      </c>
      <c r="AD337" s="36">
        <f t="shared" si="352"/>
        <v>6.0650000000000004</v>
      </c>
      <c r="AE337" s="165">
        <f t="shared" si="353"/>
        <v>0</v>
      </c>
      <c r="AF337" s="164">
        <f t="shared" si="354"/>
        <v>28.418891170431213</v>
      </c>
      <c r="AG337" s="164">
        <f t="shared" si="355"/>
        <v>28.418891170431213</v>
      </c>
      <c r="AH337" s="160">
        <v>1</v>
      </c>
      <c r="AJ337" s="36"/>
      <c r="AK337" s="36"/>
      <c r="AL337" s="36"/>
      <c r="AM337" s="137"/>
      <c r="AO337" s="138"/>
      <c r="BI337" s="39">
        <f t="shared" si="331"/>
        <v>0</v>
      </c>
      <c r="BJ337" s="39">
        <f t="shared" si="332"/>
        <v>0</v>
      </c>
      <c r="BK337" s="39">
        <f t="shared" si="333"/>
        <v>0</v>
      </c>
      <c r="BL337" s="39">
        <f t="shared" si="334"/>
        <v>0</v>
      </c>
      <c r="BM337" s="39">
        <f t="shared" si="335"/>
        <v>0</v>
      </c>
      <c r="BN337" s="39">
        <f t="shared" si="336"/>
        <v>0</v>
      </c>
      <c r="BO337" s="39">
        <f t="shared" si="337"/>
        <v>0</v>
      </c>
      <c r="BP337" s="39">
        <f t="shared" si="338"/>
        <v>0</v>
      </c>
      <c r="BQ337" s="39">
        <f t="shared" si="339"/>
        <v>0</v>
      </c>
      <c r="BR337" s="43"/>
      <c r="BS337" s="39">
        <f t="shared" si="340"/>
        <v>0</v>
      </c>
      <c r="BT337" s="39">
        <f t="shared" si="341"/>
        <v>0</v>
      </c>
      <c r="BU337" s="39">
        <f t="shared" si="342"/>
        <v>0</v>
      </c>
      <c r="BV337" s="40">
        <f t="shared" si="343"/>
        <v>0</v>
      </c>
      <c r="BX337" s="39">
        <f t="shared" si="344"/>
        <v>0</v>
      </c>
      <c r="BY337" s="39">
        <f t="shared" si="345"/>
        <v>0</v>
      </c>
      <c r="BZ337" s="39">
        <f t="shared" si="346"/>
        <v>0</v>
      </c>
      <c r="CA337" s="40">
        <f t="shared" si="347"/>
        <v>0</v>
      </c>
      <c r="CB337" s="40"/>
      <c r="CC337" s="52">
        <f t="shared" si="348"/>
        <v>0</v>
      </c>
      <c r="CE337" s="52">
        <f t="shared" si="349"/>
        <v>0</v>
      </c>
      <c r="CF337" s="70"/>
    </row>
    <row r="338" spans="1:84" ht="12" customHeight="1">
      <c r="A338" s="44">
        <f t="shared" si="350"/>
        <v>47362</v>
      </c>
      <c r="B338" s="66">
        <f t="shared" si="351"/>
        <v>15000</v>
      </c>
      <c r="C338" s="67"/>
      <c r="D338" s="68">
        <f t="shared" si="313"/>
        <v>15000</v>
      </c>
      <c r="E338" s="35">
        <f t="shared" si="314"/>
        <v>0</v>
      </c>
      <c r="F338" s="35">
        <f t="shared" si="315"/>
        <v>0</v>
      </c>
      <c r="G338" s="55">
        <f t="shared" si="316"/>
        <v>6.0650000000000004</v>
      </c>
      <c r="H338" s="69">
        <f>G338+' Summary'!$B$15</f>
        <v>6.0650000000000004</v>
      </c>
      <c r="I338" s="105">
        <f>H338+' Summary'!$B$17</f>
        <v>6.0650000000000004</v>
      </c>
      <c r="J338" s="55">
        <f t="shared" si="317"/>
        <v>0</v>
      </c>
      <c r="K338" s="69">
        <f>J338+' Summary'!$B$16</f>
        <v>0</v>
      </c>
      <c r="L338" s="105">
        <f t="shared" si="318"/>
        <v>0</v>
      </c>
      <c r="M338" s="55">
        <f t="shared" si="319"/>
        <v>0</v>
      </c>
      <c r="N338" s="69">
        <f t="shared" si="320"/>
        <v>0</v>
      </c>
      <c r="O338" s="105">
        <f t="shared" si="320"/>
        <v>0</v>
      </c>
      <c r="P338" s="7"/>
      <c r="Q338" s="105">
        <f t="shared" si="321"/>
        <v>6.0650000000000004</v>
      </c>
      <c r="R338" s="105">
        <f t="shared" si="322"/>
        <v>6.0650000000000004</v>
      </c>
      <c r="S338" s="105">
        <f t="shared" si="323"/>
        <v>6.0650000000000004</v>
      </c>
      <c r="T338" s="161">
        <f>Curves!F334+' Summary'!$B$18</f>
        <v>0</v>
      </c>
      <c r="U338" s="5">
        <f t="shared" si="324"/>
        <v>30</v>
      </c>
      <c r="V338" s="45">
        <f t="shared" si="325"/>
        <v>47416</v>
      </c>
      <c r="W338" s="5">
        <f t="shared" si="326"/>
        <v>10465</v>
      </c>
      <c r="X338" s="55">
        <f t="shared" si="327"/>
        <v>6.2845917974847509E-2</v>
      </c>
      <c r="Y338" s="47">
        <f t="shared" si="328"/>
        <v>0.16983549324789574</v>
      </c>
      <c r="Z338" s="47">
        <f>Y338/Y333</f>
        <v>0.97441259962119986</v>
      </c>
      <c r="AA338" s="5">
        <f t="shared" si="329"/>
        <v>0</v>
      </c>
      <c r="AB338" s="5">
        <f t="shared" si="330"/>
        <v>0</v>
      </c>
      <c r="AD338" s="36">
        <f t="shared" si="352"/>
        <v>6.0650000000000004</v>
      </c>
      <c r="AE338" s="165">
        <f t="shared" si="353"/>
        <v>0</v>
      </c>
      <c r="AF338" s="164">
        <f t="shared" si="354"/>
        <v>28.503764544832308</v>
      </c>
      <c r="AG338" s="164">
        <f t="shared" si="355"/>
        <v>28.503764544832308</v>
      </c>
      <c r="AH338" s="160">
        <v>1</v>
      </c>
      <c r="AJ338" s="36"/>
      <c r="AK338" s="36"/>
      <c r="AL338" s="36"/>
      <c r="AM338" s="137"/>
      <c r="AO338" s="138"/>
      <c r="BI338" s="39">
        <f t="shared" si="331"/>
        <v>0</v>
      </c>
      <c r="BJ338" s="39">
        <f t="shared" si="332"/>
        <v>0</v>
      </c>
      <c r="BK338" s="39">
        <f t="shared" si="333"/>
        <v>0</v>
      </c>
      <c r="BL338" s="39">
        <f t="shared" si="334"/>
        <v>0</v>
      </c>
      <c r="BM338" s="39">
        <f t="shared" si="335"/>
        <v>0</v>
      </c>
      <c r="BN338" s="39">
        <f t="shared" si="336"/>
        <v>0</v>
      </c>
      <c r="BO338" s="39">
        <f t="shared" si="337"/>
        <v>0</v>
      </c>
      <c r="BP338" s="39">
        <f t="shared" si="338"/>
        <v>0</v>
      </c>
      <c r="BQ338" s="39">
        <f t="shared" si="339"/>
        <v>0</v>
      </c>
      <c r="BR338" s="43"/>
      <c r="BS338" s="39">
        <f t="shared" si="340"/>
        <v>0</v>
      </c>
      <c r="BT338" s="39">
        <f t="shared" si="341"/>
        <v>0</v>
      </c>
      <c r="BU338" s="39">
        <f t="shared" si="342"/>
        <v>0</v>
      </c>
      <c r="BV338" s="40">
        <f t="shared" si="343"/>
        <v>0</v>
      </c>
      <c r="BX338" s="39">
        <f t="shared" si="344"/>
        <v>0</v>
      </c>
      <c r="BY338" s="39">
        <f t="shared" si="345"/>
        <v>0</v>
      </c>
      <c r="BZ338" s="39">
        <f t="shared" si="346"/>
        <v>0</v>
      </c>
      <c r="CA338" s="40">
        <f t="shared" si="347"/>
        <v>0</v>
      </c>
      <c r="CB338" s="40"/>
      <c r="CC338" s="52">
        <f t="shared" si="348"/>
        <v>0</v>
      </c>
      <c r="CE338" s="52">
        <f t="shared" si="349"/>
        <v>0</v>
      </c>
      <c r="CF338" s="70"/>
    </row>
    <row r="339" spans="1:84" ht="12" customHeight="1">
      <c r="A339" s="44">
        <f t="shared" si="350"/>
        <v>47392</v>
      </c>
      <c r="B339" s="66">
        <f t="shared" si="351"/>
        <v>15000</v>
      </c>
      <c r="C339" s="67"/>
      <c r="D339" s="68">
        <f t="shared" si="313"/>
        <v>15000</v>
      </c>
      <c r="E339" s="35">
        <f t="shared" si="314"/>
        <v>0</v>
      </c>
      <c r="F339" s="35">
        <f t="shared" si="315"/>
        <v>0</v>
      </c>
      <c r="G339" s="55">
        <f t="shared" si="316"/>
        <v>6.0650000000000004</v>
      </c>
      <c r="H339" s="69">
        <f>G339+' Summary'!$B$15</f>
        <v>6.0650000000000004</v>
      </c>
      <c r="I339" s="105">
        <f>H339+' Summary'!$B$17</f>
        <v>6.0650000000000004</v>
      </c>
      <c r="J339" s="55">
        <f t="shared" si="317"/>
        <v>0</v>
      </c>
      <c r="K339" s="69">
        <f>J339+' Summary'!$B$16</f>
        <v>0</v>
      </c>
      <c r="L339" s="105">
        <f t="shared" si="318"/>
        <v>0</v>
      </c>
      <c r="M339" s="55">
        <f t="shared" si="319"/>
        <v>0</v>
      </c>
      <c r="N339" s="69">
        <f t="shared" si="320"/>
        <v>0</v>
      </c>
      <c r="O339" s="105">
        <f t="shared" si="320"/>
        <v>0</v>
      </c>
      <c r="P339" s="7"/>
      <c r="Q339" s="105">
        <f t="shared" si="321"/>
        <v>6.0650000000000004</v>
      </c>
      <c r="R339" s="105">
        <f t="shared" si="322"/>
        <v>6.0650000000000004</v>
      </c>
      <c r="S339" s="105">
        <f t="shared" si="323"/>
        <v>6.0650000000000004</v>
      </c>
      <c r="T339" s="161">
        <f>Curves!F335+' Summary'!$B$18</f>
        <v>0</v>
      </c>
      <c r="U339" s="5">
        <f t="shared" si="324"/>
        <v>31</v>
      </c>
      <c r="V339" s="45">
        <f t="shared" si="325"/>
        <v>47447</v>
      </c>
      <c r="W339" s="5">
        <f t="shared" si="326"/>
        <v>10496</v>
      </c>
      <c r="X339" s="55">
        <f t="shared" si="327"/>
        <v>6.2845917974847509E-2</v>
      </c>
      <c r="Y339" s="47">
        <f t="shared" si="328"/>
        <v>0.16894587976905678</v>
      </c>
      <c r="Z339" s="47">
        <f>Y339/Y333</f>
        <v>0.96930853941566764</v>
      </c>
      <c r="AA339" s="5">
        <f t="shared" si="329"/>
        <v>0</v>
      </c>
      <c r="AB339" s="5">
        <f t="shared" si="330"/>
        <v>0</v>
      </c>
      <c r="AD339" s="36">
        <f t="shared" si="352"/>
        <v>6.0650000000000004</v>
      </c>
      <c r="AE339" s="165">
        <f t="shared" si="353"/>
        <v>0</v>
      </c>
      <c r="AF339" s="164">
        <f t="shared" si="354"/>
        <v>28.585900068446271</v>
      </c>
      <c r="AG339" s="164">
        <f t="shared" si="355"/>
        <v>28.585900068446271</v>
      </c>
      <c r="AH339" s="160">
        <v>1</v>
      </c>
      <c r="AJ339" s="36"/>
      <c r="AK339" s="36"/>
      <c r="AL339" s="36"/>
      <c r="AM339" s="137"/>
      <c r="AO339" s="138"/>
      <c r="BI339" s="39">
        <f t="shared" si="331"/>
        <v>0</v>
      </c>
      <c r="BJ339" s="39">
        <f t="shared" si="332"/>
        <v>0</v>
      </c>
      <c r="BK339" s="39">
        <f t="shared" si="333"/>
        <v>0</v>
      </c>
      <c r="BL339" s="39">
        <f t="shared" si="334"/>
        <v>0</v>
      </c>
      <c r="BM339" s="39">
        <f t="shared" si="335"/>
        <v>0</v>
      </c>
      <c r="BN339" s="39">
        <f t="shared" si="336"/>
        <v>0</v>
      </c>
      <c r="BO339" s="39">
        <f t="shared" si="337"/>
        <v>0</v>
      </c>
      <c r="BP339" s="39">
        <f t="shared" si="338"/>
        <v>0</v>
      </c>
      <c r="BQ339" s="39">
        <f t="shared" si="339"/>
        <v>0</v>
      </c>
      <c r="BR339" s="43"/>
      <c r="BS339" s="39">
        <f t="shared" si="340"/>
        <v>0</v>
      </c>
      <c r="BT339" s="39">
        <f t="shared" si="341"/>
        <v>0</v>
      </c>
      <c r="BU339" s="39">
        <f t="shared" si="342"/>
        <v>0</v>
      </c>
      <c r="BV339" s="40">
        <f t="shared" si="343"/>
        <v>0</v>
      </c>
      <c r="BX339" s="39">
        <f t="shared" si="344"/>
        <v>0</v>
      </c>
      <c r="BY339" s="39">
        <f t="shared" si="345"/>
        <v>0</v>
      </c>
      <c r="BZ339" s="39">
        <f t="shared" si="346"/>
        <v>0</v>
      </c>
      <c r="CA339" s="40">
        <f t="shared" si="347"/>
        <v>0</v>
      </c>
      <c r="CB339" s="40"/>
      <c r="CC339" s="52">
        <f t="shared" si="348"/>
        <v>0</v>
      </c>
      <c r="CE339" s="52">
        <f t="shared" si="349"/>
        <v>0</v>
      </c>
      <c r="CF339" s="70"/>
    </row>
    <row r="340" spans="1:84" ht="12" customHeight="1">
      <c r="A340" s="44">
        <f t="shared" si="350"/>
        <v>47423</v>
      </c>
      <c r="B340" s="66">
        <f t="shared" si="351"/>
        <v>15000</v>
      </c>
      <c r="C340" s="67"/>
      <c r="D340" s="68">
        <f t="shared" si="313"/>
        <v>15000</v>
      </c>
      <c r="E340" s="35">
        <f t="shared" si="314"/>
        <v>0</v>
      </c>
      <c r="F340" s="35">
        <f t="shared" si="315"/>
        <v>0</v>
      </c>
      <c r="G340" s="55">
        <f t="shared" si="316"/>
        <v>6.0650000000000004</v>
      </c>
      <c r="H340" s="69">
        <f>G340+' Summary'!$B$15</f>
        <v>6.0650000000000004</v>
      </c>
      <c r="I340" s="105">
        <f>H340+' Summary'!$B$17</f>
        <v>6.0650000000000004</v>
      </c>
      <c r="J340" s="55">
        <f t="shared" si="317"/>
        <v>0</v>
      </c>
      <c r="K340" s="69">
        <f>J340+' Summary'!$B$16</f>
        <v>0</v>
      </c>
      <c r="L340" s="105">
        <f t="shared" si="318"/>
        <v>0</v>
      </c>
      <c r="M340" s="55">
        <f t="shared" si="319"/>
        <v>0</v>
      </c>
      <c r="N340" s="69">
        <f t="shared" si="320"/>
        <v>0</v>
      </c>
      <c r="O340" s="105">
        <f t="shared" si="320"/>
        <v>0</v>
      </c>
      <c r="P340" s="7"/>
      <c r="Q340" s="105">
        <f t="shared" si="321"/>
        <v>6.0650000000000004</v>
      </c>
      <c r="R340" s="105">
        <f t="shared" si="322"/>
        <v>6.0650000000000004</v>
      </c>
      <c r="S340" s="105">
        <f t="shared" si="323"/>
        <v>6.0650000000000004</v>
      </c>
      <c r="T340" s="161">
        <f>Curves!F336+' Summary'!$B$18</f>
        <v>0</v>
      </c>
      <c r="U340" s="5">
        <f t="shared" si="324"/>
        <v>30</v>
      </c>
      <c r="V340" s="45">
        <f t="shared" si="325"/>
        <v>47477</v>
      </c>
      <c r="W340" s="5">
        <f t="shared" si="326"/>
        <v>10526</v>
      </c>
      <c r="X340" s="55">
        <f t="shared" si="327"/>
        <v>6.2845917974847509E-2</v>
      </c>
      <c r="Y340" s="47">
        <f t="shared" si="328"/>
        <v>0.16808940057096536</v>
      </c>
      <c r="Z340" s="47">
        <f>Y340/Y333</f>
        <v>0.9643945835282749</v>
      </c>
      <c r="AA340" s="5">
        <f t="shared" si="329"/>
        <v>0</v>
      </c>
      <c r="AB340" s="5">
        <f t="shared" si="330"/>
        <v>0</v>
      </c>
      <c r="AD340" s="36">
        <f t="shared" si="352"/>
        <v>6.0650000000000004</v>
      </c>
      <c r="AE340" s="165">
        <f t="shared" si="353"/>
        <v>0</v>
      </c>
      <c r="AF340" s="164">
        <f t="shared" si="354"/>
        <v>28.670773442847366</v>
      </c>
      <c r="AG340" s="164">
        <f t="shared" si="355"/>
        <v>28.670773442847366</v>
      </c>
      <c r="AH340" s="160">
        <v>1</v>
      </c>
      <c r="AJ340" s="36"/>
      <c r="AK340" s="36"/>
      <c r="AL340" s="36"/>
      <c r="AM340" s="137"/>
      <c r="AO340" s="138"/>
      <c r="BI340" s="39">
        <f t="shared" si="331"/>
        <v>0</v>
      </c>
      <c r="BJ340" s="39">
        <f t="shared" si="332"/>
        <v>0</v>
      </c>
      <c r="BK340" s="39">
        <f t="shared" si="333"/>
        <v>0</v>
      </c>
      <c r="BL340" s="39">
        <f t="shared" si="334"/>
        <v>0</v>
      </c>
      <c r="BM340" s="39">
        <f t="shared" si="335"/>
        <v>0</v>
      </c>
      <c r="BN340" s="39">
        <f t="shared" si="336"/>
        <v>0</v>
      </c>
      <c r="BO340" s="39">
        <f t="shared" si="337"/>
        <v>0</v>
      </c>
      <c r="BP340" s="39">
        <f t="shared" si="338"/>
        <v>0</v>
      </c>
      <c r="BQ340" s="39">
        <f t="shared" si="339"/>
        <v>0</v>
      </c>
      <c r="BR340" s="43"/>
      <c r="BS340" s="39">
        <f t="shared" si="340"/>
        <v>0</v>
      </c>
      <c r="BT340" s="39">
        <f t="shared" si="341"/>
        <v>0</v>
      </c>
      <c r="BU340" s="39">
        <f t="shared" si="342"/>
        <v>0</v>
      </c>
      <c r="BV340" s="40">
        <f t="shared" si="343"/>
        <v>0</v>
      </c>
      <c r="BX340" s="39">
        <f t="shared" si="344"/>
        <v>0</v>
      </c>
      <c r="BY340" s="39">
        <f t="shared" si="345"/>
        <v>0</v>
      </c>
      <c r="BZ340" s="39">
        <f t="shared" si="346"/>
        <v>0</v>
      </c>
      <c r="CA340" s="40">
        <f t="shared" si="347"/>
        <v>0</v>
      </c>
      <c r="CB340" s="40"/>
      <c r="CC340" s="52">
        <f t="shared" si="348"/>
        <v>0</v>
      </c>
      <c r="CE340" s="52">
        <f t="shared" si="349"/>
        <v>0</v>
      </c>
      <c r="CF340" s="70"/>
    </row>
    <row r="341" spans="1:84" ht="12" customHeight="1">
      <c r="A341" s="44">
        <f t="shared" si="350"/>
        <v>47453</v>
      </c>
      <c r="B341" s="66">
        <f t="shared" si="351"/>
        <v>15000</v>
      </c>
      <c r="C341" s="67"/>
      <c r="D341" s="68">
        <f t="shared" si="313"/>
        <v>15000</v>
      </c>
      <c r="E341" s="35">
        <f t="shared" si="314"/>
        <v>0</v>
      </c>
      <c r="F341" s="35">
        <f t="shared" si="315"/>
        <v>0</v>
      </c>
      <c r="G341" s="55">
        <f t="shared" si="316"/>
        <v>6.0650000000000004</v>
      </c>
      <c r="H341" s="69">
        <f>G341+' Summary'!$B$15</f>
        <v>6.0650000000000004</v>
      </c>
      <c r="I341" s="105">
        <f>H341+' Summary'!$B$17</f>
        <v>6.0650000000000004</v>
      </c>
      <c r="J341" s="55">
        <f t="shared" si="317"/>
        <v>0</v>
      </c>
      <c r="K341" s="69">
        <f>J341+' Summary'!$B$16</f>
        <v>0</v>
      </c>
      <c r="L341" s="105">
        <f t="shared" si="318"/>
        <v>0</v>
      </c>
      <c r="M341" s="55">
        <f t="shared" si="319"/>
        <v>0</v>
      </c>
      <c r="N341" s="69">
        <f t="shared" si="320"/>
        <v>0</v>
      </c>
      <c r="O341" s="105">
        <f t="shared" si="320"/>
        <v>0</v>
      </c>
      <c r="P341" s="7"/>
      <c r="Q341" s="105">
        <f t="shared" si="321"/>
        <v>6.0650000000000004</v>
      </c>
      <c r="R341" s="105">
        <f t="shared" si="322"/>
        <v>6.0650000000000004</v>
      </c>
      <c r="S341" s="105">
        <f t="shared" si="323"/>
        <v>6.0650000000000004</v>
      </c>
      <c r="T341" s="161">
        <f>Curves!F337+' Summary'!$B$18</f>
        <v>0</v>
      </c>
      <c r="U341" s="5">
        <f t="shared" si="324"/>
        <v>31</v>
      </c>
      <c r="V341" s="45">
        <f t="shared" si="325"/>
        <v>47508</v>
      </c>
      <c r="W341" s="5">
        <f t="shared" si="326"/>
        <v>10557</v>
      </c>
      <c r="X341" s="55">
        <f t="shared" si="327"/>
        <v>6.2845917974847509E-2</v>
      </c>
      <c r="Y341" s="47">
        <f t="shared" si="328"/>
        <v>0.1672089332814829</v>
      </c>
      <c r="Z341" s="47">
        <f>Y341/Y333</f>
        <v>0.95934299858558114</v>
      </c>
      <c r="AA341" s="5">
        <f t="shared" si="329"/>
        <v>0</v>
      </c>
      <c r="AB341" s="5">
        <f t="shared" si="330"/>
        <v>0</v>
      </c>
      <c r="AD341" s="36">
        <f t="shared" si="352"/>
        <v>6.0650000000000004</v>
      </c>
      <c r="AE341" s="165">
        <f t="shared" si="353"/>
        <v>0</v>
      </c>
      <c r="AF341" s="164">
        <f t="shared" si="354"/>
        <v>28.752908966461327</v>
      </c>
      <c r="AG341" s="164">
        <f t="shared" si="355"/>
        <v>28.752908966461327</v>
      </c>
      <c r="AH341" s="160">
        <v>1</v>
      </c>
      <c r="AJ341" s="36"/>
      <c r="AK341" s="36"/>
      <c r="AL341" s="36"/>
      <c r="AM341" s="137"/>
      <c r="AO341" s="138"/>
      <c r="BI341" s="39">
        <f t="shared" si="331"/>
        <v>0</v>
      </c>
      <c r="BJ341" s="39">
        <f t="shared" si="332"/>
        <v>0</v>
      </c>
      <c r="BK341" s="39">
        <f t="shared" si="333"/>
        <v>0</v>
      </c>
      <c r="BL341" s="39">
        <f t="shared" si="334"/>
        <v>0</v>
      </c>
      <c r="BM341" s="39">
        <f t="shared" si="335"/>
        <v>0</v>
      </c>
      <c r="BN341" s="39">
        <f t="shared" si="336"/>
        <v>0</v>
      </c>
      <c r="BO341" s="39">
        <f t="shared" si="337"/>
        <v>0</v>
      </c>
      <c r="BP341" s="39">
        <f t="shared" si="338"/>
        <v>0</v>
      </c>
      <c r="BQ341" s="39">
        <f t="shared" si="339"/>
        <v>0</v>
      </c>
      <c r="BR341" s="43"/>
      <c r="BS341" s="39">
        <f t="shared" si="340"/>
        <v>0</v>
      </c>
      <c r="BT341" s="39">
        <f t="shared" si="341"/>
        <v>0</v>
      </c>
      <c r="BU341" s="39">
        <f t="shared" si="342"/>
        <v>0</v>
      </c>
      <c r="BV341" s="40">
        <f t="shared" si="343"/>
        <v>0</v>
      </c>
      <c r="BX341" s="39">
        <f t="shared" si="344"/>
        <v>0</v>
      </c>
      <c r="BY341" s="39">
        <f t="shared" si="345"/>
        <v>0</v>
      </c>
      <c r="BZ341" s="39">
        <f t="shared" si="346"/>
        <v>0</v>
      </c>
      <c r="CA341" s="40">
        <f t="shared" si="347"/>
        <v>0</v>
      </c>
      <c r="CB341" s="40"/>
      <c r="CC341" s="52">
        <f t="shared" si="348"/>
        <v>0</v>
      </c>
      <c r="CE341" s="52">
        <f t="shared" si="349"/>
        <v>0</v>
      </c>
      <c r="CF341" s="70"/>
    </row>
    <row r="342" spans="1:84" ht="12" customHeight="1">
      <c r="A342" s="44">
        <f t="shared" si="350"/>
        <v>47484</v>
      </c>
      <c r="B342" s="66">
        <f t="shared" si="351"/>
        <v>15000</v>
      </c>
      <c r="C342" s="67"/>
      <c r="D342" s="68">
        <f t="shared" si="313"/>
        <v>15000</v>
      </c>
      <c r="E342" s="35">
        <f t="shared" si="314"/>
        <v>0</v>
      </c>
      <c r="F342" s="35">
        <f t="shared" si="315"/>
        <v>0</v>
      </c>
      <c r="G342" s="55">
        <f t="shared" si="316"/>
        <v>6.0650000000000004</v>
      </c>
      <c r="H342" s="69">
        <f>G342+' Summary'!$B$15</f>
        <v>6.0650000000000004</v>
      </c>
      <c r="I342" s="105">
        <f>H342+' Summary'!$B$17</f>
        <v>6.0650000000000004</v>
      </c>
      <c r="J342" s="55">
        <f t="shared" si="317"/>
        <v>0</v>
      </c>
      <c r="K342" s="69">
        <f>J342+' Summary'!$B$16</f>
        <v>0</v>
      </c>
      <c r="L342" s="105">
        <f t="shared" si="318"/>
        <v>0</v>
      </c>
      <c r="M342" s="55">
        <f t="shared" si="319"/>
        <v>0</v>
      </c>
      <c r="N342" s="69">
        <f t="shared" si="320"/>
        <v>0</v>
      </c>
      <c r="O342" s="105">
        <f t="shared" si="320"/>
        <v>0</v>
      </c>
      <c r="P342" s="7"/>
      <c r="Q342" s="105">
        <f t="shared" si="321"/>
        <v>6.0650000000000004</v>
      </c>
      <c r="R342" s="105">
        <f t="shared" si="322"/>
        <v>6.0650000000000004</v>
      </c>
      <c r="S342" s="105">
        <f t="shared" si="323"/>
        <v>6.0650000000000004</v>
      </c>
      <c r="T342" s="161">
        <f>Curves!F338+' Summary'!$B$18</f>
        <v>0</v>
      </c>
      <c r="U342" s="5">
        <f t="shared" si="324"/>
        <v>31</v>
      </c>
      <c r="V342" s="45">
        <f t="shared" si="325"/>
        <v>47539</v>
      </c>
      <c r="W342" s="5">
        <f t="shared" si="326"/>
        <v>10588</v>
      </c>
      <c r="X342" s="55">
        <f t="shared" si="327"/>
        <v>6.2845917974847509E-2</v>
      </c>
      <c r="Y342" s="47">
        <f t="shared" si="328"/>
        <v>0.16633307795828278</v>
      </c>
      <c r="Z342" s="47">
        <f>Y342/Y333</f>
        <v>0.9543178742958911</v>
      </c>
      <c r="AA342" s="5">
        <f t="shared" si="329"/>
        <v>0</v>
      </c>
      <c r="AB342" s="5">
        <f t="shared" si="330"/>
        <v>0</v>
      </c>
      <c r="AD342" s="36">
        <f t="shared" si="352"/>
        <v>6.0650000000000004</v>
      </c>
      <c r="AE342" s="165">
        <f t="shared" si="353"/>
        <v>0</v>
      </c>
      <c r="AF342" s="164">
        <f t="shared" si="354"/>
        <v>28.837782340862422</v>
      </c>
      <c r="AG342" s="164">
        <f t="shared" si="355"/>
        <v>28.837782340862422</v>
      </c>
      <c r="AH342" s="160">
        <v>1</v>
      </c>
      <c r="AJ342" s="36"/>
      <c r="AK342" s="36"/>
      <c r="AL342" s="36"/>
      <c r="AM342" s="137"/>
      <c r="AO342" s="138"/>
      <c r="BI342" s="39">
        <f t="shared" si="331"/>
        <v>0</v>
      </c>
      <c r="BJ342" s="39">
        <f t="shared" si="332"/>
        <v>0</v>
      </c>
      <c r="BK342" s="39">
        <f t="shared" si="333"/>
        <v>0</v>
      </c>
      <c r="BL342" s="39">
        <f t="shared" si="334"/>
        <v>0</v>
      </c>
      <c r="BM342" s="39">
        <f t="shared" si="335"/>
        <v>0</v>
      </c>
      <c r="BN342" s="39">
        <f t="shared" si="336"/>
        <v>0</v>
      </c>
      <c r="BO342" s="39">
        <f t="shared" si="337"/>
        <v>0</v>
      </c>
      <c r="BP342" s="39">
        <f t="shared" si="338"/>
        <v>0</v>
      </c>
      <c r="BQ342" s="39">
        <f t="shared" si="339"/>
        <v>0</v>
      </c>
      <c r="BR342" s="43"/>
      <c r="BS342" s="39">
        <f t="shared" si="340"/>
        <v>0</v>
      </c>
      <c r="BT342" s="39">
        <f t="shared" si="341"/>
        <v>0</v>
      </c>
      <c r="BU342" s="39">
        <f t="shared" si="342"/>
        <v>0</v>
      </c>
      <c r="BV342" s="40">
        <f t="shared" si="343"/>
        <v>0</v>
      </c>
      <c r="BX342" s="39">
        <f t="shared" si="344"/>
        <v>0</v>
      </c>
      <c r="BY342" s="39">
        <f t="shared" si="345"/>
        <v>0</v>
      </c>
      <c r="BZ342" s="39">
        <f t="shared" si="346"/>
        <v>0</v>
      </c>
      <c r="CA342" s="40">
        <f t="shared" si="347"/>
        <v>0</v>
      </c>
      <c r="CB342" s="40"/>
      <c r="CC342" s="52">
        <f t="shared" si="348"/>
        <v>0</v>
      </c>
      <c r="CE342" s="52">
        <f t="shared" si="349"/>
        <v>0</v>
      </c>
      <c r="CF342" s="70"/>
    </row>
    <row r="343" spans="1:84" ht="12" customHeight="1">
      <c r="A343" s="44">
        <f t="shared" si="350"/>
        <v>47515</v>
      </c>
      <c r="B343" s="66">
        <f t="shared" si="351"/>
        <v>15000</v>
      </c>
      <c r="C343" s="67"/>
      <c r="D343" s="68">
        <f t="shared" si="313"/>
        <v>15000</v>
      </c>
      <c r="E343" s="35">
        <f t="shared" si="314"/>
        <v>0</v>
      </c>
      <c r="F343" s="35">
        <f t="shared" si="315"/>
        <v>0</v>
      </c>
      <c r="G343" s="55">
        <f t="shared" si="316"/>
        <v>6.0650000000000004</v>
      </c>
      <c r="H343" s="69">
        <f>G343+' Summary'!$B$15</f>
        <v>6.0650000000000004</v>
      </c>
      <c r="I343" s="105">
        <f>H343+' Summary'!$B$17</f>
        <v>6.0650000000000004</v>
      </c>
      <c r="J343" s="55">
        <f t="shared" si="317"/>
        <v>0</v>
      </c>
      <c r="K343" s="69">
        <f>J343+' Summary'!$B$16</f>
        <v>0</v>
      </c>
      <c r="L343" s="105">
        <f t="shared" si="318"/>
        <v>0</v>
      </c>
      <c r="M343" s="55">
        <f t="shared" si="319"/>
        <v>0</v>
      </c>
      <c r="N343" s="69">
        <f t="shared" si="320"/>
        <v>0</v>
      </c>
      <c r="O343" s="105">
        <f t="shared" si="320"/>
        <v>0</v>
      </c>
      <c r="P343" s="7"/>
      <c r="Q343" s="105">
        <f t="shared" si="321"/>
        <v>6.0650000000000004</v>
      </c>
      <c r="R343" s="105">
        <f t="shared" si="322"/>
        <v>6.0650000000000004</v>
      </c>
      <c r="S343" s="105">
        <f t="shared" si="323"/>
        <v>6.0650000000000004</v>
      </c>
      <c r="T343" s="161">
        <f>Curves!F339+' Summary'!$B$18</f>
        <v>0</v>
      </c>
      <c r="U343" s="5">
        <f t="shared" si="324"/>
        <v>28</v>
      </c>
      <c r="V343" s="45">
        <f t="shared" si="325"/>
        <v>47567</v>
      </c>
      <c r="W343" s="5">
        <f t="shared" si="326"/>
        <v>10616</v>
      </c>
      <c r="X343" s="55">
        <f t="shared" si="327"/>
        <v>6.2845917974847509E-2</v>
      </c>
      <c r="Y343" s="47">
        <f t="shared" si="328"/>
        <v>0.16554592681409364</v>
      </c>
      <c r="Z343" s="47">
        <f>Y343/Y333</f>
        <v>0.94980168054842395</v>
      </c>
      <c r="AA343" s="5">
        <f t="shared" si="329"/>
        <v>0</v>
      </c>
      <c r="AB343" s="5">
        <f t="shared" si="330"/>
        <v>0</v>
      </c>
      <c r="AD343" s="36">
        <f t="shared" si="352"/>
        <v>6.0650000000000004</v>
      </c>
      <c r="AE343" s="165">
        <f t="shared" si="353"/>
        <v>0</v>
      </c>
      <c r="AF343" s="164">
        <f t="shared" si="354"/>
        <v>28.922655715263517</v>
      </c>
      <c r="AG343" s="164">
        <f t="shared" si="355"/>
        <v>28.922655715263517</v>
      </c>
      <c r="AH343" s="160">
        <v>1</v>
      </c>
      <c r="AJ343" s="36"/>
      <c r="AK343" s="36"/>
      <c r="AL343" s="36"/>
      <c r="AM343" s="137"/>
      <c r="AO343" s="138"/>
      <c r="BI343" s="39">
        <f t="shared" si="331"/>
        <v>0</v>
      </c>
      <c r="BJ343" s="39">
        <f t="shared" si="332"/>
        <v>0</v>
      </c>
      <c r="BK343" s="39">
        <f t="shared" si="333"/>
        <v>0</v>
      </c>
      <c r="BL343" s="39">
        <f t="shared" si="334"/>
        <v>0</v>
      </c>
      <c r="BM343" s="39">
        <f t="shared" si="335"/>
        <v>0</v>
      </c>
      <c r="BN343" s="39">
        <f t="shared" si="336"/>
        <v>0</v>
      </c>
      <c r="BO343" s="39">
        <f t="shared" si="337"/>
        <v>0</v>
      </c>
      <c r="BP343" s="39">
        <f t="shared" si="338"/>
        <v>0</v>
      </c>
      <c r="BQ343" s="39">
        <f t="shared" si="339"/>
        <v>0</v>
      </c>
      <c r="BR343" s="43"/>
      <c r="BS343" s="39">
        <f t="shared" si="340"/>
        <v>0</v>
      </c>
      <c r="BT343" s="39">
        <f t="shared" si="341"/>
        <v>0</v>
      </c>
      <c r="BU343" s="39">
        <f t="shared" si="342"/>
        <v>0</v>
      </c>
      <c r="BV343" s="40">
        <f t="shared" si="343"/>
        <v>0</v>
      </c>
      <c r="BX343" s="39">
        <f t="shared" si="344"/>
        <v>0</v>
      </c>
      <c r="BY343" s="39">
        <f t="shared" si="345"/>
        <v>0</v>
      </c>
      <c r="BZ343" s="39">
        <f t="shared" si="346"/>
        <v>0</v>
      </c>
      <c r="CA343" s="40">
        <f t="shared" si="347"/>
        <v>0</v>
      </c>
      <c r="CB343" s="40"/>
      <c r="CC343" s="52">
        <f t="shared" si="348"/>
        <v>0</v>
      </c>
      <c r="CE343" s="52">
        <f t="shared" si="349"/>
        <v>0</v>
      </c>
      <c r="CF343" s="70"/>
    </row>
    <row r="344" spans="1:84" ht="12" customHeight="1">
      <c r="A344" s="44">
        <f t="shared" si="350"/>
        <v>47543</v>
      </c>
      <c r="B344" s="66">
        <f t="shared" si="351"/>
        <v>15000</v>
      </c>
      <c r="C344" s="67"/>
      <c r="D344" s="68">
        <f t="shared" si="313"/>
        <v>15000</v>
      </c>
      <c r="E344" s="35">
        <f t="shared" si="314"/>
        <v>0</v>
      </c>
      <c r="F344" s="35">
        <f t="shared" si="315"/>
        <v>0</v>
      </c>
      <c r="G344" s="55">
        <f t="shared" si="316"/>
        <v>6.0650000000000004</v>
      </c>
      <c r="H344" s="69">
        <f>G344+' Summary'!$B$15</f>
        <v>6.0650000000000004</v>
      </c>
      <c r="I344" s="105">
        <f>H344+' Summary'!$B$17</f>
        <v>6.0650000000000004</v>
      </c>
      <c r="J344" s="55">
        <f t="shared" si="317"/>
        <v>0</v>
      </c>
      <c r="K344" s="69">
        <f>J344+' Summary'!$B$16</f>
        <v>0</v>
      </c>
      <c r="L344" s="105">
        <f t="shared" si="318"/>
        <v>0</v>
      </c>
      <c r="M344" s="55">
        <f t="shared" si="319"/>
        <v>0</v>
      </c>
      <c r="N344" s="69">
        <f t="shared" si="320"/>
        <v>0</v>
      </c>
      <c r="O344" s="105">
        <f t="shared" si="320"/>
        <v>0</v>
      </c>
      <c r="P344" s="7"/>
      <c r="Q344" s="105">
        <f t="shared" si="321"/>
        <v>6.0650000000000004</v>
      </c>
      <c r="R344" s="105">
        <f t="shared" si="322"/>
        <v>6.0650000000000004</v>
      </c>
      <c r="S344" s="105">
        <f t="shared" si="323"/>
        <v>6.0650000000000004</v>
      </c>
      <c r="T344" s="161">
        <f>Curves!F340+' Summary'!$B$18</f>
        <v>0</v>
      </c>
      <c r="U344" s="5">
        <f t="shared" si="324"/>
        <v>31</v>
      </c>
      <c r="V344" s="45">
        <f t="shared" si="325"/>
        <v>47598</v>
      </c>
      <c r="W344" s="5">
        <f t="shared" si="326"/>
        <v>10647</v>
      </c>
      <c r="X344" s="55">
        <f t="shared" si="327"/>
        <v>6.2845917974847509E-2</v>
      </c>
      <c r="Y344" s="47">
        <f t="shared" si="328"/>
        <v>0.16467878246726533</v>
      </c>
      <c r="Z344" s="47">
        <f>Y344/Y333</f>
        <v>0.94482653453458998</v>
      </c>
      <c r="AA344" s="5">
        <f t="shared" si="329"/>
        <v>0</v>
      </c>
      <c r="AB344" s="5">
        <f t="shared" si="330"/>
        <v>0</v>
      </c>
      <c r="AD344" s="36">
        <f t="shared" si="352"/>
        <v>6.0650000000000004</v>
      </c>
      <c r="AE344" s="165">
        <f t="shared" si="353"/>
        <v>0</v>
      </c>
      <c r="AF344" s="164">
        <f t="shared" si="354"/>
        <v>28.999315537303218</v>
      </c>
      <c r="AG344" s="164">
        <f t="shared" si="355"/>
        <v>28.999315537303218</v>
      </c>
      <c r="AH344" s="160">
        <v>1</v>
      </c>
      <c r="AJ344" s="36"/>
      <c r="AK344" s="36"/>
      <c r="AL344" s="36"/>
      <c r="AM344" s="137"/>
      <c r="AO344" s="138"/>
      <c r="BI344" s="39">
        <f t="shared" si="331"/>
        <v>0</v>
      </c>
      <c r="BJ344" s="39">
        <f t="shared" si="332"/>
        <v>0</v>
      </c>
      <c r="BK344" s="39">
        <f t="shared" si="333"/>
        <v>0</v>
      </c>
      <c r="BL344" s="39">
        <f t="shared" si="334"/>
        <v>0</v>
      </c>
      <c r="BM344" s="39">
        <f t="shared" si="335"/>
        <v>0</v>
      </c>
      <c r="BN344" s="39">
        <f t="shared" si="336"/>
        <v>0</v>
      </c>
      <c r="BO344" s="39">
        <f t="shared" si="337"/>
        <v>0</v>
      </c>
      <c r="BP344" s="39">
        <f t="shared" si="338"/>
        <v>0</v>
      </c>
      <c r="BQ344" s="39">
        <f t="shared" si="339"/>
        <v>0</v>
      </c>
      <c r="BR344" s="43"/>
      <c r="BS344" s="39">
        <f t="shared" si="340"/>
        <v>0</v>
      </c>
      <c r="BT344" s="39">
        <f t="shared" si="341"/>
        <v>0</v>
      </c>
      <c r="BU344" s="39">
        <f t="shared" si="342"/>
        <v>0</v>
      </c>
      <c r="BV344" s="40">
        <f t="shared" si="343"/>
        <v>0</v>
      </c>
      <c r="BX344" s="39">
        <f t="shared" si="344"/>
        <v>0</v>
      </c>
      <c r="BY344" s="39">
        <f t="shared" si="345"/>
        <v>0</v>
      </c>
      <c r="BZ344" s="39">
        <f t="shared" si="346"/>
        <v>0</v>
      </c>
      <c r="CA344" s="40">
        <f t="shared" si="347"/>
        <v>0</v>
      </c>
      <c r="CB344" s="40"/>
      <c r="CC344" s="52">
        <f t="shared" si="348"/>
        <v>0</v>
      </c>
      <c r="CE344" s="52">
        <f t="shared" si="349"/>
        <v>0</v>
      </c>
      <c r="CF344" s="70"/>
    </row>
    <row r="345" spans="1:84" ht="12" customHeight="1">
      <c r="A345" s="44">
        <f t="shared" si="350"/>
        <v>47574</v>
      </c>
      <c r="B345" s="66">
        <f t="shared" si="351"/>
        <v>15000</v>
      </c>
      <c r="C345" s="67"/>
      <c r="D345" s="68">
        <f t="shared" si="313"/>
        <v>15000</v>
      </c>
      <c r="E345" s="35">
        <f t="shared" si="314"/>
        <v>0</v>
      </c>
      <c r="F345" s="35">
        <f t="shared" si="315"/>
        <v>0</v>
      </c>
      <c r="G345" s="55">
        <f t="shared" si="316"/>
        <v>6.0650000000000004</v>
      </c>
      <c r="H345" s="69">
        <f>G345+' Summary'!$B$15</f>
        <v>6.0650000000000004</v>
      </c>
      <c r="I345" s="105">
        <f>H345+' Summary'!$B$17</f>
        <v>6.0650000000000004</v>
      </c>
      <c r="J345" s="55">
        <f t="shared" si="317"/>
        <v>0</v>
      </c>
      <c r="K345" s="69">
        <f>J345+' Summary'!$B$16</f>
        <v>0</v>
      </c>
      <c r="L345" s="105">
        <f t="shared" si="318"/>
        <v>0</v>
      </c>
      <c r="M345" s="55">
        <f t="shared" si="319"/>
        <v>0</v>
      </c>
      <c r="N345" s="69">
        <f t="shared" si="320"/>
        <v>0</v>
      </c>
      <c r="O345" s="105">
        <f t="shared" si="320"/>
        <v>0</v>
      </c>
      <c r="P345" s="7"/>
      <c r="Q345" s="105">
        <f t="shared" si="321"/>
        <v>6.0650000000000004</v>
      </c>
      <c r="R345" s="105">
        <f t="shared" si="322"/>
        <v>6.0650000000000004</v>
      </c>
      <c r="S345" s="105">
        <f t="shared" si="323"/>
        <v>6.0650000000000004</v>
      </c>
      <c r="T345" s="161">
        <f>Curves!F341+' Summary'!$B$18</f>
        <v>0</v>
      </c>
      <c r="U345" s="5">
        <f t="shared" si="324"/>
        <v>30</v>
      </c>
      <c r="V345" s="45">
        <f t="shared" si="325"/>
        <v>47628</v>
      </c>
      <c r="W345" s="5">
        <f t="shared" si="326"/>
        <v>10677</v>
      </c>
      <c r="X345" s="55">
        <f t="shared" si="327"/>
        <v>6.2845917974847509E-2</v>
      </c>
      <c r="Y345" s="47">
        <f t="shared" si="328"/>
        <v>0.16384393552253346</v>
      </c>
      <c r="Z345" s="150">
        <f>Y345/Y333</f>
        <v>0.94003669133900647</v>
      </c>
      <c r="AA345" s="5">
        <f t="shared" si="329"/>
        <v>0</v>
      </c>
      <c r="AB345" s="5">
        <f t="shared" si="330"/>
        <v>0</v>
      </c>
      <c r="AD345" s="151">
        <f t="shared" si="352"/>
        <v>6.0650000000000004</v>
      </c>
      <c r="AE345" s="167">
        <f t="shared" si="353"/>
        <v>0</v>
      </c>
      <c r="AF345" s="168">
        <f t="shared" si="354"/>
        <v>29.084188911704313</v>
      </c>
      <c r="AG345" s="168">
        <f t="shared" si="355"/>
        <v>29.084188911704313</v>
      </c>
      <c r="AH345" s="169">
        <v>1</v>
      </c>
      <c r="AI345" s="148"/>
      <c r="AJ345" s="151"/>
      <c r="AK345" s="151"/>
      <c r="AL345" s="151"/>
      <c r="AM345" s="152"/>
      <c r="AN345" s="148"/>
      <c r="AO345" s="153"/>
      <c r="AP345" s="148"/>
      <c r="AQ345" s="148"/>
      <c r="AR345" s="148"/>
      <c r="AS345" s="148"/>
      <c r="AT345" s="148"/>
      <c r="AU345" s="148"/>
      <c r="AV345" s="148"/>
      <c r="AW345" s="148"/>
      <c r="AX345" s="148"/>
      <c r="AY345" s="148"/>
      <c r="BI345" s="39">
        <f t="shared" si="331"/>
        <v>0</v>
      </c>
      <c r="BJ345" s="39">
        <f t="shared" si="332"/>
        <v>0</v>
      </c>
      <c r="BK345" s="39">
        <f t="shared" si="333"/>
        <v>0</v>
      </c>
      <c r="BL345" s="39">
        <f t="shared" si="334"/>
        <v>0</v>
      </c>
      <c r="BM345" s="39">
        <f t="shared" si="335"/>
        <v>0</v>
      </c>
      <c r="BN345" s="39">
        <f t="shared" si="336"/>
        <v>0</v>
      </c>
      <c r="BO345" s="39">
        <f t="shared" si="337"/>
        <v>0</v>
      </c>
      <c r="BP345" s="39">
        <f t="shared" si="338"/>
        <v>0</v>
      </c>
      <c r="BQ345" s="39">
        <f t="shared" si="339"/>
        <v>0</v>
      </c>
      <c r="BR345" s="43"/>
      <c r="BS345" s="39">
        <f t="shared" si="340"/>
        <v>0</v>
      </c>
      <c r="BT345" s="39">
        <f t="shared" si="341"/>
        <v>0</v>
      </c>
      <c r="BU345" s="39">
        <f t="shared" si="342"/>
        <v>0</v>
      </c>
      <c r="BV345" s="40">
        <f t="shared" si="343"/>
        <v>0</v>
      </c>
      <c r="BX345" s="39">
        <f t="shared" si="344"/>
        <v>0</v>
      </c>
      <c r="BY345" s="39">
        <f t="shared" si="345"/>
        <v>0</v>
      </c>
      <c r="BZ345" s="39">
        <f t="shared" si="346"/>
        <v>0</v>
      </c>
      <c r="CA345" s="40">
        <f t="shared" si="347"/>
        <v>0</v>
      </c>
      <c r="CB345" s="40"/>
      <c r="CC345" s="52">
        <f t="shared" si="348"/>
        <v>0</v>
      </c>
      <c r="CE345" s="52">
        <f t="shared" si="349"/>
        <v>0</v>
      </c>
      <c r="CF345" s="70"/>
    </row>
    <row r="346" spans="1:84" ht="12" customHeight="1">
      <c r="A346" s="44">
        <f t="shared" si="350"/>
        <v>47604</v>
      </c>
      <c r="B346" s="66">
        <f t="shared" si="351"/>
        <v>15000</v>
      </c>
      <c r="C346" s="67"/>
      <c r="D346" s="68">
        <f t="shared" si="313"/>
        <v>15000</v>
      </c>
      <c r="E346" s="35">
        <f t="shared" si="314"/>
        <v>0</v>
      </c>
      <c r="F346" s="35">
        <f t="shared" si="315"/>
        <v>0</v>
      </c>
      <c r="G346" s="55">
        <f t="shared" si="316"/>
        <v>6.0650000000000004</v>
      </c>
      <c r="H346" s="69">
        <f>G346+' Summary'!$B$15</f>
        <v>6.0650000000000004</v>
      </c>
      <c r="I346" s="105">
        <f>H346+' Summary'!$B$17</f>
        <v>6.0650000000000004</v>
      </c>
      <c r="J346" s="55">
        <f t="shared" si="317"/>
        <v>0</v>
      </c>
      <c r="K346" s="69">
        <f>J346+' Summary'!$B$16</f>
        <v>0</v>
      </c>
      <c r="L346" s="105">
        <f t="shared" si="318"/>
        <v>0</v>
      </c>
      <c r="M346" s="55">
        <f t="shared" si="319"/>
        <v>0</v>
      </c>
      <c r="N346" s="69">
        <f t="shared" si="320"/>
        <v>0</v>
      </c>
      <c r="O346" s="105">
        <f t="shared" si="320"/>
        <v>0</v>
      </c>
      <c r="P346" s="7"/>
      <c r="Q346" s="105">
        <f t="shared" si="321"/>
        <v>6.0650000000000004</v>
      </c>
      <c r="R346" s="105">
        <f t="shared" si="322"/>
        <v>6.0650000000000004</v>
      </c>
      <c r="S346" s="105">
        <f t="shared" si="323"/>
        <v>6.0650000000000004</v>
      </c>
      <c r="T346" s="161">
        <f>Curves!F342+' Summary'!$B$18</f>
        <v>0</v>
      </c>
      <c r="U346" s="5">
        <f t="shared" si="324"/>
        <v>31</v>
      </c>
      <c r="V346" s="45">
        <f t="shared" si="325"/>
        <v>47659</v>
      </c>
      <c r="W346" s="5">
        <f t="shared" si="326"/>
        <v>10708</v>
      </c>
      <c r="X346" s="55">
        <f t="shared" si="327"/>
        <v>6.2845917974847509E-2</v>
      </c>
      <c r="Y346" s="47">
        <f t="shared" si="328"/>
        <v>0.16298570635806717</v>
      </c>
      <c r="Z346" s="47">
        <f>Y346/Y345</f>
        <v>0.99476191070649511</v>
      </c>
      <c r="AA346" s="5">
        <f t="shared" si="329"/>
        <v>0</v>
      </c>
      <c r="AB346" s="5">
        <f t="shared" si="330"/>
        <v>0</v>
      </c>
      <c r="AD346" s="36">
        <f>S346</f>
        <v>6.0650000000000004</v>
      </c>
      <c r="AE346" s="165">
        <f>T346</f>
        <v>0</v>
      </c>
      <c r="AF346" s="164">
        <f>(A346-$C$3)/365.25</f>
        <v>29.166324435318277</v>
      </c>
      <c r="AG346" s="164">
        <f>AF346</f>
        <v>29.166324435318277</v>
      </c>
      <c r="AH346" s="160">
        <v>1</v>
      </c>
      <c r="AI346" s="5">
        <v>0</v>
      </c>
      <c r="AJ346" s="36">
        <f>$S$8</f>
        <v>4.8062713432508364</v>
      </c>
      <c r="AK346" s="36">
        <f>AJ346-$AK$2</f>
        <v>4.7962713432508366</v>
      </c>
      <c r="AL346" s="166">
        <f>X357</f>
        <v>6.2845917974847509E-2</v>
      </c>
      <c r="AM346" s="137">
        <f>AM334</f>
        <v>1</v>
      </c>
      <c r="AN346" s="5">
        <v>0</v>
      </c>
      <c r="AO346" s="138">
        <f>AF357</f>
        <v>30.083504449007528</v>
      </c>
      <c r="AP346" s="5">
        <v>0</v>
      </c>
      <c r="AQ346" s="5">
        <v>0</v>
      </c>
      <c r="AR346" s="5">
        <v>0</v>
      </c>
      <c r="AT346" s="161">
        <f>_xll.ASTRIP(AD346:AD357,AE346:AE357,AF346:AF357,AG346:AG357,AH346:AH357,AI346,AJ346,AL346,AM346,AN346,AO346,AP346,AQ346,AR346)</f>
        <v>0</v>
      </c>
      <c r="AU346" s="161">
        <f>_xll.ASTRIP(AD346:AD357,AE346:AE357,AF346:AF357,AG346:AG357,AH346:AH357,AI346,AK346,AL346,AM346,AN346,AO346,AP346,AQ346,AR346)</f>
        <v>0</v>
      </c>
      <c r="AV346" s="138">
        <f>SUM(Z358:Z369)*$AG$2/12</f>
        <v>9.6702953498434399E-2</v>
      </c>
      <c r="AW346" s="170">
        <f>AV346/$AK$2</f>
        <v>9.670295349843439</v>
      </c>
      <c r="AX346" s="161">
        <f>(AT346-AU346)*AW346</f>
        <v>0</v>
      </c>
      <c r="AY346" s="174">
        <f>AX346*SUM(E358:E369)</f>
        <v>0</v>
      </c>
      <c r="BI346" s="39">
        <f t="shared" si="331"/>
        <v>0</v>
      </c>
      <c r="BJ346" s="39">
        <f t="shared" si="332"/>
        <v>0</v>
      </c>
      <c r="BK346" s="39">
        <f t="shared" si="333"/>
        <v>0</v>
      </c>
      <c r="BL346" s="39">
        <f t="shared" si="334"/>
        <v>0</v>
      </c>
      <c r="BM346" s="39">
        <f t="shared" si="335"/>
        <v>0</v>
      </c>
      <c r="BN346" s="39">
        <f t="shared" si="336"/>
        <v>0</v>
      </c>
      <c r="BO346" s="39">
        <f t="shared" si="337"/>
        <v>0</v>
      </c>
      <c r="BP346" s="39">
        <f t="shared" si="338"/>
        <v>0</v>
      </c>
      <c r="BQ346" s="39">
        <f t="shared" si="339"/>
        <v>0</v>
      </c>
      <c r="BR346" s="43"/>
      <c r="BS346" s="39">
        <f t="shared" si="340"/>
        <v>0</v>
      </c>
      <c r="BT346" s="39">
        <f t="shared" si="341"/>
        <v>0</v>
      </c>
      <c r="BU346" s="39">
        <f t="shared" si="342"/>
        <v>0</v>
      </c>
      <c r="BV346" s="40">
        <f t="shared" si="343"/>
        <v>0</v>
      </c>
      <c r="BX346" s="39">
        <f t="shared" si="344"/>
        <v>0</v>
      </c>
      <c r="BY346" s="39">
        <f t="shared" si="345"/>
        <v>0</v>
      </c>
      <c r="BZ346" s="39">
        <f t="shared" si="346"/>
        <v>0</v>
      </c>
      <c r="CA346" s="40">
        <f t="shared" si="347"/>
        <v>0</v>
      </c>
      <c r="CB346" s="40"/>
      <c r="CC346" s="52">
        <f t="shared" si="348"/>
        <v>0</v>
      </c>
      <c r="CE346" s="52">
        <f t="shared" si="349"/>
        <v>0</v>
      </c>
      <c r="CF346" s="70"/>
    </row>
    <row r="347" spans="1:84" ht="12" customHeight="1">
      <c r="A347" s="44">
        <f t="shared" si="350"/>
        <v>47635</v>
      </c>
      <c r="B347" s="66">
        <f t="shared" si="351"/>
        <v>15000</v>
      </c>
      <c r="C347" s="67"/>
      <c r="D347" s="68">
        <f t="shared" si="313"/>
        <v>15000</v>
      </c>
      <c r="E347" s="35">
        <f t="shared" si="314"/>
        <v>0</v>
      </c>
      <c r="F347" s="35">
        <f t="shared" si="315"/>
        <v>0</v>
      </c>
      <c r="G347" s="55">
        <f t="shared" si="316"/>
        <v>6.0650000000000004</v>
      </c>
      <c r="H347" s="69">
        <f>G347+' Summary'!$B$15</f>
        <v>6.0650000000000004</v>
      </c>
      <c r="I347" s="105">
        <f>H347+' Summary'!$B$17</f>
        <v>6.0650000000000004</v>
      </c>
      <c r="J347" s="55">
        <f t="shared" si="317"/>
        <v>0</v>
      </c>
      <c r="K347" s="69">
        <f>J347+' Summary'!$B$16</f>
        <v>0</v>
      </c>
      <c r="L347" s="105">
        <f t="shared" si="318"/>
        <v>0</v>
      </c>
      <c r="M347" s="55">
        <f t="shared" si="319"/>
        <v>0</v>
      </c>
      <c r="N347" s="69">
        <f t="shared" si="320"/>
        <v>0</v>
      </c>
      <c r="O347" s="105">
        <f t="shared" si="320"/>
        <v>0</v>
      </c>
      <c r="P347" s="7"/>
      <c r="Q347" s="105">
        <f t="shared" si="321"/>
        <v>6.0650000000000004</v>
      </c>
      <c r="R347" s="105">
        <f t="shared" si="322"/>
        <v>6.0650000000000004</v>
      </c>
      <c r="S347" s="105">
        <f t="shared" si="323"/>
        <v>6.0650000000000004</v>
      </c>
      <c r="T347" s="161">
        <f>Curves!F343+' Summary'!$B$18</f>
        <v>0</v>
      </c>
      <c r="U347" s="5">
        <f t="shared" si="324"/>
        <v>30</v>
      </c>
      <c r="V347" s="45">
        <f t="shared" si="325"/>
        <v>47689</v>
      </c>
      <c r="W347" s="5">
        <f t="shared" si="326"/>
        <v>10738</v>
      </c>
      <c r="X347" s="55">
        <f t="shared" si="327"/>
        <v>6.2845917974847509E-2</v>
      </c>
      <c r="Y347" s="47">
        <f t="shared" si="328"/>
        <v>0.16215944254344947</v>
      </c>
      <c r="Z347" s="47">
        <f>Y347/Y345</f>
        <v>0.98971891773893383</v>
      </c>
      <c r="AA347" s="5">
        <f t="shared" si="329"/>
        <v>0</v>
      </c>
      <c r="AB347" s="5">
        <f t="shared" si="330"/>
        <v>0</v>
      </c>
      <c r="AD347" s="36">
        <f t="shared" ref="AD347:AD357" si="356">S347</f>
        <v>6.0650000000000004</v>
      </c>
      <c r="AE347" s="165">
        <f t="shared" ref="AE347:AE357" si="357">T347</f>
        <v>0</v>
      </c>
      <c r="AF347" s="164">
        <f t="shared" ref="AF347:AF357" si="358">(A347-$C$3)/365.25</f>
        <v>29.251197809719372</v>
      </c>
      <c r="AG347" s="164">
        <f t="shared" ref="AG347:AG357" si="359">AF347</f>
        <v>29.251197809719372</v>
      </c>
      <c r="AH347" s="160">
        <v>1</v>
      </c>
      <c r="AJ347" s="36"/>
      <c r="AK347" s="36"/>
      <c r="AL347" s="36"/>
      <c r="AM347" s="137"/>
      <c r="AO347" s="138"/>
      <c r="BI347" s="39">
        <f t="shared" si="331"/>
        <v>0</v>
      </c>
      <c r="BJ347" s="39">
        <f t="shared" si="332"/>
        <v>0</v>
      </c>
      <c r="BK347" s="39">
        <f t="shared" si="333"/>
        <v>0</v>
      </c>
      <c r="BL347" s="39">
        <f t="shared" si="334"/>
        <v>0</v>
      </c>
      <c r="BM347" s="39">
        <f t="shared" si="335"/>
        <v>0</v>
      </c>
      <c r="BN347" s="39">
        <f t="shared" si="336"/>
        <v>0</v>
      </c>
      <c r="BO347" s="39">
        <f t="shared" si="337"/>
        <v>0</v>
      </c>
      <c r="BP347" s="39">
        <f t="shared" si="338"/>
        <v>0</v>
      </c>
      <c r="BQ347" s="39">
        <f t="shared" si="339"/>
        <v>0</v>
      </c>
      <c r="BR347" s="43"/>
      <c r="BS347" s="39">
        <f t="shared" si="340"/>
        <v>0</v>
      </c>
      <c r="BT347" s="39">
        <f t="shared" si="341"/>
        <v>0</v>
      </c>
      <c r="BU347" s="39">
        <f t="shared" si="342"/>
        <v>0</v>
      </c>
      <c r="BV347" s="40">
        <f t="shared" si="343"/>
        <v>0</v>
      </c>
      <c r="BX347" s="39">
        <f t="shared" si="344"/>
        <v>0</v>
      </c>
      <c r="BY347" s="39">
        <f t="shared" si="345"/>
        <v>0</v>
      </c>
      <c r="BZ347" s="39">
        <f t="shared" si="346"/>
        <v>0</v>
      </c>
      <c r="CA347" s="40">
        <f t="shared" si="347"/>
        <v>0</v>
      </c>
      <c r="CB347" s="40"/>
      <c r="CC347" s="52">
        <f t="shared" si="348"/>
        <v>0</v>
      </c>
      <c r="CE347" s="52">
        <f t="shared" si="349"/>
        <v>0</v>
      </c>
      <c r="CF347" s="70"/>
    </row>
    <row r="348" spans="1:84" ht="12" customHeight="1">
      <c r="A348" s="44">
        <f t="shared" si="350"/>
        <v>47665</v>
      </c>
      <c r="B348" s="66">
        <f t="shared" si="351"/>
        <v>15000</v>
      </c>
      <c r="C348" s="67"/>
      <c r="D348" s="68">
        <f t="shared" si="313"/>
        <v>15000</v>
      </c>
      <c r="E348" s="35">
        <f t="shared" si="314"/>
        <v>0</v>
      </c>
      <c r="F348" s="35">
        <f t="shared" si="315"/>
        <v>0</v>
      </c>
      <c r="G348" s="55">
        <f t="shared" si="316"/>
        <v>6.0650000000000004</v>
      </c>
      <c r="H348" s="69">
        <f>G348+' Summary'!$B$15</f>
        <v>6.0650000000000004</v>
      </c>
      <c r="I348" s="105">
        <f>H348+' Summary'!$B$17</f>
        <v>6.0650000000000004</v>
      </c>
      <c r="J348" s="55">
        <f t="shared" si="317"/>
        <v>0</v>
      </c>
      <c r="K348" s="69">
        <f>J348+' Summary'!$B$16</f>
        <v>0</v>
      </c>
      <c r="L348" s="105">
        <f t="shared" si="318"/>
        <v>0</v>
      </c>
      <c r="M348" s="55">
        <f t="shared" si="319"/>
        <v>0</v>
      </c>
      <c r="N348" s="69">
        <f t="shared" si="320"/>
        <v>0</v>
      </c>
      <c r="O348" s="105">
        <f t="shared" si="320"/>
        <v>0</v>
      </c>
      <c r="P348" s="7"/>
      <c r="Q348" s="105">
        <f t="shared" si="321"/>
        <v>6.0650000000000004</v>
      </c>
      <c r="R348" s="105">
        <f t="shared" si="322"/>
        <v>6.0650000000000004</v>
      </c>
      <c r="S348" s="105">
        <f t="shared" si="323"/>
        <v>6.0650000000000004</v>
      </c>
      <c r="T348" s="161">
        <f>Curves!F344+' Summary'!$B$18</f>
        <v>0</v>
      </c>
      <c r="U348" s="5">
        <f t="shared" si="324"/>
        <v>31</v>
      </c>
      <c r="V348" s="45">
        <f t="shared" si="325"/>
        <v>47720</v>
      </c>
      <c r="W348" s="5">
        <f t="shared" si="326"/>
        <v>10769</v>
      </c>
      <c r="X348" s="55">
        <f t="shared" si="327"/>
        <v>6.2845917974847509E-2</v>
      </c>
      <c r="Y348" s="47">
        <f t="shared" si="328"/>
        <v>0.16131003690362186</v>
      </c>
      <c r="Z348" s="47">
        <f>Y348/Y345</f>
        <v>0.98453468167234603</v>
      </c>
      <c r="AA348" s="5">
        <f t="shared" si="329"/>
        <v>0</v>
      </c>
      <c r="AB348" s="5">
        <f t="shared" si="330"/>
        <v>0</v>
      </c>
      <c r="AD348" s="36">
        <f t="shared" si="356"/>
        <v>6.0650000000000004</v>
      </c>
      <c r="AE348" s="165">
        <f t="shared" si="357"/>
        <v>0</v>
      </c>
      <c r="AF348" s="164">
        <f t="shared" si="358"/>
        <v>29.333333333333332</v>
      </c>
      <c r="AG348" s="164">
        <f t="shared" si="359"/>
        <v>29.333333333333332</v>
      </c>
      <c r="AH348" s="160">
        <v>1</v>
      </c>
      <c r="AJ348" s="36"/>
      <c r="AK348" s="36"/>
      <c r="AL348" s="36"/>
      <c r="AM348" s="137"/>
      <c r="AO348" s="138"/>
      <c r="BI348" s="39">
        <f t="shared" si="331"/>
        <v>0</v>
      </c>
      <c r="BJ348" s="39">
        <f t="shared" si="332"/>
        <v>0</v>
      </c>
      <c r="BK348" s="39">
        <f t="shared" si="333"/>
        <v>0</v>
      </c>
      <c r="BL348" s="39">
        <f t="shared" si="334"/>
        <v>0</v>
      </c>
      <c r="BM348" s="39">
        <f t="shared" si="335"/>
        <v>0</v>
      </c>
      <c r="BN348" s="39">
        <f t="shared" si="336"/>
        <v>0</v>
      </c>
      <c r="BO348" s="39">
        <f t="shared" si="337"/>
        <v>0</v>
      </c>
      <c r="BP348" s="39">
        <f t="shared" si="338"/>
        <v>0</v>
      </c>
      <c r="BQ348" s="39">
        <f t="shared" si="339"/>
        <v>0</v>
      </c>
      <c r="BR348" s="43"/>
      <c r="BS348" s="39">
        <f t="shared" si="340"/>
        <v>0</v>
      </c>
      <c r="BT348" s="39">
        <f t="shared" si="341"/>
        <v>0</v>
      </c>
      <c r="BU348" s="39">
        <f t="shared" si="342"/>
        <v>0</v>
      </c>
      <c r="BV348" s="40">
        <f t="shared" si="343"/>
        <v>0</v>
      </c>
      <c r="BX348" s="39">
        <f t="shared" si="344"/>
        <v>0</v>
      </c>
      <c r="BY348" s="39">
        <f t="shared" si="345"/>
        <v>0</v>
      </c>
      <c r="BZ348" s="39">
        <f t="shared" si="346"/>
        <v>0</v>
      </c>
      <c r="CA348" s="40">
        <f t="shared" si="347"/>
        <v>0</v>
      </c>
      <c r="CB348" s="40"/>
      <c r="CC348" s="52">
        <f t="shared" si="348"/>
        <v>0</v>
      </c>
      <c r="CE348" s="52">
        <f t="shared" si="349"/>
        <v>0</v>
      </c>
      <c r="CF348" s="70"/>
    </row>
    <row r="349" spans="1:84" ht="12" customHeight="1">
      <c r="A349" s="44">
        <f t="shared" si="350"/>
        <v>47696</v>
      </c>
      <c r="B349" s="66">
        <f t="shared" si="351"/>
        <v>15000</v>
      </c>
      <c r="C349" s="67"/>
      <c r="D349" s="68">
        <f t="shared" si="313"/>
        <v>15000</v>
      </c>
      <c r="E349" s="35">
        <f t="shared" si="314"/>
        <v>0</v>
      </c>
      <c r="F349" s="35">
        <f t="shared" si="315"/>
        <v>0</v>
      </c>
      <c r="G349" s="55">
        <f t="shared" si="316"/>
        <v>6.0650000000000004</v>
      </c>
      <c r="H349" s="69">
        <f>G349+' Summary'!$B$15</f>
        <v>6.0650000000000004</v>
      </c>
      <c r="I349" s="105">
        <f>H349+' Summary'!$B$17</f>
        <v>6.0650000000000004</v>
      </c>
      <c r="J349" s="55">
        <f t="shared" si="317"/>
        <v>0</v>
      </c>
      <c r="K349" s="69">
        <f>J349+' Summary'!$B$16</f>
        <v>0</v>
      </c>
      <c r="L349" s="105">
        <f t="shared" si="318"/>
        <v>0</v>
      </c>
      <c r="M349" s="55">
        <f t="shared" si="319"/>
        <v>0</v>
      </c>
      <c r="N349" s="69">
        <f t="shared" si="320"/>
        <v>0</v>
      </c>
      <c r="O349" s="105">
        <f t="shared" si="320"/>
        <v>0</v>
      </c>
      <c r="P349" s="7"/>
      <c r="Q349" s="105">
        <f t="shared" si="321"/>
        <v>6.0650000000000004</v>
      </c>
      <c r="R349" s="105">
        <f t="shared" si="322"/>
        <v>6.0650000000000004</v>
      </c>
      <c r="S349" s="105">
        <f t="shared" si="323"/>
        <v>6.0650000000000004</v>
      </c>
      <c r="T349" s="161">
        <f>Curves!F345+' Summary'!$B$18</f>
        <v>0</v>
      </c>
      <c r="U349" s="5">
        <f t="shared" si="324"/>
        <v>31</v>
      </c>
      <c r="V349" s="45">
        <f t="shared" si="325"/>
        <v>47751</v>
      </c>
      <c r="W349" s="5">
        <f t="shared" si="326"/>
        <v>10800</v>
      </c>
      <c r="X349" s="55">
        <f t="shared" si="327"/>
        <v>6.2845917974847509E-2</v>
      </c>
      <c r="Y349" s="47">
        <f t="shared" si="328"/>
        <v>0.16046508052638211</v>
      </c>
      <c r="Z349" s="47">
        <f>Y349/Y345</f>
        <v>0.97937760109719385</v>
      </c>
      <c r="AA349" s="5">
        <f t="shared" si="329"/>
        <v>0</v>
      </c>
      <c r="AB349" s="5">
        <f t="shared" si="330"/>
        <v>0</v>
      </c>
      <c r="AD349" s="36">
        <f t="shared" si="356"/>
        <v>6.0650000000000004</v>
      </c>
      <c r="AE349" s="165">
        <f t="shared" si="357"/>
        <v>0</v>
      </c>
      <c r="AF349" s="164">
        <f t="shared" si="358"/>
        <v>29.418206707734427</v>
      </c>
      <c r="AG349" s="164">
        <f t="shared" si="359"/>
        <v>29.418206707734427</v>
      </c>
      <c r="AH349" s="160">
        <v>1</v>
      </c>
      <c r="AJ349" s="36"/>
      <c r="AK349" s="36"/>
      <c r="AL349" s="36"/>
      <c r="AM349" s="137"/>
      <c r="AO349" s="138"/>
      <c r="BI349" s="39">
        <f t="shared" si="331"/>
        <v>0</v>
      </c>
      <c r="BJ349" s="39">
        <f t="shared" si="332"/>
        <v>0</v>
      </c>
      <c r="BK349" s="39">
        <f t="shared" si="333"/>
        <v>0</v>
      </c>
      <c r="BL349" s="39">
        <f t="shared" si="334"/>
        <v>0</v>
      </c>
      <c r="BM349" s="39">
        <f t="shared" si="335"/>
        <v>0</v>
      </c>
      <c r="BN349" s="39">
        <f t="shared" si="336"/>
        <v>0</v>
      </c>
      <c r="BO349" s="39">
        <f t="shared" si="337"/>
        <v>0</v>
      </c>
      <c r="BP349" s="39">
        <f t="shared" si="338"/>
        <v>0</v>
      </c>
      <c r="BQ349" s="39">
        <f t="shared" si="339"/>
        <v>0</v>
      </c>
      <c r="BR349" s="43"/>
      <c r="BS349" s="39">
        <f t="shared" si="340"/>
        <v>0</v>
      </c>
      <c r="BT349" s="39">
        <f t="shared" si="341"/>
        <v>0</v>
      </c>
      <c r="BU349" s="39">
        <f t="shared" si="342"/>
        <v>0</v>
      </c>
      <c r="BV349" s="40">
        <f t="shared" si="343"/>
        <v>0</v>
      </c>
      <c r="BX349" s="39">
        <f t="shared" si="344"/>
        <v>0</v>
      </c>
      <c r="BY349" s="39">
        <f t="shared" si="345"/>
        <v>0</v>
      </c>
      <c r="BZ349" s="39">
        <f t="shared" si="346"/>
        <v>0</v>
      </c>
      <c r="CA349" s="40">
        <f t="shared" si="347"/>
        <v>0</v>
      </c>
      <c r="CB349" s="40"/>
      <c r="CC349" s="52">
        <f t="shared" si="348"/>
        <v>0</v>
      </c>
      <c r="CE349" s="52">
        <f t="shared" si="349"/>
        <v>0</v>
      </c>
      <c r="CF349" s="70"/>
    </row>
    <row r="350" spans="1:84" ht="12" customHeight="1">
      <c r="A350" s="44">
        <f t="shared" si="350"/>
        <v>47727</v>
      </c>
      <c r="B350" s="66">
        <f t="shared" si="351"/>
        <v>15000</v>
      </c>
      <c r="C350" s="67"/>
      <c r="D350" s="68">
        <f t="shared" si="313"/>
        <v>15000</v>
      </c>
      <c r="E350" s="35">
        <f t="shared" si="314"/>
        <v>0</v>
      </c>
      <c r="F350" s="35">
        <f t="shared" si="315"/>
        <v>0</v>
      </c>
      <c r="G350" s="55">
        <f t="shared" si="316"/>
        <v>6.0650000000000004</v>
      </c>
      <c r="H350" s="69">
        <f>G350+' Summary'!$B$15</f>
        <v>6.0650000000000004</v>
      </c>
      <c r="I350" s="105">
        <f>H350+' Summary'!$B$17</f>
        <v>6.0650000000000004</v>
      </c>
      <c r="J350" s="55">
        <f t="shared" si="317"/>
        <v>0</v>
      </c>
      <c r="K350" s="69">
        <f>J350+' Summary'!$B$16</f>
        <v>0</v>
      </c>
      <c r="L350" s="105">
        <f t="shared" si="318"/>
        <v>0</v>
      </c>
      <c r="M350" s="55">
        <f t="shared" si="319"/>
        <v>0</v>
      </c>
      <c r="N350" s="69">
        <f t="shared" ref="N350:O369" si="360">M350</f>
        <v>0</v>
      </c>
      <c r="O350" s="105">
        <f t="shared" si="360"/>
        <v>0</v>
      </c>
      <c r="P350" s="7"/>
      <c r="Q350" s="105">
        <f t="shared" si="321"/>
        <v>6.0650000000000004</v>
      </c>
      <c r="R350" s="105">
        <f t="shared" si="322"/>
        <v>6.0650000000000004</v>
      </c>
      <c r="S350" s="105">
        <f t="shared" si="323"/>
        <v>6.0650000000000004</v>
      </c>
      <c r="T350" s="161">
        <f>Curves!F346+' Summary'!$B$18</f>
        <v>0</v>
      </c>
      <c r="U350" s="5">
        <f t="shared" si="324"/>
        <v>30</v>
      </c>
      <c r="V350" s="45">
        <f t="shared" si="325"/>
        <v>47781</v>
      </c>
      <c r="W350" s="5">
        <f t="shared" si="326"/>
        <v>10830</v>
      </c>
      <c r="X350" s="55">
        <f t="shared" si="327"/>
        <v>6.2845917974847509E-2</v>
      </c>
      <c r="Y350" s="47">
        <f t="shared" si="328"/>
        <v>0.15965159514468014</v>
      </c>
      <c r="Z350" s="47">
        <f>Y350/Y345</f>
        <v>0.97441259962120019</v>
      </c>
      <c r="AA350" s="5">
        <f t="shared" si="329"/>
        <v>0</v>
      </c>
      <c r="AB350" s="5">
        <f t="shared" si="330"/>
        <v>0</v>
      </c>
      <c r="AD350" s="36">
        <f t="shared" si="356"/>
        <v>6.0650000000000004</v>
      </c>
      <c r="AE350" s="165">
        <f t="shared" si="357"/>
        <v>0</v>
      </c>
      <c r="AF350" s="164">
        <f t="shared" si="358"/>
        <v>29.503080082135522</v>
      </c>
      <c r="AG350" s="164">
        <f t="shared" si="359"/>
        <v>29.503080082135522</v>
      </c>
      <c r="AH350" s="160">
        <v>1</v>
      </c>
      <c r="AJ350" s="36"/>
      <c r="AK350" s="36"/>
      <c r="AL350" s="36"/>
      <c r="AM350" s="137"/>
      <c r="AO350" s="138"/>
      <c r="BI350" s="39">
        <f t="shared" si="331"/>
        <v>0</v>
      </c>
      <c r="BJ350" s="39">
        <f t="shared" si="332"/>
        <v>0</v>
      </c>
      <c r="BK350" s="39">
        <f t="shared" si="333"/>
        <v>0</v>
      </c>
      <c r="BL350" s="39">
        <f t="shared" si="334"/>
        <v>0</v>
      </c>
      <c r="BM350" s="39">
        <f t="shared" si="335"/>
        <v>0</v>
      </c>
      <c r="BN350" s="39">
        <f t="shared" si="336"/>
        <v>0</v>
      </c>
      <c r="BO350" s="39">
        <f t="shared" si="337"/>
        <v>0</v>
      </c>
      <c r="BP350" s="39">
        <f t="shared" si="338"/>
        <v>0</v>
      </c>
      <c r="BQ350" s="39">
        <f t="shared" si="339"/>
        <v>0</v>
      </c>
      <c r="BR350" s="43"/>
      <c r="BS350" s="39">
        <f t="shared" si="340"/>
        <v>0</v>
      </c>
      <c r="BT350" s="39">
        <f t="shared" si="341"/>
        <v>0</v>
      </c>
      <c r="BU350" s="39">
        <f t="shared" si="342"/>
        <v>0</v>
      </c>
      <c r="BV350" s="40">
        <f t="shared" si="343"/>
        <v>0</v>
      </c>
      <c r="BX350" s="39">
        <f t="shared" si="344"/>
        <v>0</v>
      </c>
      <c r="BY350" s="39">
        <f t="shared" si="345"/>
        <v>0</v>
      </c>
      <c r="BZ350" s="39">
        <f t="shared" si="346"/>
        <v>0</v>
      </c>
      <c r="CA350" s="40">
        <f t="shared" si="347"/>
        <v>0</v>
      </c>
      <c r="CB350" s="40"/>
      <c r="CC350" s="52">
        <f t="shared" si="348"/>
        <v>0</v>
      </c>
      <c r="CE350" s="52">
        <f t="shared" si="349"/>
        <v>0</v>
      </c>
      <c r="CF350" s="70"/>
    </row>
    <row r="351" spans="1:84" ht="12" customHeight="1">
      <c r="A351" s="44">
        <f t="shared" si="350"/>
        <v>47757</v>
      </c>
      <c r="B351" s="66">
        <f t="shared" si="351"/>
        <v>15000</v>
      </c>
      <c r="C351" s="67"/>
      <c r="D351" s="68">
        <f t="shared" si="313"/>
        <v>15000</v>
      </c>
      <c r="E351" s="35">
        <f t="shared" si="314"/>
        <v>0</v>
      </c>
      <c r="F351" s="35">
        <f t="shared" si="315"/>
        <v>0</v>
      </c>
      <c r="G351" s="55">
        <f t="shared" si="316"/>
        <v>6.0650000000000004</v>
      </c>
      <c r="H351" s="69">
        <f>G351+' Summary'!$B$15</f>
        <v>6.0650000000000004</v>
      </c>
      <c r="I351" s="105">
        <f>H351+' Summary'!$B$17</f>
        <v>6.0650000000000004</v>
      </c>
      <c r="J351" s="55">
        <f t="shared" si="317"/>
        <v>0</v>
      </c>
      <c r="K351" s="69">
        <f>J351+' Summary'!$B$16</f>
        <v>0</v>
      </c>
      <c r="L351" s="105">
        <f t="shared" si="318"/>
        <v>0</v>
      </c>
      <c r="M351" s="55">
        <f t="shared" si="319"/>
        <v>0</v>
      </c>
      <c r="N351" s="69">
        <f t="shared" si="360"/>
        <v>0</v>
      </c>
      <c r="O351" s="105">
        <f t="shared" si="360"/>
        <v>0</v>
      </c>
      <c r="P351" s="7"/>
      <c r="Q351" s="105">
        <f t="shared" si="321"/>
        <v>6.0650000000000004</v>
      </c>
      <c r="R351" s="105">
        <f t="shared" si="322"/>
        <v>6.0650000000000004</v>
      </c>
      <c r="S351" s="105">
        <f t="shared" si="323"/>
        <v>6.0650000000000004</v>
      </c>
      <c r="T351" s="161">
        <f>Curves!F347+' Summary'!$B$18</f>
        <v>0</v>
      </c>
      <c r="U351" s="5">
        <f t="shared" si="324"/>
        <v>31</v>
      </c>
      <c r="V351" s="45">
        <f t="shared" si="325"/>
        <v>47812</v>
      </c>
      <c r="W351" s="5">
        <f t="shared" si="326"/>
        <v>10861</v>
      </c>
      <c r="X351" s="55">
        <f t="shared" si="327"/>
        <v>6.2845917974847509E-2</v>
      </c>
      <c r="Y351" s="47">
        <f t="shared" si="328"/>
        <v>0.15881532583346178</v>
      </c>
      <c r="Z351" s="47">
        <f>Y351/Y345</f>
        <v>0.96930853941566797</v>
      </c>
      <c r="AA351" s="5">
        <f t="shared" si="329"/>
        <v>0</v>
      </c>
      <c r="AB351" s="5">
        <f t="shared" si="330"/>
        <v>0</v>
      </c>
      <c r="AD351" s="36">
        <f t="shared" si="356"/>
        <v>6.0650000000000004</v>
      </c>
      <c r="AE351" s="165">
        <f t="shared" si="357"/>
        <v>0</v>
      </c>
      <c r="AF351" s="164">
        <f t="shared" si="358"/>
        <v>29.585215605749486</v>
      </c>
      <c r="AG351" s="164">
        <f t="shared" si="359"/>
        <v>29.585215605749486</v>
      </c>
      <c r="AH351" s="160">
        <v>1</v>
      </c>
      <c r="AJ351" s="36"/>
      <c r="AK351" s="36"/>
      <c r="AL351" s="36"/>
      <c r="AM351" s="137"/>
      <c r="AO351" s="138"/>
      <c r="BI351" s="39">
        <f t="shared" si="331"/>
        <v>0</v>
      </c>
      <c r="BJ351" s="39">
        <f t="shared" si="332"/>
        <v>0</v>
      </c>
      <c r="BK351" s="39">
        <f t="shared" si="333"/>
        <v>0</v>
      </c>
      <c r="BL351" s="39">
        <f t="shared" si="334"/>
        <v>0</v>
      </c>
      <c r="BM351" s="39">
        <f t="shared" si="335"/>
        <v>0</v>
      </c>
      <c r="BN351" s="39">
        <f t="shared" si="336"/>
        <v>0</v>
      </c>
      <c r="BO351" s="39">
        <f t="shared" si="337"/>
        <v>0</v>
      </c>
      <c r="BP351" s="39">
        <f t="shared" si="338"/>
        <v>0</v>
      </c>
      <c r="BQ351" s="39">
        <f t="shared" si="339"/>
        <v>0</v>
      </c>
      <c r="BR351" s="43"/>
      <c r="BS351" s="39">
        <f t="shared" si="340"/>
        <v>0</v>
      </c>
      <c r="BT351" s="39">
        <f t="shared" si="341"/>
        <v>0</v>
      </c>
      <c r="BU351" s="39">
        <f t="shared" si="342"/>
        <v>0</v>
      </c>
      <c r="BV351" s="40">
        <f t="shared" si="343"/>
        <v>0</v>
      </c>
      <c r="BX351" s="39">
        <f t="shared" si="344"/>
        <v>0</v>
      </c>
      <c r="BY351" s="39">
        <f t="shared" si="345"/>
        <v>0</v>
      </c>
      <c r="BZ351" s="39">
        <f t="shared" si="346"/>
        <v>0</v>
      </c>
      <c r="CA351" s="40">
        <f t="shared" si="347"/>
        <v>0</v>
      </c>
      <c r="CB351" s="40"/>
      <c r="CC351" s="52">
        <f t="shared" si="348"/>
        <v>0</v>
      </c>
      <c r="CE351" s="52">
        <f t="shared" si="349"/>
        <v>0</v>
      </c>
      <c r="CF351" s="70"/>
    </row>
    <row r="352" spans="1:84" ht="12" customHeight="1">
      <c r="A352" s="44">
        <f t="shared" si="350"/>
        <v>47788</v>
      </c>
      <c r="B352" s="66">
        <f t="shared" si="351"/>
        <v>15000</v>
      </c>
      <c r="C352" s="67"/>
      <c r="D352" s="68">
        <f t="shared" si="313"/>
        <v>15000</v>
      </c>
      <c r="E352" s="35">
        <f t="shared" si="314"/>
        <v>0</v>
      </c>
      <c r="F352" s="35">
        <f t="shared" si="315"/>
        <v>0</v>
      </c>
      <c r="G352" s="55">
        <f t="shared" si="316"/>
        <v>6.0650000000000004</v>
      </c>
      <c r="H352" s="69">
        <f>G352+' Summary'!$B$15</f>
        <v>6.0650000000000004</v>
      </c>
      <c r="I352" s="105">
        <f>H352+' Summary'!$B$17</f>
        <v>6.0650000000000004</v>
      </c>
      <c r="J352" s="55">
        <f t="shared" si="317"/>
        <v>0</v>
      </c>
      <c r="K352" s="69">
        <f>J352+' Summary'!$B$16</f>
        <v>0</v>
      </c>
      <c r="L352" s="105">
        <f t="shared" si="318"/>
        <v>0</v>
      </c>
      <c r="M352" s="55">
        <f t="shared" si="319"/>
        <v>0</v>
      </c>
      <c r="N352" s="69">
        <f t="shared" si="360"/>
        <v>0</v>
      </c>
      <c r="O352" s="105">
        <f t="shared" si="360"/>
        <v>0</v>
      </c>
      <c r="P352" s="7"/>
      <c r="Q352" s="105">
        <f t="shared" si="321"/>
        <v>6.0650000000000004</v>
      </c>
      <c r="R352" s="105">
        <f t="shared" si="322"/>
        <v>6.0650000000000004</v>
      </c>
      <c r="S352" s="105">
        <f t="shared" si="323"/>
        <v>6.0650000000000004</v>
      </c>
      <c r="T352" s="161">
        <f>Curves!F348+' Summary'!$B$18</f>
        <v>0</v>
      </c>
      <c r="U352" s="5">
        <f t="shared" si="324"/>
        <v>30</v>
      </c>
      <c r="V352" s="45">
        <f t="shared" si="325"/>
        <v>47842</v>
      </c>
      <c r="W352" s="5">
        <f t="shared" si="326"/>
        <v>10891</v>
      </c>
      <c r="X352" s="55">
        <f t="shared" si="327"/>
        <v>6.2845917974847509E-2</v>
      </c>
      <c r="Y352" s="47">
        <f t="shared" si="328"/>
        <v>0.15801020396188725</v>
      </c>
      <c r="Z352" s="47">
        <f>Y352/Y345</f>
        <v>0.96439458352827534</v>
      </c>
      <c r="AA352" s="5">
        <f t="shared" si="329"/>
        <v>0</v>
      </c>
      <c r="AB352" s="5">
        <f t="shared" si="330"/>
        <v>0</v>
      </c>
      <c r="AD352" s="36">
        <f t="shared" si="356"/>
        <v>6.0650000000000004</v>
      </c>
      <c r="AE352" s="165">
        <f t="shared" si="357"/>
        <v>0</v>
      </c>
      <c r="AF352" s="164">
        <f t="shared" si="358"/>
        <v>29.670088980150581</v>
      </c>
      <c r="AG352" s="164">
        <f t="shared" si="359"/>
        <v>29.670088980150581</v>
      </c>
      <c r="AH352" s="160">
        <v>1</v>
      </c>
      <c r="AJ352" s="36"/>
      <c r="AK352" s="36"/>
      <c r="AL352" s="36"/>
      <c r="AM352" s="137"/>
      <c r="AO352" s="138"/>
      <c r="BI352" s="39">
        <f t="shared" si="331"/>
        <v>0</v>
      </c>
      <c r="BJ352" s="39">
        <f t="shared" si="332"/>
        <v>0</v>
      </c>
      <c r="BK352" s="39">
        <f t="shared" si="333"/>
        <v>0</v>
      </c>
      <c r="BL352" s="39">
        <f t="shared" si="334"/>
        <v>0</v>
      </c>
      <c r="BM352" s="39">
        <f t="shared" si="335"/>
        <v>0</v>
      </c>
      <c r="BN352" s="39">
        <f t="shared" si="336"/>
        <v>0</v>
      </c>
      <c r="BO352" s="39">
        <f t="shared" si="337"/>
        <v>0</v>
      </c>
      <c r="BP352" s="39">
        <f t="shared" si="338"/>
        <v>0</v>
      </c>
      <c r="BQ352" s="39">
        <f t="shared" si="339"/>
        <v>0</v>
      </c>
      <c r="BR352" s="43"/>
      <c r="BS352" s="39">
        <f t="shared" si="340"/>
        <v>0</v>
      </c>
      <c r="BT352" s="39">
        <f t="shared" si="341"/>
        <v>0</v>
      </c>
      <c r="BU352" s="39">
        <f t="shared" si="342"/>
        <v>0</v>
      </c>
      <c r="BV352" s="40">
        <f t="shared" si="343"/>
        <v>0</v>
      </c>
      <c r="BX352" s="39">
        <f t="shared" si="344"/>
        <v>0</v>
      </c>
      <c r="BY352" s="39">
        <f t="shared" si="345"/>
        <v>0</v>
      </c>
      <c r="BZ352" s="39">
        <f t="shared" si="346"/>
        <v>0</v>
      </c>
      <c r="CA352" s="40">
        <f t="shared" si="347"/>
        <v>0</v>
      </c>
      <c r="CB352" s="40"/>
      <c r="CC352" s="52">
        <f t="shared" si="348"/>
        <v>0</v>
      </c>
      <c r="CE352" s="52">
        <f t="shared" si="349"/>
        <v>0</v>
      </c>
      <c r="CF352" s="70"/>
    </row>
    <row r="353" spans="1:84" ht="12" customHeight="1">
      <c r="A353" s="44">
        <f t="shared" si="350"/>
        <v>47818</v>
      </c>
      <c r="B353" s="66">
        <f t="shared" si="351"/>
        <v>15000</v>
      </c>
      <c r="C353" s="67"/>
      <c r="D353" s="68">
        <f t="shared" si="313"/>
        <v>15000</v>
      </c>
      <c r="E353" s="35">
        <f t="shared" si="314"/>
        <v>0</v>
      </c>
      <c r="F353" s="35">
        <f t="shared" si="315"/>
        <v>0</v>
      </c>
      <c r="G353" s="55">
        <f t="shared" si="316"/>
        <v>6.0650000000000004</v>
      </c>
      <c r="H353" s="69">
        <f>G353+' Summary'!$B$15</f>
        <v>6.0650000000000004</v>
      </c>
      <c r="I353" s="105">
        <f>H353+' Summary'!$B$17</f>
        <v>6.0650000000000004</v>
      </c>
      <c r="J353" s="55">
        <f t="shared" si="317"/>
        <v>0</v>
      </c>
      <c r="K353" s="69">
        <f>J353+' Summary'!$B$16</f>
        <v>0</v>
      </c>
      <c r="L353" s="105">
        <f t="shared" si="318"/>
        <v>0</v>
      </c>
      <c r="M353" s="55">
        <f t="shared" si="319"/>
        <v>0</v>
      </c>
      <c r="N353" s="69">
        <f t="shared" si="360"/>
        <v>0</v>
      </c>
      <c r="O353" s="105">
        <f t="shared" si="360"/>
        <v>0</v>
      </c>
      <c r="P353" s="7"/>
      <c r="Q353" s="105">
        <f t="shared" si="321"/>
        <v>6.0650000000000004</v>
      </c>
      <c r="R353" s="105">
        <f t="shared" si="322"/>
        <v>6.0650000000000004</v>
      </c>
      <c r="S353" s="105">
        <f t="shared" si="323"/>
        <v>6.0650000000000004</v>
      </c>
      <c r="T353" s="161">
        <f>Curves!F349+' Summary'!$B$18</f>
        <v>0</v>
      </c>
      <c r="U353" s="5">
        <f t="shared" si="324"/>
        <v>31</v>
      </c>
      <c r="V353" s="45">
        <f t="shared" si="325"/>
        <v>47873</v>
      </c>
      <c r="W353" s="5">
        <f t="shared" si="326"/>
        <v>10922</v>
      </c>
      <c r="X353" s="55">
        <f t="shared" si="327"/>
        <v>6.2845917974847509E-2</v>
      </c>
      <c r="Y353" s="47">
        <f t="shared" si="328"/>
        <v>0.15718253240424993</v>
      </c>
      <c r="Z353" s="47">
        <f>Y353/Y345</f>
        <v>0.95934299858558147</v>
      </c>
      <c r="AA353" s="5">
        <f t="shared" si="329"/>
        <v>0</v>
      </c>
      <c r="AB353" s="5">
        <f t="shared" si="330"/>
        <v>0</v>
      </c>
      <c r="AD353" s="36">
        <f t="shared" si="356"/>
        <v>6.0650000000000004</v>
      </c>
      <c r="AE353" s="165">
        <f t="shared" si="357"/>
        <v>0</v>
      </c>
      <c r="AF353" s="164">
        <f t="shared" si="358"/>
        <v>29.752224503764545</v>
      </c>
      <c r="AG353" s="164">
        <f t="shared" si="359"/>
        <v>29.752224503764545</v>
      </c>
      <c r="AH353" s="160">
        <v>1</v>
      </c>
      <c r="AJ353" s="36"/>
      <c r="AK353" s="36"/>
      <c r="AL353" s="36"/>
      <c r="AM353" s="137"/>
      <c r="AO353" s="138"/>
      <c r="BI353" s="39">
        <f t="shared" si="331"/>
        <v>0</v>
      </c>
      <c r="BJ353" s="39">
        <f t="shared" si="332"/>
        <v>0</v>
      </c>
      <c r="BK353" s="39">
        <f t="shared" si="333"/>
        <v>0</v>
      </c>
      <c r="BL353" s="39">
        <f t="shared" si="334"/>
        <v>0</v>
      </c>
      <c r="BM353" s="39">
        <f t="shared" si="335"/>
        <v>0</v>
      </c>
      <c r="BN353" s="39">
        <f t="shared" si="336"/>
        <v>0</v>
      </c>
      <c r="BO353" s="39">
        <f t="shared" si="337"/>
        <v>0</v>
      </c>
      <c r="BP353" s="39">
        <f t="shared" si="338"/>
        <v>0</v>
      </c>
      <c r="BQ353" s="39">
        <f t="shared" si="339"/>
        <v>0</v>
      </c>
      <c r="BR353" s="43"/>
      <c r="BS353" s="39">
        <f t="shared" si="340"/>
        <v>0</v>
      </c>
      <c r="BT353" s="39">
        <f t="shared" si="341"/>
        <v>0</v>
      </c>
      <c r="BU353" s="39">
        <f t="shared" si="342"/>
        <v>0</v>
      </c>
      <c r="BV353" s="40">
        <f t="shared" si="343"/>
        <v>0</v>
      </c>
      <c r="BX353" s="39">
        <f t="shared" si="344"/>
        <v>0</v>
      </c>
      <c r="BY353" s="39">
        <f t="shared" si="345"/>
        <v>0</v>
      </c>
      <c r="BZ353" s="39">
        <f t="shared" si="346"/>
        <v>0</v>
      </c>
      <c r="CA353" s="40">
        <f t="shared" si="347"/>
        <v>0</v>
      </c>
      <c r="CB353" s="40"/>
      <c r="CC353" s="52">
        <f t="shared" si="348"/>
        <v>0</v>
      </c>
      <c r="CE353" s="52">
        <f t="shared" si="349"/>
        <v>0</v>
      </c>
      <c r="CF353" s="70"/>
    </row>
    <row r="354" spans="1:84" ht="12" customHeight="1">
      <c r="A354" s="44">
        <f t="shared" si="350"/>
        <v>47849</v>
      </c>
      <c r="B354" s="66">
        <f t="shared" si="351"/>
        <v>15000</v>
      </c>
      <c r="C354" s="67"/>
      <c r="D354" s="68">
        <f t="shared" si="313"/>
        <v>15000</v>
      </c>
      <c r="E354" s="35">
        <f t="shared" si="314"/>
        <v>0</v>
      </c>
      <c r="F354" s="35">
        <f t="shared" si="315"/>
        <v>0</v>
      </c>
      <c r="G354" s="55">
        <f t="shared" si="316"/>
        <v>6.0650000000000004</v>
      </c>
      <c r="H354" s="69">
        <f>G354+' Summary'!$B$15</f>
        <v>6.0650000000000004</v>
      </c>
      <c r="I354" s="105">
        <f>H354+' Summary'!$B$17</f>
        <v>6.0650000000000004</v>
      </c>
      <c r="J354" s="55">
        <f t="shared" si="317"/>
        <v>0</v>
      </c>
      <c r="K354" s="69">
        <f>J354+' Summary'!$B$16</f>
        <v>0</v>
      </c>
      <c r="L354" s="105">
        <f t="shared" si="318"/>
        <v>0</v>
      </c>
      <c r="M354" s="55">
        <f t="shared" si="319"/>
        <v>0</v>
      </c>
      <c r="N354" s="69">
        <f t="shared" si="360"/>
        <v>0</v>
      </c>
      <c r="O354" s="105">
        <f t="shared" si="360"/>
        <v>0</v>
      </c>
      <c r="P354" s="7"/>
      <c r="Q354" s="105">
        <f t="shared" si="321"/>
        <v>6.0650000000000004</v>
      </c>
      <c r="R354" s="105">
        <f t="shared" si="322"/>
        <v>6.0650000000000004</v>
      </c>
      <c r="S354" s="105">
        <f t="shared" si="323"/>
        <v>6.0650000000000004</v>
      </c>
      <c r="T354" s="161">
        <f>Curves!F350+' Summary'!$B$18</f>
        <v>0</v>
      </c>
      <c r="U354" s="5">
        <f t="shared" si="324"/>
        <v>31</v>
      </c>
      <c r="V354" s="45">
        <f t="shared" si="325"/>
        <v>47904</v>
      </c>
      <c r="W354" s="5">
        <f t="shared" si="326"/>
        <v>10953</v>
      </c>
      <c r="X354" s="55">
        <f t="shared" si="327"/>
        <v>6.2845917974847509E-2</v>
      </c>
      <c r="Y354" s="47">
        <f t="shared" si="328"/>
        <v>0.15635919626413719</v>
      </c>
      <c r="Z354" s="47">
        <f>Y354/Y345</f>
        <v>0.95431787429589121</v>
      </c>
      <c r="AA354" s="5">
        <f t="shared" si="329"/>
        <v>0</v>
      </c>
      <c r="AB354" s="5">
        <f t="shared" si="330"/>
        <v>0</v>
      </c>
      <c r="AD354" s="36">
        <f t="shared" si="356"/>
        <v>6.0650000000000004</v>
      </c>
      <c r="AE354" s="165">
        <f t="shared" si="357"/>
        <v>0</v>
      </c>
      <c r="AF354" s="164">
        <f t="shared" si="358"/>
        <v>29.83709787816564</v>
      </c>
      <c r="AG354" s="164">
        <f t="shared" si="359"/>
        <v>29.83709787816564</v>
      </c>
      <c r="AH354" s="160">
        <v>1</v>
      </c>
      <c r="AJ354" s="36"/>
      <c r="AK354" s="36"/>
      <c r="AL354" s="36"/>
      <c r="AM354" s="137"/>
      <c r="AO354" s="138"/>
      <c r="BI354" s="39">
        <f t="shared" si="331"/>
        <v>0</v>
      </c>
      <c r="BJ354" s="39">
        <f t="shared" si="332"/>
        <v>0</v>
      </c>
      <c r="BK354" s="39">
        <f t="shared" si="333"/>
        <v>0</v>
      </c>
      <c r="BL354" s="39">
        <f t="shared" si="334"/>
        <v>0</v>
      </c>
      <c r="BM354" s="39">
        <f t="shared" si="335"/>
        <v>0</v>
      </c>
      <c r="BN354" s="39">
        <f t="shared" si="336"/>
        <v>0</v>
      </c>
      <c r="BO354" s="39">
        <f t="shared" si="337"/>
        <v>0</v>
      </c>
      <c r="BP354" s="39">
        <f t="shared" si="338"/>
        <v>0</v>
      </c>
      <c r="BQ354" s="39">
        <f t="shared" si="339"/>
        <v>0</v>
      </c>
      <c r="BR354" s="43"/>
      <c r="BS354" s="39">
        <f t="shared" si="340"/>
        <v>0</v>
      </c>
      <c r="BT354" s="39">
        <f t="shared" si="341"/>
        <v>0</v>
      </c>
      <c r="BU354" s="39">
        <f t="shared" si="342"/>
        <v>0</v>
      </c>
      <c r="BV354" s="40">
        <f t="shared" si="343"/>
        <v>0</v>
      </c>
      <c r="BX354" s="39">
        <f t="shared" si="344"/>
        <v>0</v>
      </c>
      <c r="BY354" s="39">
        <f t="shared" si="345"/>
        <v>0</v>
      </c>
      <c r="BZ354" s="39">
        <f t="shared" si="346"/>
        <v>0</v>
      </c>
      <c r="CA354" s="40">
        <f t="shared" si="347"/>
        <v>0</v>
      </c>
      <c r="CB354" s="40"/>
      <c r="CC354" s="52">
        <f t="shared" si="348"/>
        <v>0</v>
      </c>
      <c r="CE354" s="52">
        <f t="shared" si="349"/>
        <v>0</v>
      </c>
      <c r="CF354" s="70"/>
    </row>
    <row r="355" spans="1:84" ht="12" customHeight="1">
      <c r="A355" s="44">
        <f t="shared" si="350"/>
        <v>47880</v>
      </c>
      <c r="B355" s="66">
        <f t="shared" si="351"/>
        <v>15000</v>
      </c>
      <c r="C355" s="67"/>
      <c r="D355" s="68">
        <f t="shared" si="313"/>
        <v>15000</v>
      </c>
      <c r="E355" s="35">
        <f t="shared" si="314"/>
        <v>0</v>
      </c>
      <c r="F355" s="35">
        <f t="shared" si="315"/>
        <v>0</v>
      </c>
      <c r="G355" s="55">
        <f t="shared" si="316"/>
        <v>6.0650000000000004</v>
      </c>
      <c r="H355" s="69">
        <f>G355+' Summary'!$B$15</f>
        <v>6.0650000000000004</v>
      </c>
      <c r="I355" s="105">
        <f>H355+' Summary'!$B$17</f>
        <v>6.0650000000000004</v>
      </c>
      <c r="J355" s="55">
        <f t="shared" si="317"/>
        <v>0</v>
      </c>
      <c r="K355" s="69">
        <f>J355+' Summary'!$B$16</f>
        <v>0</v>
      </c>
      <c r="L355" s="105">
        <f t="shared" si="318"/>
        <v>0</v>
      </c>
      <c r="M355" s="55">
        <f t="shared" si="319"/>
        <v>0</v>
      </c>
      <c r="N355" s="69">
        <f t="shared" si="360"/>
        <v>0</v>
      </c>
      <c r="O355" s="105">
        <f t="shared" si="360"/>
        <v>0</v>
      </c>
      <c r="P355" s="7"/>
      <c r="Q355" s="105">
        <f t="shared" si="321"/>
        <v>6.0650000000000004</v>
      </c>
      <c r="R355" s="105">
        <f t="shared" si="322"/>
        <v>6.0650000000000004</v>
      </c>
      <c r="S355" s="105">
        <f t="shared" si="323"/>
        <v>6.0650000000000004</v>
      </c>
      <c r="T355" s="161">
        <f>Curves!F351+' Summary'!$B$18</f>
        <v>0</v>
      </c>
      <c r="U355" s="5">
        <f t="shared" si="324"/>
        <v>28</v>
      </c>
      <c r="V355" s="45">
        <f t="shared" si="325"/>
        <v>47932</v>
      </c>
      <c r="W355" s="5">
        <f t="shared" si="326"/>
        <v>10981</v>
      </c>
      <c r="X355" s="55">
        <f t="shared" si="327"/>
        <v>6.2845917974847509E-2</v>
      </c>
      <c r="Y355" s="47">
        <f t="shared" si="328"/>
        <v>0.15561924530696988</v>
      </c>
      <c r="Z355" s="47">
        <f>Y355/Y345</f>
        <v>0.94980168054842384</v>
      </c>
      <c r="AA355" s="5">
        <f t="shared" si="329"/>
        <v>0</v>
      </c>
      <c r="AB355" s="5">
        <f t="shared" si="330"/>
        <v>0</v>
      </c>
      <c r="AD355" s="36">
        <f t="shared" si="356"/>
        <v>6.0650000000000004</v>
      </c>
      <c r="AE355" s="165">
        <f t="shared" si="357"/>
        <v>0</v>
      </c>
      <c r="AF355" s="164">
        <f t="shared" si="358"/>
        <v>29.921971252566735</v>
      </c>
      <c r="AG355" s="164">
        <f t="shared" si="359"/>
        <v>29.921971252566735</v>
      </c>
      <c r="AH355" s="160">
        <v>1</v>
      </c>
      <c r="AJ355" s="36"/>
      <c r="AK355" s="36"/>
      <c r="AL355" s="36"/>
      <c r="AM355" s="137"/>
      <c r="AO355" s="138"/>
      <c r="BI355" s="39">
        <f t="shared" si="331"/>
        <v>0</v>
      </c>
      <c r="BJ355" s="39">
        <f t="shared" si="332"/>
        <v>0</v>
      </c>
      <c r="BK355" s="39">
        <f t="shared" si="333"/>
        <v>0</v>
      </c>
      <c r="BL355" s="39">
        <f t="shared" si="334"/>
        <v>0</v>
      </c>
      <c r="BM355" s="39">
        <f t="shared" si="335"/>
        <v>0</v>
      </c>
      <c r="BN355" s="39">
        <f t="shared" si="336"/>
        <v>0</v>
      </c>
      <c r="BO355" s="39">
        <f t="shared" si="337"/>
        <v>0</v>
      </c>
      <c r="BP355" s="39">
        <f t="shared" si="338"/>
        <v>0</v>
      </c>
      <c r="BQ355" s="39">
        <f t="shared" si="339"/>
        <v>0</v>
      </c>
      <c r="BR355" s="43"/>
      <c r="BS355" s="39">
        <f t="shared" si="340"/>
        <v>0</v>
      </c>
      <c r="BT355" s="39">
        <f t="shared" si="341"/>
        <v>0</v>
      </c>
      <c r="BU355" s="39">
        <f t="shared" si="342"/>
        <v>0</v>
      </c>
      <c r="BV355" s="40">
        <f t="shared" si="343"/>
        <v>0</v>
      </c>
      <c r="BX355" s="39">
        <f t="shared" si="344"/>
        <v>0</v>
      </c>
      <c r="BY355" s="39">
        <f t="shared" si="345"/>
        <v>0</v>
      </c>
      <c r="BZ355" s="39">
        <f t="shared" si="346"/>
        <v>0</v>
      </c>
      <c r="CA355" s="40">
        <f t="shared" si="347"/>
        <v>0</v>
      </c>
      <c r="CB355" s="40"/>
      <c r="CC355" s="52">
        <f t="shared" si="348"/>
        <v>0</v>
      </c>
      <c r="CE355" s="52">
        <f t="shared" si="349"/>
        <v>0</v>
      </c>
      <c r="CF355" s="70"/>
    </row>
    <row r="356" spans="1:84" ht="12" customHeight="1">
      <c r="A356" s="44">
        <f t="shared" si="350"/>
        <v>47908</v>
      </c>
      <c r="B356" s="66">
        <f t="shared" si="351"/>
        <v>15000</v>
      </c>
      <c r="C356" s="67"/>
      <c r="D356" s="68">
        <f t="shared" si="313"/>
        <v>15000</v>
      </c>
      <c r="E356" s="35">
        <f t="shared" si="314"/>
        <v>0</v>
      </c>
      <c r="F356" s="35">
        <f t="shared" si="315"/>
        <v>0</v>
      </c>
      <c r="G356" s="55">
        <f t="shared" si="316"/>
        <v>6.0650000000000004</v>
      </c>
      <c r="H356" s="69">
        <f>G356+' Summary'!$B$15</f>
        <v>6.0650000000000004</v>
      </c>
      <c r="I356" s="105">
        <f>H356+' Summary'!$B$17</f>
        <v>6.0650000000000004</v>
      </c>
      <c r="J356" s="55">
        <f t="shared" si="317"/>
        <v>0</v>
      </c>
      <c r="K356" s="69">
        <f>J356+' Summary'!$B$16</f>
        <v>0</v>
      </c>
      <c r="L356" s="105">
        <f t="shared" si="318"/>
        <v>0</v>
      </c>
      <c r="M356" s="55">
        <f t="shared" si="319"/>
        <v>0</v>
      </c>
      <c r="N356" s="69">
        <f t="shared" si="360"/>
        <v>0</v>
      </c>
      <c r="O356" s="105">
        <f t="shared" si="360"/>
        <v>0</v>
      </c>
      <c r="P356" s="7"/>
      <c r="Q356" s="105">
        <f t="shared" si="321"/>
        <v>6.0650000000000004</v>
      </c>
      <c r="R356" s="105">
        <f t="shared" si="322"/>
        <v>6.0650000000000004</v>
      </c>
      <c r="S356" s="105">
        <f t="shared" si="323"/>
        <v>6.0650000000000004</v>
      </c>
      <c r="T356" s="161">
        <f>Curves!F352+' Summary'!$B$18</f>
        <v>0</v>
      </c>
      <c r="U356" s="5">
        <f t="shared" si="324"/>
        <v>31</v>
      </c>
      <c r="V356" s="45">
        <f t="shared" si="325"/>
        <v>47963</v>
      </c>
      <c r="W356" s="5">
        <f t="shared" si="326"/>
        <v>11012</v>
      </c>
      <c r="X356" s="55">
        <f t="shared" si="327"/>
        <v>6.2845917974847509E-2</v>
      </c>
      <c r="Y356" s="47">
        <f t="shared" si="328"/>
        <v>0.15480409780426413</v>
      </c>
      <c r="Z356" s="47">
        <f>Y356/Y345</f>
        <v>0.9448265345345902</v>
      </c>
      <c r="AA356" s="5">
        <f t="shared" si="329"/>
        <v>0</v>
      </c>
      <c r="AB356" s="5">
        <f t="shared" si="330"/>
        <v>0</v>
      </c>
      <c r="AD356" s="36">
        <f t="shared" si="356"/>
        <v>6.0650000000000004</v>
      </c>
      <c r="AE356" s="165">
        <f t="shared" si="357"/>
        <v>0</v>
      </c>
      <c r="AF356" s="164">
        <f t="shared" si="358"/>
        <v>29.998631074606433</v>
      </c>
      <c r="AG356" s="164">
        <f t="shared" si="359"/>
        <v>29.998631074606433</v>
      </c>
      <c r="AH356" s="160">
        <v>1</v>
      </c>
      <c r="AJ356" s="36"/>
      <c r="AK356" s="36"/>
      <c r="AL356" s="36"/>
      <c r="AM356" s="137"/>
      <c r="AO356" s="138"/>
      <c r="BI356" s="39">
        <f t="shared" si="331"/>
        <v>0</v>
      </c>
      <c r="BJ356" s="39">
        <f t="shared" si="332"/>
        <v>0</v>
      </c>
      <c r="BK356" s="39">
        <f t="shared" si="333"/>
        <v>0</v>
      </c>
      <c r="BL356" s="39">
        <f t="shared" si="334"/>
        <v>0</v>
      </c>
      <c r="BM356" s="39">
        <f t="shared" si="335"/>
        <v>0</v>
      </c>
      <c r="BN356" s="39">
        <f t="shared" si="336"/>
        <v>0</v>
      </c>
      <c r="BO356" s="39">
        <f t="shared" si="337"/>
        <v>0</v>
      </c>
      <c r="BP356" s="39">
        <f t="shared" si="338"/>
        <v>0</v>
      </c>
      <c r="BQ356" s="39">
        <f t="shared" si="339"/>
        <v>0</v>
      </c>
      <c r="BR356" s="43"/>
      <c r="BS356" s="39">
        <f t="shared" si="340"/>
        <v>0</v>
      </c>
      <c r="BT356" s="39">
        <f t="shared" si="341"/>
        <v>0</v>
      </c>
      <c r="BU356" s="39">
        <f t="shared" si="342"/>
        <v>0</v>
      </c>
      <c r="BV356" s="40">
        <f t="shared" si="343"/>
        <v>0</v>
      </c>
      <c r="BX356" s="39">
        <f t="shared" si="344"/>
        <v>0</v>
      </c>
      <c r="BY356" s="39">
        <f t="shared" si="345"/>
        <v>0</v>
      </c>
      <c r="BZ356" s="39">
        <f t="shared" si="346"/>
        <v>0</v>
      </c>
      <c r="CA356" s="40">
        <f t="shared" si="347"/>
        <v>0</v>
      </c>
      <c r="CB356" s="40"/>
      <c r="CC356" s="52">
        <f t="shared" si="348"/>
        <v>0</v>
      </c>
      <c r="CE356" s="52">
        <f t="shared" si="349"/>
        <v>0</v>
      </c>
      <c r="CF356" s="70"/>
    </row>
    <row r="357" spans="1:84" ht="12" customHeight="1">
      <c r="A357" s="44">
        <f t="shared" si="350"/>
        <v>47939</v>
      </c>
      <c r="B357" s="66">
        <f t="shared" si="351"/>
        <v>15000</v>
      </c>
      <c r="C357" s="67"/>
      <c r="D357" s="68">
        <f t="shared" si="313"/>
        <v>15000</v>
      </c>
      <c r="E357" s="35">
        <f t="shared" si="314"/>
        <v>0</v>
      </c>
      <c r="F357" s="35">
        <f t="shared" si="315"/>
        <v>0</v>
      </c>
      <c r="G357" s="55">
        <f t="shared" si="316"/>
        <v>6.0650000000000004</v>
      </c>
      <c r="H357" s="69">
        <f>G357+' Summary'!$B$15</f>
        <v>6.0650000000000004</v>
      </c>
      <c r="I357" s="105">
        <f>H357+' Summary'!$B$17</f>
        <v>6.0650000000000004</v>
      </c>
      <c r="J357" s="55">
        <f t="shared" si="317"/>
        <v>0</v>
      </c>
      <c r="K357" s="69">
        <f>J357+' Summary'!$B$16</f>
        <v>0</v>
      </c>
      <c r="L357" s="105">
        <f t="shared" si="318"/>
        <v>0</v>
      </c>
      <c r="M357" s="55">
        <f t="shared" si="319"/>
        <v>0</v>
      </c>
      <c r="N357" s="69">
        <f t="shared" si="360"/>
        <v>0</v>
      </c>
      <c r="O357" s="105">
        <f t="shared" si="360"/>
        <v>0</v>
      </c>
      <c r="P357" s="7"/>
      <c r="Q357" s="105">
        <f t="shared" si="321"/>
        <v>6.0650000000000004</v>
      </c>
      <c r="R357" s="105">
        <f t="shared" si="322"/>
        <v>6.0650000000000004</v>
      </c>
      <c r="S357" s="105">
        <f t="shared" si="323"/>
        <v>6.0650000000000004</v>
      </c>
      <c r="T357" s="161">
        <f>Curves!F353+' Summary'!$B$18</f>
        <v>0</v>
      </c>
      <c r="U357" s="5">
        <f t="shared" si="324"/>
        <v>30</v>
      </c>
      <c r="V357" s="45">
        <f t="shared" si="325"/>
        <v>47993</v>
      </c>
      <c r="W357" s="5">
        <f t="shared" si="326"/>
        <v>11042</v>
      </c>
      <c r="X357" s="55">
        <f t="shared" si="327"/>
        <v>6.2845917974847509E-2</v>
      </c>
      <c r="Y357" s="47">
        <f t="shared" si="328"/>
        <v>0.15401931104456393</v>
      </c>
      <c r="Z357" s="150">
        <f>Y357/Y345</f>
        <v>0.94003669133900691</v>
      </c>
      <c r="AA357" s="5">
        <f t="shared" si="329"/>
        <v>0</v>
      </c>
      <c r="AB357" s="5">
        <f t="shared" si="330"/>
        <v>0</v>
      </c>
      <c r="AD357" s="151">
        <f t="shared" si="356"/>
        <v>6.0650000000000004</v>
      </c>
      <c r="AE357" s="167">
        <f t="shared" si="357"/>
        <v>0</v>
      </c>
      <c r="AF357" s="168">
        <f t="shared" si="358"/>
        <v>30.083504449007528</v>
      </c>
      <c r="AG357" s="168">
        <f t="shared" si="359"/>
        <v>30.083504449007528</v>
      </c>
      <c r="AH357" s="169">
        <v>1</v>
      </c>
      <c r="AI357" s="148"/>
      <c r="AJ357" s="151"/>
      <c r="AK357" s="151"/>
      <c r="AL357" s="151"/>
      <c r="AM357" s="152"/>
      <c r="AN357" s="148"/>
      <c r="AO357" s="153"/>
      <c r="AP357" s="148"/>
      <c r="AQ357" s="148"/>
      <c r="AR357" s="148"/>
      <c r="AS357" s="148"/>
      <c r="AT357" s="148"/>
      <c r="AU357" s="148"/>
      <c r="AV357" s="148"/>
      <c r="AW357" s="148"/>
      <c r="AX357" s="148"/>
      <c r="AY357" s="148"/>
      <c r="BI357" s="39">
        <f t="shared" si="331"/>
        <v>0</v>
      </c>
      <c r="BJ357" s="39">
        <f t="shared" si="332"/>
        <v>0</v>
      </c>
      <c r="BK357" s="39">
        <f t="shared" si="333"/>
        <v>0</v>
      </c>
      <c r="BL357" s="39">
        <f t="shared" si="334"/>
        <v>0</v>
      </c>
      <c r="BM357" s="39">
        <f t="shared" si="335"/>
        <v>0</v>
      </c>
      <c r="BN357" s="39">
        <f t="shared" si="336"/>
        <v>0</v>
      </c>
      <c r="BO357" s="39">
        <f t="shared" si="337"/>
        <v>0</v>
      </c>
      <c r="BP357" s="39">
        <f t="shared" si="338"/>
        <v>0</v>
      </c>
      <c r="BQ357" s="39">
        <f t="shared" si="339"/>
        <v>0</v>
      </c>
      <c r="BR357" s="43"/>
      <c r="BS357" s="39">
        <f t="shared" si="340"/>
        <v>0</v>
      </c>
      <c r="BT357" s="39">
        <f t="shared" si="341"/>
        <v>0</v>
      </c>
      <c r="BU357" s="39">
        <f t="shared" si="342"/>
        <v>0</v>
      </c>
      <c r="BV357" s="40">
        <f t="shared" si="343"/>
        <v>0</v>
      </c>
      <c r="BX357" s="39">
        <f t="shared" si="344"/>
        <v>0</v>
      </c>
      <c r="BY357" s="39">
        <f t="shared" si="345"/>
        <v>0</v>
      </c>
      <c r="BZ357" s="39">
        <f t="shared" si="346"/>
        <v>0</v>
      </c>
      <c r="CA357" s="40">
        <f t="shared" si="347"/>
        <v>0</v>
      </c>
      <c r="CB357" s="40"/>
      <c r="CC357" s="52">
        <f t="shared" si="348"/>
        <v>0</v>
      </c>
      <c r="CE357" s="52">
        <f t="shared" si="349"/>
        <v>0</v>
      </c>
      <c r="CF357" s="70"/>
    </row>
    <row r="358" spans="1:84" ht="12" customHeight="1">
      <c r="A358" s="44">
        <f t="shared" si="350"/>
        <v>47969</v>
      </c>
      <c r="B358" s="66">
        <f t="shared" si="351"/>
        <v>15000</v>
      </c>
      <c r="C358" s="67"/>
      <c r="D358" s="68">
        <f t="shared" si="313"/>
        <v>15000</v>
      </c>
      <c r="E358" s="35">
        <f t="shared" si="314"/>
        <v>0</v>
      </c>
      <c r="F358" s="35">
        <f t="shared" si="315"/>
        <v>0</v>
      </c>
      <c r="G358" s="55">
        <f t="shared" si="316"/>
        <v>6.0650000000000004</v>
      </c>
      <c r="H358" s="69">
        <f>G358+' Summary'!$B$15</f>
        <v>6.0650000000000004</v>
      </c>
      <c r="I358" s="105">
        <f>H358+' Summary'!$B$17</f>
        <v>6.0650000000000004</v>
      </c>
      <c r="J358" s="55">
        <f t="shared" si="317"/>
        <v>0</v>
      </c>
      <c r="K358" s="69">
        <f>J358+' Summary'!$B$16</f>
        <v>0</v>
      </c>
      <c r="L358" s="105">
        <f t="shared" si="318"/>
        <v>0</v>
      </c>
      <c r="M358" s="55">
        <f t="shared" si="319"/>
        <v>0</v>
      </c>
      <c r="N358" s="69">
        <f t="shared" si="360"/>
        <v>0</v>
      </c>
      <c r="O358" s="105">
        <f t="shared" si="360"/>
        <v>0</v>
      </c>
      <c r="P358" s="7"/>
      <c r="Q358" s="105">
        <f t="shared" si="321"/>
        <v>6.0650000000000004</v>
      </c>
      <c r="R358" s="105">
        <f t="shared" si="322"/>
        <v>6.0650000000000004</v>
      </c>
      <c r="S358" s="105">
        <f t="shared" si="323"/>
        <v>6.0650000000000004</v>
      </c>
      <c r="T358" s="161">
        <f>Curves!F354+' Summary'!$B$18</f>
        <v>0</v>
      </c>
      <c r="U358" s="5">
        <f t="shared" si="324"/>
        <v>31</v>
      </c>
      <c r="V358" s="45">
        <f t="shared" si="325"/>
        <v>48024</v>
      </c>
      <c r="W358" s="5">
        <f t="shared" si="326"/>
        <v>11073</v>
      </c>
      <c r="X358" s="55">
        <f t="shared" si="327"/>
        <v>6.2845917974847509E-2</v>
      </c>
      <c r="Y358" s="47">
        <f t="shared" si="328"/>
        <v>0.15321254414038835</v>
      </c>
      <c r="Z358" s="47">
        <f>Y358/Y357</f>
        <v>0.99476191070649478</v>
      </c>
      <c r="AA358" s="5">
        <f t="shared" si="329"/>
        <v>0</v>
      </c>
      <c r="AB358" s="5">
        <f t="shared" si="330"/>
        <v>0</v>
      </c>
      <c r="AD358" s="36">
        <f>S358</f>
        <v>6.0650000000000004</v>
      </c>
      <c r="AE358" s="165">
        <f>T358</f>
        <v>0</v>
      </c>
      <c r="AF358" s="164">
        <f>(A358-$C$3)/365.25</f>
        <v>30.165639972621491</v>
      </c>
      <c r="AG358" s="164">
        <f>AF358</f>
        <v>30.165639972621491</v>
      </c>
      <c r="AH358" s="160">
        <v>1</v>
      </c>
      <c r="AI358" s="5">
        <v>0</v>
      </c>
      <c r="AJ358" s="36">
        <f>$S$8</f>
        <v>4.8062713432508364</v>
      </c>
      <c r="AK358" s="36">
        <f>AJ358-$AK$2</f>
        <v>4.7962713432508366</v>
      </c>
      <c r="AL358" s="166">
        <f>X369</f>
        <v>6.2845917974847509E-2</v>
      </c>
      <c r="AM358" s="137">
        <f>AM346</f>
        <v>1</v>
      </c>
      <c r="AN358" s="5">
        <v>0</v>
      </c>
      <c r="AO358" s="138">
        <f>AF369</f>
        <v>31.085557837097877</v>
      </c>
      <c r="AP358" s="5">
        <v>0</v>
      </c>
      <c r="AQ358" s="5">
        <v>0</v>
      </c>
      <c r="AR358" s="5">
        <v>0</v>
      </c>
      <c r="AT358" s="161">
        <f>_xll.ASTRIP(AD358:AD369,AE358:AE369,AF358:AF369,AG358:AG369,AH358:AH369,AI358,AJ358,AL358,AM358,AN358,AO358,AP358,AQ358,AR358)</f>
        <v>0</v>
      </c>
      <c r="AU358" s="161">
        <f>_xll.ASTRIP(AD358:AD369,AE358:AE369,AF358:AF369,AG358:AG369,AH358:AH369,AI358,AK358,AL358,AM358,AN358,AO358,AP358,AQ358,AR358)</f>
        <v>0</v>
      </c>
      <c r="AV358" s="138">
        <f>SUM(Z370:Z381)*$AG$2/12</f>
        <v>0</v>
      </c>
      <c r="AW358" s="170">
        <f>AV358/$AK$2</f>
        <v>0</v>
      </c>
      <c r="AX358" s="161">
        <f>(AT358-AU358)*AW358</f>
        <v>0</v>
      </c>
      <c r="AY358" s="174">
        <f>AX358*SUM(E370:E381)</f>
        <v>0</v>
      </c>
      <c r="BI358" s="39">
        <f t="shared" si="331"/>
        <v>0</v>
      </c>
      <c r="BJ358" s="39">
        <f t="shared" si="332"/>
        <v>0</v>
      </c>
      <c r="BK358" s="39">
        <f t="shared" si="333"/>
        <v>0</v>
      </c>
      <c r="BL358" s="39">
        <f t="shared" si="334"/>
        <v>0</v>
      </c>
      <c r="BM358" s="39">
        <f t="shared" si="335"/>
        <v>0</v>
      </c>
      <c r="BN358" s="39">
        <f t="shared" si="336"/>
        <v>0</v>
      </c>
      <c r="BO358" s="39">
        <f t="shared" si="337"/>
        <v>0</v>
      </c>
      <c r="BP358" s="39">
        <f t="shared" si="338"/>
        <v>0</v>
      </c>
      <c r="BQ358" s="39">
        <f t="shared" si="339"/>
        <v>0</v>
      </c>
      <c r="BR358" s="43"/>
      <c r="BS358" s="39">
        <f t="shared" si="340"/>
        <v>0</v>
      </c>
      <c r="BT358" s="39">
        <f t="shared" si="341"/>
        <v>0</v>
      </c>
      <c r="BU358" s="39">
        <f t="shared" si="342"/>
        <v>0</v>
      </c>
      <c r="BV358" s="40">
        <f t="shared" si="343"/>
        <v>0</v>
      </c>
      <c r="BX358" s="39">
        <f t="shared" si="344"/>
        <v>0</v>
      </c>
      <c r="BY358" s="39">
        <f t="shared" si="345"/>
        <v>0</v>
      </c>
      <c r="BZ358" s="39">
        <f t="shared" si="346"/>
        <v>0</v>
      </c>
      <c r="CA358" s="40">
        <f t="shared" si="347"/>
        <v>0</v>
      </c>
      <c r="CB358" s="40"/>
      <c r="CC358" s="52">
        <f t="shared" si="348"/>
        <v>0</v>
      </c>
      <c r="CE358" s="52">
        <f t="shared" si="349"/>
        <v>0</v>
      </c>
      <c r="CF358" s="70"/>
    </row>
    <row r="359" spans="1:84" ht="12" customHeight="1">
      <c r="A359" s="44">
        <f t="shared" si="350"/>
        <v>48000</v>
      </c>
      <c r="B359" s="66">
        <f t="shared" si="351"/>
        <v>15000</v>
      </c>
      <c r="C359" s="67"/>
      <c r="D359" s="68">
        <f t="shared" si="313"/>
        <v>15000</v>
      </c>
      <c r="E359" s="35">
        <f t="shared" si="314"/>
        <v>0</v>
      </c>
      <c r="F359" s="35">
        <f t="shared" si="315"/>
        <v>0</v>
      </c>
      <c r="G359" s="55">
        <f t="shared" si="316"/>
        <v>6.0650000000000004</v>
      </c>
      <c r="H359" s="69">
        <f>G359+' Summary'!$B$15</f>
        <v>6.0650000000000004</v>
      </c>
      <c r="I359" s="105">
        <f>H359+' Summary'!$B$17</f>
        <v>6.0650000000000004</v>
      </c>
      <c r="J359" s="55">
        <f t="shared" si="317"/>
        <v>0</v>
      </c>
      <c r="K359" s="69">
        <f>J359+' Summary'!$B$16</f>
        <v>0</v>
      </c>
      <c r="L359" s="105">
        <f t="shared" si="318"/>
        <v>0</v>
      </c>
      <c r="M359" s="55">
        <f t="shared" si="319"/>
        <v>0</v>
      </c>
      <c r="N359" s="69">
        <f t="shared" si="360"/>
        <v>0</v>
      </c>
      <c r="O359" s="105">
        <f t="shared" si="360"/>
        <v>0</v>
      </c>
      <c r="P359" s="7"/>
      <c r="Q359" s="105">
        <f t="shared" si="321"/>
        <v>6.0650000000000004</v>
      </c>
      <c r="R359" s="105">
        <f t="shared" si="322"/>
        <v>6.0650000000000004</v>
      </c>
      <c r="S359" s="105">
        <f t="shared" si="323"/>
        <v>6.0650000000000004</v>
      </c>
      <c r="T359" s="161">
        <f>Curves!F355+' Summary'!$B$18</f>
        <v>0</v>
      </c>
      <c r="U359" s="5">
        <f t="shared" si="324"/>
        <v>30</v>
      </c>
      <c r="V359" s="45">
        <f t="shared" si="325"/>
        <v>48054</v>
      </c>
      <c r="W359" s="5">
        <f t="shared" si="326"/>
        <v>11103</v>
      </c>
      <c r="X359" s="55">
        <f t="shared" si="327"/>
        <v>6.2845917974847509E-2</v>
      </c>
      <c r="Y359" s="47">
        <f t="shared" si="328"/>
        <v>0.15243582583792201</v>
      </c>
      <c r="Z359" s="47">
        <f>Y359/Y357</f>
        <v>0.98971891773893372</v>
      </c>
      <c r="AA359" s="5">
        <f t="shared" si="329"/>
        <v>0</v>
      </c>
      <c r="AB359" s="5">
        <f t="shared" si="330"/>
        <v>0</v>
      </c>
      <c r="AD359" s="36">
        <f t="shared" ref="AD359:AD368" si="361">S359</f>
        <v>6.0650000000000004</v>
      </c>
      <c r="AE359" s="165">
        <f t="shared" ref="AE359:AE368" si="362">T359</f>
        <v>0</v>
      </c>
      <c r="AF359" s="164">
        <f t="shared" ref="AF359:AF368" si="363">(A359-$C$3)/365.25</f>
        <v>30.250513347022586</v>
      </c>
      <c r="AG359" s="164">
        <f t="shared" ref="AG359:AG368" si="364">AF359</f>
        <v>30.250513347022586</v>
      </c>
      <c r="AH359" s="160">
        <v>1</v>
      </c>
      <c r="AJ359" s="36"/>
      <c r="AK359" s="36"/>
      <c r="AL359" s="36"/>
      <c r="AM359" s="137"/>
      <c r="AO359" s="138"/>
      <c r="BI359" s="39">
        <f t="shared" si="331"/>
        <v>0</v>
      </c>
      <c r="BJ359" s="39">
        <f t="shared" si="332"/>
        <v>0</v>
      </c>
      <c r="BK359" s="39">
        <f t="shared" si="333"/>
        <v>0</v>
      </c>
      <c r="BL359" s="39">
        <f t="shared" si="334"/>
        <v>0</v>
      </c>
      <c r="BM359" s="39">
        <f t="shared" si="335"/>
        <v>0</v>
      </c>
      <c r="BN359" s="39">
        <f t="shared" si="336"/>
        <v>0</v>
      </c>
      <c r="BO359" s="39">
        <f t="shared" si="337"/>
        <v>0</v>
      </c>
      <c r="BP359" s="39">
        <f t="shared" si="338"/>
        <v>0</v>
      </c>
      <c r="BQ359" s="39">
        <f t="shared" si="339"/>
        <v>0</v>
      </c>
      <c r="BR359" s="43"/>
      <c r="BS359" s="39">
        <f t="shared" si="340"/>
        <v>0</v>
      </c>
      <c r="BT359" s="39">
        <f t="shared" si="341"/>
        <v>0</v>
      </c>
      <c r="BU359" s="39">
        <f t="shared" si="342"/>
        <v>0</v>
      </c>
      <c r="BV359" s="40">
        <f t="shared" si="343"/>
        <v>0</v>
      </c>
      <c r="BX359" s="39">
        <f t="shared" si="344"/>
        <v>0</v>
      </c>
      <c r="BY359" s="39">
        <f t="shared" si="345"/>
        <v>0</v>
      </c>
      <c r="BZ359" s="39">
        <f t="shared" si="346"/>
        <v>0</v>
      </c>
      <c r="CA359" s="40">
        <f t="shared" si="347"/>
        <v>0</v>
      </c>
      <c r="CB359" s="40"/>
      <c r="CC359" s="52">
        <f t="shared" si="348"/>
        <v>0</v>
      </c>
      <c r="CE359" s="52">
        <f t="shared" si="349"/>
        <v>0</v>
      </c>
      <c r="CF359" s="70"/>
    </row>
    <row r="360" spans="1:84" ht="12" customHeight="1">
      <c r="A360" s="44">
        <f t="shared" si="350"/>
        <v>48030</v>
      </c>
      <c r="B360" s="66">
        <f t="shared" si="351"/>
        <v>15000</v>
      </c>
      <c r="C360" s="67"/>
      <c r="D360" s="68">
        <f t="shared" si="313"/>
        <v>15000</v>
      </c>
      <c r="E360" s="35">
        <f t="shared" si="314"/>
        <v>0</v>
      </c>
      <c r="F360" s="35">
        <f t="shared" si="315"/>
        <v>0</v>
      </c>
      <c r="G360" s="55">
        <f t="shared" si="316"/>
        <v>6.0650000000000004</v>
      </c>
      <c r="H360" s="69">
        <f>G360+' Summary'!$B$15</f>
        <v>6.0650000000000004</v>
      </c>
      <c r="I360" s="105">
        <f>H360+' Summary'!$B$17</f>
        <v>6.0650000000000004</v>
      </c>
      <c r="J360" s="55">
        <f t="shared" si="317"/>
        <v>0</v>
      </c>
      <c r="K360" s="69">
        <f>J360+' Summary'!$B$16</f>
        <v>0</v>
      </c>
      <c r="L360" s="105">
        <f t="shared" si="318"/>
        <v>0</v>
      </c>
      <c r="M360" s="55">
        <f t="shared" si="319"/>
        <v>0</v>
      </c>
      <c r="N360" s="69">
        <f t="shared" si="360"/>
        <v>0</v>
      </c>
      <c r="O360" s="105">
        <f t="shared" si="360"/>
        <v>0</v>
      </c>
      <c r="P360" s="7"/>
      <c r="Q360" s="105">
        <f t="shared" si="321"/>
        <v>6.0650000000000004</v>
      </c>
      <c r="R360" s="105">
        <f t="shared" si="322"/>
        <v>6.0650000000000004</v>
      </c>
      <c r="S360" s="105">
        <f t="shared" si="323"/>
        <v>6.0650000000000004</v>
      </c>
      <c r="T360" s="161">
        <f>Curves!F356+' Summary'!$B$18</f>
        <v>0</v>
      </c>
      <c r="U360" s="5">
        <f t="shared" si="324"/>
        <v>31</v>
      </c>
      <c r="V360" s="45">
        <f t="shared" si="325"/>
        <v>48085</v>
      </c>
      <c r="W360" s="5">
        <f t="shared" si="326"/>
        <v>11134</v>
      </c>
      <c r="X360" s="55">
        <f t="shared" si="327"/>
        <v>6.2845917974847509E-2</v>
      </c>
      <c r="Y360" s="47">
        <f t="shared" si="328"/>
        <v>0.15163735337065379</v>
      </c>
      <c r="Z360" s="47">
        <f>Y360/Y357</f>
        <v>0.98453468167234592</v>
      </c>
      <c r="AA360" s="5">
        <f t="shared" si="329"/>
        <v>0</v>
      </c>
      <c r="AB360" s="5">
        <f t="shared" si="330"/>
        <v>0</v>
      </c>
      <c r="AD360" s="36">
        <f t="shared" si="361"/>
        <v>6.0650000000000004</v>
      </c>
      <c r="AE360" s="165">
        <f t="shared" si="362"/>
        <v>0</v>
      </c>
      <c r="AF360" s="164">
        <f t="shared" si="363"/>
        <v>30.33264887063655</v>
      </c>
      <c r="AG360" s="164">
        <f t="shared" si="364"/>
        <v>30.33264887063655</v>
      </c>
      <c r="AH360" s="160">
        <v>1</v>
      </c>
      <c r="AJ360" s="36"/>
      <c r="AK360" s="36"/>
      <c r="AL360" s="36"/>
      <c r="AM360" s="137"/>
      <c r="AO360" s="138"/>
      <c r="BI360" s="39">
        <f t="shared" si="331"/>
        <v>0</v>
      </c>
      <c r="BJ360" s="39">
        <f t="shared" si="332"/>
        <v>0</v>
      </c>
      <c r="BK360" s="39">
        <f t="shared" si="333"/>
        <v>0</v>
      </c>
      <c r="BL360" s="39">
        <f t="shared" si="334"/>
        <v>0</v>
      </c>
      <c r="BM360" s="39">
        <f t="shared" si="335"/>
        <v>0</v>
      </c>
      <c r="BN360" s="39">
        <f t="shared" si="336"/>
        <v>0</v>
      </c>
      <c r="BO360" s="39">
        <f t="shared" si="337"/>
        <v>0</v>
      </c>
      <c r="BP360" s="39">
        <f t="shared" si="338"/>
        <v>0</v>
      </c>
      <c r="BQ360" s="39">
        <f t="shared" si="339"/>
        <v>0</v>
      </c>
      <c r="BR360" s="43"/>
      <c r="BS360" s="39">
        <f t="shared" si="340"/>
        <v>0</v>
      </c>
      <c r="BT360" s="39">
        <f t="shared" si="341"/>
        <v>0</v>
      </c>
      <c r="BU360" s="39">
        <f t="shared" si="342"/>
        <v>0</v>
      </c>
      <c r="BV360" s="40">
        <f t="shared" si="343"/>
        <v>0</v>
      </c>
      <c r="BX360" s="39">
        <f t="shared" si="344"/>
        <v>0</v>
      </c>
      <c r="BY360" s="39">
        <f t="shared" si="345"/>
        <v>0</v>
      </c>
      <c r="BZ360" s="39">
        <f t="shared" si="346"/>
        <v>0</v>
      </c>
      <c r="CA360" s="40">
        <f t="shared" si="347"/>
        <v>0</v>
      </c>
      <c r="CB360" s="40"/>
      <c r="CC360" s="52">
        <f t="shared" si="348"/>
        <v>0</v>
      </c>
      <c r="CE360" s="52">
        <f t="shared" si="349"/>
        <v>0</v>
      </c>
      <c r="CF360" s="70"/>
    </row>
    <row r="361" spans="1:84" ht="12" customHeight="1">
      <c r="A361" s="44">
        <f t="shared" si="350"/>
        <v>48061</v>
      </c>
      <c r="B361" s="66">
        <f t="shared" si="351"/>
        <v>15000</v>
      </c>
      <c r="C361" s="67"/>
      <c r="D361" s="68">
        <f t="shared" si="313"/>
        <v>15000</v>
      </c>
      <c r="E361" s="35">
        <f t="shared" si="314"/>
        <v>0</v>
      </c>
      <c r="F361" s="35">
        <f t="shared" si="315"/>
        <v>0</v>
      </c>
      <c r="G361" s="55">
        <f t="shared" si="316"/>
        <v>6.0650000000000004</v>
      </c>
      <c r="H361" s="69">
        <f>G361+' Summary'!$B$15</f>
        <v>6.0650000000000004</v>
      </c>
      <c r="I361" s="105">
        <f>H361+' Summary'!$B$17</f>
        <v>6.0650000000000004</v>
      </c>
      <c r="J361" s="55">
        <f t="shared" si="317"/>
        <v>0</v>
      </c>
      <c r="K361" s="69">
        <f>J361+' Summary'!$B$16</f>
        <v>0</v>
      </c>
      <c r="L361" s="105">
        <f t="shared" si="318"/>
        <v>0</v>
      </c>
      <c r="M361" s="55">
        <f t="shared" si="319"/>
        <v>0</v>
      </c>
      <c r="N361" s="69">
        <f t="shared" si="360"/>
        <v>0</v>
      </c>
      <c r="O361" s="105">
        <f t="shared" si="360"/>
        <v>0</v>
      </c>
      <c r="P361" s="7"/>
      <c r="Q361" s="105">
        <f t="shared" si="321"/>
        <v>6.0650000000000004</v>
      </c>
      <c r="R361" s="105">
        <f t="shared" si="322"/>
        <v>6.0650000000000004</v>
      </c>
      <c r="S361" s="105">
        <f t="shared" si="323"/>
        <v>6.0650000000000004</v>
      </c>
      <c r="T361" s="161">
        <f>Curves!F357+' Summary'!$B$18</f>
        <v>0</v>
      </c>
      <c r="U361" s="5">
        <f t="shared" si="324"/>
        <v>31</v>
      </c>
      <c r="V361" s="45">
        <f t="shared" si="325"/>
        <v>48116</v>
      </c>
      <c r="W361" s="5">
        <f t="shared" si="326"/>
        <v>11165</v>
      </c>
      <c r="X361" s="55">
        <f t="shared" si="327"/>
        <v>6.2845917974847509E-2</v>
      </c>
      <c r="Y361" s="47">
        <f t="shared" si="328"/>
        <v>0.15084306337346751</v>
      </c>
      <c r="Z361" s="47">
        <f>Y361/Y357</f>
        <v>0.97937760109719352</v>
      </c>
      <c r="AA361" s="5">
        <f t="shared" si="329"/>
        <v>0</v>
      </c>
      <c r="AB361" s="5">
        <f t="shared" si="330"/>
        <v>0</v>
      </c>
      <c r="AD361" s="36">
        <f t="shared" si="361"/>
        <v>6.0650000000000004</v>
      </c>
      <c r="AE361" s="165">
        <f t="shared" si="362"/>
        <v>0</v>
      </c>
      <c r="AF361" s="164">
        <f t="shared" si="363"/>
        <v>30.417522245037645</v>
      </c>
      <c r="AG361" s="164">
        <f t="shared" si="364"/>
        <v>30.417522245037645</v>
      </c>
      <c r="AH361" s="160">
        <v>1</v>
      </c>
      <c r="AJ361" s="36"/>
      <c r="AK361" s="36"/>
      <c r="AL361" s="36"/>
      <c r="AM361" s="137"/>
      <c r="AO361" s="138"/>
      <c r="BI361" s="39">
        <f t="shared" si="331"/>
        <v>0</v>
      </c>
      <c r="BJ361" s="39">
        <f t="shared" si="332"/>
        <v>0</v>
      </c>
      <c r="BK361" s="39">
        <f t="shared" si="333"/>
        <v>0</v>
      </c>
      <c r="BL361" s="39">
        <f t="shared" si="334"/>
        <v>0</v>
      </c>
      <c r="BM361" s="39">
        <f t="shared" si="335"/>
        <v>0</v>
      </c>
      <c r="BN361" s="39">
        <f t="shared" si="336"/>
        <v>0</v>
      </c>
      <c r="BO361" s="39">
        <f t="shared" si="337"/>
        <v>0</v>
      </c>
      <c r="BP361" s="39">
        <f t="shared" si="338"/>
        <v>0</v>
      </c>
      <c r="BQ361" s="39">
        <f t="shared" si="339"/>
        <v>0</v>
      </c>
      <c r="BR361" s="43"/>
      <c r="BS361" s="39">
        <f t="shared" si="340"/>
        <v>0</v>
      </c>
      <c r="BT361" s="39">
        <f t="shared" si="341"/>
        <v>0</v>
      </c>
      <c r="BU361" s="39">
        <f t="shared" si="342"/>
        <v>0</v>
      </c>
      <c r="BV361" s="40">
        <f t="shared" si="343"/>
        <v>0</v>
      </c>
      <c r="BX361" s="39">
        <f t="shared" si="344"/>
        <v>0</v>
      </c>
      <c r="BY361" s="39">
        <f t="shared" si="345"/>
        <v>0</v>
      </c>
      <c r="BZ361" s="39">
        <f t="shared" si="346"/>
        <v>0</v>
      </c>
      <c r="CA361" s="40">
        <f t="shared" si="347"/>
        <v>0</v>
      </c>
      <c r="CB361" s="40"/>
      <c r="CC361" s="52">
        <f t="shared" si="348"/>
        <v>0</v>
      </c>
      <c r="CE361" s="52">
        <f t="shared" si="349"/>
        <v>0</v>
      </c>
      <c r="CF361" s="70"/>
    </row>
    <row r="362" spans="1:84" ht="12" customHeight="1">
      <c r="A362" s="44">
        <f t="shared" si="350"/>
        <v>48092</v>
      </c>
      <c r="B362" s="66">
        <f t="shared" si="351"/>
        <v>15000</v>
      </c>
      <c r="C362" s="67"/>
      <c r="D362" s="68">
        <f t="shared" si="313"/>
        <v>15000</v>
      </c>
      <c r="E362" s="35">
        <f t="shared" si="314"/>
        <v>0</v>
      </c>
      <c r="F362" s="35">
        <f t="shared" si="315"/>
        <v>0</v>
      </c>
      <c r="G362" s="55">
        <f t="shared" si="316"/>
        <v>6.0650000000000004</v>
      </c>
      <c r="H362" s="69">
        <f>G362+' Summary'!$B$15</f>
        <v>6.0650000000000004</v>
      </c>
      <c r="I362" s="105">
        <f>H362+' Summary'!$B$17</f>
        <v>6.0650000000000004</v>
      </c>
      <c r="J362" s="55">
        <f t="shared" si="317"/>
        <v>0</v>
      </c>
      <c r="K362" s="69">
        <f>J362+' Summary'!$B$16</f>
        <v>0</v>
      </c>
      <c r="L362" s="105">
        <f t="shared" si="318"/>
        <v>0</v>
      </c>
      <c r="M362" s="55">
        <f t="shared" si="319"/>
        <v>0</v>
      </c>
      <c r="N362" s="69">
        <f t="shared" si="360"/>
        <v>0</v>
      </c>
      <c r="O362" s="105">
        <f t="shared" si="360"/>
        <v>0</v>
      </c>
      <c r="P362" s="7"/>
      <c r="Q362" s="105">
        <f t="shared" si="321"/>
        <v>6.0650000000000004</v>
      </c>
      <c r="R362" s="105">
        <f t="shared" si="322"/>
        <v>6.0650000000000004</v>
      </c>
      <c r="S362" s="105">
        <f t="shared" si="323"/>
        <v>6.0650000000000004</v>
      </c>
      <c r="T362" s="161">
        <f>Curves!F358+' Summary'!$B$18</f>
        <v>0</v>
      </c>
      <c r="U362" s="5">
        <f t="shared" si="324"/>
        <v>30</v>
      </c>
      <c r="V362" s="45">
        <f t="shared" si="325"/>
        <v>48146</v>
      </c>
      <c r="W362" s="5">
        <f t="shared" si="326"/>
        <v>11195</v>
      </c>
      <c r="X362" s="55">
        <f t="shared" si="327"/>
        <v>6.2845917974847509E-2</v>
      </c>
      <c r="Y362" s="47">
        <f t="shared" si="328"/>
        <v>0.15007835726679972</v>
      </c>
      <c r="Z362" s="47">
        <f>Y362/Y357</f>
        <v>0.97441259962119986</v>
      </c>
      <c r="AA362" s="5">
        <f t="shared" si="329"/>
        <v>0</v>
      </c>
      <c r="AB362" s="5">
        <f t="shared" si="330"/>
        <v>0</v>
      </c>
      <c r="AD362" s="36">
        <f t="shared" si="361"/>
        <v>6.0650000000000004</v>
      </c>
      <c r="AE362" s="165">
        <f t="shared" si="362"/>
        <v>0</v>
      </c>
      <c r="AF362" s="164">
        <f t="shared" si="363"/>
        <v>30.50239561943874</v>
      </c>
      <c r="AG362" s="164">
        <f t="shared" si="364"/>
        <v>30.50239561943874</v>
      </c>
      <c r="AH362" s="160">
        <v>1</v>
      </c>
      <c r="AJ362" s="36"/>
      <c r="AK362" s="36"/>
      <c r="AL362" s="36"/>
      <c r="AM362" s="137"/>
      <c r="AO362" s="138"/>
      <c r="BI362" s="39">
        <f t="shared" si="331"/>
        <v>0</v>
      </c>
      <c r="BJ362" s="39">
        <f t="shared" si="332"/>
        <v>0</v>
      </c>
      <c r="BK362" s="39">
        <f t="shared" si="333"/>
        <v>0</v>
      </c>
      <c r="BL362" s="39">
        <f t="shared" si="334"/>
        <v>0</v>
      </c>
      <c r="BM362" s="39">
        <f t="shared" si="335"/>
        <v>0</v>
      </c>
      <c r="BN362" s="39">
        <f t="shared" si="336"/>
        <v>0</v>
      </c>
      <c r="BO362" s="39">
        <f t="shared" si="337"/>
        <v>0</v>
      </c>
      <c r="BP362" s="39">
        <f t="shared" si="338"/>
        <v>0</v>
      </c>
      <c r="BQ362" s="39">
        <f t="shared" si="339"/>
        <v>0</v>
      </c>
      <c r="BR362" s="43"/>
      <c r="BS362" s="39">
        <f t="shared" si="340"/>
        <v>0</v>
      </c>
      <c r="BT362" s="39">
        <f t="shared" si="341"/>
        <v>0</v>
      </c>
      <c r="BU362" s="39">
        <f t="shared" si="342"/>
        <v>0</v>
      </c>
      <c r="BV362" s="40">
        <f t="shared" si="343"/>
        <v>0</v>
      </c>
      <c r="BX362" s="39">
        <f t="shared" si="344"/>
        <v>0</v>
      </c>
      <c r="BY362" s="39">
        <f t="shared" si="345"/>
        <v>0</v>
      </c>
      <c r="BZ362" s="39">
        <f t="shared" si="346"/>
        <v>0</v>
      </c>
      <c r="CA362" s="40">
        <f t="shared" si="347"/>
        <v>0</v>
      </c>
      <c r="CB362" s="40"/>
      <c r="CC362" s="52">
        <f t="shared" si="348"/>
        <v>0</v>
      </c>
      <c r="CE362" s="52">
        <f t="shared" si="349"/>
        <v>0</v>
      </c>
      <c r="CF362" s="70"/>
    </row>
    <row r="363" spans="1:84" ht="12" customHeight="1">
      <c r="A363" s="44">
        <f t="shared" si="350"/>
        <v>48122</v>
      </c>
      <c r="B363" s="66">
        <f t="shared" si="351"/>
        <v>15000</v>
      </c>
      <c r="C363" s="67"/>
      <c r="D363" s="68">
        <f t="shared" si="313"/>
        <v>15000</v>
      </c>
      <c r="E363" s="35">
        <f t="shared" si="314"/>
        <v>0</v>
      </c>
      <c r="F363" s="35">
        <f t="shared" si="315"/>
        <v>0</v>
      </c>
      <c r="G363" s="55">
        <f t="shared" si="316"/>
        <v>6.0650000000000004</v>
      </c>
      <c r="H363" s="69">
        <f>G363+' Summary'!$B$15</f>
        <v>6.0650000000000004</v>
      </c>
      <c r="I363" s="105">
        <f>H363+' Summary'!$B$17</f>
        <v>6.0650000000000004</v>
      </c>
      <c r="J363" s="55">
        <f t="shared" si="317"/>
        <v>0</v>
      </c>
      <c r="K363" s="69">
        <f>J363+' Summary'!$B$16</f>
        <v>0</v>
      </c>
      <c r="L363" s="105">
        <f t="shared" si="318"/>
        <v>0</v>
      </c>
      <c r="M363" s="55">
        <f t="shared" si="319"/>
        <v>0</v>
      </c>
      <c r="N363" s="69">
        <f t="shared" si="360"/>
        <v>0</v>
      </c>
      <c r="O363" s="105">
        <f t="shared" si="360"/>
        <v>0</v>
      </c>
      <c r="P363" s="7"/>
      <c r="Q363" s="105">
        <f t="shared" si="321"/>
        <v>6.0650000000000004</v>
      </c>
      <c r="R363" s="105">
        <f t="shared" si="322"/>
        <v>6.0650000000000004</v>
      </c>
      <c r="S363" s="105">
        <f t="shared" si="323"/>
        <v>6.0650000000000004</v>
      </c>
      <c r="T363" s="161">
        <f>Curves!F359+' Summary'!$B$18</f>
        <v>0</v>
      </c>
      <c r="U363" s="5">
        <f t="shared" si="324"/>
        <v>31</v>
      </c>
      <c r="V363" s="45">
        <f t="shared" si="325"/>
        <v>48177</v>
      </c>
      <c r="W363" s="5">
        <f t="shared" si="326"/>
        <v>11226</v>
      </c>
      <c r="X363" s="55">
        <f t="shared" si="327"/>
        <v>6.2845917974847509E-2</v>
      </c>
      <c r="Y363" s="47">
        <f t="shared" si="328"/>
        <v>0.14929223343041367</v>
      </c>
      <c r="Z363" s="47">
        <f>Y363/Y357</f>
        <v>0.96930853941566764</v>
      </c>
      <c r="AA363" s="5">
        <f t="shared" si="329"/>
        <v>0</v>
      </c>
      <c r="AB363" s="5">
        <f t="shared" si="330"/>
        <v>0</v>
      </c>
      <c r="AD363" s="36">
        <f t="shared" si="361"/>
        <v>6.0650000000000004</v>
      </c>
      <c r="AE363" s="165">
        <f t="shared" si="362"/>
        <v>0</v>
      </c>
      <c r="AF363" s="164">
        <f t="shared" si="363"/>
        <v>30.584531143052704</v>
      </c>
      <c r="AG363" s="164">
        <f t="shared" si="364"/>
        <v>30.584531143052704</v>
      </c>
      <c r="AH363" s="160">
        <v>1</v>
      </c>
      <c r="AJ363" s="36"/>
      <c r="AK363" s="36"/>
      <c r="AL363" s="36"/>
      <c r="AM363" s="137"/>
      <c r="AO363" s="138"/>
      <c r="BI363" s="39">
        <f t="shared" si="331"/>
        <v>0</v>
      </c>
      <c r="BJ363" s="39">
        <f t="shared" si="332"/>
        <v>0</v>
      </c>
      <c r="BK363" s="39">
        <f t="shared" si="333"/>
        <v>0</v>
      </c>
      <c r="BL363" s="39">
        <f t="shared" si="334"/>
        <v>0</v>
      </c>
      <c r="BM363" s="39">
        <f t="shared" si="335"/>
        <v>0</v>
      </c>
      <c r="BN363" s="39">
        <f t="shared" si="336"/>
        <v>0</v>
      </c>
      <c r="BO363" s="39">
        <f t="shared" si="337"/>
        <v>0</v>
      </c>
      <c r="BP363" s="39">
        <f t="shared" si="338"/>
        <v>0</v>
      </c>
      <c r="BQ363" s="39">
        <f t="shared" si="339"/>
        <v>0</v>
      </c>
      <c r="BR363" s="43"/>
      <c r="BS363" s="39">
        <f t="shared" si="340"/>
        <v>0</v>
      </c>
      <c r="BT363" s="39">
        <f t="shared" si="341"/>
        <v>0</v>
      </c>
      <c r="BU363" s="39">
        <f t="shared" si="342"/>
        <v>0</v>
      </c>
      <c r="BV363" s="40">
        <f t="shared" si="343"/>
        <v>0</v>
      </c>
      <c r="BX363" s="39">
        <f t="shared" si="344"/>
        <v>0</v>
      </c>
      <c r="BY363" s="39">
        <f t="shared" si="345"/>
        <v>0</v>
      </c>
      <c r="BZ363" s="39">
        <f t="shared" si="346"/>
        <v>0</v>
      </c>
      <c r="CA363" s="40">
        <f t="shared" si="347"/>
        <v>0</v>
      </c>
      <c r="CB363" s="40"/>
      <c r="CC363" s="52">
        <f t="shared" si="348"/>
        <v>0</v>
      </c>
      <c r="CE363" s="52">
        <f t="shared" si="349"/>
        <v>0</v>
      </c>
      <c r="CF363" s="70"/>
    </row>
    <row r="364" spans="1:84" ht="12" customHeight="1">
      <c r="A364" s="44">
        <f t="shared" si="350"/>
        <v>48153</v>
      </c>
      <c r="B364" s="66">
        <f t="shared" si="351"/>
        <v>15000</v>
      </c>
      <c r="C364" s="67"/>
      <c r="D364" s="68">
        <f t="shared" si="313"/>
        <v>15000</v>
      </c>
      <c r="E364" s="35">
        <f t="shared" si="314"/>
        <v>0</v>
      </c>
      <c r="F364" s="35">
        <f t="shared" si="315"/>
        <v>0</v>
      </c>
      <c r="G364" s="55">
        <f t="shared" si="316"/>
        <v>6.0650000000000004</v>
      </c>
      <c r="H364" s="69">
        <f>G364+' Summary'!$B$15</f>
        <v>6.0650000000000004</v>
      </c>
      <c r="I364" s="105">
        <f>H364+' Summary'!$B$17</f>
        <v>6.0650000000000004</v>
      </c>
      <c r="J364" s="55">
        <f t="shared" si="317"/>
        <v>0</v>
      </c>
      <c r="K364" s="69">
        <f>J364+' Summary'!$B$16</f>
        <v>0</v>
      </c>
      <c r="L364" s="105">
        <f t="shared" si="318"/>
        <v>0</v>
      </c>
      <c r="M364" s="55">
        <f t="shared" si="319"/>
        <v>0</v>
      </c>
      <c r="N364" s="69">
        <f t="shared" si="360"/>
        <v>0</v>
      </c>
      <c r="O364" s="105">
        <f t="shared" si="360"/>
        <v>0</v>
      </c>
      <c r="P364" s="7"/>
      <c r="Q364" s="105">
        <f t="shared" si="321"/>
        <v>6.0650000000000004</v>
      </c>
      <c r="R364" s="105">
        <f t="shared" si="322"/>
        <v>6.0650000000000004</v>
      </c>
      <c r="S364" s="105">
        <f t="shared" si="323"/>
        <v>6.0650000000000004</v>
      </c>
      <c r="T364" s="161">
        <f>Curves!F360+' Summary'!$B$18</f>
        <v>0</v>
      </c>
      <c r="U364" s="5">
        <f t="shared" si="324"/>
        <v>30</v>
      </c>
      <c r="V364" s="45">
        <f t="shared" si="325"/>
        <v>48207</v>
      </c>
      <c r="W364" s="5">
        <f t="shared" si="326"/>
        <v>11256</v>
      </c>
      <c r="X364" s="55">
        <f t="shared" si="327"/>
        <v>6.2845917974847509E-2</v>
      </c>
      <c r="Y364" s="47">
        <f t="shared" si="328"/>
        <v>0.14853538933013405</v>
      </c>
      <c r="Z364" s="47">
        <f>Y364/Y357</f>
        <v>0.96439458352827478</v>
      </c>
      <c r="AA364" s="5">
        <f t="shared" si="329"/>
        <v>0</v>
      </c>
      <c r="AB364" s="5">
        <f t="shared" si="330"/>
        <v>0</v>
      </c>
      <c r="AD364" s="36">
        <f t="shared" si="361"/>
        <v>6.0650000000000004</v>
      </c>
      <c r="AE364" s="165">
        <f t="shared" si="362"/>
        <v>0</v>
      </c>
      <c r="AF364" s="164">
        <f t="shared" si="363"/>
        <v>30.669404517453799</v>
      </c>
      <c r="AG364" s="164">
        <f t="shared" si="364"/>
        <v>30.669404517453799</v>
      </c>
      <c r="AH364" s="160">
        <v>1</v>
      </c>
      <c r="AJ364" s="36"/>
      <c r="AK364" s="36"/>
      <c r="AL364" s="36"/>
      <c r="AM364" s="137"/>
      <c r="AO364" s="138"/>
      <c r="BI364" s="39">
        <f t="shared" si="331"/>
        <v>0</v>
      </c>
      <c r="BJ364" s="39">
        <f t="shared" si="332"/>
        <v>0</v>
      </c>
      <c r="BK364" s="39">
        <f t="shared" si="333"/>
        <v>0</v>
      </c>
      <c r="BL364" s="39">
        <f t="shared" si="334"/>
        <v>0</v>
      </c>
      <c r="BM364" s="39">
        <f t="shared" si="335"/>
        <v>0</v>
      </c>
      <c r="BN364" s="39">
        <f t="shared" si="336"/>
        <v>0</v>
      </c>
      <c r="BO364" s="39">
        <f t="shared" si="337"/>
        <v>0</v>
      </c>
      <c r="BP364" s="39">
        <f t="shared" si="338"/>
        <v>0</v>
      </c>
      <c r="BQ364" s="39">
        <f t="shared" si="339"/>
        <v>0</v>
      </c>
      <c r="BR364" s="43"/>
      <c r="BS364" s="39">
        <f t="shared" si="340"/>
        <v>0</v>
      </c>
      <c r="BT364" s="39">
        <f t="shared" si="341"/>
        <v>0</v>
      </c>
      <c r="BU364" s="39">
        <f t="shared" si="342"/>
        <v>0</v>
      </c>
      <c r="BV364" s="40">
        <f t="shared" si="343"/>
        <v>0</v>
      </c>
      <c r="BX364" s="39">
        <f t="shared" si="344"/>
        <v>0</v>
      </c>
      <c r="BY364" s="39">
        <f t="shared" si="345"/>
        <v>0</v>
      </c>
      <c r="BZ364" s="39">
        <f t="shared" si="346"/>
        <v>0</v>
      </c>
      <c r="CA364" s="40">
        <f t="shared" si="347"/>
        <v>0</v>
      </c>
      <c r="CB364" s="40"/>
      <c r="CC364" s="52">
        <f t="shared" si="348"/>
        <v>0</v>
      </c>
      <c r="CE364" s="52">
        <f t="shared" si="349"/>
        <v>0</v>
      </c>
      <c r="CF364" s="70"/>
    </row>
    <row r="365" spans="1:84" ht="12" customHeight="1">
      <c r="A365" s="44">
        <f t="shared" si="350"/>
        <v>48183</v>
      </c>
      <c r="B365" s="66">
        <f t="shared" si="351"/>
        <v>15000</v>
      </c>
      <c r="C365" s="67"/>
      <c r="D365" s="68">
        <f t="shared" si="313"/>
        <v>15000</v>
      </c>
      <c r="E365" s="35">
        <f t="shared" si="314"/>
        <v>0</v>
      </c>
      <c r="F365" s="35">
        <f t="shared" si="315"/>
        <v>0</v>
      </c>
      <c r="G365" s="55">
        <f t="shared" si="316"/>
        <v>6.0650000000000004</v>
      </c>
      <c r="H365" s="69">
        <f>G365+' Summary'!$B$15</f>
        <v>6.0650000000000004</v>
      </c>
      <c r="I365" s="105">
        <f>H365+' Summary'!$B$17</f>
        <v>6.0650000000000004</v>
      </c>
      <c r="J365" s="55">
        <f t="shared" si="317"/>
        <v>0</v>
      </c>
      <c r="K365" s="69">
        <f>J365+' Summary'!$B$16</f>
        <v>0</v>
      </c>
      <c r="L365" s="105">
        <f t="shared" si="318"/>
        <v>0</v>
      </c>
      <c r="M365" s="55">
        <f t="shared" si="319"/>
        <v>0</v>
      </c>
      <c r="N365" s="69">
        <f t="shared" si="360"/>
        <v>0</v>
      </c>
      <c r="O365" s="105">
        <f t="shared" si="360"/>
        <v>0</v>
      </c>
      <c r="P365" s="7"/>
      <c r="Q365" s="105">
        <f t="shared" si="321"/>
        <v>6.0650000000000004</v>
      </c>
      <c r="R365" s="105">
        <f t="shared" si="322"/>
        <v>6.0650000000000004</v>
      </c>
      <c r="S365" s="105">
        <f t="shared" si="323"/>
        <v>6.0650000000000004</v>
      </c>
      <c r="T365" s="161">
        <f>Curves!F361+' Summary'!$B$18</f>
        <v>0</v>
      </c>
      <c r="U365" s="5">
        <f t="shared" si="324"/>
        <v>31</v>
      </c>
      <c r="V365" s="45">
        <f t="shared" si="325"/>
        <v>48238</v>
      </c>
      <c r="W365" s="5">
        <f t="shared" si="326"/>
        <v>11287</v>
      </c>
      <c r="X365" s="55">
        <f t="shared" si="327"/>
        <v>6.2845917974847509E-2</v>
      </c>
      <c r="Y365" s="47">
        <f t="shared" si="328"/>
        <v>0.14775734769757726</v>
      </c>
      <c r="Z365" s="47">
        <f>Y365/Y357</f>
        <v>0.95934299858558103</v>
      </c>
      <c r="AA365" s="5">
        <f t="shared" si="329"/>
        <v>0</v>
      </c>
      <c r="AB365" s="5">
        <f t="shared" si="330"/>
        <v>0</v>
      </c>
      <c r="AD365" s="36">
        <f t="shared" si="361"/>
        <v>6.0650000000000004</v>
      </c>
      <c r="AE365" s="165">
        <f t="shared" si="362"/>
        <v>0</v>
      </c>
      <c r="AF365" s="164">
        <f t="shared" si="363"/>
        <v>30.751540041067763</v>
      </c>
      <c r="AG365" s="164">
        <f t="shared" si="364"/>
        <v>30.751540041067763</v>
      </c>
      <c r="AH365" s="160">
        <v>1</v>
      </c>
      <c r="AJ365" s="36"/>
      <c r="AK365" s="36"/>
      <c r="AL365" s="36"/>
      <c r="AM365" s="137"/>
      <c r="AO365" s="138"/>
      <c r="BI365" s="39">
        <f t="shared" si="331"/>
        <v>0</v>
      </c>
      <c r="BJ365" s="39">
        <f t="shared" si="332"/>
        <v>0</v>
      </c>
      <c r="BK365" s="39">
        <f t="shared" si="333"/>
        <v>0</v>
      </c>
      <c r="BL365" s="39">
        <f t="shared" si="334"/>
        <v>0</v>
      </c>
      <c r="BM365" s="39">
        <f t="shared" si="335"/>
        <v>0</v>
      </c>
      <c r="BN365" s="39">
        <f t="shared" si="336"/>
        <v>0</v>
      </c>
      <c r="BO365" s="39">
        <f t="shared" si="337"/>
        <v>0</v>
      </c>
      <c r="BP365" s="39">
        <f t="shared" si="338"/>
        <v>0</v>
      </c>
      <c r="BQ365" s="39">
        <f t="shared" si="339"/>
        <v>0</v>
      </c>
      <c r="BR365" s="43"/>
      <c r="BS365" s="39">
        <f t="shared" si="340"/>
        <v>0</v>
      </c>
      <c r="BT365" s="39">
        <f t="shared" si="341"/>
        <v>0</v>
      </c>
      <c r="BU365" s="39">
        <f t="shared" si="342"/>
        <v>0</v>
      </c>
      <c r="BV365" s="40">
        <f t="shared" si="343"/>
        <v>0</v>
      </c>
      <c r="BX365" s="39">
        <f t="shared" si="344"/>
        <v>0</v>
      </c>
      <c r="BY365" s="39">
        <f t="shared" si="345"/>
        <v>0</v>
      </c>
      <c r="BZ365" s="39">
        <f t="shared" si="346"/>
        <v>0</v>
      </c>
      <c r="CA365" s="40">
        <f t="shared" si="347"/>
        <v>0</v>
      </c>
      <c r="CB365" s="40"/>
      <c r="CC365" s="52">
        <f t="shared" si="348"/>
        <v>0</v>
      </c>
      <c r="CE365" s="52">
        <f t="shared" si="349"/>
        <v>0</v>
      </c>
      <c r="CF365" s="70"/>
    </row>
    <row r="366" spans="1:84" ht="12" customHeight="1">
      <c r="A366" s="44">
        <f t="shared" si="350"/>
        <v>48214</v>
      </c>
      <c r="B366" s="66">
        <f t="shared" si="351"/>
        <v>15000</v>
      </c>
      <c r="C366" s="67"/>
      <c r="D366" s="68">
        <f t="shared" si="313"/>
        <v>15000</v>
      </c>
      <c r="E366" s="35">
        <f t="shared" si="314"/>
        <v>0</v>
      </c>
      <c r="F366" s="35">
        <f t="shared" si="315"/>
        <v>0</v>
      </c>
      <c r="G366" s="55">
        <f t="shared" si="316"/>
        <v>6.0650000000000004</v>
      </c>
      <c r="H366" s="69">
        <f>G366+' Summary'!$B$15</f>
        <v>6.0650000000000004</v>
      </c>
      <c r="I366" s="105">
        <f>H366+' Summary'!$B$17</f>
        <v>6.0650000000000004</v>
      </c>
      <c r="J366" s="55">
        <f t="shared" si="317"/>
        <v>0</v>
      </c>
      <c r="K366" s="69">
        <f>J366+' Summary'!$B$16</f>
        <v>0</v>
      </c>
      <c r="L366" s="105">
        <f t="shared" si="318"/>
        <v>0</v>
      </c>
      <c r="M366" s="55">
        <f t="shared" si="319"/>
        <v>0</v>
      </c>
      <c r="N366" s="69">
        <f t="shared" si="360"/>
        <v>0</v>
      </c>
      <c r="O366" s="105">
        <f t="shared" si="360"/>
        <v>0</v>
      </c>
      <c r="P366" s="7"/>
      <c r="Q366" s="105">
        <f t="shared" si="321"/>
        <v>6.0650000000000004</v>
      </c>
      <c r="R366" s="105">
        <f t="shared" si="322"/>
        <v>6.0650000000000004</v>
      </c>
      <c r="S366" s="105">
        <f t="shared" si="323"/>
        <v>6.0650000000000004</v>
      </c>
      <c r="T366" s="161">
        <f>Curves!F362+' Summary'!$B$18</f>
        <v>0</v>
      </c>
      <c r="U366" s="5">
        <f t="shared" si="324"/>
        <v>31</v>
      </c>
      <c r="V366" s="45">
        <f t="shared" si="325"/>
        <v>48269</v>
      </c>
      <c r="W366" s="5">
        <f t="shared" si="326"/>
        <v>11318</v>
      </c>
      <c r="X366" s="55">
        <f t="shared" si="327"/>
        <v>6.2845917974847509E-2</v>
      </c>
      <c r="Y366" s="47">
        <f t="shared" si="328"/>
        <v>0.1469833815165659</v>
      </c>
      <c r="Z366" s="47">
        <f>Y366/Y357</f>
        <v>0.95431787429589099</v>
      </c>
      <c r="AA366" s="5">
        <f t="shared" si="329"/>
        <v>0</v>
      </c>
      <c r="AB366" s="5">
        <f t="shared" si="330"/>
        <v>0</v>
      </c>
      <c r="AD366" s="36">
        <f t="shared" si="361"/>
        <v>6.0650000000000004</v>
      </c>
      <c r="AE366" s="165">
        <f t="shared" si="362"/>
        <v>0</v>
      </c>
      <c r="AF366" s="164">
        <f t="shared" si="363"/>
        <v>30.836413415468858</v>
      </c>
      <c r="AG366" s="164">
        <f t="shared" si="364"/>
        <v>30.836413415468858</v>
      </c>
      <c r="AH366" s="160">
        <v>1</v>
      </c>
      <c r="AJ366" s="36"/>
      <c r="AK366" s="36"/>
      <c r="AL366" s="36"/>
      <c r="AM366" s="137"/>
      <c r="AO366" s="138"/>
      <c r="BI366" s="39">
        <f t="shared" si="331"/>
        <v>0</v>
      </c>
      <c r="BJ366" s="39">
        <f t="shared" si="332"/>
        <v>0</v>
      </c>
      <c r="BK366" s="39">
        <f t="shared" si="333"/>
        <v>0</v>
      </c>
      <c r="BL366" s="39">
        <f t="shared" si="334"/>
        <v>0</v>
      </c>
      <c r="BM366" s="39">
        <f t="shared" si="335"/>
        <v>0</v>
      </c>
      <c r="BN366" s="39">
        <f t="shared" si="336"/>
        <v>0</v>
      </c>
      <c r="BO366" s="39">
        <f t="shared" si="337"/>
        <v>0</v>
      </c>
      <c r="BP366" s="39">
        <f t="shared" si="338"/>
        <v>0</v>
      </c>
      <c r="BQ366" s="39">
        <f t="shared" si="339"/>
        <v>0</v>
      </c>
      <c r="BR366" s="43"/>
      <c r="BS366" s="39">
        <f t="shared" si="340"/>
        <v>0</v>
      </c>
      <c r="BT366" s="39">
        <f t="shared" si="341"/>
        <v>0</v>
      </c>
      <c r="BU366" s="39">
        <f t="shared" si="342"/>
        <v>0</v>
      </c>
      <c r="BV366" s="40">
        <f t="shared" si="343"/>
        <v>0</v>
      </c>
      <c r="BX366" s="39">
        <f t="shared" si="344"/>
        <v>0</v>
      </c>
      <c r="BY366" s="39">
        <f t="shared" si="345"/>
        <v>0</v>
      </c>
      <c r="BZ366" s="39">
        <f t="shared" si="346"/>
        <v>0</v>
      </c>
      <c r="CA366" s="40">
        <f t="shared" si="347"/>
        <v>0</v>
      </c>
      <c r="CB366" s="40"/>
      <c r="CC366" s="52">
        <f t="shared" si="348"/>
        <v>0</v>
      </c>
      <c r="CE366" s="52">
        <f t="shared" si="349"/>
        <v>0</v>
      </c>
      <c r="CF366" s="70"/>
    </row>
    <row r="367" spans="1:84" ht="12" customHeight="1">
      <c r="A367" s="44">
        <f t="shared" si="350"/>
        <v>48245</v>
      </c>
      <c r="B367" s="66">
        <f t="shared" si="351"/>
        <v>15000</v>
      </c>
      <c r="C367" s="67"/>
      <c r="D367" s="68">
        <f t="shared" si="313"/>
        <v>15000</v>
      </c>
      <c r="E367" s="35">
        <f t="shared" si="314"/>
        <v>0</v>
      </c>
      <c r="F367" s="35">
        <f t="shared" si="315"/>
        <v>0</v>
      </c>
      <c r="G367" s="55">
        <f t="shared" si="316"/>
        <v>6.0650000000000004</v>
      </c>
      <c r="H367" s="69">
        <f>G367+' Summary'!$B$15</f>
        <v>6.0650000000000004</v>
      </c>
      <c r="I367" s="105">
        <f>H367+' Summary'!$B$17</f>
        <v>6.0650000000000004</v>
      </c>
      <c r="J367" s="55">
        <f t="shared" si="317"/>
        <v>0</v>
      </c>
      <c r="K367" s="69">
        <f>J367+' Summary'!$B$16</f>
        <v>0</v>
      </c>
      <c r="L367" s="105">
        <f t="shared" si="318"/>
        <v>0</v>
      </c>
      <c r="M367" s="55">
        <f t="shared" si="319"/>
        <v>0</v>
      </c>
      <c r="N367" s="69">
        <f t="shared" si="360"/>
        <v>0</v>
      </c>
      <c r="O367" s="105">
        <f t="shared" si="360"/>
        <v>0</v>
      </c>
      <c r="P367" s="7"/>
      <c r="Q367" s="105">
        <f t="shared" si="321"/>
        <v>6.0650000000000004</v>
      </c>
      <c r="R367" s="105">
        <f t="shared" si="322"/>
        <v>6.0650000000000004</v>
      </c>
      <c r="S367" s="105">
        <f t="shared" si="323"/>
        <v>6.0650000000000004</v>
      </c>
      <c r="T367" s="161">
        <f>Curves!F363+' Summary'!$B$18</f>
        <v>0</v>
      </c>
      <c r="U367" s="5">
        <f t="shared" si="324"/>
        <v>29</v>
      </c>
      <c r="V367" s="45">
        <f t="shared" si="325"/>
        <v>48298</v>
      </c>
      <c r="W367" s="5">
        <f t="shared" si="326"/>
        <v>11347</v>
      </c>
      <c r="X367" s="55">
        <f t="shared" si="327"/>
        <v>6.2845917974847509E-2</v>
      </c>
      <c r="Y367" s="47">
        <f t="shared" si="328"/>
        <v>0.14626301926015661</v>
      </c>
      <c r="Z367" s="47">
        <f>Y367/Y357</f>
        <v>0.94964078379649997</v>
      </c>
      <c r="AA367" s="5">
        <f t="shared" si="329"/>
        <v>0</v>
      </c>
      <c r="AB367" s="5">
        <f t="shared" si="330"/>
        <v>0</v>
      </c>
      <c r="AD367" s="36">
        <f t="shared" si="361"/>
        <v>6.0650000000000004</v>
      </c>
      <c r="AE367" s="165">
        <f t="shared" si="362"/>
        <v>0</v>
      </c>
      <c r="AF367" s="164">
        <f t="shared" si="363"/>
        <v>30.921286789869953</v>
      </c>
      <c r="AG367" s="164">
        <f t="shared" si="364"/>
        <v>30.921286789869953</v>
      </c>
      <c r="AH367" s="160">
        <v>1</v>
      </c>
      <c r="AJ367" s="36"/>
      <c r="AK367" s="36"/>
      <c r="AL367" s="36"/>
      <c r="AM367" s="137"/>
      <c r="AO367" s="138"/>
      <c r="BI367" s="39">
        <f t="shared" si="331"/>
        <v>0</v>
      </c>
      <c r="BJ367" s="39">
        <f t="shared" si="332"/>
        <v>0</v>
      </c>
      <c r="BK367" s="39">
        <f t="shared" si="333"/>
        <v>0</v>
      </c>
      <c r="BL367" s="39">
        <f t="shared" si="334"/>
        <v>0</v>
      </c>
      <c r="BM367" s="39">
        <f t="shared" si="335"/>
        <v>0</v>
      </c>
      <c r="BN367" s="39">
        <f t="shared" si="336"/>
        <v>0</v>
      </c>
      <c r="BO367" s="39">
        <f t="shared" si="337"/>
        <v>0</v>
      </c>
      <c r="BP367" s="39">
        <f t="shared" si="338"/>
        <v>0</v>
      </c>
      <c r="BQ367" s="39">
        <f t="shared" si="339"/>
        <v>0</v>
      </c>
      <c r="BR367" s="43"/>
      <c r="BS367" s="39">
        <f t="shared" si="340"/>
        <v>0</v>
      </c>
      <c r="BT367" s="39">
        <f t="shared" si="341"/>
        <v>0</v>
      </c>
      <c r="BU367" s="39">
        <f t="shared" si="342"/>
        <v>0</v>
      </c>
      <c r="BV367" s="40">
        <f t="shared" si="343"/>
        <v>0</v>
      </c>
      <c r="BX367" s="39">
        <f t="shared" si="344"/>
        <v>0</v>
      </c>
      <c r="BY367" s="39">
        <f t="shared" si="345"/>
        <v>0</v>
      </c>
      <c r="BZ367" s="39">
        <f t="shared" si="346"/>
        <v>0</v>
      </c>
      <c r="CA367" s="40">
        <f t="shared" si="347"/>
        <v>0</v>
      </c>
      <c r="CB367" s="40"/>
      <c r="CC367" s="52">
        <f t="shared" si="348"/>
        <v>0</v>
      </c>
      <c r="CE367" s="52">
        <f t="shared" si="349"/>
        <v>0</v>
      </c>
      <c r="CF367" s="70"/>
    </row>
    <row r="368" spans="1:84" ht="12" customHeight="1">
      <c r="A368" s="44">
        <f t="shared" si="350"/>
        <v>48274</v>
      </c>
      <c r="B368" s="66">
        <f t="shared" si="351"/>
        <v>15000</v>
      </c>
      <c r="C368" s="67"/>
      <c r="D368" s="68">
        <f t="shared" si="313"/>
        <v>15000</v>
      </c>
      <c r="E368" s="35">
        <f t="shared" si="314"/>
        <v>0</v>
      </c>
      <c r="F368" s="35">
        <f t="shared" si="315"/>
        <v>0</v>
      </c>
      <c r="G368" s="55">
        <f t="shared" si="316"/>
        <v>6.0650000000000004</v>
      </c>
      <c r="H368" s="69">
        <f>G368+' Summary'!$B$15</f>
        <v>6.0650000000000004</v>
      </c>
      <c r="I368" s="105">
        <f>H368+' Summary'!$B$17</f>
        <v>6.0650000000000004</v>
      </c>
      <c r="J368" s="55">
        <f t="shared" si="317"/>
        <v>0</v>
      </c>
      <c r="K368" s="69">
        <f>J368+' Summary'!$B$16</f>
        <v>0</v>
      </c>
      <c r="L368" s="105">
        <f t="shared" si="318"/>
        <v>0</v>
      </c>
      <c r="M368" s="55">
        <f t="shared" si="319"/>
        <v>0</v>
      </c>
      <c r="N368" s="69">
        <f t="shared" si="360"/>
        <v>0</v>
      </c>
      <c r="O368" s="105">
        <f t="shared" si="360"/>
        <v>0</v>
      </c>
      <c r="P368" s="7"/>
      <c r="Q368" s="105">
        <f t="shared" si="321"/>
        <v>6.0650000000000004</v>
      </c>
      <c r="R368" s="105">
        <f t="shared" si="322"/>
        <v>6.0650000000000004</v>
      </c>
      <c r="S368" s="105">
        <f t="shared" si="323"/>
        <v>6.0650000000000004</v>
      </c>
      <c r="T368" s="161">
        <f>Curves!F364+' Summary'!$B$18</f>
        <v>0</v>
      </c>
      <c r="U368" s="5">
        <f t="shared" si="324"/>
        <v>31</v>
      </c>
      <c r="V368" s="45">
        <f t="shared" si="325"/>
        <v>48329</v>
      </c>
      <c r="W368" s="5">
        <f t="shared" si="326"/>
        <v>11378</v>
      </c>
      <c r="X368" s="55">
        <f t="shared" si="327"/>
        <v>6.2845917974847509E-2</v>
      </c>
      <c r="Y368" s="47">
        <f t="shared" si="328"/>
        <v>0.14549688050493426</v>
      </c>
      <c r="Z368" s="47">
        <f>Y368/Y357</f>
        <v>0.94466648057421976</v>
      </c>
      <c r="AA368" s="5">
        <f t="shared" si="329"/>
        <v>0</v>
      </c>
      <c r="AB368" s="5">
        <f t="shared" si="330"/>
        <v>0</v>
      </c>
      <c r="AD368" s="36">
        <f t="shared" si="361"/>
        <v>6.0650000000000004</v>
      </c>
      <c r="AE368" s="165">
        <f t="shared" si="362"/>
        <v>0</v>
      </c>
      <c r="AF368" s="164">
        <f t="shared" si="363"/>
        <v>31.000684462696782</v>
      </c>
      <c r="AG368" s="164">
        <f t="shared" si="364"/>
        <v>31.000684462696782</v>
      </c>
      <c r="AH368" s="160">
        <v>1</v>
      </c>
      <c r="AJ368" s="36"/>
      <c r="AK368" s="36"/>
      <c r="AL368" s="36"/>
      <c r="AM368" s="137"/>
      <c r="AO368" s="138"/>
      <c r="BI368" s="39">
        <f t="shared" si="331"/>
        <v>0</v>
      </c>
      <c r="BJ368" s="39">
        <f t="shared" si="332"/>
        <v>0</v>
      </c>
      <c r="BK368" s="39">
        <f t="shared" si="333"/>
        <v>0</v>
      </c>
      <c r="BL368" s="39">
        <f t="shared" si="334"/>
        <v>0</v>
      </c>
      <c r="BM368" s="39">
        <f t="shared" si="335"/>
        <v>0</v>
      </c>
      <c r="BN368" s="39">
        <f t="shared" si="336"/>
        <v>0</v>
      </c>
      <c r="BO368" s="39">
        <f t="shared" si="337"/>
        <v>0</v>
      </c>
      <c r="BP368" s="39">
        <f t="shared" si="338"/>
        <v>0</v>
      </c>
      <c r="BQ368" s="39">
        <f t="shared" si="339"/>
        <v>0</v>
      </c>
      <c r="BR368" s="43"/>
      <c r="BS368" s="39">
        <f t="shared" si="340"/>
        <v>0</v>
      </c>
      <c r="BT368" s="39">
        <f t="shared" si="341"/>
        <v>0</v>
      </c>
      <c r="BU368" s="39">
        <f t="shared" si="342"/>
        <v>0</v>
      </c>
      <c r="BV368" s="40">
        <f t="shared" si="343"/>
        <v>0</v>
      </c>
      <c r="BX368" s="39">
        <f t="shared" si="344"/>
        <v>0</v>
      </c>
      <c r="BY368" s="39">
        <f t="shared" si="345"/>
        <v>0</v>
      </c>
      <c r="BZ368" s="39">
        <f t="shared" si="346"/>
        <v>0</v>
      </c>
      <c r="CA368" s="40">
        <f t="shared" si="347"/>
        <v>0</v>
      </c>
      <c r="CB368" s="40"/>
      <c r="CC368" s="52">
        <f t="shared" si="348"/>
        <v>0</v>
      </c>
      <c r="CE368" s="52">
        <f t="shared" si="349"/>
        <v>0</v>
      </c>
      <c r="CF368" s="70"/>
    </row>
    <row r="369" spans="1:84" ht="12" customHeight="1" thickBot="1">
      <c r="A369" s="44">
        <f t="shared" si="350"/>
        <v>48305</v>
      </c>
      <c r="B369" s="66">
        <f t="shared" si="351"/>
        <v>15000</v>
      </c>
      <c r="C369" s="67"/>
      <c r="D369" s="68">
        <f t="shared" si="313"/>
        <v>15000</v>
      </c>
      <c r="E369" s="35">
        <f t="shared" si="314"/>
        <v>0</v>
      </c>
      <c r="F369" s="35">
        <f t="shared" si="315"/>
        <v>0</v>
      </c>
      <c r="G369" s="55">
        <f t="shared" si="316"/>
        <v>6.0650000000000004</v>
      </c>
      <c r="H369" s="69">
        <f>G369+' Summary'!$B$15</f>
        <v>6.0650000000000004</v>
      </c>
      <c r="I369" s="105">
        <f>H369+' Summary'!$B$17</f>
        <v>6.0650000000000004</v>
      </c>
      <c r="J369" s="55">
        <f t="shared" si="317"/>
        <v>0</v>
      </c>
      <c r="K369" s="69">
        <f>J369+' Summary'!$B$16</f>
        <v>0</v>
      </c>
      <c r="L369" s="105">
        <f t="shared" si="318"/>
        <v>0</v>
      </c>
      <c r="M369" s="55">
        <f t="shared" si="319"/>
        <v>0</v>
      </c>
      <c r="N369" s="69">
        <f t="shared" si="360"/>
        <v>0</v>
      </c>
      <c r="O369" s="105">
        <f t="shared" si="360"/>
        <v>0</v>
      </c>
      <c r="P369" s="7"/>
      <c r="Q369" s="105">
        <f t="shared" si="321"/>
        <v>6.0650000000000004</v>
      </c>
      <c r="R369" s="105">
        <f t="shared" si="322"/>
        <v>6.0650000000000004</v>
      </c>
      <c r="S369" s="105">
        <f t="shared" si="323"/>
        <v>6.0650000000000004</v>
      </c>
      <c r="T369" s="161">
        <f>Curves!F365+' Summary'!$B$18</f>
        <v>0</v>
      </c>
      <c r="U369" s="5">
        <f t="shared" si="324"/>
        <v>30</v>
      </c>
      <c r="V369" s="45">
        <f t="shared" si="325"/>
        <v>48359</v>
      </c>
      <c r="W369" s="5">
        <f t="shared" si="326"/>
        <v>11408</v>
      </c>
      <c r="X369" s="55">
        <f t="shared" si="327"/>
        <v>6.2845917974847509E-2</v>
      </c>
      <c r="Y369" s="47">
        <f t="shared" si="328"/>
        <v>0.14475927712739103</v>
      </c>
      <c r="Z369" s="171">
        <f>Y369/Y357</f>
        <v>0.93987744877982482</v>
      </c>
      <c r="AA369" s="5">
        <f t="shared" si="329"/>
        <v>0</v>
      </c>
      <c r="AB369" s="5">
        <f t="shared" si="330"/>
        <v>0</v>
      </c>
      <c r="AD369" s="36">
        <f>S369</f>
        <v>6.0650000000000004</v>
      </c>
      <c r="AE369" s="165">
        <f>T369</f>
        <v>0</v>
      </c>
      <c r="AF369" s="164">
        <f>(A369-$C$3)/365.25</f>
        <v>31.085557837097877</v>
      </c>
      <c r="AG369" s="164">
        <f>AF369</f>
        <v>31.085557837097877</v>
      </c>
      <c r="AH369" s="160">
        <v>1</v>
      </c>
      <c r="AI369" s="5">
        <v>0</v>
      </c>
      <c r="AJ369" s="36">
        <f>$S$8</f>
        <v>4.8062713432508364</v>
      </c>
      <c r="AK369" s="36">
        <f>AJ369-$AK$2</f>
        <v>4.7962713432508366</v>
      </c>
      <c r="AL369" s="166">
        <f>X380</f>
        <v>0</v>
      </c>
      <c r="AM369" s="137">
        <f>AM357</f>
        <v>0</v>
      </c>
      <c r="AN369" s="5">
        <v>0</v>
      </c>
      <c r="AO369" s="138">
        <f>AF380</f>
        <v>0</v>
      </c>
      <c r="AP369" s="5">
        <v>0</v>
      </c>
      <c r="AQ369" s="5">
        <v>0</v>
      </c>
      <c r="AR369" s="5">
        <v>0</v>
      </c>
      <c r="AT369" s="161" t="e">
        <f>_xll.ASTRIP(AD369:AD380,AE369:AE380,AF369:AF380,AG369:AG380,AH369:AH380,AI369,AJ369,AL369,AM369,AN369,AO369,AP369,AQ369,AR369)</f>
        <v>#VALUE!</v>
      </c>
      <c r="AU369" s="161" t="e">
        <f>_xll.ASTRIP(AD369:AD380,AE369:AE380,AF369:AF380,AG369:AG380,AH369:AH380,AI369,AK369,AL369,AM369,AN369,AO369,AP369,AQ369,AR369)</f>
        <v>#VALUE!</v>
      </c>
      <c r="AV369" s="138">
        <f>SUM(Z381:Z392)*$AG$2/12</f>
        <v>0</v>
      </c>
      <c r="AW369" s="170">
        <f>AV369/$AK$2</f>
        <v>0</v>
      </c>
      <c r="AX369" s="161" t="e">
        <f>(AT369-AU369)*AW369</f>
        <v>#VALUE!</v>
      </c>
      <c r="AY369" s="174" t="e">
        <f>AX369*SUM(E381:E392)</f>
        <v>#VALUE!</v>
      </c>
      <c r="BI369" s="39">
        <f t="shared" si="331"/>
        <v>0</v>
      </c>
      <c r="BJ369" s="39">
        <f t="shared" si="332"/>
        <v>0</v>
      </c>
      <c r="BK369" s="39">
        <f t="shared" si="333"/>
        <v>0</v>
      </c>
      <c r="BL369" s="39">
        <f t="shared" si="334"/>
        <v>0</v>
      </c>
      <c r="BM369" s="39">
        <f t="shared" si="335"/>
        <v>0</v>
      </c>
      <c r="BN369" s="39">
        <f t="shared" si="336"/>
        <v>0</v>
      </c>
      <c r="BO369" s="39">
        <f t="shared" si="337"/>
        <v>0</v>
      </c>
      <c r="BP369" s="39">
        <f t="shared" si="338"/>
        <v>0</v>
      </c>
      <c r="BQ369" s="39">
        <f t="shared" si="339"/>
        <v>0</v>
      </c>
      <c r="BR369" s="43"/>
      <c r="BS369" s="39">
        <f t="shared" si="340"/>
        <v>0</v>
      </c>
      <c r="BT369" s="39">
        <f t="shared" si="341"/>
        <v>0</v>
      </c>
      <c r="BU369" s="39">
        <f t="shared" si="342"/>
        <v>0</v>
      </c>
      <c r="BV369" s="40">
        <f t="shared" si="343"/>
        <v>0</v>
      </c>
      <c r="BX369" s="39">
        <f t="shared" si="344"/>
        <v>0</v>
      </c>
      <c r="BY369" s="39">
        <f t="shared" si="345"/>
        <v>0</v>
      </c>
      <c r="BZ369" s="39">
        <f t="shared" si="346"/>
        <v>0</v>
      </c>
      <c r="CA369" s="40">
        <f t="shared" si="347"/>
        <v>0</v>
      </c>
      <c r="CB369" s="40"/>
      <c r="CC369" s="72">
        <f t="shared" si="348"/>
        <v>0</v>
      </c>
      <c r="CE369" s="72">
        <f t="shared" si="349"/>
        <v>0</v>
      </c>
      <c r="CF369" s="70"/>
    </row>
    <row r="370" spans="1:84">
      <c r="A370" s="44">
        <f t="shared" si="350"/>
        <v>48335</v>
      </c>
      <c r="X370" s="55">
        <f t="shared" si="327"/>
        <v>6.2845917974847509E-2</v>
      </c>
      <c r="Z370" s="171"/>
      <c r="AD370" s="175"/>
      <c r="AE370" s="176"/>
      <c r="AF370" s="177"/>
      <c r="AG370" s="177"/>
      <c r="AH370" s="21"/>
      <c r="AI370" s="172"/>
      <c r="AJ370" s="175"/>
      <c r="AK370" s="175"/>
      <c r="AL370" s="175"/>
      <c r="AM370" s="178"/>
      <c r="AN370" s="172"/>
      <c r="AO370" s="179"/>
      <c r="AP370" s="172"/>
      <c r="AQ370" s="172"/>
      <c r="AR370" s="172"/>
      <c r="AS370" s="172"/>
      <c r="AT370" s="172"/>
      <c r="AU370" s="172"/>
      <c r="AV370" s="172"/>
      <c r="AW370" s="172"/>
      <c r="AX370" s="172"/>
      <c r="AY370" s="172"/>
      <c r="AZ370" s="172"/>
      <c r="BA370" s="172"/>
      <c r="BB370" s="172"/>
    </row>
    <row r="371" spans="1:84">
      <c r="Z371" s="171"/>
      <c r="AD371" s="175"/>
      <c r="AE371" s="176"/>
      <c r="AF371" s="177"/>
      <c r="AG371" s="177"/>
      <c r="AH371" s="21"/>
      <c r="AI371" s="172"/>
      <c r="AJ371" s="175"/>
      <c r="AK371" s="175"/>
      <c r="AL371" s="175"/>
      <c r="AM371" s="178"/>
      <c r="AN371" s="172"/>
      <c r="AO371" s="179"/>
      <c r="AP371" s="172"/>
      <c r="AQ371" s="172"/>
      <c r="AR371" s="172"/>
      <c r="AS371" s="172"/>
      <c r="AT371" s="172"/>
      <c r="AU371" s="172"/>
      <c r="AV371" s="172"/>
      <c r="AW371" s="172"/>
      <c r="AX371" s="172"/>
      <c r="AY371" s="172"/>
      <c r="AZ371" s="172"/>
      <c r="BA371" s="172"/>
      <c r="BB371" s="172"/>
    </row>
    <row r="372" spans="1:84">
      <c r="Z372" s="171"/>
      <c r="AD372" s="175"/>
      <c r="AE372" s="176"/>
      <c r="AF372" s="177"/>
      <c r="AG372" s="177"/>
      <c r="AH372" s="21"/>
      <c r="AI372" s="172"/>
      <c r="AJ372" s="175"/>
      <c r="AK372" s="175"/>
      <c r="AL372" s="175"/>
      <c r="AM372" s="178"/>
      <c r="AN372" s="172"/>
      <c r="AO372" s="179"/>
      <c r="AP372" s="172"/>
      <c r="AQ372" s="172"/>
      <c r="AR372" s="172"/>
      <c r="AS372" s="172"/>
      <c r="AT372" s="172"/>
      <c r="AU372" s="172"/>
      <c r="AV372" s="172"/>
      <c r="AW372" s="172"/>
      <c r="AX372" s="172"/>
      <c r="AY372" s="172"/>
      <c r="AZ372" s="172"/>
      <c r="BA372" s="172"/>
      <c r="BB372" s="172"/>
    </row>
    <row r="373" spans="1:84">
      <c r="Z373" s="171"/>
      <c r="AD373" s="175"/>
      <c r="AE373" s="176"/>
      <c r="AF373" s="177"/>
      <c r="AG373" s="177"/>
      <c r="AH373" s="21"/>
      <c r="AI373" s="172"/>
      <c r="AJ373" s="175"/>
      <c r="AK373" s="175"/>
      <c r="AL373" s="175"/>
      <c r="AM373" s="178"/>
      <c r="AN373" s="172"/>
      <c r="AO373" s="179"/>
      <c r="AP373" s="172"/>
      <c r="AQ373" s="172"/>
      <c r="AR373" s="172"/>
      <c r="AS373" s="172"/>
      <c r="AT373" s="172"/>
      <c r="AU373" s="172"/>
      <c r="AV373" s="172"/>
      <c r="AW373" s="172"/>
      <c r="AX373" s="172"/>
      <c r="AY373" s="172"/>
      <c r="AZ373" s="172"/>
      <c r="BA373" s="172"/>
      <c r="BB373" s="172"/>
    </row>
    <row r="374" spans="1:84">
      <c r="Z374" s="171"/>
      <c r="AD374" s="175"/>
      <c r="AE374" s="176"/>
      <c r="AF374" s="177"/>
      <c r="AG374" s="177"/>
      <c r="AH374" s="21"/>
      <c r="AI374" s="172"/>
      <c r="AJ374" s="175"/>
      <c r="AK374" s="175"/>
      <c r="AL374" s="175"/>
      <c r="AM374" s="178"/>
      <c r="AN374" s="172"/>
      <c r="AO374" s="179"/>
      <c r="AP374" s="172"/>
      <c r="AQ374" s="172"/>
      <c r="AR374" s="172"/>
      <c r="AS374" s="172"/>
      <c r="AT374" s="172"/>
      <c r="AU374" s="172"/>
      <c r="AV374" s="172"/>
      <c r="AW374" s="172"/>
      <c r="AX374" s="172"/>
      <c r="AY374" s="172"/>
      <c r="AZ374" s="172"/>
      <c r="BA374" s="172"/>
      <c r="BB374" s="172"/>
    </row>
    <row r="375" spans="1:84">
      <c r="Z375" s="171"/>
      <c r="AD375" s="175"/>
      <c r="AE375" s="176"/>
      <c r="AF375" s="177"/>
      <c r="AG375" s="177"/>
      <c r="AH375" s="21"/>
      <c r="AI375" s="172"/>
      <c r="AJ375" s="175"/>
      <c r="AK375" s="175"/>
      <c r="AL375" s="175"/>
      <c r="AM375" s="178"/>
      <c r="AN375" s="172"/>
      <c r="AO375" s="179"/>
      <c r="AP375" s="172"/>
      <c r="AQ375" s="172"/>
      <c r="AR375" s="172"/>
      <c r="AS375" s="172"/>
      <c r="AT375" s="172"/>
      <c r="AU375" s="172"/>
      <c r="AV375" s="172"/>
      <c r="AW375" s="172"/>
      <c r="AX375" s="172"/>
      <c r="AY375" s="172"/>
      <c r="AZ375" s="172"/>
      <c r="BA375" s="172"/>
      <c r="BB375" s="172"/>
    </row>
    <row r="376" spans="1:84">
      <c r="Z376" s="171"/>
      <c r="AD376" s="175"/>
      <c r="AE376" s="176"/>
      <c r="AF376" s="177"/>
      <c r="AG376" s="177"/>
      <c r="AH376" s="21"/>
      <c r="AI376" s="172"/>
      <c r="AJ376" s="175"/>
      <c r="AK376" s="175"/>
      <c r="AL376" s="175"/>
      <c r="AM376" s="178"/>
      <c r="AN376" s="172"/>
      <c r="AO376" s="179"/>
      <c r="AP376" s="172"/>
      <c r="AQ376" s="172"/>
      <c r="AR376" s="172"/>
      <c r="AS376" s="172"/>
      <c r="AT376" s="172"/>
      <c r="AU376" s="172"/>
      <c r="AV376" s="172"/>
      <c r="AW376" s="172"/>
      <c r="AX376" s="172"/>
      <c r="AY376" s="172"/>
      <c r="AZ376" s="172"/>
      <c r="BA376" s="172"/>
      <c r="BB376" s="172"/>
    </row>
    <row r="377" spans="1:84">
      <c r="Z377" s="171"/>
      <c r="AD377" s="175"/>
      <c r="AE377" s="176"/>
      <c r="AF377" s="177"/>
      <c r="AG377" s="177"/>
      <c r="AH377" s="21"/>
      <c r="AI377" s="172"/>
      <c r="AJ377" s="175"/>
      <c r="AK377" s="175"/>
      <c r="AL377" s="175"/>
      <c r="AM377" s="178"/>
      <c r="AN377" s="172"/>
      <c r="AO377" s="179"/>
      <c r="AP377" s="172"/>
      <c r="AQ377" s="172"/>
      <c r="AR377" s="172"/>
      <c r="AS377" s="172"/>
      <c r="AT377" s="172"/>
      <c r="AU377" s="172"/>
      <c r="AV377" s="172"/>
      <c r="AW377" s="172"/>
      <c r="AX377" s="172"/>
      <c r="AY377" s="172"/>
      <c r="AZ377" s="172"/>
      <c r="BA377" s="172"/>
      <c r="BB377" s="172"/>
    </row>
    <row r="378" spans="1:84">
      <c r="Z378" s="171"/>
      <c r="AD378" s="175"/>
      <c r="AE378" s="176"/>
      <c r="AF378" s="177"/>
      <c r="AG378" s="177"/>
      <c r="AH378" s="21"/>
      <c r="AI378" s="172"/>
      <c r="AJ378" s="175"/>
      <c r="AK378" s="175"/>
      <c r="AL378" s="175"/>
      <c r="AM378" s="178"/>
      <c r="AN378" s="172"/>
      <c r="AO378" s="179"/>
      <c r="AP378" s="172"/>
      <c r="AQ378" s="172"/>
      <c r="AR378" s="172"/>
      <c r="AS378" s="172"/>
      <c r="AT378" s="172"/>
      <c r="AU378" s="172"/>
      <c r="AV378" s="172"/>
      <c r="AW378" s="172"/>
      <c r="AX378" s="172"/>
      <c r="AY378" s="172"/>
      <c r="AZ378" s="172"/>
      <c r="BA378" s="172"/>
      <c r="BB378" s="172"/>
    </row>
    <row r="379" spans="1:84">
      <c r="Z379" s="171"/>
      <c r="AD379" s="175"/>
      <c r="AE379" s="176"/>
      <c r="AF379" s="177"/>
      <c r="AG379" s="177"/>
      <c r="AH379" s="21"/>
      <c r="AI379" s="172"/>
      <c r="AJ379" s="175"/>
      <c r="AK379" s="175"/>
      <c r="AL379" s="175"/>
      <c r="AM379" s="178"/>
      <c r="AN379" s="172"/>
      <c r="AO379" s="179"/>
      <c r="AP379" s="172"/>
      <c r="AQ379" s="172"/>
      <c r="AR379" s="172"/>
      <c r="AS379" s="172"/>
      <c r="AT379" s="172"/>
      <c r="AU379" s="172"/>
      <c r="AV379" s="172"/>
      <c r="AW379" s="172"/>
      <c r="AX379" s="172"/>
      <c r="AY379" s="172"/>
      <c r="AZ379" s="172"/>
      <c r="BA379" s="172"/>
      <c r="BB379" s="172"/>
    </row>
    <row r="380" spans="1:84">
      <c r="Z380" s="171"/>
      <c r="AD380" s="175"/>
      <c r="AE380" s="176"/>
      <c r="AF380" s="177"/>
      <c r="AG380" s="177"/>
      <c r="AH380" s="21"/>
      <c r="AI380" s="172"/>
      <c r="AJ380" s="175"/>
      <c r="AK380" s="175"/>
      <c r="AL380" s="175"/>
      <c r="AM380" s="178"/>
      <c r="AN380" s="172"/>
      <c r="AO380" s="179"/>
      <c r="AP380" s="172"/>
      <c r="AQ380" s="172"/>
      <c r="AR380" s="172"/>
      <c r="AS380" s="172"/>
      <c r="AT380" s="172"/>
      <c r="AU380" s="172"/>
      <c r="AV380" s="172"/>
      <c r="AW380" s="172"/>
      <c r="AX380" s="172"/>
      <c r="AY380" s="172"/>
      <c r="AZ380" s="172"/>
      <c r="BA380" s="172"/>
      <c r="BB380" s="172"/>
    </row>
    <row r="381" spans="1:84">
      <c r="Z381" s="171"/>
      <c r="AD381" s="172"/>
      <c r="AE381" s="172"/>
      <c r="AF381" s="172"/>
      <c r="AG381" s="172"/>
      <c r="AH381" s="172"/>
      <c r="AI381" s="172"/>
      <c r="AJ381" s="172"/>
      <c r="AK381" s="172"/>
      <c r="AL381" s="172"/>
      <c r="AM381" s="172"/>
      <c r="AN381" s="172"/>
      <c r="AO381" s="180"/>
      <c r="AP381" s="172"/>
      <c r="AQ381" s="172"/>
      <c r="AR381" s="172"/>
      <c r="AS381" s="172"/>
      <c r="AT381" s="172"/>
      <c r="AU381" s="172"/>
      <c r="AV381" s="172"/>
      <c r="AW381" s="172"/>
      <c r="AX381" s="172"/>
      <c r="AY381" s="172"/>
      <c r="AZ381" s="172"/>
      <c r="BA381" s="172"/>
      <c r="BB381" s="172"/>
    </row>
    <row r="382" spans="1:84">
      <c r="Z382" s="172"/>
      <c r="AD382" s="172"/>
      <c r="AE382" s="172"/>
      <c r="AF382" s="172"/>
      <c r="AG382" s="172"/>
      <c r="AH382" s="172"/>
      <c r="AI382" s="172"/>
      <c r="AJ382" s="172"/>
      <c r="AK382" s="172"/>
      <c r="AL382" s="172"/>
      <c r="AM382" s="172"/>
      <c r="AN382" s="172"/>
      <c r="AO382" s="172"/>
      <c r="AP382" s="172"/>
      <c r="AQ382" s="172"/>
      <c r="AR382" s="172"/>
      <c r="AS382" s="172"/>
      <c r="AT382" s="172"/>
      <c r="AU382" s="172"/>
      <c r="AV382" s="172"/>
      <c r="AW382" s="172"/>
      <c r="AX382" s="172"/>
      <c r="AY382" s="172"/>
      <c r="AZ382" s="172"/>
      <c r="BA382" s="172"/>
      <c r="BB382" s="172"/>
    </row>
    <row r="383" spans="1:84">
      <c r="Z383" s="172"/>
      <c r="AD383" s="172"/>
      <c r="AE383" s="172"/>
      <c r="AF383" s="172"/>
      <c r="AG383" s="172"/>
      <c r="AH383" s="172"/>
      <c r="AI383" s="172"/>
      <c r="AJ383" s="172"/>
      <c r="AK383" s="172"/>
      <c r="AL383" s="172"/>
      <c r="AM383" s="172"/>
      <c r="AN383" s="172"/>
      <c r="AO383" s="172"/>
      <c r="AP383" s="172"/>
      <c r="AQ383" s="172"/>
      <c r="AR383" s="172"/>
      <c r="AS383" s="172"/>
      <c r="AT383" s="172"/>
      <c r="AU383" s="172"/>
      <c r="AV383" s="172"/>
      <c r="AW383" s="172"/>
      <c r="AX383" s="172"/>
      <c r="AY383" s="172"/>
      <c r="AZ383" s="172"/>
      <c r="BA383" s="172"/>
      <c r="BB383" s="172"/>
    </row>
    <row r="384" spans="1:84">
      <c r="Z384" s="172"/>
      <c r="AD384" s="172"/>
      <c r="AE384" s="172"/>
      <c r="AF384" s="172"/>
      <c r="AG384" s="172"/>
      <c r="AH384" s="172"/>
      <c r="AI384" s="172"/>
      <c r="AJ384" s="172"/>
      <c r="AK384" s="172"/>
      <c r="AL384" s="172"/>
      <c r="AM384" s="172"/>
      <c r="AN384" s="172"/>
      <c r="AO384" s="172"/>
      <c r="AP384" s="172"/>
      <c r="AQ384" s="172"/>
      <c r="AR384" s="172"/>
      <c r="AS384" s="172"/>
      <c r="AT384" s="172"/>
      <c r="AU384" s="172"/>
      <c r="AV384" s="172"/>
      <c r="AW384" s="172"/>
      <c r="AX384" s="172"/>
      <c r="AY384" s="172"/>
      <c r="AZ384" s="172"/>
      <c r="BA384" s="172"/>
      <c r="BB384" s="172"/>
    </row>
    <row r="385" spans="26:54">
      <c r="Z385" s="172"/>
      <c r="AD385" s="172"/>
      <c r="AE385" s="172"/>
      <c r="AF385" s="172"/>
      <c r="AG385" s="172"/>
      <c r="AH385" s="172"/>
      <c r="AI385" s="172"/>
      <c r="AJ385" s="172"/>
      <c r="AK385" s="172"/>
      <c r="AL385" s="172"/>
      <c r="AM385" s="172"/>
      <c r="AN385" s="172"/>
      <c r="AO385" s="172"/>
      <c r="AP385" s="172"/>
      <c r="AQ385" s="172"/>
      <c r="AR385" s="172"/>
      <c r="AS385" s="172"/>
      <c r="AT385" s="172"/>
      <c r="AU385" s="172"/>
      <c r="AV385" s="172"/>
      <c r="AW385" s="172"/>
      <c r="AX385" s="172"/>
      <c r="AY385" s="172"/>
      <c r="AZ385" s="172"/>
      <c r="BA385" s="172"/>
      <c r="BB385" s="172"/>
    </row>
    <row r="386" spans="26:54">
      <c r="Z386" s="172"/>
      <c r="AD386" s="172"/>
      <c r="AE386" s="172"/>
      <c r="AF386" s="172"/>
      <c r="AG386" s="172"/>
      <c r="AH386" s="172"/>
      <c r="AI386" s="172"/>
      <c r="AJ386" s="172"/>
      <c r="AK386" s="172"/>
      <c r="AL386" s="172"/>
      <c r="AM386" s="172"/>
      <c r="AN386" s="172"/>
      <c r="AO386" s="172"/>
      <c r="AP386" s="172"/>
      <c r="AQ386" s="172"/>
      <c r="AR386" s="172"/>
      <c r="AS386" s="172"/>
      <c r="AT386" s="172"/>
      <c r="AU386" s="172"/>
      <c r="AV386" s="172"/>
      <c r="AW386" s="172"/>
      <c r="AX386" s="172"/>
      <c r="AY386" s="172"/>
      <c r="AZ386" s="172"/>
      <c r="BA386" s="172"/>
      <c r="BB386" s="172"/>
    </row>
    <row r="387" spans="26:54">
      <c r="Z387" s="172"/>
      <c r="AD387" s="172"/>
      <c r="AE387" s="172"/>
      <c r="AF387" s="172"/>
      <c r="AG387" s="172"/>
      <c r="AH387" s="172"/>
      <c r="AI387" s="172"/>
      <c r="AJ387" s="172"/>
      <c r="AK387" s="172"/>
      <c r="AL387" s="172"/>
      <c r="AM387" s="172"/>
      <c r="AN387" s="172"/>
      <c r="AO387" s="172"/>
      <c r="AP387" s="172"/>
      <c r="AQ387" s="172"/>
      <c r="AR387" s="172"/>
      <c r="AS387" s="172"/>
      <c r="AT387" s="172"/>
      <c r="AU387" s="172"/>
      <c r="AV387" s="172"/>
      <c r="AW387" s="172"/>
      <c r="AX387" s="172"/>
      <c r="AY387" s="172"/>
      <c r="AZ387" s="172"/>
      <c r="BA387" s="172"/>
      <c r="BB387" s="172"/>
    </row>
    <row r="388" spans="26:54">
      <c r="Z388" s="172"/>
      <c r="AD388" s="172"/>
      <c r="AE388" s="172"/>
      <c r="AF388" s="172"/>
      <c r="AG388" s="172"/>
      <c r="AH388" s="172"/>
      <c r="AI388" s="172"/>
      <c r="AJ388" s="172"/>
      <c r="AK388" s="172"/>
      <c r="AL388" s="172"/>
      <c r="AM388" s="172"/>
      <c r="AN388" s="172"/>
      <c r="AO388" s="172"/>
      <c r="AP388" s="172"/>
      <c r="AQ388" s="172"/>
      <c r="AR388" s="172"/>
      <c r="AS388" s="172"/>
      <c r="AT388" s="172"/>
      <c r="AU388" s="172"/>
      <c r="AV388" s="172"/>
      <c r="AW388" s="172"/>
      <c r="AX388" s="172"/>
      <c r="AY388" s="172"/>
      <c r="AZ388" s="172"/>
      <c r="BA388" s="172"/>
      <c r="BB388" s="172"/>
    </row>
    <row r="389" spans="26:54">
      <c r="Z389" s="172"/>
      <c r="AD389" s="172"/>
      <c r="AE389" s="172"/>
      <c r="AF389" s="172"/>
      <c r="AG389" s="172"/>
      <c r="AH389" s="172"/>
      <c r="AI389" s="172"/>
      <c r="AJ389" s="172"/>
      <c r="AK389" s="172"/>
      <c r="AL389" s="172"/>
      <c r="AM389" s="172"/>
      <c r="AN389" s="172"/>
      <c r="AO389" s="172"/>
      <c r="AP389" s="172"/>
      <c r="AQ389" s="172"/>
      <c r="AR389" s="172"/>
      <c r="AS389" s="172"/>
      <c r="AT389" s="172"/>
      <c r="AU389" s="172"/>
      <c r="AV389" s="172"/>
      <c r="AW389" s="172"/>
      <c r="AX389" s="172"/>
      <c r="AY389" s="172"/>
      <c r="AZ389" s="172"/>
      <c r="BA389" s="172"/>
      <c r="BB389" s="172"/>
    </row>
    <row r="390" spans="26:54">
      <c r="Z390" s="172"/>
      <c r="AD390" s="172"/>
      <c r="AE390" s="172"/>
      <c r="AF390" s="172"/>
      <c r="AG390" s="172"/>
      <c r="AH390" s="172"/>
      <c r="AI390" s="172"/>
      <c r="AJ390" s="172"/>
      <c r="AK390" s="172"/>
      <c r="AL390" s="172"/>
      <c r="AM390" s="172"/>
      <c r="AN390" s="172"/>
      <c r="AO390" s="172"/>
      <c r="AP390" s="172"/>
      <c r="AQ390" s="172"/>
      <c r="AR390" s="172"/>
      <c r="AS390" s="172"/>
      <c r="AT390" s="172"/>
      <c r="AU390" s="172"/>
      <c r="AV390" s="172"/>
      <c r="AW390" s="172"/>
      <c r="AX390" s="172"/>
      <c r="AY390" s="172"/>
      <c r="AZ390" s="172"/>
      <c r="BA390" s="172"/>
      <c r="BB390" s="172"/>
    </row>
    <row r="391" spans="26:54">
      <c r="Z391" s="172"/>
      <c r="AD391" s="172"/>
      <c r="AE391" s="172"/>
      <c r="AF391" s="172"/>
      <c r="AG391" s="172"/>
      <c r="AH391" s="172"/>
      <c r="AI391" s="172"/>
      <c r="AJ391" s="172"/>
      <c r="AK391" s="172"/>
      <c r="AL391" s="172"/>
      <c r="AM391" s="172"/>
      <c r="AN391" s="172"/>
      <c r="AO391" s="172"/>
      <c r="AP391" s="172"/>
      <c r="AQ391" s="172"/>
      <c r="AR391" s="172"/>
      <c r="AS391" s="172"/>
      <c r="AT391" s="172"/>
      <c r="AU391" s="172"/>
      <c r="AV391" s="172"/>
      <c r="AW391" s="172"/>
      <c r="AX391" s="172"/>
      <c r="AY391" s="172"/>
      <c r="AZ391" s="172"/>
      <c r="BA391" s="172"/>
      <c r="BB391" s="172"/>
    </row>
    <row r="392" spans="26:54">
      <c r="Z392" s="172"/>
      <c r="AD392" s="172"/>
      <c r="AE392" s="172"/>
      <c r="AF392" s="172"/>
      <c r="AG392" s="172"/>
      <c r="AH392" s="172"/>
      <c r="AI392" s="172"/>
      <c r="AJ392" s="172"/>
      <c r="AK392" s="172"/>
      <c r="AL392" s="172"/>
      <c r="AM392" s="172"/>
      <c r="AN392" s="172"/>
      <c r="AO392" s="172"/>
      <c r="AP392" s="172"/>
      <c r="AQ392" s="172"/>
      <c r="AR392" s="172"/>
      <c r="AS392" s="172"/>
      <c r="AT392" s="172"/>
      <c r="AU392" s="172"/>
      <c r="AV392" s="172"/>
      <c r="AW392" s="172"/>
      <c r="AX392" s="172"/>
      <c r="AY392" s="172"/>
      <c r="AZ392" s="172"/>
      <c r="BA392" s="172"/>
      <c r="BB392" s="172"/>
    </row>
    <row r="393" spans="26:54">
      <c r="Z393" s="172"/>
      <c r="AD393" s="172"/>
      <c r="AE393" s="172"/>
      <c r="AF393" s="172"/>
      <c r="AG393" s="172"/>
      <c r="AH393" s="172"/>
      <c r="AI393" s="172"/>
      <c r="AJ393" s="172"/>
      <c r="AK393" s="172"/>
      <c r="AL393" s="172"/>
      <c r="AM393" s="172"/>
      <c r="AN393" s="172"/>
      <c r="AO393" s="172"/>
      <c r="AP393" s="172"/>
      <c r="AQ393" s="172"/>
      <c r="AR393" s="172"/>
      <c r="AS393" s="172"/>
      <c r="AT393" s="172"/>
      <c r="AU393" s="172"/>
      <c r="AV393" s="172"/>
      <c r="AW393" s="172"/>
      <c r="AX393" s="172"/>
      <c r="AY393" s="172"/>
      <c r="AZ393" s="172"/>
      <c r="BA393" s="172"/>
      <c r="BB393" s="172"/>
    </row>
    <row r="394" spans="26:54">
      <c r="Z394" s="172"/>
      <c r="AD394" s="172"/>
      <c r="AE394" s="172"/>
      <c r="AF394" s="172"/>
      <c r="AG394" s="172"/>
      <c r="AH394" s="172"/>
      <c r="AI394" s="172"/>
      <c r="AJ394" s="172"/>
      <c r="AK394" s="172"/>
      <c r="AL394" s="172"/>
      <c r="AM394" s="172"/>
      <c r="AN394" s="172"/>
      <c r="AO394" s="172"/>
      <c r="AP394" s="172"/>
      <c r="AQ394" s="172"/>
      <c r="AR394" s="172"/>
      <c r="AS394" s="172"/>
      <c r="AT394" s="172"/>
      <c r="AU394" s="172"/>
      <c r="AV394" s="172"/>
      <c r="AW394" s="172"/>
      <c r="AX394" s="172"/>
      <c r="AY394" s="172"/>
      <c r="AZ394" s="172"/>
      <c r="BA394" s="172"/>
      <c r="BB394" s="172"/>
    </row>
    <row r="395" spans="26:54">
      <c r="Z395" s="172"/>
      <c r="AD395" s="172"/>
      <c r="AE395" s="172"/>
      <c r="AF395" s="172"/>
      <c r="AG395" s="172"/>
      <c r="AH395" s="172"/>
      <c r="AI395" s="172"/>
      <c r="AJ395" s="172"/>
      <c r="AK395" s="172"/>
      <c r="AL395" s="172"/>
      <c r="AM395" s="172"/>
      <c r="AN395" s="172"/>
      <c r="AO395" s="172"/>
      <c r="AP395" s="172"/>
      <c r="AQ395" s="172"/>
      <c r="AR395" s="172"/>
      <c r="AS395" s="172"/>
      <c r="AT395" s="172"/>
      <c r="AU395" s="172"/>
      <c r="AV395" s="172"/>
      <c r="AW395" s="172"/>
      <c r="AX395" s="172"/>
      <c r="AY395" s="172"/>
      <c r="AZ395" s="172"/>
      <c r="BA395" s="172"/>
      <c r="BB395" s="172"/>
    </row>
    <row r="396" spans="26:54">
      <c r="Z396" s="172"/>
      <c r="AD396" s="172"/>
      <c r="AE396" s="172"/>
      <c r="AF396" s="172"/>
      <c r="AG396" s="172"/>
      <c r="AH396" s="172"/>
      <c r="AI396" s="172"/>
      <c r="AJ396" s="172"/>
      <c r="AK396" s="172"/>
      <c r="AL396" s="172"/>
      <c r="AM396" s="172"/>
      <c r="AN396" s="172"/>
      <c r="AO396" s="172"/>
      <c r="AP396" s="172"/>
      <c r="AQ396" s="172"/>
      <c r="AR396" s="172"/>
      <c r="AS396" s="172"/>
      <c r="AT396" s="172"/>
      <c r="AU396" s="172"/>
      <c r="AV396" s="172"/>
      <c r="AW396" s="172"/>
      <c r="AX396" s="172"/>
      <c r="AY396" s="172"/>
      <c r="AZ396" s="172"/>
      <c r="BA396" s="172"/>
      <c r="BB396" s="172"/>
    </row>
    <row r="397" spans="26:54">
      <c r="Z397" s="172"/>
    </row>
    <row r="398" spans="26:54">
      <c r="Z398" s="172"/>
    </row>
    <row r="399" spans="26:54">
      <c r="Z399" s="172"/>
    </row>
    <row r="65536" spans="32:32">
      <c r="AF65536" s="136">
        <f>A65535+U65535</f>
        <v>0</v>
      </c>
    </row>
  </sheetData>
  <pageMargins left="0.75" right="0.75" top="1" bottom="1" header="0.5" footer="0.5"/>
  <pageSetup paperSize="5" scale="22" orientation="landscape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232"/>
  <sheetViews>
    <sheetView workbookViewId="0"/>
  </sheetViews>
  <sheetFormatPr defaultRowHeight="12.75"/>
  <cols>
    <col min="1" max="1" width="7.140625" bestFit="1" customWidth="1"/>
    <col min="2" max="2" width="8.140625" bestFit="1" customWidth="1"/>
    <col min="3" max="3" width="9.85546875" bestFit="1" customWidth="1"/>
    <col min="4" max="4" width="11.42578125" bestFit="1" customWidth="1"/>
    <col min="5" max="5" width="10.7109375" bestFit="1" customWidth="1"/>
    <col min="6" max="6" width="12.85546875" bestFit="1" customWidth="1"/>
    <col min="7" max="7" width="10.7109375" bestFit="1" customWidth="1"/>
    <col min="8" max="8" width="10.140625" bestFit="1" customWidth="1"/>
    <col min="13" max="13" width="12.5703125" customWidth="1"/>
  </cols>
  <sheetData>
    <row r="1" spans="1:10" s="80" customFormat="1">
      <c r="A1" s="80" t="s">
        <v>50</v>
      </c>
    </row>
    <row r="2" spans="1:10" s="80" customFormat="1">
      <c r="A2" s="80" t="s">
        <v>49</v>
      </c>
      <c r="B2" s="88">
        <f>' Summary'!B5</f>
        <v>36950</v>
      </c>
    </row>
    <row r="3" spans="1:10" s="80" customFormat="1"/>
    <row r="4" spans="1:10" s="80" customFormat="1"/>
    <row r="5" spans="1:10" s="81" customFormat="1">
      <c r="A5" s="81" t="s">
        <v>31</v>
      </c>
      <c r="B5" s="81" t="s">
        <v>42</v>
      </c>
      <c r="C5" s="81" t="s">
        <v>44</v>
      </c>
      <c r="D5" s="81" t="s">
        <v>69</v>
      </c>
      <c r="E5" s="81" t="s">
        <v>70</v>
      </c>
      <c r="F5" s="81" t="s">
        <v>94</v>
      </c>
      <c r="G5" s="81" t="s">
        <v>95</v>
      </c>
    </row>
    <row r="6" spans="1:10">
      <c r="A6" s="83">
        <f>Swap!mthbeg</f>
        <v>37377</v>
      </c>
      <c r="B6" s="55">
        <f>VLOOKUP($A6,[1]!Table,MATCH(B$5,[1]!Curves,0))</f>
        <v>4.5030000000000001</v>
      </c>
      <c r="C6" s="55">
        <f>VLOOKUP($A6,[1]!Table,MATCH(C$5,[1]!Curves,0))</f>
        <v>4.9262126939898718E-2</v>
      </c>
      <c r="D6" s="55">
        <f>VLOOKUP($A6,[1]!Table,MATCH(D$5,[1]!Curves,0))</f>
        <v>7.2499999999999995E-3</v>
      </c>
      <c r="E6" s="55">
        <f>VLOOKUP($A6,[1]!Table,MATCH(E$5,[1]!Curves,0))</f>
        <v>7.4999999999999997E-3</v>
      </c>
      <c r="F6" s="55">
        <f>VLOOKUP($A6,[1]!Table,MATCH(F$5,[1]!Curves,0))</f>
        <v>0.33400000000000002</v>
      </c>
      <c r="G6" s="55">
        <f>VLOOKUP($A6,[1]!Table,MATCH(G$5,[1]!Curves,0))</f>
        <v>0</v>
      </c>
      <c r="H6" s="103"/>
      <c r="I6" s="103"/>
      <c r="J6" s="103"/>
    </row>
    <row r="7" spans="1:10">
      <c r="A7" s="83">
        <f t="shared" ref="A7:A70" si="0">EDATE(A6,1)</f>
        <v>37408</v>
      </c>
      <c r="B7" s="55">
        <f>VLOOKUP($A7,[1]!Table,MATCH(B$5,[1]!Curves,0))</f>
        <v>4.5179999999999998</v>
      </c>
      <c r="C7" s="55">
        <f>VLOOKUP($A7,[1]!Table,MATCH(C$5,[1]!Curves,0))</f>
        <v>4.9295828433760618E-2</v>
      </c>
      <c r="D7" s="55">
        <f>VLOOKUP($A7,[1]!Table,MATCH(D$5,[1]!Curves,0))</f>
        <v>7.2499999999999995E-3</v>
      </c>
      <c r="E7" s="55">
        <f>VLOOKUP($A7,[1]!Table,MATCH(E$5,[1]!Curves,0))</f>
        <v>7.4999999999999997E-3</v>
      </c>
      <c r="F7" s="55">
        <f>VLOOKUP($A7,[1]!Table,MATCH(F$5,[1]!Curves,0))</f>
        <v>0.32400000000000001</v>
      </c>
      <c r="G7" s="55">
        <f>VLOOKUP($A7,[1]!Table,MATCH(G$5,[1]!Curves,0))</f>
        <v>0</v>
      </c>
      <c r="H7" s="103"/>
      <c r="I7" s="103"/>
      <c r="J7" s="103"/>
    </row>
    <row r="8" spans="1:10">
      <c r="A8" s="83">
        <f t="shared" si="0"/>
        <v>37438</v>
      </c>
      <c r="B8" s="55">
        <f>VLOOKUP($A8,[1]!Table,MATCH(B$5,[1]!Curves,0))</f>
        <v>4.5579999999999998</v>
      </c>
      <c r="C8" s="55">
        <f>VLOOKUP($A8,[1]!Table,MATCH(C$5,[1]!Curves,0))</f>
        <v>4.9361328276276616E-2</v>
      </c>
      <c r="D8" s="55">
        <f>VLOOKUP($A8,[1]!Table,MATCH(D$5,[1]!Curves,0))</f>
        <v>7.2499999999999995E-3</v>
      </c>
      <c r="E8" s="55">
        <f>VLOOKUP($A8,[1]!Table,MATCH(E$5,[1]!Curves,0))</f>
        <v>7.4999999999999997E-3</v>
      </c>
      <c r="F8" s="55">
        <f>VLOOKUP($A8,[1]!Table,MATCH(F$5,[1]!Curves,0))</f>
        <v>0.32400000000000001</v>
      </c>
      <c r="G8" s="55">
        <f>VLOOKUP($A8,[1]!Table,MATCH(G$5,[1]!Curves,0))</f>
        <v>0</v>
      </c>
      <c r="H8" s="103"/>
      <c r="I8" s="103"/>
      <c r="J8" s="103"/>
    </row>
    <row r="9" spans="1:10">
      <c r="A9" s="83">
        <f t="shared" si="0"/>
        <v>37469</v>
      </c>
      <c r="B9" s="55">
        <f>VLOOKUP($A9,[1]!Table,MATCH(B$5,[1]!Curves,0))</f>
        <v>4.5650000000000004</v>
      </c>
      <c r="C9" s="55">
        <f>VLOOKUP($A9,[1]!Table,MATCH(C$5,[1]!Curves,0))</f>
        <v>4.9482932540772011E-2</v>
      </c>
      <c r="D9" s="55">
        <f>VLOOKUP($A9,[1]!Table,MATCH(D$5,[1]!Curves,0))</f>
        <v>7.2499999999999995E-3</v>
      </c>
      <c r="E9" s="55">
        <f>VLOOKUP($A9,[1]!Table,MATCH(E$5,[1]!Curves,0))</f>
        <v>7.4999999999999997E-3</v>
      </c>
      <c r="F9" s="55">
        <f>VLOOKUP($A9,[1]!Table,MATCH(F$5,[1]!Curves,0))</f>
        <v>0.32400000000000001</v>
      </c>
      <c r="G9" s="55">
        <f>VLOOKUP($A9,[1]!Table,MATCH(G$5,[1]!Curves,0))</f>
        <v>0</v>
      </c>
      <c r="H9" s="103"/>
      <c r="I9" s="103"/>
      <c r="J9" s="103"/>
    </row>
    <row r="10" spans="1:10">
      <c r="A10" s="83">
        <f t="shared" si="0"/>
        <v>37500</v>
      </c>
      <c r="B10" s="55">
        <f>VLOOKUP($A10,[1]!Table,MATCH(B$5,[1]!Curves,0))</f>
        <v>4.5390000000000006</v>
      </c>
      <c r="C10" s="55">
        <f>VLOOKUP($A10,[1]!Table,MATCH(C$5,[1]!Curves,0))</f>
        <v>4.9604536810206011E-2</v>
      </c>
      <c r="D10" s="55">
        <f>VLOOKUP($A10,[1]!Table,MATCH(D$5,[1]!Curves,0))</f>
        <v>7.2499999999999995E-3</v>
      </c>
      <c r="E10" s="55">
        <f>VLOOKUP($A10,[1]!Table,MATCH(E$5,[1]!Curves,0))</f>
        <v>7.4999999999999997E-3</v>
      </c>
      <c r="F10" s="55">
        <f>VLOOKUP($A10,[1]!Table,MATCH(F$5,[1]!Curves,0))</f>
        <v>0.32400000000000001</v>
      </c>
      <c r="G10" s="55">
        <f>VLOOKUP($A10,[1]!Table,MATCH(G$5,[1]!Curves,0))</f>
        <v>0</v>
      </c>
      <c r="H10" s="103"/>
      <c r="I10" s="103"/>
      <c r="J10" s="103"/>
    </row>
    <row r="11" spans="1:10">
      <c r="A11" s="83">
        <f t="shared" si="0"/>
        <v>37530</v>
      </c>
      <c r="B11" s="55">
        <f>VLOOKUP($A11,[1]!Table,MATCH(B$5,[1]!Curves,0))</f>
        <v>4.5340000000000007</v>
      </c>
      <c r="C11" s="55">
        <f>VLOOKUP($A11,[1]!Table,MATCH(C$5,[1]!Curves,0))</f>
        <v>4.9736622557483602E-2</v>
      </c>
      <c r="D11" s="55">
        <f>VLOOKUP($A11,[1]!Table,MATCH(D$5,[1]!Curves,0))</f>
        <v>7.2499999999999995E-3</v>
      </c>
      <c r="E11" s="55">
        <f>VLOOKUP($A11,[1]!Table,MATCH(E$5,[1]!Curves,0))</f>
        <v>7.4999999999999997E-3</v>
      </c>
      <c r="F11" s="55">
        <f>VLOOKUP($A11,[1]!Table,MATCH(F$5,[1]!Curves,0))</f>
        <v>0.32600000000000001</v>
      </c>
      <c r="G11" s="55">
        <f>VLOOKUP($A11,[1]!Table,MATCH(G$5,[1]!Curves,0))</f>
        <v>0</v>
      </c>
      <c r="H11" s="103"/>
      <c r="I11" s="103"/>
      <c r="J11" s="103"/>
    </row>
    <row r="12" spans="1:10">
      <c r="A12" s="83">
        <f t="shared" si="0"/>
        <v>37561</v>
      </c>
      <c r="B12" s="55">
        <f>VLOOKUP($A12,[1]!Table,MATCH(B$5,[1]!Curves,0))</f>
        <v>4.6510000000000007</v>
      </c>
      <c r="C12" s="55">
        <f>VLOOKUP($A12,[1]!Table,MATCH(C$5,[1]!Curves,0))</f>
        <v>4.9893723268994022E-2</v>
      </c>
      <c r="D12" s="55">
        <f>VLOOKUP($A12,[1]!Table,MATCH(D$5,[1]!Curves,0))</f>
        <v>-5.0000000000000001E-3</v>
      </c>
      <c r="E12" s="55">
        <f>VLOOKUP($A12,[1]!Table,MATCH(E$5,[1]!Curves,0))</f>
        <v>7.4999999999999997E-3</v>
      </c>
      <c r="F12" s="55">
        <f>VLOOKUP($A12,[1]!Table,MATCH(F$5,[1]!Curves,0))</f>
        <v>0.32900000000000001</v>
      </c>
      <c r="G12" s="55">
        <f>VLOOKUP($A12,[1]!Table,MATCH(G$5,[1]!Curves,0))</f>
        <v>0</v>
      </c>
      <c r="H12" s="103"/>
      <c r="I12" s="103"/>
      <c r="J12" s="103"/>
    </row>
    <row r="13" spans="1:10">
      <c r="A13" s="83">
        <f t="shared" si="0"/>
        <v>37591</v>
      </c>
      <c r="B13" s="55">
        <f>VLOOKUP($A13,[1]!Table,MATCH(B$5,[1]!Curves,0))</f>
        <v>4.7610000000000001</v>
      </c>
      <c r="C13" s="55">
        <f>VLOOKUP($A13,[1]!Table,MATCH(C$5,[1]!Curves,0))</f>
        <v>5.0045756223463307E-2</v>
      </c>
      <c r="D13" s="55">
        <f>VLOOKUP($A13,[1]!Table,MATCH(D$5,[1]!Curves,0))</f>
        <v>-5.0000000000000001E-3</v>
      </c>
      <c r="E13" s="55">
        <f>VLOOKUP($A13,[1]!Table,MATCH(E$5,[1]!Curves,0))</f>
        <v>7.4999999999999997E-3</v>
      </c>
      <c r="F13" s="55">
        <f>VLOOKUP($A13,[1]!Table,MATCH(F$5,[1]!Curves,0))</f>
        <v>0.33200000000000002</v>
      </c>
      <c r="G13" s="55">
        <f>VLOOKUP($A13,[1]!Table,MATCH(G$5,[1]!Curves,0))</f>
        <v>0</v>
      </c>
      <c r="H13" s="103"/>
      <c r="I13" s="103"/>
      <c r="J13" s="103"/>
    </row>
    <row r="14" spans="1:10">
      <c r="A14" s="83">
        <f t="shared" si="0"/>
        <v>37622</v>
      </c>
      <c r="B14" s="55">
        <f>VLOOKUP($A14,[1]!Table,MATCH(B$5,[1]!Curves,0))</f>
        <v>4.8040000000000003</v>
      </c>
      <c r="C14" s="55">
        <f>VLOOKUP($A14,[1]!Table,MATCH(C$5,[1]!Curves,0))</f>
        <v>5.022068830345771E-2</v>
      </c>
      <c r="D14" s="55">
        <f>VLOOKUP($A14,[1]!Table,MATCH(D$5,[1]!Curves,0))</f>
        <v>-5.0000000000000001E-3</v>
      </c>
      <c r="E14" s="55">
        <f>VLOOKUP($A14,[1]!Table,MATCH(E$5,[1]!Curves,0))</f>
        <v>7.4999999999999997E-3</v>
      </c>
      <c r="F14" s="55">
        <f>VLOOKUP($A14,[1]!Table,MATCH(F$5,[1]!Curves,0))</f>
        <v>0.33700000000000002</v>
      </c>
      <c r="G14" s="55">
        <f>VLOOKUP($A14,[1]!Table,MATCH(G$5,[1]!Curves,0))</f>
        <v>0</v>
      </c>
      <c r="H14" s="103"/>
      <c r="I14" s="103"/>
      <c r="J14" s="103"/>
    </row>
    <row r="15" spans="1:10">
      <c r="A15" s="83">
        <f t="shared" si="0"/>
        <v>37653</v>
      </c>
      <c r="B15" s="55">
        <f>VLOOKUP($A15,[1]!Table,MATCH(B$5,[1]!Curves,0))</f>
        <v>4.6840000000000002</v>
      </c>
      <c r="C15" s="55">
        <f>VLOOKUP($A15,[1]!Table,MATCH(C$5,[1]!Curves,0))</f>
        <v>5.0417272751402717E-2</v>
      </c>
      <c r="D15" s="55">
        <f>VLOOKUP($A15,[1]!Table,MATCH(D$5,[1]!Curves,0))</f>
        <v>-5.0000000000000001E-3</v>
      </c>
      <c r="E15" s="55">
        <f>VLOOKUP($A15,[1]!Table,MATCH(E$5,[1]!Curves,0))</f>
        <v>7.4999999999999997E-3</v>
      </c>
      <c r="F15" s="55">
        <f>VLOOKUP($A15,[1]!Table,MATCH(F$5,[1]!Curves,0))</f>
        <v>0.32100000000000001</v>
      </c>
      <c r="G15" s="55">
        <f>VLOOKUP($A15,[1]!Table,MATCH(G$5,[1]!Curves,0))</f>
        <v>0</v>
      </c>
      <c r="H15" s="103"/>
      <c r="I15" s="103"/>
      <c r="J15" s="103"/>
    </row>
    <row r="16" spans="1:10">
      <c r="A16" s="83">
        <f t="shared" si="0"/>
        <v>37681</v>
      </c>
      <c r="B16" s="55">
        <f>VLOOKUP($A16,[1]!Table,MATCH(B$5,[1]!Curves,0))</f>
        <v>4.524</v>
      </c>
      <c r="C16" s="55">
        <f>VLOOKUP($A16,[1]!Table,MATCH(C$5,[1]!Curves,0))</f>
        <v>5.0594832909021607E-2</v>
      </c>
      <c r="D16" s="55">
        <f>VLOOKUP($A16,[1]!Table,MATCH(D$5,[1]!Curves,0))</f>
        <v>-5.0000000000000001E-3</v>
      </c>
      <c r="E16" s="55">
        <f>VLOOKUP($A16,[1]!Table,MATCH(E$5,[1]!Curves,0))</f>
        <v>7.4999999999999997E-3</v>
      </c>
      <c r="F16" s="55">
        <f>VLOOKUP($A16,[1]!Table,MATCH(F$5,[1]!Curves,0))</f>
        <v>0.314</v>
      </c>
      <c r="G16" s="55">
        <f>VLOOKUP($A16,[1]!Table,MATCH(G$5,[1]!Curves,0))</f>
        <v>0</v>
      </c>
      <c r="H16" s="103"/>
      <c r="I16" s="103"/>
      <c r="J16" s="103"/>
    </row>
    <row r="17" spans="1:10">
      <c r="A17" s="83">
        <f t="shared" si="0"/>
        <v>37712</v>
      </c>
      <c r="B17" s="55">
        <f>VLOOKUP($A17,[1]!Table,MATCH(B$5,[1]!Curves,0))</f>
        <v>4.3340000000000005</v>
      </c>
      <c r="C17" s="55">
        <f>VLOOKUP($A17,[1]!Table,MATCH(C$5,[1]!Curves,0))</f>
        <v>5.0776971708616607E-2</v>
      </c>
      <c r="D17" s="55">
        <f>VLOOKUP($A17,[1]!Table,MATCH(D$5,[1]!Curves,0))</f>
        <v>7.4999999999999997E-3</v>
      </c>
      <c r="E17" s="55">
        <f>VLOOKUP($A17,[1]!Table,MATCH(E$5,[1]!Curves,0))</f>
        <v>7.4999999999999997E-3</v>
      </c>
      <c r="F17" s="55">
        <f>VLOOKUP($A17,[1]!Table,MATCH(F$5,[1]!Curves,0))</f>
        <v>0.30100000000000005</v>
      </c>
      <c r="G17" s="55">
        <f>VLOOKUP($A17,[1]!Table,MATCH(G$5,[1]!Curves,0))</f>
        <v>0</v>
      </c>
      <c r="H17" s="103"/>
      <c r="I17" s="103"/>
      <c r="J17" s="103"/>
    </row>
    <row r="18" spans="1:10">
      <c r="A18" s="83">
        <f t="shared" si="0"/>
        <v>37742</v>
      </c>
      <c r="B18" s="55">
        <f>VLOOKUP($A18,[1]!Table,MATCH(B$5,[1]!Curves,0))</f>
        <v>4.3010000000000002</v>
      </c>
      <c r="C18" s="55">
        <f>VLOOKUP($A18,[1]!Table,MATCH(C$5,[1]!Curves,0))</f>
        <v>5.0933809230898401E-2</v>
      </c>
      <c r="D18" s="55">
        <f>VLOOKUP($A18,[1]!Table,MATCH(D$5,[1]!Curves,0))</f>
        <v>7.2499999999999995E-3</v>
      </c>
      <c r="E18" s="55">
        <f>VLOOKUP($A18,[1]!Table,MATCH(E$5,[1]!Curves,0))</f>
        <v>7.4999999999999997E-3</v>
      </c>
      <c r="F18" s="55">
        <f>VLOOKUP($A18,[1]!Table,MATCH(F$5,[1]!Curves,0))</f>
        <v>0.29799999999999999</v>
      </c>
      <c r="G18" s="55">
        <f>VLOOKUP($A18,[1]!Table,MATCH(G$5,[1]!Curves,0))</f>
        <v>0</v>
      </c>
      <c r="H18" s="103"/>
      <c r="I18" s="103"/>
      <c r="J18" s="103"/>
    </row>
    <row r="19" spans="1:10">
      <c r="A19" s="83">
        <f t="shared" si="0"/>
        <v>37773</v>
      </c>
      <c r="B19" s="55">
        <f>VLOOKUP($A19,[1]!Table,MATCH(B$5,[1]!Curves,0))</f>
        <v>4.3440000000000003</v>
      </c>
      <c r="C19" s="55">
        <f>VLOOKUP($A19,[1]!Table,MATCH(C$5,[1]!Curves,0))</f>
        <v>5.109587467921322E-2</v>
      </c>
      <c r="D19" s="55">
        <f>VLOOKUP($A19,[1]!Table,MATCH(D$5,[1]!Curves,0))</f>
        <v>7.2499999999999995E-3</v>
      </c>
      <c r="E19" s="55">
        <f>VLOOKUP($A19,[1]!Table,MATCH(E$5,[1]!Curves,0))</f>
        <v>7.4999999999999997E-3</v>
      </c>
      <c r="F19" s="55">
        <f>VLOOKUP($A19,[1]!Table,MATCH(F$5,[1]!Curves,0))</f>
        <v>0.29799999999999999</v>
      </c>
      <c r="G19" s="55">
        <f>VLOOKUP($A19,[1]!Table,MATCH(G$5,[1]!Curves,0))</f>
        <v>0</v>
      </c>
      <c r="H19" s="103"/>
      <c r="I19" s="103"/>
      <c r="J19" s="103"/>
    </row>
    <row r="20" spans="1:10">
      <c r="A20" s="83">
        <f t="shared" si="0"/>
        <v>37803</v>
      </c>
      <c r="B20" s="55">
        <f>VLOOKUP($A20,[1]!Table,MATCH(B$5,[1]!Curves,0))</f>
        <v>4.3600000000000003</v>
      </c>
      <c r="C20" s="55">
        <f>VLOOKUP($A20,[1]!Table,MATCH(C$5,[1]!Curves,0))</f>
        <v>5.124915656811261E-2</v>
      </c>
      <c r="D20" s="55">
        <f>VLOOKUP($A20,[1]!Table,MATCH(D$5,[1]!Curves,0))</f>
        <v>7.2499999999999995E-3</v>
      </c>
      <c r="E20" s="55">
        <f>VLOOKUP($A20,[1]!Table,MATCH(E$5,[1]!Curves,0))</f>
        <v>7.4999999999999997E-3</v>
      </c>
      <c r="F20" s="55">
        <f>VLOOKUP($A20,[1]!Table,MATCH(F$5,[1]!Curves,0))</f>
        <v>0.29799999999999999</v>
      </c>
      <c r="G20" s="55">
        <f>VLOOKUP($A20,[1]!Table,MATCH(G$5,[1]!Curves,0))</f>
        <v>0</v>
      </c>
      <c r="H20" s="103"/>
      <c r="I20" s="103"/>
      <c r="J20" s="103"/>
    </row>
    <row r="21" spans="1:10">
      <c r="A21" s="83">
        <f t="shared" si="0"/>
        <v>37834</v>
      </c>
      <c r="B21" s="55">
        <f>VLOOKUP($A21,[1]!Table,MATCH(B$5,[1]!Curves,0))</f>
        <v>4.3879999999999999</v>
      </c>
      <c r="C21" s="55">
        <f>VLOOKUP($A21,[1]!Table,MATCH(C$5,[1]!Curves,0))</f>
        <v>5.1402444889965294E-2</v>
      </c>
      <c r="D21" s="55">
        <f>VLOOKUP($A21,[1]!Table,MATCH(D$5,[1]!Curves,0))</f>
        <v>7.2499999999999995E-3</v>
      </c>
      <c r="E21" s="55">
        <f>VLOOKUP($A21,[1]!Table,MATCH(E$5,[1]!Curves,0))</f>
        <v>7.4999999999999997E-3</v>
      </c>
      <c r="F21" s="55">
        <f>VLOOKUP($A21,[1]!Table,MATCH(F$5,[1]!Curves,0))</f>
        <v>0.29799999999999999</v>
      </c>
      <c r="G21" s="55">
        <f>VLOOKUP($A21,[1]!Table,MATCH(G$5,[1]!Curves,0))</f>
        <v>0</v>
      </c>
      <c r="H21" s="103"/>
      <c r="I21" s="103"/>
      <c r="J21" s="103"/>
    </row>
    <row r="22" spans="1:10">
      <c r="A22" s="83">
        <f t="shared" si="0"/>
        <v>37865</v>
      </c>
      <c r="B22" s="55">
        <f>VLOOKUP($A22,[1]!Table,MATCH(B$5,[1]!Curves,0))</f>
        <v>4.3879999999999999</v>
      </c>
      <c r="C22" s="55">
        <f>VLOOKUP($A22,[1]!Table,MATCH(C$5,[1]!Curves,0))</f>
        <v>5.1555733219657902E-2</v>
      </c>
      <c r="D22" s="55">
        <f>VLOOKUP($A22,[1]!Table,MATCH(D$5,[1]!Curves,0))</f>
        <v>7.2499999999999995E-3</v>
      </c>
      <c r="E22" s="55">
        <f>VLOOKUP($A22,[1]!Table,MATCH(E$5,[1]!Curves,0))</f>
        <v>7.4999999999999997E-3</v>
      </c>
      <c r="F22" s="55">
        <f>VLOOKUP($A22,[1]!Table,MATCH(F$5,[1]!Curves,0))</f>
        <v>0.29799999999999999</v>
      </c>
      <c r="G22" s="55">
        <f>VLOOKUP($A22,[1]!Table,MATCH(G$5,[1]!Curves,0))</f>
        <v>0</v>
      </c>
      <c r="H22" s="103"/>
      <c r="I22" s="103"/>
      <c r="J22" s="103"/>
    </row>
    <row r="23" spans="1:10">
      <c r="A23" s="83">
        <f t="shared" si="0"/>
        <v>37895</v>
      </c>
      <c r="B23" s="55">
        <f>VLOOKUP($A23,[1]!Table,MATCH(B$5,[1]!Curves,0))</f>
        <v>4.3980000000000006</v>
      </c>
      <c r="C23" s="55">
        <f>VLOOKUP($A23,[1]!Table,MATCH(C$5,[1]!Curves,0))</f>
        <v>5.1699872549012815E-2</v>
      </c>
      <c r="D23" s="55">
        <f>VLOOKUP($A23,[1]!Table,MATCH(D$5,[1]!Curves,0))</f>
        <v>7.2499999999999995E-3</v>
      </c>
      <c r="E23" s="55">
        <f>VLOOKUP($A23,[1]!Table,MATCH(E$5,[1]!Curves,0))</f>
        <v>7.4999999999999997E-3</v>
      </c>
      <c r="F23" s="55">
        <f>VLOOKUP($A23,[1]!Table,MATCH(F$5,[1]!Curves,0))</f>
        <v>0.29799999999999999</v>
      </c>
      <c r="G23" s="55">
        <f>VLOOKUP($A23,[1]!Table,MATCH(G$5,[1]!Curves,0))</f>
        <v>0</v>
      </c>
      <c r="H23" s="103"/>
      <c r="I23" s="103"/>
      <c r="J23" s="103"/>
    </row>
    <row r="24" spans="1:10">
      <c r="A24" s="83">
        <f t="shared" si="0"/>
        <v>37926</v>
      </c>
      <c r="B24" s="55">
        <f>VLOOKUP($A24,[1]!Table,MATCH(B$5,[1]!Curves,0))</f>
        <v>4.5350000000000001</v>
      </c>
      <c r="C24" s="55">
        <f>VLOOKUP($A24,[1]!Table,MATCH(C$5,[1]!Curves,0))</f>
        <v>5.1843541404135218E-2</v>
      </c>
      <c r="D24" s="55">
        <f>VLOOKUP($A24,[1]!Table,MATCH(D$5,[1]!Curves,0))</f>
        <v>-7.000000000000001E-3</v>
      </c>
      <c r="E24" s="55">
        <f>VLOOKUP($A24,[1]!Table,MATCH(E$5,[1]!Curves,0))</f>
        <v>7.4999999999999997E-3</v>
      </c>
      <c r="F24" s="55">
        <f>VLOOKUP($A24,[1]!Table,MATCH(F$5,[1]!Curves,0))</f>
        <v>0.29799999999999999</v>
      </c>
      <c r="G24" s="55">
        <f>VLOOKUP($A24,[1]!Table,MATCH(G$5,[1]!Curves,0))</f>
        <v>0</v>
      </c>
      <c r="H24" s="103"/>
      <c r="I24" s="103"/>
      <c r="J24" s="103"/>
    </row>
    <row r="25" spans="1:10">
      <c r="A25" s="83">
        <f t="shared" si="0"/>
        <v>37956</v>
      </c>
      <c r="B25" s="55">
        <f>VLOOKUP($A25,[1]!Table,MATCH(B$5,[1]!Curves,0))</f>
        <v>4.67</v>
      </c>
      <c r="C25" s="55">
        <f>VLOOKUP($A25,[1]!Table,MATCH(C$5,[1]!Curves,0))</f>
        <v>5.1982575786616407E-2</v>
      </c>
      <c r="D25" s="55">
        <f>VLOOKUP($A25,[1]!Table,MATCH(D$5,[1]!Curves,0))</f>
        <v>-7.000000000000001E-3</v>
      </c>
      <c r="E25" s="55">
        <f>VLOOKUP($A25,[1]!Table,MATCH(E$5,[1]!Curves,0))</f>
        <v>7.4999999999999997E-3</v>
      </c>
      <c r="F25" s="55">
        <f>VLOOKUP($A25,[1]!Table,MATCH(F$5,[1]!Curves,0))</f>
        <v>0.29799999999999999</v>
      </c>
      <c r="G25" s="55">
        <f>VLOOKUP($A25,[1]!Table,MATCH(G$5,[1]!Curves,0))</f>
        <v>0</v>
      </c>
      <c r="H25" s="103"/>
      <c r="I25" s="103"/>
      <c r="J25" s="103"/>
    </row>
    <row r="26" spans="1:10">
      <c r="A26" s="83">
        <f t="shared" si="0"/>
        <v>37987</v>
      </c>
      <c r="B26" s="55">
        <f>VLOOKUP($A26,[1]!Table,MATCH(B$5,[1]!Curves,0))</f>
        <v>4.71</v>
      </c>
      <c r="C26" s="55">
        <f>VLOOKUP($A26,[1]!Table,MATCH(C$5,[1]!Curves,0))</f>
        <v>5.2130958552012406E-2</v>
      </c>
      <c r="D26" s="55">
        <f>VLOOKUP($A26,[1]!Table,MATCH(D$5,[1]!Curves,0))</f>
        <v>-7.000000000000001E-3</v>
      </c>
      <c r="E26" s="55">
        <f>VLOOKUP($A26,[1]!Table,MATCH(E$5,[1]!Curves,0))</f>
        <v>7.4999999999999997E-3</v>
      </c>
      <c r="F26" s="55">
        <f>VLOOKUP($A26,[1]!Table,MATCH(F$5,[1]!Curves,0))</f>
        <v>0.30100000000000005</v>
      </c>
      <c r="G26" s="55">
        <f>VLOOKUP($A26,[1]!Table,MATCH(G$5,[1]!Curves,0))</f>
        <v>0</v>
      </c>
      <c r="H26" s="103"/>
      <c r="I26" s="103"/>
      <c r="J26" s="103"/>
    </row>
    <row r="27" spans="1:10">
      <c r="A27" s="83">
        <f t="shared" si="0"/>
        <v>38018</v>
      </c>
      <c r="B27" s="55">
        <f>VLOOKUP($A27,[1]!Table,MATCH(B$5,[1]!Curves,0))</f>
        <v>4.59</v>
      </c>
      <c r="C27" s="55">
        <f>VLOOKUP($A27,[1]!Table,MATCH(C$5,[1]!Curves,0))</f>
        <v>5.2284369481516296E-2</v>
      </c>
      <c r="D27" s="55">
        <f>VLOOKUP($A27,[1]!Table,MATCH(D$5,[1]!Curves,0))</f>
        <v>-7.000000000000001E-3</v>
      </c>
      <c r="E27" s="55">
        <f>VLOOKUP($A27,[1]!Table,MATCH(E$5,[1]!Curves,0))</f>
        <v>7.4999999999999997E-3</v>
      </c>
      <c r="F27" s="55">
        <f>VLOOKUP($A27,[1]!Table,MATCH(F$5,[1]!Curves,0))</f>
        <v>0.29799999999999999</v>
      </c>
      <c r="G27" s="55">
        <f>VLOOKUP($A27,[1]!Table,MATCH(G$5,[1]!Curves,0))</f>
        <v>0</v>
      </c>
      <c r="H27" s="103"/>
      <c r="I27" s="103"/>
      <c r="J27" s="103"/>
    </row>
    <row r="28" spans="1:10">
      <c r="A28" s="83">
        <f t="shared" si="0"/>
        <v>38047</v>
      </c>
      <c r="B28" s="55">
        <f>VLOOKUP($A28,[1]!Table,MATCH(B$5,[1]!Curves,0))</f>
        <v>4.45</v>
      </c>
      <c r="C28" s="55">
        <f>VLOOKUP($A28,[1]!Table,MATCH(C$5,[1]!Curves,0))</f>
        <v>5.2427882938803613E-2</v>
      </c>
      <c r="D28" s="55">
        <f>VLOOKUP($A28,[1]!Table,MATCH(D$5,[1]!Curves,0))</f>
        <v>-7.000000000000001E-3</v>
      </c>
      <c r="E28" s="55">
        <f>VLOOKUP($A28,[1]!Table,MATCH(E$5,[1]!Curves,0))</f>
        <v>7.4999999999999997E-3</v>
      </c>
      <c r="F28" s="55">
        <f>VLOOKUP($A28,[1]!Table,MATCH(F$5,[1]!Curves,0))</f>
        <v>0.29300000000000004</v>
      </c>
      <c r="G28" s="55">
        <f>VLOOKUP($A28,[1]!Table,MATCH(G$5,[1]!Curves,0))</f>
        <v>0</v>
      </c>
      <c r="H28" s="103"/>
      <c r="I28" s="103"/>
      <c r="J28" s="103"/>
    </row>
    <row r="29" spans="1:10">
      <c r="A29" s="83">
        <f t="shared" si="0"/>
        <v>38078</v>
      </c>
      <c r="B29" s="55">
        <f>VLOOKUP($A29,[1]!Table,MATCH(B$5,[1]!Curves,0))</f>
        <v>4.4140000000000006</v>
      </c>
      <c r="C29" s="55">
        <f>VLOOKUP($A29,[1]!Table,MATCH(C$5,[1]!Curves,0))</f>
        <v>5.2567433496223608E-2</v>
      </c>
      <c r="D29" s="55">
        <f>VLOOKUP($A29,[1]!Table,MATCH(D$5,[1]!Curves,0))</f>
        <v>6.5000000000000006E-3</v>
      </c>
      <c r="E29" s="55">
        <f>VLOOKUP($A29,[1]!Table,MATCH(E$5,[1]!Curves,0))</f>
        <v>7.4999999999999997E-3</v>
      </c>
      <c r="F29" s="55">
        <f>VLOOKUP($A29,[1]!Table,MATCH(F$5,[1]!Curves,0))</f>
        <v>0.29100000000000004</v>
      </c>
      <c r="G29" s="55">
        <f>VLOOKUP($A29,[1]!Table,MATCH(G$5,[1]!Curves,0))</f>
        <v>0</v>
      </c>
      <c r="H29" s="103"/>
      <c r="I29" s="103"/>
      <c r="J29" s="103"/>
    </row>
    <row r="30" spans="1:10">
      <c r="A30" s="83">
        <f t="shared" si="0"/>
        <v>38108</v>
      </c>
      <c r="B30" s="55">
        <f>VLOOKUP($A30,[1]!Table,MATCH(B$5,[1]!Curves,0))</f>
        <v>4.4010000000000007</v>
      </c>
      <c r="C30" s="55">
        <f>VLOOKUP($A30,[1]!Table,MATCH(C$5,[1]!Curves,0))</f>
        <v>5.2688174931824906E-2</v>
      </c>
      <c r="D30" s="55">
        <f>VLOOKUP($A30,[1]!Table,MATCH(D$5,[1]!Curves,0))</f>
        <v>6.2500000000000003E-3</v>
      </c>
      <c r="E30" s="55">
        <f>VLOOKUP($A30,[1]!Table,MATCH(E$5,[1]!Curves,0))</f>
        <v>7.4999999999999997E-3</v>
      </c>
      <c r="F30" s="55">
        <f>VLOOKUP($A30,[1]!Table,MATCH(F$5,[1]!Curves,0))</f>
        <v>0.29100000000000004</v>
      </c>
      <c r="G30" s="55">
        <f>VLOOKUP($A30,[1]!Table,MATCH(G$5,[1]!Curves,0))</f>
        <v>0</v>
      </c>
      <c r="H30" s="103"/>
      <c r="I30" s="103"/>
      <c r="J30" s="103"/>
    </row>
    <row r="31" spans="1:10">
      <c r="A31" s="83">
        <f t="shared" si="0"/>
        <v>38139</v>
      </c>
      <c r="B31" s="55">
        <f>VLOOKUP($A31,[1]!Table,MATCH(B$5,[1]!Curves,0))</f>
        <v>4.4340000000000002</v>
      </c>
      <c r="C31" s="55">
        <f>VLOOKUP($A31,[1]!Table,MATCH(C$5,[1]!Curves,0))</f>
        <v>5.2812941087052596E-2</v>
      </c>
      <c r="D31" s="55">
        <f>VLOOKUP($A31,[1]!Table,MATCH(D$5,[1]!Curves,0))</f>
        <v>6.2500000000000003E-3</v>
      </c>
      <c r="E31" s="55">
        <f>VLOOKUP($A31,[1]!Table,MATCH(E$5,[1]!Curves,0))</f>
        <v>7.4999999999999997E-3</v>
      </c>
      <c r="F31" s="55">
        <f>VLOOKUP($A31,[1]!Table,MATCH(F$5,[1]!Curves,0))</f>
        <v>0.28800000000000003</v>
      </c>
      <c r="G31" s="55">
        <f>VLOOKUP($A31,[1]!Table,MATCH(G$5,[1]!Curves,0))</f>
        <v>0</v>
      </c>
      <c r="H31" s="103"/>
      <c r="I31" s="103"/>
      <c r="J31" s="103"/>
    </row>
    <row r="32" spans="1:10">
      <c r="A32" s="83">
        <f t="shared" si="0"/>
        <v>38169</v>
      </c>
      <c r="B32" s="55">
        <f>VLOOKUP($A32,[1]!Table,MATCH(B$5,[1]!Curves,0))</f>
        <v>4.46</v>
      </c>
      <c r="C32" s="55">
        <f>VLOOKUP($A32,[1]!Table,MATCH(C$5,[1]!Curves,0))</f>
        <v>5.2931683691486216E-2</v>
      </c>
      <c r="D32" s="55">
        <f>VLOOKUP($A32,[1]!Table,MATCH(D$5,[1]!Curves,0))</f>
        <v>6.2500000000000003E-3</v>
      </c>
      <c r="E32" s="55">
        <f>VLOOKUP($A32,[1]!Table,MATCH(E$5,[1]!Curves,0))</f>
        <v>7.4999999999999997E-3</v>
      </c>
      <c r="F32" s="55">
        <f>VLOOKUP($A32,[1]!Table,MATCH(F$5,[1]!Curves,0))</f>
        <v>0.28800000000000003</v>
      </c>
      <c r="G32" s="55">
        <f>VLOOKUP($A32,[1]!Table,MATCH(G$5,[1]!Curves,0))</f>
        <v>0</v>
      </c>
      <c r="H32" s="103"/>
      <c r="I32" s="103"/>
      <c r="J32" s="103"/>
    </row>
    <row r="33" spans="1:10">
      <c r="A33" s="83">
        <f t="shared" si="0"/>
        <v>38200</v>
      </c>
      <c r="B33" s="55">
        <f>VLOOKUP($A33,[1]!Table,MATCH(B$5,[1]!Curves,0))</f>
        <v>4.4880000000000004</v>
      </c>
      <c r="C33" s="55">
        <f>VLOOKUP($A33,[1]!Table,MATCH(C$5,[1]!Curves,0))</f>
        <v>5.3052188572677114E-2</v>
      </c>
      <c r="D33" s="55">
        <f>VLOOKUP($A33,[1]!Table,MATCH(D$5,[1]!Curves,0))</f>
        <v>6.2500000000000003E-3</v>
      </c>
      <c r="E33" s="55">
        <f>VLOOKUP($A33,[1]!Table,MATCH(E$5,[1]!Curves,0))</f>
        <v>7.4999999999999997E-3</v>
      </c>
      <c r="F33" s="55">
        <f>VLOOKUP($A33,[1]!Table,MATCH(F$5,[1]!Curves,0))</f>
        <v>0.28800000000000003</v>
      </c>
      <c r="G33" s="55">
        <f>VLOOKUP($A33,[1]!Table,MATCH(G$5,[1]!Curves,0))</f>
        <v>0</v>
      </c>
      <c r="H33" s="103"/>
      <c r="I33" s="103"/>
      <c r="J33" s="103"/>
    </row>
    <row r="34" spans="1:10">
      <c r="A34" s="83">
        <f t="shared" si="0"/>
        <v>38231</v>
      </c>
      <c r="B34" s="55">
        <f>VLOOKUP($A34,[1]!Table,MATCH(B$5,[1]!Curves,0))</f>
        <v>4.4780000000000006</v>
      </c>
      <c r="C34" s="55">
        <f>VLOOKUP($A34,[1]!Table,MATCH(C$5,[1]!Curves,0))</f>
        <v>5.3172693458710001E-2</v>
      </c>
      <c r="D34" s="55">
        <f>VLOOKUP($A34,[1]!Table,MATCH(D$5,[1]!Curves,0))</f>
        <v>6.2500000000000003E-3</v>
      </c>
      <c r="E34" s="55">
        <f>VLOOKUP($A34,[1]!Table,MATCH(E$5,[1]!Curves,0))</f>
        <v>7.4999999999999997E-3</v>
      </c>
      <c r="F34" s="55">
        <f>VLOOKUP($A34,[1]!Table,MATCH(F$5,[1]!Curves,0))</f>
        <v>0.28800000000000003</v>
      </c>
      <c r="G34" s="55">
        <f>VLOOKUP($A34,[1]!Table,MATCH(G$5,[1]!Curves,0))</f>
        <v>0</v>
      </c>
      <c r="H34" s="103"/>
      <c r="I34" s="103"/>
      <c r="J34" s="103"/>
    </row>
    <row r="35" spans="1:10">
      <c r="A35" s="83">
        <f t="shared" si="0"/>
        <v>38261</v>
      </c>
      <c r="B35" s="55">
        <f>VLOOKUP($A35,[1]!Table,MATCH(B$5,[1]!Curves,0))</f>
        <v>4.4980000000000002</v>
      </c>
      <c r="C35" s="55">
        <f>VLOOKUP($A35,[1]!Table,MATCH(C$5,[1]!Curves,0))</f>
        <v>5.3287227052401409E-2</v>
      </c>
      <c r="D35" s="55">
        <f>VLOOKUP($A35,[1]!Table,MATCH(D$5,[1]!Curves,0))</f>
        <v>6.2500000000000003E-3</v>
      </c>
      <c r="E35" s="55">
        <f>VLOOKUP($A35,[1]!Table,MATCH(E$5,[1]!Curves,0))</f>
        <v>7.4999999999999997E-3</v>
      </c>
      <c r="F35" s="55">
        <f>VLOOKUP($A35,[1]!Table,MATCH(F$5,[1]!Curves,0))</f>
        <v>0.28800000000000003</v>
      </c>
      <c r="G35" s="55">
        <f>VLOOKUP($A35,[1]!Table,MATCH(G$5,[1]!Curves,0))</f>
        <v>0</v>
      </c>
      <c r="H35" s="103"/>
      <c r="I35" s="103"/>
      <c r="J35" s="103"/>
    </row>
    <row r="36" spans="1:10">
      <c r="A36" s="83">
        <f t="shared" si="0"/>
        <v>38292</v>
      </c>
      <c r="B36" s="55">
        <f>VLOOKUP($A36,[1]!Table,MATCH(B$5,[1]!Curves,0))</f>
        <v>4.625</v>
      </c>
      <c r="C36" s="55">
        <f>VLOOKUP($A36,[1]!Table,MATCH(C$5,[1]!Curves,0))</f>
        <v>5.3403573256545205E-2</v>
      </c>
      <c r="D36" s="55">
        <f>VLOOKUP($A36,[1]!Table,MATCH(D$5,[1]!Curves,0))</f>
        <v>-6.0000000000000001E-3</v>
      </c>
      <c r="E36" s="55">
        <f>VLOOKUP($A36,[1]!Table,MATCH(E$5,[1]!Curves,0))</f>
        <v>7.4999999999999997E-3</v>
      </c>
      <c r="F36" s="55">
        <f>VLOOKUP($A36,[1]!Table,MATCH(F$5,[1]!Curves,0))</f>
        <v>0.28800000000000003</v>
      </c>
      <c r="G36" s="55">
        <f>VLOOKUP($A36,[1]!Table,MATCH(G$5,[1]!Curves,0))</f>
        <v>0</v>
      </c>
      <c r="H36" s="103"/>
      <c r="I36" s="103"/>
      <c r="J36" s="103"/>
    </row>
    <row r="37" spans="1:10">
      <c r="A37" s="83">
        <f t="shared" si="0"/>
        <v>38322</v>
      </c>
      <c r="B37" s="55">
        <f>VLOOKUP($A37,[1]!Table,MATCH(B$5,[1]!Curves,0))</f>
        <v>4.76</v>
      </c>
      <c r="C37" s="55">
        <f>VLOOKUP($A37,[1]!Table,MATCH(C$5,[1]!Curves,0))</f>
        <v>5.3516166361625511E-2</v>
      </c>
      <c r="D37" s="55">
        <f>VLOOKUP($A37,[1]!Table,MATCH(D$5,[1]!Curves,0))</f>
        <v>-6.0000000000000001E-3</v>
      </c>
      <c r="E37" s="55">
        <f>VLOOKUP($A37,[1]!Table,MATCH(E$5,[1]!Curves,0))</f>
        <v>7.4999999999999997E-3</v>
      </c>
      <c r="F37" s="55">
        <f>VLOOKUP($A37,[1]!Table,MATCH(F$5,[1]!Curves,0))</f>
        <v>0.28800000000000003</v>
      </c>
      <c r="G37" s="55">
        <f>VLOOKUP($A37,[1]!Table,MATCH(G$5,[1]!Curves,0))</f>
        <v>0</v>
      </c>
      <c r="H37" s="103"/>
      <c r="I37" s="103"/>
      <c r="J37" s="103"/>
    </row>
    <row r="38" spans="1:10">
      <c r="A38" s="83">
        <f t="shared" si="0"/>
        <v>38353</v>
      </c>
      <c r="B38" s="55">
        <f>VLOOKUP($A38,[1]!Table,MATCH(B$5,[1]!Curves,0))</f>
        <v>4.78</v>
      </c>
      <c r="C38" s="55">
        <f>VLOOKUP($A38,[1]!Table,MATCH(C$5,[1]!Curves,0))</f>
        <v>5.3636354232925218E-2</v>
      </c>
      <c r="D38" s="55">
        <f>VLOOKUP($A38,[1]!Table,MATCH(D$5,[1]!Curves,0))</f>
        <v>-6.0000000000000001E-3</v>
      </c>
      <c r="E38" s="55">
        <f>VLOOKUP($A38,[1]!Table,MATCH(E$5,[1]!Curves,0))</f>
        <v>7.4999999999999997E-3</v>
      </c>
      <c r="F38" s="55">
        <f>VLOOKUP($A38,[1]!Table,MATCH(F$5,[1]!Curves,0))</f>
        <v>0.29100000000000004</v>
      </c>
      <c r="G38" s="55">
        <f>VLOOKUP($A38,[1]!Table,MATCH(G$5,[1]!Curves,0))</f>
        <v>0</v>
      </c>
      <c r="H38" s="103"/>
      <c r="I38" s="103"/>
      <c r="J38" s="103"/>
    </row>
    <row r="39" spans="1:10">
      <c r="A39" s="83">
        <f t="shared" si="0"/>
        <v>38384</v>
      </c>
      <c r="B39" s="55">
        <f>VLOOKUP($A39,[1]!Table,MATCH(B$5,[1]!Curves,0))</f>
        <v>4.66</v>
      </c>
      <c r="C39" s="55">
        <f>VLOOKUP($A39,[1]!Table,MATCH(C$5,[1]!Curves,0))</f>
        <v>5.37597058277526E-2</v>
      </c>
      <c r="D39" s="55">
        <f>VLOOKUP($A39,[1]!Table,MATCH(D$5,[1]!Curves,0))</f>
        <v>-6.0000000000000001E-3</v>
      </c>
      <c r="E39" s="55">
        <f>VLOOKUP($A39,[1]!Table,MATCH(E$5,[1]!Curves,0))</f>
        <v>7.4999999999999997E-3</v>
      </c>
      <c r="F39" s="55">
        <f>VLOOKUP($A39,[1]!Table,MATCH(F$5,[1]!Curves,0))</f>
        <v>0.28800000000000003</v>
      </c>
      <c r="G39" s="55">
        <f>VLOOKUP($A39,[1]!Table,MATCH(G$5,[1]!Curves,0))</f>
        <v>0</v>
      </c>
      <c r="H39" s="103"/>
      <c r="I39" s="103"/>
      <c r="J39" s="103"/>
    </row>
    <row r="40" spans="1:10">
      <c r="A40" s="83">
        <f t="shared" si="0"/>
        <v>38412</v>
      </c>
      <c r="B40" s="55">
        <f>VLOOKUP($A40,[1]!Table,MATCH(B$5,[1]!Curves,0))</f>
        <v>4.5199999999999996</v>
      </c>
      <c r="C40" s="55">
        <f>VLOOKUP($A40,[1]!Table,MATCH(C$5,[1]!Curves,0))</f>
        <v>5.3871120175826209E-2</v>
      </c>
      <c r="D40" s="55">
        <f>VLOOKUP($A40,[1]!Table,MATCH(D$5,[1]!Curves,0))</f>
        <v>-6.0000000000000001E-3</v>
      </c>
      <c r="E40" s="55">
        <f>VLOOKUP($A40,[1]!Table,MATCH(E$5,[1]!Curves,0))</f>
        <v>7.4999999999999997E-3</v>
      </c>
      <c r="F40" s="55">
        <f>VLOOKUP($A40,[1]!Table,MATCH(F$5,[1]!Curves,0))</f>
        <v>0.28100000000000003</v>
      </c>
      <c r="G40" s="55">
        <f>VLOOKUP($A40,[1]!Table,MATCH(G$5,[1]!Curves,0))</f>
        <v>0</v>
      </c>
      <c r="H40" s="103"/>
      <c r="I40" s="103"/>
      <c r="J40" s="103"/>
    </row>
    <row r="41" spans="1:10">
      <c r="A41" s="83">
        <f t="shared" si="0"/>
        <v>38443</v>
      </c>
      <c r="B41" s="55">
        <f>VLOOKUP($A41,[1]!Table,MATCH(B$5,[1]!Curves,0))</f>
        <v>4.4840000000000009</v>
      </c>
      <c r="C41" s="55">
        <f>VLOOKUP($A41,[1]!Table,MATCH(C$5,[1]!Curves,0))</f>
        <v>5.39825608692222E-2</v>
      </c>
      <c r="D41" s="55">
        <f>VLOOKUP($A41,[1]!Table,MATCH(D$5,[1]!Curves,0))</f>
        <v>7.4999999999999997E-3</v>
      </c>
      <c r="E41" s="55">
        <f>VLOOKUP($A41,[1]!Table,MATCH(E$5,[1]!Curves,0))</f>
        <v>7.4999999999999997E-3</v>
      </c>
      <c r="F41" s="55">
        <f>VLOOKUP($A41,[1]!Table,MATCH(F$5,[1]!Curves,0))</f>
        <v>0.26800000000000002</v>
      </c>
      <c r="G41" s="55">
        <f>VLOOKUP($A41,[1]!Table,MATCH(G$5,[1]!Curves,0))</f>
        <v>0</v>
      </c>
      <c r="H41" s="103"/>
      <c r="I41" s="103"/>
      <c r="J41" s="103"/>
    </row>
    <row r="42" spans="1:10">
      <c r="A42" s="83">
        <f t="shared" si="0"/>
        <v>38473</v>
      </c>
      <c r="B42" s="55">
        <f>VLOOKUP($A42,[1]!Table,MATCH(B$5,[1]!Curves,0))</f>
        <v>4.4710000000000001</v>
      </c>
      <c r="C42" s="55">
        <f>VLOOKUP($A42,[1]!Table,MATCH(C$5,[1]!Curves,0))</f>
        <v>5.40809141384688E-2</v>
      </c>
      <c r="D42" s="55">
        <f>VLOOKUP($A42,[1]!Table,MATCH(D$5,[1]!Curves,0))</f>
        <v>7.2499999999999995E-3</v>
      </c>
      <c r="E42" s="55">
        <f>VLOOKUP($A42,[1]!Table,MATCH(E$5,[1]!Curves,0))</f>
        <v>7.4999999999999997E-3</v>
      </c>
      <c r="F42" s="55">
        <f>VLOOKUP($A42,[1]!Table,MATCH(F$5,[1]!Curves,0))</f>
        <v>0.26</v>
      </c>
      <c r="G42" s="55">
        <f>VLOOKUP($A42,[1]!Table,MATCH(G$5,[1]!Curves,0))</f>
        <v>0</v>
      </c>
      <c r="H42" s="103"/>
      <c r="I42" s="103"/>
      <c r="J42" s="103"/>
    </row>
    <row r="43" spans="1:10">
      <c r="A43" s="83">
        <f t="shared" si="0"/>
        <v>38504</v>
      </c>
      <c r="B43" s="55">
        <f>VLOOKUP($A43,[1]!Table,MATCH(B$5,[1]!Curves,0))</f>
        <v>4.5040000000000004</v>
      </c>
      <c r="C43" s="55">
        <f>VLOOKUP($A43,[1]!Table,MATCH(C$5,[1]!Curves,0))</f>
        <v>5.4182545853408613E-2</v>
      </c>
      <c r="D43" s="55">
        <f>VLOOKUP($A43,[1]!Table,MATCH(D$5,[1]!Curves,0))</f>
        <v>7.2499999999999995E-3</v>
      </c>
      <c r="E43" s="55">
        <f>VLOOKUP($A43,[1]!Table,MATCH(E$5,[1]!Curves,0))</f>
        <v>7.4999999999999997E-3</v>
      </c>
      <c r="F43" s="55">
        <f>VLOOKUP($A43,[1]!Table,MATCH(F$5,[1]!Curves,0))</f>
        <v>0.255</v>
      </c>
      <c r="G43" s="55">
        <f>VLOOKUP($A43,[1]!Table,MATCH(G$5,[1]!Curves,0))</f>
        <v>0</v>
      </c>
      <c r="H43" s="103"/>
      <c r="I43" s="103"/>
      <c r="J43" s="103"/>
    </row>
    <row r="44" spans="1:10">
      <c r="A44" s="83">
        <f t="shared" si="0"/>
        <v>38534</v>
      </c>
      <c r="B44" s="55">
        <f>VLOOKUP($A44,[1]!Table,MATCH(B$5,[1]!Curves,0))</f>
        <v>4.53</v>
      </c>
      <c r="C44" s="55">
        <f>VLOOKUP($A44,[1]!Table,MATCH(C$5,[1]!Curves,0))</f>
        <v>5.4280899129209213E-2</v>
      </c>
      <c r="D44" s="55">
        <f>VLOOKUP($A44,[1]!Table,MATCH(D$5,[1]!Curves,0))</f>
        <v>7.2499999999999995E-3</v>
      </c>
      <c r="E44" s="55">
        <f>VLOOKUP($A44,[1]!Table,MATCH(E$5,[1]!Curves,0))</f>
        <v>7.4999999999999997E-3</v>
      </c>
      <c r="F44" s="55">
        <f>VLOOKUP($A44,[1]!Table,MATCH(F$5,[1]!Curves,0))</f>
        <v>0.255</v>
      </c>
      <c r="G44" s="55">
        <f>VLOOKUP($A44,[1]!Table,MATCH(G$5,[1]!Curves,0))</f>
        <v>0</v>
      </c>
      <c r="H44" s="103"/>
      <c r="I44" s="103"/>
      <c r="J44" s="103"/>
    </row>
    <row r="45" spans="1:10">
      <c r="A45" s="83">
        <f t="shared" si="0"/>
        <v>38565</v>
      </c>
      <c r="B45" s="55">
        <f>VLOOKUP($A45,[1]!Table,MATCH(B$5,[1]!Curves,0))</f>
        <v>4.5579999999999998</v>
      </c>
      <c r="C45" s="55">
        <f>VLOOKUP($A45,[1]!Table,MATCH(C$5,[1]!Curves,0))</f>
        <v>5.4382530850921401E-2</v>
      </c>
      <c r="D45" s="55">
        <f>VLOOKUP($A45,[1]!Table,MATCH(D$5,[1]!Curves,0))</f>
        <v>7.2499999999999995E-3</v>
      </c>
      <c r="E45" s="55">
        <f>VLOOKUP($A45,[1]!Table,MATCH(E$5,[1]!Curves,0))</f>
        <v>7.4999999999999997E-3</v>
      </c>
      <c r="F45" s="55">
        <f>VLOOKUP($A45,[1]!Table,MATCH(F$5,[1]!Curves,0))</f>
        <v>0.255</v>
      </c>
      <c r="G45" s="55">
        <f>VLOOKUP($A45,[1]!Table,MATCH(G$5,[1]!Curves,0))</f>
        <v>0</v>
      </c>
      <c r="H45" s="103"/>
      <c r="I45" s="103"/>
      <c r="J45" s="103"/>
    </row>
    <row r="46" spans="1:10">
      <c r="A46" s="83">
        <f t="shared" si="0"/>
        <v>38596</v>
      </c>
      <c r="B46" s="55">
        <f>VLOOKUP($A46,[1]!Table,MATCH(B$5,[1]!Curves,0))</f>
        <v>4.548</v>
      </c>
      <c r="C46" s="55">
        <f>VLOOKUP($A46,[1]!Table,MATCH(C$5,[1]!Curves,0))</f>
        <v>5.4484162576075211E-2</v>
      </c>
      <c r="D46" s="55">
        <f>VLOOKUP($A46,[1]!Table,MATCH(D$5,[1]!Curves,0))</f>
        <v>7.2499999999999995E-3</v>
      </c>
      <c r="E46" s="55">
        <f>VLOOKUP($A46,[1]!Table,MATCH(E$5,[1]!Curves,0))</f>
        <v>7.4999999999999997E-3</v>
      </c>
      <c r="F46" s="55">
        <f>VLOOKUP($A46,[1]!Table,MATCH(F$5,[1]!Curves,0))</f>
        <v>0.255</v>
      </c>
      <c r="G46" s="55">
        <f>VLOOKUP($A46,[1]!Table,MATCH(G$5,[1]!Curves,0))</f>
        <v>0</v>
      </c>
      <c r="H46" s="103"/>
      <c r="I46" s="103"/>
      <c r="J46" s="103"/>
    </row>
    <row r="47" spans="1:10">
      <c r="A47" s="83">
        <f t="shared" si="0"/>
        <v>38626</v>
      </c>
      <c r="B47" s="55">
        <f>VLOOKUP($A47,[1]!Table,MATCH(B$5,[1]!Curves,0))</f>
        <v>4.5680000000000005</v>
      </c>
      <c r="C47" s="55">
        <f>VLOOKUP($A47,[1]!Table,MATCH(C$5,[1]!Curves,0))</f>
        <v>5.4582515861759426E-2</v>
      </c>
      <c r="D47" s="55">
        <f>VLOOKUP($A47,[1]!Table,MATCH(D$5,[1]!Curves,0))</f>
        <v>7.2499999999999995E-3</v>
      </c>
      <c r="E47" s="55">
        <f>VLOOKUP($A47,[1]!Table,MATCH(E$5,[1]!Curves,0))</f>
        <v>7.4999999999999997E-3</v>
      </c>
      <c r="F47" s="55">
        <f>VLOOKUP($A47,[1]!Table,MATCH(F$5,[1]!Curves,0))</f>
        <v>0.255</v>
      </c>
      <c r="G47" s="55">
        <f>VLOOKUP($A47,[1]!Table,MATCH(G$5,[1]!Curves,0))</f>
        <v>0</v>
      </c>
      <c r="H47" s="103"/>
      <c r="I47" s="103"/>
      <c r="J47" s="103"/>
    </row>
    <row r="48" spans="1:10">
      <c r="A48" s="83">
        <f t="shared" si="0"/>
        <v>38657</v>
      </c>
      <c r="B48" s="55">
        <f>VLOOKUP($A48,[1]!Table,MATCH(B$5,[1]!Curves,0))</f>
        <v>4.6950000000000003</v>
      </c>
      <c r="C48" s="55">
        <f>VLOOKUP($A48,[1]!Table,MATCH(C$5,[1]!Curves,0))</f>
        <v>5.4684147593683896E-2</v>
      </c>
      <c r="D48" s="55">
        <f>VLOOKUP($A48,[1]!Table,MATCH(D$5,[1]!Curves,0))</f>
        <v>-6.0000000000000001E-3</v>
      </c>
      <c r="E48" s="55">
        <f>VLOOKUP($A48,[1]!Table,MATCH(E$5,[1]!Curves,0))</f>
        <v>7.4999999999999997E-3</v>
      </c>
      <c r="F48" s="55">
        <f>VLOOKUP($A48,[1]!Table,MATCH(F$5,[1]!Curves,0))</f>
        <v>0.255</v>
      </c>
      <c r="G48" s="55">
        <f>VLOOKUP($A48,[1]!Table,MATCH(G$5,[1]!Curves,0))</f>
        <v>0</v>
      </c>
      <c r="H48" s="103"/>
      <c r="I48" s="103"/>
      <c r="J48" s="103"/>
    </row>
    <row r="49" spans="1:10">
      <c r="A49" s="83">
        <f t="shared" si="0"/>
        <v>38687</v>
      </c>
      <c r="B49" s="55">
        <f>VLOOKUP($A49,[1]!Table,MATCH(B$5,[1]!Curves,0))</f>
        <v>4.83</v>
      </c>
      <c r="C49" s="55">
        <f>VLOOKUP($A49,[1]!Table,MATCH(C$5,[1]!Curves,0))</f>
        <v>5.4782500885920613E-2</v>
      </c>
      <c r="D49" s="55">
        <f>VLOOKUP($A49,[1]!Table,MATCH(D$5,[1]!Curves,0))</f>
        <v>-6.0000000000000001E-3</v>
      </c>
      <c r="E49" s="55">
        <f>VLOOKUP($A49,[1]!Table,MATCH(E$5,[1]!Curves,0))</f>
        <v>7.4999999999999997E-3</v>
      </c>
      <c r="F49" s="55">
        <f>VLOOKUP($A49,[1]!Table,MATCH(F$5,[1]!Curves,0))</f>
        <v>0.255</v>
      </c>
      <c r="G49" s="55">
        <f>VLOOKUP($A49,[1]!Table,MATCH(G$5,[1]!Curves,0))</f>
        <v>0</v>
      </c>
      <c r="H49" s="103"/>
      <c r="I49" s="103"/>
      <c r="J49" s="103"/>
    </row>
    <row r="50" spans="1:10">
      <c r="A50" s="83">
        <f t="shared" si="0"/>
        <v>38718</v>
      </c>
      <c r="B50" s="55">
        <f>VLOOKUP($A50,[1]!Table,MATCH(B$5,[1]!Curves,0))</f>
        <v>4.8550000000000004</v>
      </c>
      <c r="C50" s="55">
        <f>VLOOKUP($A50,[1]!Table,MATCH(C$5,[1]!Curves,0))</f>
        <v>5.4884132624616111E-2</v>
      </c>
      <c r="D50" s="55">
        <f>VLOOKUP($A50,[1]!Table,MATCH(D$5,[1]!Curves,0))</f>
        <v>-6.0000000000000001E-3</v>
      </c>
      <c r="E50" s="55">
        <f>VLOOKUP($A50,[1]!Table,MATCH(E$5,[1]!Curves,0))</f>
        <v>7.4999999999999997E-3</v>
      </c>
      <c r="F50" s="55">
        <f>VLOOKUP($A50,[1]!Table,MATCH(F$5,[1]!Curves,0))</f>
        <v>0.255</v>
      </c>
      <c r="G50" s="55">
        <f>VLOOKUP($A50,[1]!Table,MATCH(G$5,[1]!Curves,0))</f>
        <v>0</v>
      </c>
      <c r="H50" s="103"/>
      <c r="I50" s="103"/>
      <c r="J50" s="103"/>
    </row>
    <row r="51" spans="1:10">
      <c r="A51" s="83">
        <f t="shared" si="0"/>
        <v>38749</v>
      </c>
      <c r="B51" s="55">
        <f>VLOOKUP($A51,[1]!Table,MATCH(B$5,[1]!Curves,0))</f>
        <v>4.7350000000000003</v>
      </c>
      <c r="C51" s="55">
        <f>VLOOKUP($A51,[1]!Table,MATCH(C$5,[1]!Curves,0))</f>
        <v>5.498576436675201E-2</v>
      </c>
      <c r="D51" s="55">
        <f>VLOOKUP($A51,[1]!Table,MATCH(D$5,[1]!Curves,0))</f>
        <v>-6.0000000000000001E-3</v>
      </c>
      <c r="E51" s="55">
        <f>VLOOKUP($A51,[1]!Table,MATCH(E$5,[1]!Curves,0))</f>
        <v>7.4999999999999997E-3</v>
      </c>
      <c r="F51" s="55">
        <f>VLOOKUP($A51,[1]!Table,MATCH(F$5,[1]!Curves,0))</f>
        <v>0.255</v>
      </c>
      <c r="G51" s="55">
        <f>VLOOKUP($A51,[1]!Table,MATCH(G$5,[1]!Curves,0))</f>
        <v>0</v>
      </c>
      <c r="H51" s="103"/>
      <c r="I51" s="103"/>
      <c r="J51" s="103"/>
    </row>
    <row r="52" spans="1:10">
      <c r="A52" s="83">
        <f t="shared" si="0"/>
        <v>38777</v>
      </c>
      <c r="B52" s="55">
        <f>VLOOKUP($A52,[1]!Table,MATCH(B$5,[1]!Curves,0))</f>
        <v>4.5949999999999998</v>
      </c>
      <c r="C52" s="55">
        <f>VLOOKUP($A52,[1]!Table,MATCH(C$5,[1]!Curves,0))</f>
        <v>5.5077560781961105E-2</v>
      </c>
      <c r="D52" s="55">
        <f>VLOOKUP($A52,[1]!Table,MATCH(D$5,[1]!Curves,0))</f>
        <v>7.4999999999999997E-3</v>
      </c>
      <c r="E52" s="55">
        <f>VLOOKUP($A52,[1]!Table,MATCH(E$5,[1]!Curves,0))</f>
        <v>7.4999999999999997E-3</v>
      </c>
      <c r="F52" s="55">
        <f>VLOOKUP($A52,[1]!Table,MATCH(F$5,[1]!Curves,0))</f>
        <v>0.247</v>
      </c>
      <c r="G52" s="55">
        <f>VLOOKUP($A52,[1]!Table,MATCH(G$5,[1]!Curves,0))</f>
        <v>0</v>
      </c>
      <c r="H52" s="103"/>
      <c r="I52" s="103"/>
      <c r="J52" s="103"/>
    </row>
    <row r="53" spans="1:10">
      <c r="A53" s="83">
        <f t="shared" si="0"/>
        <v>38808</v>
      </c>
      <c r="B53" s="55">
        <f>VLOOKUP($A53,[1]!Table,MATCH(B$5,[1]!Curves,0))</f>
        <v>4.5590000000000002</v>
      </c>
      <c r="C53" s="55">
        <f>VLOOKUP($A53,[1]!Table,MATCH(C$5,[1]!Curves,0))</f>
        <v>5.5162424442699413E-2</v>
      </c>
      <c r="D53" s="55">
        <f>VLOOKUP($A53,[1]!Table,MATCH(D$5,[1]!Curves,0))</f>
        <v>7.2499999999999995E-3</v>
      </c>
      <c r="E53" s="55">
        <f>VLOOKUP($A53,[1]!Table,MATCH(E$5,[1]!Curves,0))</f>
        <v>0.01</v>
      </c>
      <c r="F53" s="55">
        <f>VLOOKUP($A53,[1]!Table,MATCH(F$5,[1]!Curves,0))</f>
        <v>0.247</v>
      </c>
      <c r="G53" s="55">
        <f>VLOOKUP($A53,[1]!Table,MATCH(G$5,[1]!Curves,0))</f>
        <v>0</v>
      </c>
      <c r="H53" s="103"/>
      <c r="I53" s="103"/>
      <c r="J53" s="103"/>
    </row>
    <row r="54" spans="1:10">
      <c r="A54" s="83">
        <f t="shared" si="0"/>
        <v>38838</v>
      </c>
      <c r="B54" s="55">
        <f>VLOOKUP($A54,[1]!Table,MATCH(B$5,[1]!Curves,0))</f>
        <v>4.5460000000000003</v>
      </c>
      <c r="C54" s="55">
        <f>VLOOKUP($A54,[1]!Table,MATCH(C$5,[1]!Curves,0))</f>
        <v>5.5244009662201804E-2</v>
      </c>
      <c r="D54" s="55">
        <f>VLOOKUP($A54,[1]!Table,MATCH(D$5,[1]!Curves,0))</f>
        <v>7.2499999999999995E-3</v>
      </c>
      <c r="E54" s="55">
        <f>VLOOKUP($A54,[1]!Table,MATCH(E$5,[1]!Curves,0))</f>
        <v>0.01</v>
      </c>
      <c r="F54" s="55">
        <f>VLOOKUP($A54,[1]!Table,MATCH(F$5,[1]!Curves,0))</f>
        <v>0.245</v>
      </c>
      <c r="G54" s="55">
        <f>VLOOKUP($A54,[1]!Table,MATCH(G$5,[1]!Curves,0))</f>
        <v>0</v>
      </c>
      <c r="H54" s="103"/>
      <c r="I54" s="103"/>
      <c r="J54" s="103"/>
    </row>
    <row r="55" spans="1:10">
      <c r="A55" s="83">
        <f t="shared" si="0"/>
        <v>38869</v>
      </c>
      <c r="B55" s="55">
        <f>VLOOKUP($A55,[1]!Table,MATCH(B$5,[1]!Curves,0))</f>
        <v>4.5790000000000006</v>
      </c>
      <c r="C55" s="55">
        <f>VLOOKUP($A55,[1]!Table,MATCH(C$5,[1]!Curves,0))</f>
        <v>5.5328314391349692E-2</v>
      </c>
      <c r="D55" s="55">
        <f>VLOOKUP($A55,[1]!Table,MATCH(D$5,[1]!Curves,0))</f>
        <v>7.2499999999999995E-3</v>
      </c>
      <c r="E55" s="55">
        <f>VLOOKUP($A55,[1]!Table,MATCH(E$5,[1]!Curves,0))</f>
        <v>0.01</v>
      </c>
      <c r="F55" s="55">
        <f>VLOOKUP($A55,[1]!Table,MATCH(F$5,[1]!Curves,0))</f>
        <v>0.245</v>
      </c>
      <c r="G55" s="55">
        <f>VLOOKUP($A55,[1]!Table,MATCH(G$5,[1]!Curves,0))</f>
        <v>0</v>
      </c>
      <c r="H55" s="103"/>
      <c r="I55" s="103"/>
      <c r="J55" s="103"/>
    </row>
    <row r="56" spans="1:10">
      <c r="A56" s="83">
        <f t="shared" si="0"/>
        <v>38899</v>
      </c>
      <c r="B56" s="55">
        <f>VLOOKUP($A56,[1]!Table,MATCH(B$5,[1]!Curves,0))</f>
        <v>4.6050000000000004</v>
      </c>
      <c r="C56" s="55">
        <f>VLOOKUP($A56,[1]!Table,MATCH(C$5,[1]!Curves,0))</f>
        <v>5.5409899615359609E-2</v>
      </c>
      <c r="D56" s="55">
        <f>VLOOKUP($A56,[1]!Table,MATCH(D$5,[1]!Curves,0))</f>
        <v>7.2499999999999995E-3</v>
      </c>
      <c r="E56" s="55">
        <f>VLOOKUP($A56,[1]!Table,MATCH(E$5,[1]!Curves,0))</f>
        <v>0.01</v>
      </c>
      <c r="F56" s="55">
        <f>VLOOKUP($A56,[1]!Table,MATCH(F$5,[1]!Curves,0))</f>
        <v>0.245</v>
      </c>
      <c r="G56" s="55">
        <f>VLOOKUP($A56,[1]!Table,MATCH(G$5,[1]!Curves,0))</f>
        <v>0</v>
      </c>
      <c r="H56" s="103"/>
      <c r="I56" s="103"/>
      <c r="J56" s="103"/>
    </row>
    <row r="57" spans="1:10">
      <c r="A57" s="83">
        <f t="shared" si="0"/>
        <v>38930</v>
      </c>
      <c r="B57" s="55">
        <f>VLOOKUP($A57,[1]!Table,MATCH(B$5,[1]!Curves,0))</f>
        <v>4.633</v>
      </c>
      <c r="C57" s="55">
        <f>VLOOKUP($A57,[1]!Table,MATCH(C$5,[1]!Curves,0))</f>
        <v>5.5494204349165105E-2</v>
      </c>
      <c r="D57" s="55">
        <f>VLOOKUP($A57,[1]!Table,MATCH(D$5,[1]!Curves,0))</f>
        <v>7.2499999999999995E-3</v>
      </c>
      <c r="E57" s="55">
        <f>VLOOKUP($A57,[1]!Table,MATCH(E$5,[1]!Curves,0))</f>
        <v>0.01</v>
      </c>
      <c r="F57" s="55">
        <f>VLOOKUP($A57,[1]!Table,MATCH(F$5,[1]!Curves,0))</f>
        <v>0.245</v>
      </c>
      <c r="G57" s="55">
        <f>VLOOKUP($A57,[1]!Table,MATCH(G$5,[1]!Curves,0))</f>
        <v>0</v>
      </c>
      <c r="H57" s="103"/>
      <c r="I57" s="103"/>
      <c r="J57" s="103"/>
    </row>
    <row r="58" spans="1:10">
      <c r="A58" s="83">
        <f t="shared" si="0"/>
        <v>38961</v>
      </c>
      <c r="B58" s="55">
        <f>VLOOKUP($A58,[1]!Table,MATCH(B$5,[1]!Curves,0))</f>
        <v>4.6230000000000002</v>
      </c>
      <c r="C58" s="55">
        <f>VLOOKUP($A58,[1]!Table,MATCH(C$5,[1]!Curves,0))</f>
        <v>5.5578509085337097E-2</v>
      </c>
      <c r="D58" s="55">
        <f>VLOOKUP($A58,[1]!Table,MATCH(D$5,[1]!Curves,0))</f>
        <v>7.2499999999999995E-3</v>
      </c>
      <c r="E58" s="55">
        <f>VLOOKUP($A58,[1]!Table,MATCH(E$5,[1]!Curves,0))</f>
        <v>0.01</v>
      </c>
      <c r="F58" s="55">
        <f>VLOOKUP($A58,[1]!Table,MATCH(F$5,[1]!Curves,0))</f>
        <v>0.245</v>
      </c>
      <c r="G58" s="55">
        <f>VLOOKUP($A58,[1]!Table,MATCH(G$5,[1]!Curves,0))</f>
        <v>0</v>
      </c>
      <c r="H58" s="103"/>
      <c r="I58" s="103"/>
      <c r="J58" s="103"/>
    </row>
    <row r="59" spans="1:10">
      <c r="A59" s="83">
        <f t="shared" si="0"/>
        <v>38991</v>
      </c>
      <c r="B59" s="55">
        <f>VLOOKUP($A59,[1]!Table,MATCH(B$5,[1]!Curves,0))</f>
        <v>4.6429999999999998</v>
      </c>
      <c r="C59" s="55">
        <f>VLOOKUP($A59,[1]!Table,MATCH(C$5,[1]!Curves,0))</f>
        <v>5.5660094316143813E-2</v>
      </c>
      <c r="D59" s="55">
        <f>VLOOKUP($A59,[1]!Table,MATCH(D$5,[1]!Curves,0))</f>
        <v>-6.0000000000000001E-3</v>
      </c>
      <c r="E59" s="55">
        <f>VLOOKUP($A59,[1]!Table,MATCH(E$5,[1]!Curves,0))</f>
        <v>0.01</v>
      </c>
      <c r="F59" s="55">
        <f>VLOOKUP($A59,[1]!Table,MATCH(F$5,[1]!Curves,0))</f>
        <v>0.245</v>
      </c>
      <c r="G59" s="55">
        <f>VLOOKUP($A59,[1]!Table,MATCH(G$5,[1]!Curves,0))</f>
        <v>0</v>
      </c>
      <c r="H59" s="103"/>
      <c r="I59" s="103"/>
      <c r="J59" s="103"/>
    </row>
    <row r="60" spans="1:10">
      <c r="A60" s="83">
        <f t="shared" si="0"/>
        <v>39022</v>
      </c>
      <c r="B60" s="55">
        <f>VLOOKUP($A60,[1]!Table,MATCH(B$5,[1]!Curves,0))</f>
        <v>4.7699999999999996</v>
      </c>
      <c r="C60" s="55">
        <f>VLOOKUP($A60,[1]!Table,MATCH(C$5,[1]!Curves,0))</f>
        <v>5.57443990569726E-2</v>
      </c>
      <c r="D60" s="55">
        <f>VLOOKUP($A60,[1]!Table,MATCH(D$5,[1]!Curves,0))</f>
        <v>-5.0000000000000001E-3</v>
      </c>
      <c r="E60" s="55">
        <f>VLOOKUP($A60,[1]!Table,MATCH(E$5,[1]!Curves,0))</f>
        <v>7.4999999999999997E-3</v>
      </c>
      <c r="F60" s="55">
        <f>VLOOKUP($A60,[1]!Table,MATCH(F$5,[1]!Curves,0))</f>
        <v>0.247</v>
      </c>
      <c r="G60" s="55">
        <f>VLOOKUP($A60,[1]!Table,MATCH(G$5,[1]!Curves,0))</f>
        <v>0</v>
      </c>
      <c r="H60" s="103"/>
      <c r="I60" s="103"/>
      <c r="J60" s="103"/>
    </row>
    <row r="61" spans="1:10">
      <c r="A61" s="83">
        <f t="shared" si="0"/>
        <v>39052</v>
      </c>
      <c r="B61" s="55">
        <f>VLOOKUP($A61,[1]!Table,MATCH(B$5,[1]!Curves,0))</f>
        <v>4.9050000000000002</v>
      </c>
      <c r="C61" s="55">
        <f>VLOOKUP($A61,[1]!Table,MATCH(C$5,[1]!Curves,0))</f>
        <v>5.5825984292285913E-2</v>
      </c>
      <c r="D61" s="55">
        <f>VLOOKUP($A61,[1]!Table,MATCH(D$5,[1]!Curves,0))</f>
        <v>-5.0000000000000001E-3</v>
      </c>
      <c r="E61" s="55">
        <f>VLOOKUP($A61,[1]!Table,MATCH(E$5,[1]!Curves,0))</f>
        <v>7.4999999999999997E-3</v>
      </c>
      <c r="F61" s="55">
        <f>VLOOKUP($A61,[1]!Table,MATCH(F$5,[1]!Curves,0))</f>
        <v>0.255</v>
      </c>
      <c r="G61" s="55">
        <f>VLOOKUP($A61,[1]!Table,MATCH(G$5,[1]!Curves,0))</f>
        <v>0</v>
      </c>
      <c r="H61" s="103"/>
      <c r="I61" s="103"/>
      <c r="J61" s="103"/>
    </row>
    <row r="62" spans="1:10">
      <c r="A62" s="83">
        <f t="shared" si="0"/>
        <v>39083</v>
      </c>
      <c r="B62" s="55">
        <f>VLOOKUP($A62,[1]!Table,MATCH(B$5,[1]!Curves,0))</f>
        <v>4.93</v>
      </c>
      <c r="C62" s="55">
        <f>VLOOKUP($A62,[1]!Table,MATCH(C$5,[1]!Curves,0))</f>
        <v>5.5910289037771017E-2</v>
      </c>
      <c r="D62" s="55">
        <f>VLOOKUP($A62,[1]!Table,MATCH(D$5,[1]!Curves,0))</f>
        <v>-5.0000000000000001E-3</v>
      </c>
      <c r="E62" s="55">
        <f>VLOOKUP($A62,[1]!Table,MATCH(E$5,[1]!Curves,0))</f>
        <v>7.4999999999999997E-3</v>
      </c>
      <c r="F62" s="55">
        <f>VLOOKUP($A62,[1]!Table,MATCH(F$5,[1]!Curves,0))</f>
        <v>0.25800000000000001</v>
      </c>
      <c r="G62" s="55">
        <f>VLOOKUP($A62,[1]!Table,MATCH(G$5,[1]!Curves,0))</f>
        <v>0</v>
      </c>
      <c r="H62" s="103"/>
      <c r="I62" s="103"/>
      <c r="J62" s="103"/>
    </row>
    <row r="63" spans="1:10">
      <c r="A63" s="83">
        <f t="shared" si="0"/>
        <v>39114</v>
      </c>
      <c r="B63" s="55">
        <f>VLOOKUP($A63,[1]!Table,MATCH(B$5,[1]!Curves,0))</f>
        <v>4.8099999999999996</v>
      </c>
      <c r="C63" s="55">
        <f>VLOOKUP($A63,[1]!Table,MATCH(C$5,[1]!Curves,0))</f>
        <v>5.5994593785622104E-2</v>
      </c>
      <c r="D63" s="55">
        <f>VLOOKUP($A63,[1]!Table,MATCH(D$5,[1]!Curves,0))</f>
        <v>-5.0000000000000001E-3</v>
      </c>
      <c r="E63" s="55">
        <f>VLOOKUP($A63,[1]!Table,MATCH(E$5,[1]!Curves,0))</f>
        <v>7.4999999999999997E-3</v>
      </c>
      <c r="F63" s="55">
        <f>VLOOKUP($A63,[1]!Table,MATCH(F$5,[1]!Curves,0))</f>
        <v>0.245</v>
      </c>
      <c r="G63" s="55">
        <f>VLOOKUP($A63,[1]!Table,MATCH(G$5,[1]!Curves,0))</f>
        <v>0</v>
      </c>
      <c r="H63" s="103"/>
      <c r="I63" s="103"/>
      <c r="J63" s="103"/>
    </row>
    <row r="64" spans="1:10">
      <c r="A64" s="83">
        <f t="shared" si="0"/>
        <v>39142</v>
      </c>
      <c r="B64" s="55">
        <f>VLOOKUP($A64,[1]!Table,MATCH(B$5,[1]!Curves,0))</f>
        <v>4.67</v>
      </c>
      <c r="C64" s="55">
        <f>VLOOKUP($A64,[1]!Table,MATCH(C$5,[1]!Curves,0))</f>
        <v>5.6070740011521507E-2</v>
      </c>
      <c r="D64" s="55">
        <f>VLOOKUP($A64,[1]!Table,MATCH(D$5,[1]!Curves,0))</f>
        <v>8.5000000000000006E-3</v>
      </c>
      <c r="E64" s="55">
        <f>VLOOKUP($A64,[1]!Table,MATCH(E$5,[1]!Curves,0))</f>
        <v>7.4999999999999997E-3</v>
      </c>
      <c r="F64" s="55">
        <f>VLOOKUP($A64,[1]!Table,MATCH(F$5,[1]!Curves,0))</f>
        <v>0.23699999999999999</v>
      </c>
      <c r="G64" s="55">
        <f>VLOOKUP($A64,[1]!Table,MATCH(G$5,[1]!Curves,0))</f>
        <v>0</v>
      </c>
      <c r="H64" s="103"/>
      <c r="I64" s="103"/>
      <c r="J64" s="103"/>
    </row>
    <row r="65" spans="1:9">
      <c r="A65" s="83">
        <f t="shared" si="0"/>
        <v>39173</v>
      </c>
      <c r="B65" s="55">
        <f>VLOOKUP($A65,[1]!Table,MATCH(B$5,[1]!Curves,0))</f>
        <v>4.6340000000000003</v>
      </c>
      <c r="C65" s="55">
        <f>VLOOKUP($A65,[1]!Table,MATCH(C$5,[1]!Curves,0))</f>
        <v>5.6155044763876116E-2</v>
      </c>
      <c r="D65" s="55">
        <f>VLOOKUP($A65,[1]!Table,MATCH(D$5,[1]!Curves,0))</f>
        <v>8.5000000000000006E-3</v>
      </c>
      <c r="E65" s="55">
        <f>VLOOKUP($A65,[1]!Table,MATCH(E$5,[1]!Curves,0))</f>
        <v>0.01</v>
      </c>
      <c r="F65" s="55">
        <f>VLOOKUP($A65,[1]!Table,MATCH(F$5,[1]!Curves,0))</f>
        <v>0.23699999999999999</v>
      </c>
      <c r="G65" s="55">
        <f>VLOOKUP($A65,[1]!Table,MATCH(G$5,[1]!Curves,0))</f>
        <v>0</v>
      </c>
      <c r="H65" s="103"/>
      <c r="I65" s="103"/>
    </row>
    <row r="66" spans="1:9">
      <c r="A66" s="83">
        <f t="shared" si="0"/>
        <v>39203</v>
      </c>
      <c r="B66" s="55">
        <f>VLOOKUP($A66,[1]!Table,MATCH(B$5,[1]!Curves,0))</f>
        <v>4.6210000000000004</v>
      </c>
      <c r="C66" s="55">
        <f>VLOOKUP($A66,[1]!Table,MATCH(C$5,[1]!Curves,0))</f>
        <v>5.6236630010342722E-2</v>
      </c>
      <c r="D66" s="55">
        <f>VLOOKUP($A66,[1]!Table,MATCH(D$5,[1]!Curves,0))</f>
        <v>8.2500000000000004E-3</v>
      </c>
      <c r="E66" s="55">
        <f>VLOOKUP($A66,[1]!Table,MATCH(E$5,[1]!Curves,0))</f>
        <v>0.01</v>
      </c>
      <c r="F66" s="55">
        <f>VLOOKUP($A66,[1]!Table,MATCH(F$5,[1]!Curves,0))</f>
        <v>0.23699999999999999</v>
      </c>
      <c r="G66" s="55">
        <f>VLOOKUP($A66,[1]!Table,MATCH(G$5,[1]!Curves,0))</f>
        <v>0</v>
      </c>
      <c r="H66" s="103"/>
      <c r="I66" s="103"/>
    </row>
    <row r="67" spans="1:9">
      <c r="A67" s="83">
        <f t="shared" si="0"/>
        <v>39234</v>
      </c>
      <c r="B67" s="55">
        <f>VLOOKUP($A67,[1]!Table,MATCH(B$5,[1]!Curves,0))</f>
        <v>4.6540000000000008</v>
      </c>
      <c r="C67" s="55">
        <f>VLOOKUP($A67,[1]!Table,MATCH(C$5,[1]!Curves,0))</f>
        <v>5.632093476735231E-2</v>
      </c>
      <c r="D67" s="55">
        <f>VLOOKUP($A67,[1]!Table,MATCH(D$5,[1]!Curves,0))</f>
        <v>8.2500000000000004E-3</v>
      </c>
      <c r="E67" s="55">
        <f>VLOOKUP($A67,[1]!Table,MATCH(E$5,[1]!Curves,0))</f>
        <v>0.01</v>
      </c>
      <c r="F67" s="55">
        <f>VLOOKUP($A67,[1]!Table,MATCH(F$5,[1]!Curves,0))</f>
        <v>0.22700000000000001</v>
      </c>
      <c r="G67" s="55">
        <f>VLOOKUP($A67,[1]!Table,MATCH(G$5,[1]!Curves,0))</f>
        <v>0</v>
      </c>
      <c r="H67" s="103"/>
      <c r="I67" s="103"/>
    </row>
    <row r="68" spans="1:9">
      <c r="A68" s="83">
        <f t="shared" si="0"/>
        <v>39264</v>
      </c>
      <c r="B68" s="55">
        <f>VLOOKUP($A68,[1]!Table,MATCH(B$5,[1]!Curves,0))</f>
        <v>4.68</v>
      </c>
      <c r="C68" s="55">
        <f>VLOOKUP($A68,[1]!Table,MATCH(C$5,[1]!Curves,0))</f>
        <v>5.6402520018324215E-2</v>
      </c>
      <c r="D68" s="55">
        <f>VLOOKUP($A68,[1]!Table,MATCH(D$5,[1]!Curves,0))</f>
        <v>8.2500000000000004E-3</v>
      </c>
      <c r="E68" s="55">
        <f>VLOOKUP($A68,[1]!Table,MATCH(E$5,[1]!Curves,0))</f>
        <v>0.01</v>
      </c>
      <c r="F68" s="55">
        <f>VLOOKUP($A68,[1]!Table,MATCH(F$5,[1]!Curves,0))</f>
        <v>0.22700000000000001</v>
      </c>
      <c r="G68" s="55">
        <f>VLOOKUP($A68,[1]!Table,MATCH(G$5,[1]!Curves,0))</f>
        <v>0</v>
      </c>
      <c r="H68" s="103"/>
      <c r="I68" s="103"/>
    </row>
    <row r="69" spans="1:9">
      <c r="A69" s="83">
        <f t="shared" si="0"/>
        <v>39295</v>
      </c>
      <c r="B69" s="55">
        <f>VLOOKUP($A69,[1]!Table,MATCH(B$5,[1]!Curves,0))</f>
        <v>4.7080000000000002</v>
      </c>
      <c r="C69" s="55">
        <f>VLOOKUP($A69,[1]!Table,MATCH(C$5,[1]!Curves,0))</f>
        <v>5.6486824779989196E-2</v>
      </c>
      <c r="D69" s="55">
        <f>VLOOKUP($A69,[1]!Table,MATCH(D$5,[1]!Curves,0))</f>
        <v>8.2500000000000004E-3</v>
      </c>
      <c r="E69" s="55">
        <f>VLOOKUP($A69,[1]!Table,MATCH(E$5,[1]!Curves,0))</f>
        <v>0.01</v>
      </c>
      <c r="F69" s="55">
        <f>VLOOKUP($A69,[1]!Table,MATCH(F$5,[1]!Curves,0))</f>
        <v>0.22700000000000001</v>
      </c>
      <c r="G69" s="55">
        <f>VLOOKUP($A69,[1]!Table,MATCH(G$5,[1]!Curves,0))</f>
        <v>0</v>
      </c>
      <c r="H69" s="103"/>
      <c r="I69" s="103"/>
    </row>
    <row r="70" spans="1:9">
      <c r="A70" s="83">
        <f t="shared" si="0"/>
        <v>39326</v>
      </c>
      <c r="B70" s="55">
        <f>VLOOKUP($A70,[1]!Table,MATCH(B$5,[1]!Curves,0))</f>
        <v>4.6980000000000004</v>
      </c>
      <c r="C70" s="55">
        <f>VLOOKUP($A70,[1]!Table,MATCH(C$5,[1]!Curves,0))</f>
        <v>5.6571129544019411E-2</v>
      </c>
      <c r="D70" s="55">
        <f>VLOOKUP($A70,[1]!Table,MATCH(D$5,[1]!Curves,0))</f>
        <v>8.2500000000000004E-3</v>
      </c>
      <c r="E70" s="55">
        <f>VLOOKUP($A70,[1]!Table,MATCH(E$5,[1]!Curves,0))</f>
        <v>0.01</v>
      </c>
      <c r="F70" s="55">
        <f>VLOOKUP($A70,[1]!Table,MATCH(F$5,[1]!Curves,0))</f>
        <v>0.22700000000000001</v>
      </c>
      <c r="G70" s="55">
        <f>VLOOKUP($A70,[1]!Table,MATCH(G$5,[1]!Curves,0))</f>
        <v>0</v>
      </c>
      <c r="H70" s="103"/>
      <c r="I70" s="103"/>
    </row>
    <row r="71" spans="1:9">
      <c r="A71" s="83">
        <f t="shared" ref="A71:A134" si="1">EDATE(A70,1)</f>
        <v>39356</v>
      </c>
      <c r="B71" s="55">
        <f>VLOOKUP($A71,[1]!Table,MATCH(B$5,[1]!Curves,0))</f>
        <v>4.718</v>
      </c>
      <c r="C71" s="55">
        <f>VLOOKUP($A71,[1]!Table,MATCH(C$5,[1]!Curves,0))</f>
        <v>5.6652714801784604E-2</v>
      </c>
      <c r="D71" s="55">
        <f>VLOOKUP($A71,[1]!Table,MATCH(D$5,[1]!Curves,0))</f>
        <v>-5.0000000000000001E-3</v>
      </c>
      <c r="E71" s="55">
        <f>VLOOKUP($A71,[1]!Table,MATCH(E$5,[1]!Curves,0))</f>
        <v>0.01</v>
      </c>
      <c r="F71" s="55">
        <f>VLOOKUP($A71,[1]!Table,MATCH(F$5,[1]!Curves,0))</f>
        <v>0.22700000000000001</v>
      </c>
      <c r="G71" s="55">
        <f>VLOOKUP($A71,[1]!Table,MATCH(G$5,[1]!Curves,0))</f>
        <v>0</v>
      </c>
      <c r="H71" s="103"/>
      <c r="I71" s="103"/>
    </row>
    <row r="72" spans="1:9">
      <c r="A72" s="83">
        <f t="shared" si="1"/>
        <v>39387</v>
      </c>
      <c r="B72" s="55">
        <f>VLOOKUP($A72,[1]!Table,MATCH(B$5,[1]!Curves,0))</f>
        <v>4.8449999999999998</v>
      </c>
      <c r="C72" s="55">
        <f>VLOOKUP($A72,[1]!Table,MATCH(C$5,[1]!Curves,0))</f>
        <v>5.6737019570469692E-2</v>
      </c>
      <c r="D72" s="55">
        <f>VLOOKUP($A72,[1]!Table,MATCH(D$5,[1]!Curves,0))</f>
        <v>-4.0000000000000001E-3</v>
      </c>
      <c r="E72" s="55">
        <f>VLOOKUP($A72,[1]!Table,MATCH(E$5,[1]!Curves,0))</f>
        <v>7.4999999999999997E-3</v>
      </c>
      <c r="F72" s="55">
        <f>VLOOKUP($A72,[1]!Table,MATCH(F$5,[1]!Curves,0))</f>
        <v>0.22700000000000001</v>
      </c>
      <c r="G72" s="55">
        <f>VLOOKUP($A72,[1]!Table,MATCH(G$5,[1]!Curves,0))</f>
        <v>0</v>
      </c>
      <c r="H72" s="103"/>
      <c r="I72" s="103"/>
    </row>
    <row r="73" spans="1:9">
      <c r="A73" s="83">
        <f t="shared" si="1"/>
        <v>39417</v>
      </c>
      <c r="B73" s="55">
        <f>VLOOKUP($A73,[1]!Table,MATCH(B$5,[1]!Curves,0))</f>
        <v>4.9800000000000004</v>
      </c>
      <c r="C73" s="55">
        <f>VLOOKUP($A73,[1]!Table,MATCH(C$5,[1]!Curves,0))</f>
        <v>5.6818604832739296E-2</v>
      </c>
      <c r="D73" s="55">
        <f>VLOOKUP($A73,[1]!Table,MATCH(D$5,[1]!Curves,0))</f>
        <v>-4.0000000000000001E-3</v>
      </c>
      <c r="E73" s="55">
        <f>VLOOKUP($A73,[1]!Table,MATCH(E$5,[1]!Curves,0))</f>
        <v>7.4999999999999997E-3</v>
      </c>
      <c r="F73" s="55">
        <f>VLOOKUP($A73,[1]!Table,MATCH(F$5,[1]!Curves,0))</f>
        <v>0.22700000000000001</v>
      </c>
      <c r="G73" s="55">
        <f>VLOOKUP($A73,[1]!Table,MATCH(G$5,[1]!Curves,0))</f>
        <v>0</v>
      </c>
      <c r="H73" s="103"/>
      <c r="I73" s="103"/>
    </row>
    <row r="74" spans="1:9">
      <c r="A74" s="83">
        <f t="shared" si="1"/>
        <v>39448</v>
      </c>
      <c r="B74" s="55">
        <f>VLOOKUP($A74,[1]!Table,MATCH(B$5,[1]!Curves,0))</f>
        <v>5.01</v>
      </c>
      <c r="C74" s="55">
        <f>VLOOKUP($A74,[1]!Table,MATCH(C$5,[1]!Curves,0))</f>
        <v>5.6902909606078522E-2</v>
      </c>
      <c r="D74" s="55">
        <f>VLOOKUP($A74,[1]!Table,MATCH(D$5,[1]!Curves,0))</f>
        <v>-4.0000000000000001E-3</v>
      </c>
      <c r="E74" s="55">
        <f>VLOOKUP($A74,[1]!Table,MATCH(E$5,[1]!Curves,0))</f>
        <v>7.4999999999999997E-3</v>
      </c>
      <c r="F74" s="55">
        <f>VLOOKUP($A74,[1]!Table,MATCH(F$5,[1]!Curves,0))</f>
        <v>0.22700000000000001</v>
      </c>
      <c r="G74" s="55">
        <f>VLOOKUP($A74,[1]!Table,MATCH(G$5,[1]!Curves,0))</f>
        <v>0</v>
      </c>
      <c r="H74" s="103"/>
      <c r="I74" s="103"/>
    </row>
    <row r="75" spans="1:9">
      <c r="A75" s="83">
        <f t="shared" si="1"/>
        <v>39479</v>
      </c>
      <c r="B75" s="55">
        <f>VLOOKUP($A75,[1]!Table,MATCH(B$5,[1]!Curves,0))</f>
        <v>4.8899999999999997</v>
      </c>
      <c r="C75" s="55">
        <f>VLOOKUP($A75,[1]!Table,MATCH(C$5,[1]!Curves,0))</f>
        <v>5.698721438178201E-2</v>
      </c>
      <c r="D75" s="55">
        <f>VLOOKUP($A75,[1]!Table,MATCH(D$5,[1]!Curves,0))</f>
        <v>-4.0000000000000001E-3</v>
      </c>
      <c r="E75" s="55">
        <f>VLOOKUP($A75,[1]!Table,MATCH(E$5,[1]!Curves,0))</f>
        <v>7.4999999999999997E-3</v>
      </c>
      <c r="F75" s="55">
        <f>VLOOKUP($A75,[1]!Table,MATCH(F$5,[1]!Curves,0))</f>
        <v>0.22700000000000001</v>
      </c>
      <c r="G75" s="55">
        <f>VLOOKUP($A75,[1]!Table,MATCH(G$5,[1]!Curves,0))</f>
        <v>0</v>
      </c>
      <c r="H75" s="103"/>
      <c r="I75" s="103"/>
    </row>
    <row r="76" spans="1:9">
      <c r="A76" s="83">
        <f t="shared" si="1"/>
        <v>39508</v>
      </c>
      <c r="B76" s="55">
        <f>VLOOKUP($A76,[1]!Table,MATCH(B$5,[1]!Curves,0))</f>
        <v>4.75</v>
      </c>
      <c r="C76" s="55">
        <f>VLOOKUP($A76,[1]!Table,MATCH(C$5,[1]!Curves,0))</f>
        <v>5.7066080141839698E-2</v>
      </c>
      <c r="D76" s="55">
        <f>VLOOKUP($A76,[1]!Table,MATCH(D$5,[1]!Curves,0))</f>
        <v>9.5000000000000015E-3</v>
      </c>
      <c r="E76" s="55">
        <f>VLOOKUP($A76,[1]!Table,MATCH(E$5,[1]!Curves,0))</f>
        <v>7.4999999999999997E-3</v>
      </c>
      <c r="F76" s="55">
        <f>VLOOKUP($A76,[1]!Table,MATCH(F$5,[1]!Curves,0))</f>
        <v>0.21199999999999999</v>
      </c>
      <c r="G76" s="55">
        <f>VLOOKUP($A76,[1]!Table,MATCH(G$5,[1]!Curves,0))</f>
        <v>0</v>
      </c>
      <c r="H76" s="103"/>
      <c r="I76" s="103"/>
    </row>
    <row r="77" spans="1:9">
      <c r="A77" s="83">
        <f t="shared" si="1"/>
        <v>39539</v>
      </c>
      <c r="B77" s="55">
        <f>VLOOKUP($A77,[1]!Table,MATCH(B$5,[1]!Curves,0))</f>
        <v>4.7140000000000004</v>
      </c>
      <c r="C77" s="55">
        <f>VLOOKUP($A77,[1]!Table,MATCH(C$5,[1]!Curves,0))</f>
        <v>5.7118187665260216E-2</v>
      </c>
      <c r="D77" s="55">
        <f>VLOOKUP($A77,[1]!Table,MATCH(D$5,[1]!Curves,0))</f>
        <v>9.5000000000000015E-3</v>
      </c>
      <c r="E77" s="55">
        <f>VLOOKUP($A77,[1]!Table,MATCH(E$5,[1]!Curves,0))</f>
        <v>0.01</v>
      </c>
      <c r="F77" s="55">
        <f>VLOOKUP($A77,[1]!Table,MATCH(F$5,[1]!Curves,0))</f>
        <v>0.21199999999999999</v>
      </c>
      <c r="G77" s="55">
        <f>VLOOKUP($A77,[1]!Table,MATCH(G$5,[1]!Curves,0))</f>
        <v>0</v>
      </c>
      <c r="H77" s="103"/>
      <c r="I77" s="103"/>
    </row>
    <row r="78" spans="1:9">
      <c r="A78" s="83">
        <f t="shared" si="1"/>
        <v>39569</v>
      </c>
      <c r="B78" s="55">
        <f>VLOOKUP($A78,[1]!Table,MATCH(B$5,[1]!Curves,0))</f>
        <v>4.7010000000000005</v>
      </c>
      <c r="C78" s="55">
        <f>VLOOKUP($A78,[1]!Table,MATCH(C$5,[1]!Curves,0))</f>
        <v>5.7166465430239309E-2</v>
      </c>
      <c r="D78" s="55">
        <f>VLOOKUP($A78,[1]!Table,MATCH(D$5,[1]!Curves,0))</f>
        <v>9.2500000000000013E-3</v>
      </c>
      <c r="E78" s="55">
        <f>VLOOKUP($A78,[1]!Table,MATCH(E$5,[1]!Curves,0))</f>
        <v>0.01</v>
      </c>
      <c r="F78" s="55">
        <f>VLOOKUP($A78,[1]!Table,MATCH(F$5,[1]!Curves,0))</f>
        <v>0.21199999999999999</v>
      </c>
      <c r="G78" s="55">
        <f>VLOOKUP($A78,[1]!Table,MATCH(G$5,[1]!Curves,0))</f>
        <v>0</v>
      </c>
      <c r="H78" s="103"/>
      <c r="I78" s="103"/>
    </row>
    <row r="79" spans="1:9">
      <c r="A79" s="83">
        <f t="shared" si="1"/>
        <v>39600</v>
      </c>
      <c r="B79" s="55">
        <f>VLOOKUP($A79,[1]!Table,MATCH(B$5,[1]!Curves,0))</f>
        <v>4.7340000000000009</v>
      </c>
      <c r="C79" s="55">
        <f>VLOOKUP($A79,[1]!Table,MATCH(C$5,[1]!Curves,0))</f>
        <v>5.7216352454865213E-2</v>
      </c>
      <c r="D79" s="55">
        <f>VLOOKUP($A79,[1]!Table,MATCH(D$5,[1]!Curves,0))</f>
        <v>9.2500000000000013E-3</v>
      </c>
      <c r="E79" s="55">
        <f>VLOOKUP($A79,[1]!Table,MATCH(E$5,[1]!Curves,0))</f>
        <v>0.01</v>
      </c>
      <c r="F79" s="55">
        <f>VLOOKUP($A79,[1]!Table,MATCH(F$5,[1]!Curves,0))</f>
        <v>0.21199999999999999</v>
      </c>
      <c r="G79" s="55">
        <f>VLOOKUP($A79,[1]!Table,MATCH(G$5,[1]!Curves,0))</f>
        <v>0</v>
      </c>
      <c r="H79" s="103"/>
      <c r="I79" s="103"/>
    </row>
    <row r="80" spans="1:9">
      <c r="A80" s="83">
        <f t="shared" si="1"/>
        <v>39630</v>
      </c>
      <c r="B80" s="55">
        <f>VLOOKUP($A80,[1]!Table,MATCH(B$5,[1]!Curves,0))</f>
        <v>4.76</v>
      </c>
      <c r="C80" s="55">
        <f>VLOOKUP($A80,[1]!Table,MATCH(C$5,[1]!Curves,0))</f>
        <v>5.7264630221420809E-2</v>
      </c>
      <c r="D80" s="55">
        <f>VLOOKUP($A80,[1]!Table,MATCH(D$5,[1]!Curves,0))</f>
        <v>9.2500000000000013E-3</v>
      </c>
      <c r="E80" s="55">
        <f>VLOOKUP($A80,[1]!Table,MATCH(E$5,[1]!Curves,0))</f>
        <v>0.01</v>
      </c>
      <c r="F80" s="55">
        <f>VLOOKUP($A80,[1]!Table,MATCH(F$5,[1]!Curves,0))</f>
        <v>0.20699999999999999</v>
      </c>
      <c r="G80" s="55">
        <f>VLOOKUP($A80,[1]!Table,MATCH(G$5,[1]!Curves,0))</f>
        <v>0</v>
      </c>
      <c r="H80" s="103"/>
      <c r="I80" s="103"/>
    </row>
    <row r="81" spans="1:9">
      <c r="A81" s="83">
        <f t="shared" si="1"/>
        <v>39661</v>
      </c>
      <c r="B81" s="55">
        <f>VLOOKUP($A81,[1]!Table,MATCH(B$5,[1]!Curves,0))</f>
        <v>4.7880000000000003</v>
      </c>
      <c r="C81" s="55">
        <f>VLOOKUP($A81,[1]!Table,MATCH(C$5,[1]!Curves,0))</f>
        <v>5.7314517247676104E-2</v>
      </c>
      <c r="D81" s="55">
        <f>VLOOKUP($A81,[1]!Table,MATCH(D$5,[1]!Curves,0))</f>
        <v>9.2500000000000013E-3</v>
      </c>
      <c r="E81" s="55">
        <f>VLOOKUP($A81,[1]!Table,MATCH(E$5,[1]!Curves,0))</f>
        <v>0.01</v>
      </c>
      <c r="F81" s="55">
        <f>VLOOKUP($A81,[1]!Table,MATCH(F$5,[1]!Curves,0))</f>
        <v>0.20699999999999999</v>
      </c>
      <c r="G81" s="55">
        <f>VLOOKUP($A81,[1]!Table,MATCH(G$5,[1]!Curves,0))</f>
        <v>0</v>
      </c>
      <c r="H81" s="103"/>
      <c r="I81" s="103"/>
    </row>
    <row r="82" spans="1:9">
      <c r="A82" s="83">
        <f t="shared" si="1"/>
        <v>39692</v>
      </c>
      <c r="B82" s="55">
        <f>VLOOKUP($A82,[1]!Table,MATCH(B$5,[1]!Curves,0))</f>
        <v>4.7780000000000005</v>
      </c>
      <c r="C82" s="55">
        <f>VLOOKUP($A82,[1]!Table,MATCH(C$5,[1]!Curves,0))</f>
        <v>5.7364404274760104E-2</v>
      </c>
      <c r="D82" s="55">
        <f>VLOOKUP($A82,[1]!Table,MATCH(D$5,[1]!Curves,0))</f>
        <v>9.2500000000000013E-3</v>
      </c>
      <c r="E82" s="55">
        <f>VLOOKUP($A82,[1]!Table,MATCH(E$5,[1]!Curves,0))</f>
        <v>0.01</v>
      </c>
      <c r="F82" s="55">
        <f>VLOOKUP($A82,[1]!Table,MATCH(F$5,[1]!Curves,0))</f>
        <v>0.20699999999999999</v>
      </c>
      <c r="G82" s="55">
        <f>VLOOKUP($A82,[1]!Table,MATCH(G$5,[1]!Curves,0))</f>
        <v>0</v>
      </c>
      <c r="H82" s="103"/>
      <c r="I82" s="103"/>
    </row>
    <row r="83" spans="1:9">
      <c r="A83" s="83">
        <f t="shared" si="1"/>
        <v>39722</v>
      </c>
      <c r="B83" s="55">
        <f>VLOOKUP($A83,[1]!Table,MATCH(B$5,[1]!Curves,0))</f>
        <v>4.798</v>
      </c>
      <c r="C83" s="55">
        <f>VLOOKUP($A83,[1]!Table,MATCH(C$5,[1]!Curves,0))</f>
        <v>5.7412682043693319E-2</v>
      </c>
      <c r="D83" s="55">
        <f>VLOOKUP($A83,[1]!Table,MATCH(D$5,[1]!Curves,0))</f>
        <v>-4.0000000000000001E-3</v>
      </c>
      <c r="E83" s="55">
        <f>VLOOKUP($A83,[1]!Table,MATCH(E$5,[1]!Curves,0))</f>
        <v>0.01</v>
      </c>
      <c r="F83" s="55">
        <f>VLOOKUP($A83,[1]!Table,MATCH(F$5,[1]!Curves,0))</f>
        <v>0.20699999999999999</v>
      </c>
      <c r="G83" s="55">
        <f>VLOOKUP($A83,[1]!Table,MATCH(G$5,[1]!Curves,0))</f>
        <v>0</v>
      </c>
      <c r="H83" s="103"/>
      <c r="I83" s="103"/>
    </row>
    <row r="84" spans="1:9">
      <c r="A84" s="83">
        <f t="shared" si="1"/>
        <v>39753</v>
      </c>
      <c r="B84" s="55">
        <f>VLOOKUP($A84,[1]!Table,MATCH(B$5,[1]!Curves,0))</f>
        <v>4.9249999999999998</v>
      </c>
      <c r="C84" s="55">
        <f>VLOOKUP($A84,[1]!Table,MATCH(C$5,[1]!Curves,0))</f>
        <v>5.7462569072406211E-2</v>
      </c>
      <c r="D84" s="55">
        <f>VLOOKUP($A84,[1]!Table,MATCH(D$5,[1]!Curves,0))</f>
        <v>-3.0000000000000001E-3</v>
      </c>
      <c r="E84" s="55">
        <f>VLOOKUP($A84,[1]!Table,MATCH(E$5,[1]!Curves,0))</f>
        <v>7.4999999999999997E-3</v>
      </c>
      <c r="F84" s="55">
        <f>VLOOKUP($A84,[1]!Table,MATCH(F$5,[1]!Curves,0))</f>
        <v>0.20699999999999999</v>
      </c>
      <c r="G84" s="55">
        <f>VLOOKUP($A84,[1]!Table,MATCH(G$5,[1]!Curves,0))</f>
        <v>0</v>
      </c>
      <c r="H84" s="103"/>
      <c r="I84" s="103"/>
    </row>
    <row r="85" spans="1:9">
      <c r="A85" s="83">
        <f t="shared" si="1"/>
        <v>39783</v>
      </c>
      <c r="B85" s="55">
        <f>VLOOKUP($A85,[1]!Table,MATCH(B$5,[1]!Curves,0))</f>
        <v>5.0599999999999996</v>
      </c>
      <c r="C85" s="55">
        <f>VLOOKUP($A85,[1]!Table,MATCH(C$5,[1]!Curves,0))</f>
        <v>5.7510846842916401E-2</v>
      </c>
      <c r="D85" s="55">
        <f>VLOOKUP($A85,[1]!Table,MATCH(D$5,[1]!Curves,0))</f>
        <v>-3.0000000000000001E-3</v>
      </c>
      <c r="E85" s="55">
        <f>VLOOKUP($A85,[1]!Table,MATCH(E$5,[1]!Curves,0))</f>
        <v>7.4999999999999997E-3</v>
      </c>
      <c r="F85" s="55">
        <f>VLOOKUP($A85,[1]!Table,MATCH(F$5,[1]!Curves,0))</f>
        <v>0.20900000000000002</v>
      </c>
      <c r="G85" s="55">
        <f>VLOOKUP($A85,[1]!Table,MATCH(G$5,[1]!Curves,0))</f>
        <v>0</v>
      </c>
      <c r="H85" s="103"/>
      <c r="I85" s="103"/>
    </row>
    <row r="86" spans="1:9">
      <c r="A86" s="83">
        <f t="shared" si="1"/>
        <v>39814</v>
      </c>
      <c r="B86" s="55">
        <f>VLOOKUP($A86,[1]!Table,MATCH(B$5,[1]!Curves,0))</f>
        <v>5.0949999999999998</v>
      </c>
      <c r="C86" s="55">
        <f>VLOOKUP($A86,[1]!Table,MATCH(C$5,[1]!Curves,0))</f>
        <v>5.7560733873257809E-2</v>
      </c>
      <c r="D86" s="55">
        <f>VLOOKUP($A86,[1]!Table,MATCH(D$5,[1]!Curves,0))</f>
        <v>-3.0000000000000001E-3</v>
      </c>
      <c r="E86" s="55">
        <f>VLOOKUP($A86,[1]!Table,MATCH(E$5,[1]!Curves,0))</f>
        <v>7.4999999999999997E-3</v>
      </c>
      <c r="F86" s="55">
        <f>VLOOKUP($A86,[1]!Table,MATCH(F$5,[1]!Curves,0))</f>
        <v>0.20900000000000002</v>
      </c>
      <c r="G86" s="55">
        <f>VLOOKUP($A86,[1]!Table,MATCH(G$5,[1]!Curves,0))</f>
        <v>0</v>
      </c>
      <c r="H86" s="103"/>
      <c r="I86" s="103"/>
    </row>
    <row r="87" spans="1:9">
      <c r="A87" s="83">
        <f t="shared" si="1"/>
        <v>39845</v>
      </c>
      <c r="B87" s="55">
        <f>VLOOKUP($A87,[1]!Table,MATCH(B$5,[1]!Curves,0))</f>
        <v>4.9749999999999996</v>
      </c>
      <c r="C87" s="55">
        <f>VLOOKUP($A87,[1]!Table,MATCH(C$5,[1]!Curves,0))</f>
        <v>5.7610620904427812E-2</v>
      </c>
      <c r="D87" s="55">
        <f>VLOOKUP($A87,[1]!Table,MATCH(D$5,[1]!Curves,0))</f>
        <v>-3.0000000000000001E-3</v>
      </c>
      <c r="E87" s="55">
        <f>VLOOKUP($A87,[1]!Table,MATCH(E$5,[1]!Curves,0))</f>
        <v>7.4999999999999997E-3</v>
      </c>
      <c r="F87" s="55">
        <f>VLOOKUP($A87,[1]!Table,MATCH(F$5,[1]!Curves,0))</f>
        <v>0.20400000000000001</v>
      </c>
      <c r="G87" s="55">
        <f>VLOOKUP($A87,[1]!Table,MATCH(G$5,[1]!Curves,0))</f>
        <v>0</v>
      </c>
      <c r="H87" s="103"/>
      <c r="I87" s="103"/>
    </row>
    <row r="88" spans="1:9">
      <c r="A88" s="83">
        <f t="shared" si="1"/>
        <v>39873</v>
      </c>
      <c r="B88" s="55">
        <f>VLOOKUP($A88,[1]!Table,MATCH(B$5,[1]!Curves,0))</f>
        <v>4.835</v>
      </c>
      <c r="C88" s="55">
        <f>VLOOKUP($A88,[1]!Table,MATCH(C$5,[1]!Curves,0))</f>
        <v>5.7655680159099304E-2</v>
      </c>
      <c r="D88" s="55">
        <f>VLOOKUP($A88,[1]!Table,MATCH(D$5,[1]!Curves,0))</f>
        <v>1.0500000000000001E-2</v>
      </c>
      <c r="E88" s="55">
        <f>VLOOKUP($A88,[1]!Table,MATCH(E$5,[1]!Curves,0))</f>
        <v>7.4999999999999997E-3</v>
      </c>
      <c r="F88" s="55">
        <f>VLOOKUP($A88,[1]!Table,MATCH(F$5,[1]!Curves,0))</f>
        <v>0.19400000000000003</v>
      </c>
      <c r="G88" s="55">
        <f>VLOOKUP($A88,[1]!Table,MATCH(G$5,[1]!Curves,0))</f>
        <v>0</v>
      </c>
      <c r="H88" s="103"/>
      <c r="I88" s="103"/>
    </row>
    <row r="89" spans="1:9">
      <c r="A89" s="83">
        <f t="shared" si="1"/>
        <v>39904</v>
      </c>
      <c r="B89" s="55">
        <f>VLOOKUP($A89,[1]!Table,MATCH(B$5,[1]!Curves,0))</f>
        <v>4.7990000000000004</v>
      </c>
      <c r="C89" s="55">
        <f>VLOOKUP($A89,[1]!Table,MATCH(C$5,[1]!Curves,0))</f>
        <v>5.7705567191844519E-2</v>
      </c>
      <c r="D89" s="55">
        <f>VLOOKUP($A89,[1]!Table,MATCH(D$5,[1]!Curves,0))</f>
        <v>1.0500000000000001E-2</v>
      </c>
      <c r="E89" s="55">
        <f>VLOOKUP($A89,[1]!Table,MATCH(E$5,[1]!Curves,0))</f>
        <v>0.01</v>
      </c>
      <c r="F89" s="55">
        <f>VLOOKUP($A89,[1]!Table,MATCH(F$5,[1]!Curves,0))</f>
        <v>0.19400000000000003</v>
      </c>
      <c r="G89" s="55">
        <f>VLOOKUP($A89,[1]!Table,MATCH(G$5,[1]!Curves,0))</f>
        <v>0</v>
      </c>
      <c r="H89" s="103"/>
      <c r="I89" s="103"/>
    </row>
    <row r="90" spans="1:9">
      <c r="A90" s="83">
        <f t="shared" si="1"/>
        <v>39934</v>
      </c>
      <c r="B90" s="55">
        <f>VLOOKUP($A90,[1]!Table,MATCH(B$5,[1]!Curves,0))</f>
        <v>4.7860000000000005</v>
      </c>
      <c r="C90" s="55">
        <f>VLOOKUP($A90,[1]!Table,MATCH(C$5,[1]!Curves,0))</f>
        <v>5.7753844966256913E-2</v>
      </c>
      <c r="D90" s="55">
        <f>VLOOKUP($A90,[1]!Table,MATCH(D$5,[1]!Curves,0))</f>
        <v>1.0249999999999999E-2</v>
      </c>
      <c r="E90" s="55">
        <f>VLOOKUP($A90,[1]!Table,MATCH(E$5,[1]!Curves,0))</f>
        <v>0.01</v>
      </c>
      <c r="F90" s="55">
        <f>VLOOKUP($A90,[1]!Table,MATCH(F$5,[1]!Curves,0))</f>
        <v>0.19400000000000003</v>
      </c>
      <c r="G90" s="55">
        <f>VLOOKUP($A90,[1]!Table,MATCH(G$5,[1]!Curves,0))</f>
        <v>0</v>
      </c>
      <c r="H90" s="103"/>
      <c r="I90" s="103"/>
    </row>
    <row r="91" spans="1:9">
      <c r="A91" s="83">
        <f t="shared" si="1"/>
        <v>39965</v>
      </c>
      <c r="B91" s="55">
        <f>VLOOKUP($A91,[1]!Table,MATCH(B$5,[1]!Curves,0))</f>
        <v>4.8190000000000008</v>
      </c>
      <c r="C91" s="55">
        <f>VLOOKUP($A91,[1]!Table,MATCH(C$5,[1]!Curves,0))</f>
        <v>5.7803732000631512E-2</v>
      </c>
      <c r="D91" s="55">
        <f>VLOOKUP($A91,[1]!Table,MATCH(D$5,[1]!Curves,0))</f>
        <v>1.0249999999999999E-2</v>
      </c>
      <c r="E91" s="55">
        <f>VLOOKUP($A91,[1]!Table,MATCH(E$5,[1]!Curves,0))</f>
        <v>0.01</v>
      </c>
      <c r="F91" s="55">
        <f>VLOOKUP($A91,[1]!Table,MATCH(F$5,[1]!Curves,0))</f>
        <v>0.19400000000000003</v>
      </c>
      <c r="G91" s="55">
        <f>VLOOKUP($A91,[1]!Table,MATCH(G$5,[1]!Curves,0))</f>
        <v>0</v>
      </c>
      <c r="H91" s="103"/>
      <c r="I91" s="103"/>
    </row>
    <row r="92" spans="1:9">
      <c r="A92" s="83">
        <f t="shared" si="1"/>
        <v>39995</v>
      </c>
      <c r="B92" s="55">
        <f>VLOOKUP($A92,[1]!Table,MATCH(B$5,[1]!Curves,0))</f>
        <v>4.8449999999999998</v>
      </c>
      <c r="C92" s="55">
        <f>VLOOKUP($A92,[1]!Table,MATCH(C$5,[1]!Curves,0))</f>
        <v>5.7852009776620403E-2</v>
      </c>
      <c r="D92" s="55">
        <f>VLOOKUP($A92,[1]!Table,MATCH(D$5,[1]!Curves,0))</f>
        <v>1.0249999999999999E-2</v>
      </c>
      <c r="E92" s="55">
        <f>VLOOKUP($A92,[1]!Table,MATCH(E$5,[1]!Curves,0))</f>
        <v>0.01</v>
      </c>
      <c r="F92" s="55">
        <f>VLOOKUP($A92,[1]!Table,MATCH(F$5,[1]!Curves,0))</f>
        <v>0.19400000000000003</v>
      </c>
      <c r="G92" s="55">
        <f>VLOOKUP($A92,[1]!Table,MATCH(G$5,[1]!Curves,0))</f>
        <v>0</v>
      </c>
      <c r="H92" s="103"/>
      <c r="I92" s="103"/>
    </row>
    <row r="93" spans="1:9">
      <c r="A93" s="83">
        <f t="shared" si="1"/>
        <v>40026</v>
      </c>
      <c r="B93" s="55">
        <f>VLOOKUP($A93,[1]!Table,MATCH(B$5,[1]!Curves,0))</f>
        <v>4.8730000000000002</v>
      </c>
      <c r="C93" s="55">
        <f>VLOOKUP($A93,[1]!Table,MATCH(C$5,[1]!Curves,0))</f>
        <v>5.7901896812623914E-2</v>
      </c>
      <c r="D93" s="55">
        <f>VLOOKUP($A93,[1]!Table,MATCH(D$5,[1]!Curves,0))</f>
        <v>1.0249999999999999E-2</v>
      </c>
      <c r="E93" s="55">
        <f>VLOOKUP($A93,[1]!Table,MATCH(E$5,[1]!Curves,0))</f>
        <v>0.01</v>
      </c>
      <c r="F93" s="55">
        <f>VLOOKUP($A93,[1]!Table,MATCH(F$5,[1]!Curves,0))</f>
        <v>0.19400000000000003</v>
      </c>
      <c r="G93" s="55">
        <f>VLOOKUP($A93,[1]!Table,MATCH(G$5,[1]!Curves,0))</f>
        <v>0</v>
      </c>
      <c r="H93" s="103"/>
      <c r="I93" s="103"/>
    </row>
    <row r="94" spans="1:9">
      <c r="A94" s="83">
        <f t="shared" si="1"/>
        <v>40057</v>
      </c>
      <c r="B94" s="55">
        <f>VLOOKUP($A94,[1]!Table,MATCH(B$5,[1]!Curves,0))</f>
        <v>4.8630000000000004</v>
      </c>
      <c r="C94" s="55">
        <f>VLOOKUP($A94,[1]!Table,MATCH(C$5,[1]!Curves,0))</f>
        <v>5.7951783849454312E-2</v>
      </c>
      <c r="D94" s="55">
        <f>VLOOKUP($A94,[1]!Table,MATCH(D$5,[1]!Curves,0))</f>
        <v>1.0249999999999999E-2</v>
      </c>
      <c r="E94" s="55">
        <f>VLOOKUP($A94,[1]!Table,MATCH(E$5,[1]!Curves,0))</f>
        <v>0.01</v>
      </c>
      <c r="F94" s="55">
        <f>VLOOKUP($A94,[1]!Table,MATCH(F$5,[1]!Curves,0))</f>
        <v>0.19400000000000003</v>
      </c>
      <c r="G94" s="55">
        <f>VLOOKUP($A94,[1]!Table,MATCH(G$5,[1]!Curves,0))</f>
        <v>0</v>
      </c>
      <c r="H94" s="103"/>
      <c r="I94" s="103"/>
    </row>
    <row r="95" spans="1:9">
      <c r="A95" s="83">
        <f t="shared" si="1"/>
        <v>40087</v>
      </c>
      <c r="B95" s="55">
        <f>VLOOKUP($A95,[1]!Table,MATCH(B$5,[1]!Curves,0))</f>
        <v>4.883</v>
      </c>
      <c r="C95" s="55">
        <f>VLOOKUP($A95,[1]!Table,MATCH(C$5,[1]!Curves,0))</f>
        <v>5.8000061627820509E-2</v>
      </c>
      <c r="D95" s="55">
        <f>VLOOKUP($A95,[1]!Table,MATCH(D$5,[1]!Curves,0))</f>
        <v>-3.0000000000000001E-3</v>
      </c>
      <c r="E95" s="55">
        <f>VLOOKUP($A95,[1]!Table,MATCH(E$5,[1]!Curves,0))</f>
        <v>0.01</v>
      </c>
      <c r="F95" s="55">
        <f>VLOOKUP($A95,[1]!Table,MATCH(F$5,[1]!Curves,0))</f>
        <v>0.19400000000000003</v>
      </c>
      <c r="G95" s="55">
        <f>VLOOKUP($A95,[1]!Table,MATCH(G$5,[1]!Curves,0))</f>
        <v>0</v>
      </c>
      <c r="H95" s="103"/>
      <c r="I95" s="103"/>
    </row>
    <row r="96" spans="1:9">
      <c r="A96" s="83">
        <f t="shared" si="1"/>
        <v>40118</v>
      </c>
      <c r="B96" s="55">
        <f>VLOOKUP($A96,[1]!Table,MATCH(B$5,[1]!Curves,0))</f>
        <v>5.01</v>
      </c>
      <c r="C96" s="55">
        <f>VLOOKUP($A96,[1]!Table,MATCH(C$5,[1]!Curves,0))</f>
        <v>5.8049948666280708E-2</v>
      </c>
      <c r="D96" s="55">
        <f>VLOOKUP($A96,[1]!Table,MATCH(D$5,[1]!Curves,0))</f>
        <v>-2E-3</v>
      </c>
      <c r="E96" s="55">
        <f>VLOOKUP($A96,[1]!Table,MATCH(E$5,[1]!Curves,0))</f>
        <v>7.4999999999999997E-3</v>
      </c>
      <c r="F96" s="55">
        <f>VLOOKUP($A96,[1]!Table,MATCH(F$5,[1]!Curves,0))</f>
        <v>0.19400000000000003</v>
      </c>
      <c r="G96" s="55">
        <f>VLOOKUP($A96,[1]!Table,MATCH(G$5,[1]!Curves,0))</f>
        <v>0</v>
      </c>
      <c r="H96" s="103"/>
      <c r="I96" s="103"/>
    </row>
    <row r="97" spans="1:9">
      <c r="A97" s="83">
        <f t="shared" si="1"/>
        <v>40148</v>
      </c>
      <c r="B97" s="55">
        <f>VLOOKUP($A97,[1]!Table,MATCH(B$5,[1]!Curves,0))</f>
        <v>5.1449999999999996</v>
      </c>
      <c r="C97" s="55">
        <f>VLOOKUP($A97,[1]!Table,MATCH(C$5,[1]!Curves,0))</f>
        <v>5.8098226446222916E-2</v>
      </c>
      <c r="D97" s="55">
        <f>VLOOKUP($A97,[1]!Table,MATCH(D$5,[1]!Curves,0))</f>
        <v>-2E-3</v>
      </c>
      <c r="E97" s="55">
        <f>VLOOKUP($A97,[1]!Table,MATCH(E$5,[1]!Curves,0))</f>
        <v>7.4999999999999997E-3</v>
      </c>
      <c r="F97" s="55">
        <f>VLOOKUP($A97,[1]!Table,MATCH(F$5,[1]!Curves,0))</f>
        <v>0.19600000000000001</v>
      </c>
      <c r="G97" s="55">
        <f>VLOOKUP($A97,[1]!Table,MATCH(G$5,[1]!Curves,0))</f>
        <v>0</v>
      </c>
      <c r="H97" s="103"/>
      <c r="I97" s="103"/>
    </row>
    <row r="98" spans="1:9">
      <c r="A98" s="83">
        <f t="shared" si="1"/>
        <v>40179</v>
      </c>
      <c r="B98" s="55">
        <f>VLOOKUP($A98,[1]!Table,MATCH(B$5,[1]!Curves,0))</f>
        <v>5.1849999999999996</v>
      </c>
      <c r="C98" s="55">
        <f>VLOOKUP($A98,[1]!Table,MATCH(C$5,[1]!Curves,0))</f>
        <v>5.8148113486311104E-2</v>
      </c>
      <c r="D98" s="55">
        <f>VLOOKUP($A98,[1]!Table,MATCH(D$5,[1]!Curves,0))</f>
        <v>-2E-3</v>
      </c>
      <c r="E98" s="55">
        <f>VLOOKUP($A98,[1]!Table,MATCH(E$5,[1]!Curves,0))</f>
        <v>7.4999999999999997E-3</v>
      </c>
      <c r="F98" s="55">
        <f>VLOOKUP($A98,[1]!Table,MATCH(F$5,[1]!Curves,0))</f>
        <v>0.19600000000000001</v>
      </c>
      <c r="G98" s="55">
        <f>VLOOKUP($A98,[1]!Table,MATCH(G$5,[1]!Curves,0))</f>
        <v>0</v>
      </c>
      <c r="H98" s="103"/>
      <c r="I98" s="103"/>
    </row>
    <row r="99" spans="1:9">
      <c r="A99" s="83">
        <f t="shared" si="1"/>
        <v>40210</v>
      </c>
      <c r="B99" s="55">
        <f>VLOOKUP($A99,[1]!Table,MATCH(B$5,[1]!Curves,0))</f>
        <v>5.0650000000000004</v>
      </c>
      <c r="C99" s="55">
        <f>VLOOKUP($A99,[1]!Table,MATCH(C$5,[1]!Curves,0))</f>
        <v>5.8198000527227109E-2</v>
      </c>
      <c r="D99" s="55">
        <f>VLOOKUP($A99,[1]!Table,MATCH(D$5,[1]!Curves,0))</f>
        <v>-2E-3</v>
      </c>
      <c r="E99" s="55">
        <f>VLOOKUP($A99,[1]!Table,MATCH(E$5,[1]!Curves,0))</f>
        <v>7.4999999999999997E-3</v>
      </c>
      <c r="F99" s="55">
        <f>VLOOKUP($A99,[1]!Table,MATCH(F$5,[1]!Curves,0))</f>
        <v>0.19100000000000003</v>
      </c>
      <c r="G99" s="55">
        <f>VLOOKUP($A99,[1]!Table,MATCH(G$5,[1]!Curves,0))</f>
        <v>0</v>
      </c>
      <c r="H99" s="103"/>
      <c r="I99" s="103"/>
    </row>
    <row r="100" spans="1:9">
      <c r="A100" s="83">
        <f t="shared" si="1"/>
        <v>40238</v>
      </c>
      <c r="B100" s="55">
        <f>VLOOKUP($A100,[1]!Table,MATCH(B$5,[1]!Curves,0))</f>
        <v>4.9249999999999998</v>
      </c>
      <c r="C100" s="55">
        <f>VLOOKUP($A100,[1]!Table,MATCH(C$5,[1]!Curves,0))</f>
        <v>5.824305979070131E-2</v>
      </c>
      <c r="D100" s="55">
        <f>VLOOKUP($A100,[1]!Table,MATCH(D$5,[1]!Curves,0))</f>
        <v>1.1500000000000002E-2</v>
      </c>
      <c r="E100" s="55">
        <f>VLOOKUP($A100,[1]!Table,MATCH(E$5,[1]!Curves,0))</f>
        <v>7.4999999999999997E-3</v>
      </c>
      <c r="F100" s="55">
        <f>VLOOKUP($A100,[1]!Table,MATCH(F$5,[1]!Curves,0))</f>
        <v>0.18900000000000003</v>
      </c>
      <c r="G100" s="55">
        <f>VLOOKUP($A100,[1]!Table,MATCH(G$5,[1]!Curves,0))</f>
        <v>0</v>
      </c>
      <c r="H100" s="103"/>
      <c r="I100" s="103"/>
    </row>
    <row r="101" spans="1:9">
      <c r="A101" s="83">
        <f t="shared" si="1"/>
        <v>40269</v>
      </c>
      <c r="B101" s="55">
        <f>VLOOKUP($A101,[1]!Table,MATCH(B$5,[1]!Curves,0))</f>
        <v>4.8890000000000002</v>
      </c>
      <c r="C101" s="55">
        <f>VLOOKUP($A101,[1]!Table,MATCH(C$5,[1]!Curves,0))</f>
        <v>5.8292946833192499E-2</v>
      </c>
      <c r="D101" s="55">
        <f>VLOOKUP($A101,[1]!Table,MATCH(D$5,[1]!Curves,0))</f>
        <v>1.1500000000000002E-2</v>
      </c>
      <c r="E101" s="55">
        <f>VLOOKUP($A101,[1]!Table,MATCH(E$5,[1]!Curves,0))</f>
        <v>0.01</v>
      </c>
      <c r="F101" s="55">
        <f>VLOOKUP($A101,[1]!Table,MATCH(F$5,[1]!Curves,0))</f>
        <v>0.18900000000000003</v>
      </c>
      <c r="G101" s="55">
        <f>VLOOKUP($A101,[1]!Table,MATCH(G$5,[1]!Curves,0))</f>
        <v>0</v>
      </c>
    </row>
    <row r="102" spans="1:9">
      <c r="A102" s="83">
        <f t="shared" si="1"/>
        <v>40299</v>
      </c>
      <c r="B102" s="55">
        <f>VLOOKUP($A102,[1]!Table,MATCH(B$5,[1]!Curves,0))</f>
        <v>4.8760000000000003</v>
      </c>
      <c r="C102" s="55">
        <f>VLOOKUP($A102,[1]!Table,MATCH(C$5,[1]!Curves,0))</f>
        <v>5.8341224617036114E-2</v>
      </c>
      <c r="D102" s="55">
        <f>VLOOKUP($A102,[1]!Table,MATCH(D$5,[1]!Curves,0))</f>
        <v>1.125E-2</v>
      </c>
      <c r="E102" s="55">
        <f>VLOOKUP($A102,[1]!Table,MATCH(E$5,[1]!Curves,0))</f>
        <v>0.01</v>
      </c>
      <c r="F102" s="55">
        <f>VLOOKUP($A102,[1]!Table,MATCH(F$5,[1]!Curves,0))</f>
        <v>0.18900000000000003</v>
      </c>
      <c r="G102" s="55">
        <f>VLOOKUP($A102,[1]!Table,MATCH(G$5,[1]!Curves,0))</f>
        <v>0</v>
      </c>
    </row>
    <row r="103" spans="1:9">
      <c r="A103" s="83">
        <f t="shared" si="1"/>
        <v>40330</v>
      </c>
      <c r="B103" s="55">
        <f>VLOOKUP($A103,[1]!Table,MATCH(B$5,[1]!Curves,0))</f>
        <v>4.9090000000000007</v>
      </c>
      <c r="C103" s="55">
        <f>VLOOKUP($A103,[1]!Table,MATCH(C$5,[1]!Curves,0))</f>
        <v>5.8391111661155709E-2</v>
      </c>
      <c r="D103" s="55">
        <f>VLOOKUP($A103,[1]!Table,MATCH(D$5,[1]!Curves,0))</f>
        <v>1.125E-2</v>
      </c>
      <c r="E103" s="55">
        <f>VLOOKUP($A103,[1]!Table,MATCH(E$5,[1]!Curves,0))</f>
        <v>0.01</v>
      </c>
      <c r="F103" s="55">
        <f>VLOOKUP($A103,[1]!Table,MATCH(F$5,[1]!Curves,0))</f>
        <v>0.18900000000000003</v>
      </c>
      <c r="G103" s="55">
        <f>VLOOKUP($A103,[1]!Table,MATCH(G$5,[1]!Curves,0))</f>
        <v>0</v>
      </c>
    </row>
    <row r="104" spans="1:9">
      <c r="A104" s="83">
        <f t="shared" si="1"/>
        <v>40360</v>
      </c>
      <c r="B104" s="55">
        <f>VLOOKUP($A104,[1]!Table,MATCH(B$5,[1]!Curves,0))</f>
        <v>4.9349999999999996</v>
      </c>
      <c r="C104" s="55">
        <f>VLOOKUP($A104,[1]!Table,MATCH(C$5,[1]!Curves,0))</f>
        <v>5.8439389446575306E-2</v>
      </c>
      <c r="D104" s="55">
        <f>VLOOKUP($A104,[1]!Table,MATCH(D$5,[1]!Curves,0))</f>
        <v>1.125E-2</v>
      </c>
      <c r="E104" s="55">
        <f>VLOOKUP($A104,[1]!Table,MATCH(E$5,[1]!Curves,0))</f>
        <v>0.01</v>
      </c>
      <c r="F104" s="55">
        <f>VLOOKUP($A104,[1]!Table,MATCH(F$5,[1]!Curves,0))</f>
        <v>0.18900000000000003</v>
      </c>
      <c r="G104" s="55">
        <f>VLOOKUP($A104,[1]!Table,MATCH(G$5,[1]!Curves,0))</f>
        <v>0</v>
      </c>
    </row>
    <row r="105" spans="1:9">
      <c r="A105" s="83">
        <f t="shared" si="1"/>
        <v>40391</v>
      </c>
      <c r="B105" s="55">
        <f>VLOOKUP($A105,[1]!Table,MATCH(B$5,[1]!Curves,0))</f>
        <v>4.9630000000000001</v>
      </c>
      <c r="C105" s="55">
        <f>VLOOKUP($A105,[1]!Table,MATCH(C$5,[1]!Curves,0))</f>
        <v>5.8489276492323501E-2</v>
      </c>
      <c r="D105" s="55">
        <f>VLOOKUP($A105,[1]!Table,MATCH(D$5,[1]!Curves,0))</f>
        <v>1.125E-2</v>
      </c>
      <c r="E105" s="55">
        <f>VLOOKUP($A105,[1]!Table,MATCH(E$5,[1]!Curves,0))</f>
        <v>0.01</v>
      </c>
      <c r="F105" s="55">
        <f>VLOOKUP($A105,[1]!Table,MATCH(F$5,[1]!Curves,0))</f>
        <v>0.18900000000000003</v>
      </c>
      <c r="G105" s="55">
        <f>VLOOKUP($A105,[1]!Table,MATCH(G$5,[1]!Curves,0))</f>
        <v>0</v>
      </c>
    </row>
    <row r="106" spans="1:9">
      <c r="A106" s="83">
        <f t="shared" si="1"/>
        <v>40422</v>
      </c>
      <c r="B106" s="55">
        <f>VLOOKUP($A106,[1]!Table,MATCH(B$5,[1]!Curves,0))</f>
        <v>4.9530000000000003</v>
      </c>
      <c r="C106" s="55">
        <f>VLOOKUP($A106,[1]!Table,MATCH(C$5,[1]!Curves,0))</f>
        <v>5.8539163538899007E-2</v>
      </c>
      <c r="D106" s="55">
        <f>VLOOKUP($A106,[1]!Table,MATCH(D$5,[1]!Curves,0))</f>
        <v>1.125E-2</v>
      </c>
      <c r="E106" s="55">
        <f>VLOOKUP($A106,[1]!Table,MATCH(E$5,[1]!Curves,0))</f>
        <v>0.01</v>
      </c>
      <c r="F106" s="55">
        <f>VLOOKUP($A106,[1]!Table,MATCH(F$5,[1]!Curves,0))</f>
        <v>0.18900000000000003</v>
      </c>
      <c r="G106" s="55">
        <f>VLOOKUP($A106,[1]!Table,MATCH(G$5,[1]!Curves,0))</f>
        <v>0</v>
      </c>
    </row>
    <row r="107" spans="1:9">
      <c r="A107" s="83">
        <f t="shared" si="1"/>
        <v>40452</v>
      </c>
      <c r="B107" s="55">
        <f>VLOOKUP($A107,[1]!Table,MATCH(B$5,[1]!Curves,0))</f>
        <v>4.9729999999999999</v>
      </c>
      <c r="C107" s="55">
        <f>VLOOKUP($A107,[1]!Table,MATCH(C$5,[1]!Curves,0))</f>
        <v>5.8587441326695418E-2</v>
      </c>
      <c r="D107" s="55">
        <f>VLOOKUP($A107,[1]!Table,MATCH(D$5,[1]!Curves,0))</f>
        <v>-2E-3</v>
      </c>
      <c r="E107" s="55">
        <f>VLOOKUP($A107,[1]!Table,MATCH(E$5,[1]!Curves,0))</f>
        <v>0.01</v>
      </c>
      <c r="F107" s="55">
        <f>VLOOKUP($A107,[1]!Table,MATCH(F$5,[1]!Curves,0))</f>
        <v>0.18900000000000003</v>
      </c>
      <c r="G107" s="55">
        <f>VLOOKUP($A107,[1]!Table,MATCH(G$5,[1]!Curves,0))</f>
        <v>0</v>
      </c>
    </row>
    <row r="108" spans="1:9">
      <c r="A108" s="83">
        <f t="shared" si="1"/>
        <v>40483</v>
      </c>
      <c r="B108" s="55">
        <f>VLOOKUP($A108,[1]!Table,MATCH(B$5,[1]!Curves,0))</f>
        <v>5.0999999999999996</v>
      </c>
      <c r="C108" s="55">
        <f>VLOOKUP($A108,[1]!Table,MATCH(C$5,[1]!Curves,0))</f>
        <v>5.8637328374898906E-2</v>
      </c>
      <c r="D108" s="55">
        <f>VLOOKUP($A108,[1]!Table,MATCH(D$5,[1]!Curves,0))</f>
        <v>-1E-3</v>
      </c>
      <c r="E108" s="55">
        <f>VLOOKUP($A108,[1]!Table,MATCH(E$5,[1]!Curves,0))</f>
        <v>7.4999999999999997E-3</v>
      </c>
      <c r="F108" s="55">
        <f>VLOOKUP($A108,[1]!Table,MATCH(F$5,[1]!Curves,0))</f>
        <v>0.18900000000000003</v>
      </c>
      <c r="G108" s="55">
        <f>VLOOKUP($A108,[1]!Table,MATCH(G$5,[1]!Curves,0))</f>
        <v>0</v>
      </c>
    </row>
    <row r="109" spans="1:9">
      <c r="A109" s="83">
        <f t="shared" si="1"/>
        <v>40513</v>
      </c>
      <c r="B109" s="55">
        <f>VLOOKUP($A109,[1]!Table,MATCH(B$5,[1]!Curves,0))</f>
        <v>5.2350000000000003</v>
      </c>
      <c r="C109" s="55">
        <f>VLOOKUP($A109,[1]!Table,MATCH(C$5,[1]!Curves,0))</f>
        <v>5.8685606164271313E-2</v>
      </c>
      <c r="D109" s="55">
        <f>VLOOKUP($A109,[1]!Table,MATCH(D$5,[1]!Curves,0))</f>
        <v>-1E-3</v>
      </c>
      <c r="E109" s="55">
        <f>VLOOKUP($A109,[1]!Table,MATCH(E$5,[1]!Curves,0))</f>
        <v>7.4999999999999997E-3</v>
      </c>
      <c r="F109" s="55">
        <f>VLOOKUP($A109,[1]!Table,MATCH(F$5,[1]!Curves,0))</f>
        <v>0.18900000000000003</v>
      </c>
      <c r="G109" s="55">
        <f>VLOOKUP($A109,[1]!Table,MATCH(G$5,[1]!Curves,0))</f>
        <v>0</v>
      </c>
    </row>
    <row r="110" spans="1:9">
      <c r="A110" s="83">
        <f t="shared" si="1"/>
        <v>40544</v>
      </c>
      <c r="B110" s="55">
        <f>VLOOKUP($A110,[1]!Table,MATCH(B$5,[1]!Curves,0))</f>
        <v>5.28</v>
      </c>
      <c r="C110" s="55">
        <f>VLOOKUP($A110,[1]!Table,MATCH(C$5,[1]!Curves,0))</f>
        <v>5.8735493214103318E-2</v>
      </c>
      <c r="D110" s="55">
        <f>VLOOKUP($A110,[1]!Table,MATCH(D$5,[1]!Curves,0))</f>
        <v>-1E-3</v>
      </c>
      <c r="E110" s="55">
        <f>VLOOKUP($A110,[1]!Table,MATCH(E$5,[1]!Curves,0))</f>
        <v>7.4999999999999997E-3</v>
      </c>
      <c r="F110" s="55">
        <f>VLOOKUP($A110,[1]!Table,MATCH(F$5,[1]!Curves,0))</f>
        <v>0.18900000000000003</v>
      </c>
      <c r="G110" s="55">
        <f>VLOOKUP($A110,[1]!Table,MATCH(G$5,[1]!Curves,0))</f>
        <v>0</v>
      </c>
    </row>
    <row r="111" spans="1:9">
      <c r="A111" s="83">
        <f t="shared" si="1"/>
        <v>40575</v>
      </c>
      <c r="B111" s="55">
        <f>VLOOKUP($A111,[1]!Table,MATCH(B$5,[1]!Curves,0))</f>
        <v>5.16</v>
      </c>
      <c r="C111" s="55">
        <f>VLOOKUP($A111,[1]!Table,MATCH(C$5,[1]!Curves,0))</f>
        <v>5.878538026476271E-2</v>
      </c>
      <c r="D111" s="55">
        <f>VLOOKUP($A111,[1]!Table,MATCH(D$5,[1]!Curves,0))</f>
        <v>-1E-3</v>
      </c>
      <c r="E111" s="55">
        <f>VLOOKUP($A111,[1]!Table,MATCH(E$5,[1]!Curves,0))</f>
        <v>7.4999999999999997E-3</v>
      </c>
      <c r="F111" s="55">
        <f>VLOOKUP($A111,[1]!Table,MATCH(F$5,[1]!Curves,0))</f>
        <v>0.18900000000000003</v>
      </c>
      <c r="G111" s="55">
        <f>VLOOKUP($A111,[1]!Table,MATCH(G$5,[1]!Curves,0))</f>
        <v>0</v>
      </c>
    </row>
    <row r="112" spans="1:9">
      <c r="A112" s="83">
        <f t="shared" si="1"/>
        <v>40603</v>
      </c>
      <c r="B112" s="55">
        <f>VLOOKUP($A112,[1]!Table,MATCH(B$5,[1]!Curves,0))</f>
        <v>5.0199999999999996</v>
      </c>
      <c r="C112" s="55">
        <f>VLOOKUP($A112,[1]!Table,MATCH(C$5,[1]!Curves,0))</f>
        <v>5.883043953703692E-2</v>
      </c>
      <c r="D112" s="55">
        <f>VLOOKUP($A112,[1]!Table,MATCH(D$5,[1]!Curves,0))</f>
        <v>1.2500000000000001E-2</v>
      </c>
      <c r="E112" s="55">
        <f>VLOOKUP($A112,[1]!Table,MATCH(E$5,[1]!Curves,0))</f>
        <v>7.4999999999999997E-3</v>
      </c>
      <c r="F112" s="55">
        <f>VLOOKUP($A112,[1]!Table,MATCH(F$5,[1]!Curves,0))</f>
        <v>0.18400000000000002</v>
      </c>
      <c r="G112" s="55">
        <f>VLOOKUP($A112,[1]!Table,MATCH(G$5,[1]!Curves,0))</f>
        <v>0</v>
      </c>
    </row>
    <row r="113" spans="1:7">
      <c r="A113" s="83">
        <f t="shared" si="1"/>
        <v>40634</v>
      </c>
      <c r="B113" s="55">
        <f>VLOOKUP($A113,[1]!Table,MATCH(B$5,[1]!Curves,0))</f>
        <v>4.9840000000000009</v>
      </c>
      <c r="C113" s="55">
        <f>VLOOKUP($A113,[1]!Table,MATCH(C$5,[1]!Curves,0))</f>
        <v>5.8865021413343009E-2</v>
      </c>
      <c r="D113" s="55">
        <f>VLOOKUP($A113,[1]!Table,MATCH(D$5,[1]!Curves,0))</f>
        <v>1.2500000000000001E-2</v>
      </c>
      <c r="E113" s="55">
        <f>VLOOKUP($A113,[1]!Table,MATCH(E$5,[1]!Curves,0))</f>
        <v>0.01</v>
      </c>
      <c r="F113" s="55">
        <f>VLOOKUP($A113,[1]!Table,MATCH(F$5,[1]!Curves,0))</f>
        <v>0.18400000000000002</v>
      </c>
      <c r="G113" s="55">
        <f>VLOOKUP($A113,[1]!Table,MATCH(G$5,[1]!Curves,0))</f>
        <v>0</v>
      </c>
    </row>
    <row r="114" spans="1:7">
      <c r="A114" s="83">
        <f t="shared" si="1"/>
        <v>40664</v>
      </c>
      <c r="B114" s="55">
        <f>VLOOKUP($A114,[1]!Table,MATCH(B$5,[1]!Curves,0))</f>
        <v>4.9710000000000001</v>
      </c>
      <c r="C114" s="55">
        <f>VLOOKUP($A114,[1]!Table,MATCH(C$5,[1]!Curves,0))</f>
        <v>5.8897994030274105E-2</v>
      </c>
      <c r="D114" s="55">
        <f>VLOOKUP($A114,[1]!Table,MATCH(D$5,[1]!Curves,0))</f>
        <v>1.225E-2</v>
      </c>
      <c r="E114" s="55">
        <f>VLOOKUP($A114,[1]!Table,MATCH(E$5,[1]!Curves,0))</f>
        <v>0.01</v>
      </c>
      <c r="F114" s="55">
        <f>VLOOKUP($A114,[1]!Table,MATCH(F$5,[1]!Curves,0))</f>
        <v>0.18400000000000002</v>
      </c>
      <c r="G114" s="55">
        <f>VLOOKUP($A114,[1]!Table,MATCH(G$5,[1]!Curves,0))</f>
        <v>0</v>
      </c>
    </row>
    <row r="115" spans="1:7">
      <c r="A115" s="83">
        <f t="shared" si="1"/>
        <v>40695</v>
      </c>
      <c r="B115" s="55">
        <f>VLOOKUP($A115,[1]!Table,MATCH(B$5,[1]!Curves,0))</f>
        <v>5.0040000000000004</v>
      </c>
      <c r="C115" s="55">
        <f>VLOOKUP($A115,[1]!Table,MATCH(C$5,[1]!Curves,0))</f>
        <v>5.8932065734815804E-2</v>
      </c>
      <c r="D115" s="55">
        <f>VLOOKUP($A115,[1]!Table,MATCH(D$5,[1]!Curves,0))</f>
        <v>1.225E-2</v>
      </c>
      <c r="E115" s="55">
        <f>VLOOKUP($A115,[1]!Table,MATCH(E$5,[1]!Curves,0))</f>
        <v>0.01</v>
      </c>
      <c r="F115" s="55">
        <f>VLOOKUP($A115,[1]!Table,MATCH(F$5,[1]!Curves,0))</f>
        <v>0.18400000000000002</v>
      </c>
      <c r="G115" s="55">
        <f>VLOOKUP($A115,[1]!Table,MATCH(G$5,[1]!Curves,0))</f>
        <v>0</v>
      </c>
    </row>
    <row r="116" spans="1:7">
      <c r="A116" s="83">
        <f t="shared" si="1"/>
        <v>40725</v>
      </c>
      <c r="B116" s="55">
        <f>VLOOKUP($A116,[1]!Table,MATCH(B$5,[1]!Curves,0))</f>
        <v>5.03</v>
      </c>
      <c r="C116" s="55">
        <f>VLOOKUP($A116,[1]!Table,MATCH(C$5,[1]!Curves,0))</f>
        <v>5.896503835248141E-2</v>
      </c>
      <c r="D116" s="55">
        <f>VLOOKUP($A116,[1]!Table,MATCH(D$5,[1]!Curves,0))</f>
        <v>1.225E-2</v>
      </c>
      <c r="E116" s="55">
        <f>VLOOKUP($A116,[1]!Table,MATCH(E$5,[1]!Curves,0))</f>
        <v>0.01</v>
      </c>
      <c r="F116" s="55">
        <f>VLOOKUP($A116,[1]!Table,MATCH(F$5,[1]!Curves,0))</f>
        <v>0.18400000000000002</v>
      </c>
      <c r="G116" s="55">
        <f>VLOOKUP($A116,[1]!Table,MATCH(G$5,[1]!Curves,0))</f>
        <v>0</v>
      </c>
    </row>
    <row r="117" spans="1:7">
      <c r="A117" s="83">
        <f t="shared" si="1"/>
        <v>40756</v>
      </c>
      <c r="B117" s="55">
        <f>VLOOKUP($A117,[1]!Table,MATCH(B$5,[1]!Curves,0))</f>
        <v>5.0579999999999998</v>
      </c>
      <c r="C117" s="55">
        <f>VLOOKUP($A117,[1]!Table,MATCH(C$5,[1]!Curves,0))</f>
        <v>5.8999110057782515E-2</v>
      </c>
      <c r="D117" s="55">
        <f>VLOOKUP($A117,[1]!Table,MATCH(D$5,[1]!Curves,0))</f>
        <v>1.225E-2</v>
      </c>
      <c r="E117" s="55">
        <f>VLOOKUP($A117,[1]!Table,MATCH(E$5,[1]!Curves,0))</f>
        <v>0.01</v>
      </c>
      <c r="F117" s="55">
        <f>VLOOKUP($A117,[1]!Table,MATCH(F$5,[1]!Curves,0))</f>
        <v>0.18400000000000002</v>
      </c>
      <c r="G117" s="55">
        <f>VLOOKUP($A117,[1]!Table,MATCH(G$5,[1]!Curves,0))</f>
        <v>0</v>
      </c>
    </row>
    <row r="118" spans="1:7">
      <c r="A118" s="83">
        <f t="shared" si="1"/>
        <v>40787</v>
      </c>
      <c r="B118" s="55">
        <f>VLOOKUP($A118,[1]!Table,MATCH(B$5,[1]!Curves,0))</f>
        <v>5.048</v>
      </c>
      <c r="C118" s="55">
        <f>VLOOKUP($A118,[1]!Table,MATCH(C$5,[1]!Curves,0))</f>
        <v>5.9033181763469507E-2</v>
      </c>
      <c r="D118" s="55">
        <f>VLOOKUP($A118,[1]!Table,MATCH(D$5,[1]!Curves,0))</f>
        <v>1.225E-2</v>
      </c>
      <c r="E118" s="55">
        <f>VLOOKUP($A118,[1]!Table,MATCH(E$5,[1]!Curves,0))</f>
        <v>0.01</v>
      </c>
      <c r="F118" s="55">
        <f>VLOOKUP($A118,[1]!Table,MATCH(F$5,[1]!Curves,0))</f>
        <v>0.18400000000000002</v>
      </c>
      <c r="G118" s="55">
        <f>VLOOKUP($A118,[1]!Table,MATCH(G$5,[1]!Curves,0))</f>
        <v>0</v>
      </c>
    </row>
    <row r="119" spans="1:7">
      <c r="A119" s="83">
        <f t="shared" si="1"/>
        <v>40817</v>
      </c>
      <c r="B119" s="55">
        <f>VLOOKUP($A119,[1]!Table,MATCH(B$5,[1]!Curves,0))</f>
        <v>5.0680000000000005</v>
      </c>
      <c r="C119" s="55">
        <f>VLOOKUP($A119,[1]!Table,MATCH(C$5,[1]!Curves,0))</f>
        <v>5.9066154382243524E-2</v>
      </c>
      <c r="D119" s="55">
        <f>VLOOKUP($A119,[1]!Table,MATCH(D$5,[1]!Curves,0))</f>
        <v>-1E-3</v>
      </c>
      <c r="E119" s="55">
        <f>VLOOKUP($A119,[1]!Table,MATCH(E$5,[1]!Curves,0))</f>
        <v>0.01</v>
      </c>
      <c r="F119" s="55">
        <f>VLOOKUP($A119,[1]!Table,MATCH(F$5,[1]!Curves,0))</f>
        <v>0.18400000000000002</v>
      </c>
      <c r="G119" s="55">
        <f>VLOOKUP($A119,[1]!Table,MATCH(G$5,[1]!Curves,0))</f>
        <v>0</v>
      </c>
    </row>
    <row r="120" spans="1:7">
      <c r="A120" s="83">
        <f t="shared" si="1"/>
        <v>40848</v>
      </c>
      <c r="B120" s="55">
        <f>VLOOKUP($A120,[1]!Table,MATCH(B$5,[1]!Curves,0))</f>
        <v>5.1950000000000003</v>
      </c>
      <c r="C120" s="55">
        <f>VLOOKUP($A120,[1]!Table,MATCH(C$5,[1]!Curves,0))</f>
        <v>5.9100226088689915E-2</v>
      </c>
      <c r="D120" s="55">
        <f>VLOOKUP($A120,[1]!Table,MATCH(D$5,[1]!Curves,0))</f>
        <v>0</v>
      </c>
      <c r="E120" s="55">
        <f>VLOOKUP($A120,[1]!Table,MATCH(E$5,[1]!Curves,0))</f>
        <v>7.4999999999999997E-3</v>
      </c>
      <c r="F120" s="55">
        <f>VLOOKUP($A120,[1]!Table,MATCH(F$5,[1]!Curves,0))</f>
        <v>0.18400000000000002</v>
      </c>
      <c r="G120" s="55">
        <f>VLOOKUP($A120,[1]!Table,MATCH(G$5,[1]!Curves,0))</f>
        <v>0</v>
      </c>
    </row>
    <row r="121" spans="1:7">
      <c r="A121" s="83">
        <f t="shared" si="1"/>
        <v>40878</v>
      </c>
      <c r="B121" s="55">
        <f>VLOOKUP($A121,[1]!Table,MATCH(B$5,[1]!Curves,0))</f>
        <v>5.33</v>
      </c>
      <c r="C121" s="55">
        <f>VLOOKUP($A121,[1]!Table,MATCH(C$5,[1]!Curves,0))</f>
        <v>5.9133198708198907E-2</v>
      </c>
      <c r="D121" s="55">
        <f>VLOOKUP($A121,[1]!Table,MATCH(D$5,[1]!Curves,0))</f>
        <v>0</v>
      </c>
      <c r="E121" s="55">
        <f>VLOOKUP($A121,[1]!Table,MATCH(E$5,[1]!Curves,0))</f>
        <v>7.4999999999999997E-3</v>
      </c>
      <c r="F121" s="55">
        <f>VLOOKUP($A121,[1]!Table,MATCH(F$5,[1]!Curves,0))</f>
        <v>0.18400000000000002</v>
      </c>
      <c r="G121" s="55">
        <f>VLOOKUP($A121,[1]!Table,MATCH(G$5,[1]!Curves,0))</f>
        <v>0</v>
      </c>
    </row>
    <row r="122" spans="1:7">
      <c r="A122" s="83">
        <f t="shared" si="1"/>
        <v>40909</v>
      </c>
      <c r="B122" s="55">
        <f>VLOOKUP($A122,[1]!Table,MATCH(B$5,[1]!Curves,0))</f>
        <v>5.38</v>
      </c>
      <c r="C122" s="55">
        <f>VLOOKUP($A122,[1]!Table,MATCH(C$5,[1]!Curves,0))</f>
        <v>5.9167270415404309E-2</v>
      </c>
      <c r="D122" s="55">
        <f>VLOOKUP($A122,[1]!Table,MATCH(D$5,[1]!Curves,0))</f>
        <v>0</v>
      </c>
      <c r="E122" s="55">
        <f>VLOOKUP($A122,[1]!Table,MATCH(E$5,[1]!Curves,0))</f>
        <v>7.4999999999999997E-3</v>
      </c>
      <c r="F122" s="55">
        <f>VLOOKUP($A122,[1]!Table,MATCH(F$5,[1]!Curves,0))</f>
        <v>0.18400000000000002</v>
      </c>
      <c r="G122" s="55">
        <f>VLOOKUP($A122,[1]!Table,MATCH(G$5,[1]!Curves,0))</f>
        <v>0</v>
      </c>
    </row>
    <row r="123" spans="1:7">
      <c r="A123" s="83">
        <f t="shared" si="1"/>
        <v>40940</v>
      </c>
      <c r="B123" s="55">
        <f>VLOOKUP($A123,[1]!Table,MATCH(B$5,[1]!Curves,0))</f>
        <v>5.26</v>
      </c>
      <c r="C123" s="55">
        <f>VLOOKUP($A123,[1]!Table,MATCH(C$5,[1]!Curves,0))</f>
        <v>5.9201342122995611E-2</v>
      </c>
      <c r="D123" s="55">
        <f>VLOOKUP($A123,[1]!Table,MATCH(D$5,[1]!Curves,0))</f>
        <v>0</v>
      </c>
      <c r="E123" s="55">
        <f>VLOOKUP($A123,[1]!Table,MATCH(E$5,[1]!Curves,0))</f>
        <v>7.4999999999999997E-3</v>
      </c>
      <c r="F123" s="55">
        <f>VLOOKUP($A123,[1]!Table,MATCH(F$5,[1]!Curves,0))</f>
        <v>0.17900000000000002</v>
      </c>
      <c r="G123" s="55">
        <f>VLOOKUP($A123,[1]!Table,MATCH(G$5,[1]!Curves,0))</f>
        <v>0</v>
      </c>
    </row>
    <row r="124" spans="1:7">
      <c r="A124" s="83">
        <f t="shared" si="1"/>
        <v>40969</v>
      </c>
      <c r="B124" s="55">
        <f>VLOOKUP($A124,[1]!Table,MATCH(B$5,[1]!Curves,0))</f>
        <v>5.12</v>
      </c>
      <c r="C124" s="55">
        <f>VLOOKUP($A124,[1]!Table,MATCH(C$5,[1]!Curves,0))</f>
        <v>5.9233215656253217E-2</v>
      </c>
      <c r="D124" s="55">
        <f>VLOOKUP($A124,[1]!Table,MATCH(D$5,[1]!Curves,0))</f>
        <v>1.3500000000000002E-2</v>
      </c>
      <c r="E124" s="55">
        <f>VLOOKUP($A124,[1]!Table,MATCH(E$5,[1]!Curves,0))</f>
        <v>7.4999999999999997E-3</v>
      </c>
      <c r="F124" s="55">
        <f>VLOOKUP($A124,[1]!Table,MATCH(F$5,[1]!Curves,0))</f>
        <v>0.17300000000000001</v>
      </c>
      <c r="G124" s="55">
        <f>VLOOKUP($A124,[1]!Table,MATCH(G$5,[1]!Curves,0))</f>
        <v>0</v>
      </c>
    </row>
    <row r="125" spans="1:7">
      <c r="A125" s="83">
        <f t="shared" si="1"/>
        <v>41000</v>
      </c>
      <c r="B125" s="55">
        <f>VLOOKUP($A125,[1]!Table,MATCH(B$5,[1]!Curves,0))</f>
        <v>5.0840000000000005</v>
      </c>
      <c r="C125" s="55">
        <f>VLOOKUP($A125,[1]!Table,MATCH(C$5,[1]!Curves,0))</f>
        <v>5.9267287364591914E-2</v>
      </c>
      <c r="D125" s="55">
        <f>VLOOKUP($A125,[1]!Table,MATCH(D$5,[1]!Curves,0))</f>
        <v>1.3500000000000002E-2</v>
      </c>
      <c r="E125" s="55">
        <f>VLOOKUP($A125,[1]!Table,MATCH(E$5,[1]!Curves,0))</f>
        <v>0.01</v>
      </c>
      <c r="F125" s="55">
        <f>VLOOKUP($A125,[1]!Table,MATCH(F$5,[1]!Curves,0))</f>
        <v>0.17300000000000001</v>
      </c>
      <c r="G125" s="55">
        <f>VLOOKUP($A125,[1]!Table,MATCH(G$5,[1]!Curves,0))</f>
        <v>0</v>
      </c>
    </row>
    <row r="126" spans="1:7">
      <c r="A126" s="83">
        <f t="shared" si="1"/>
        <v>41030</v>
      </c>
      <c r="B126" s="55">
        <f>VLOOKUP($A126,[1]!Table,MATCH(B$5,[1]!Curves,0))</f>
        <v>5.0710000000000006</v>
      </c>
      <c r="C126" s="55">
        <f>VLOOKUP($A126,[1]!Table,MATCH(C$5,[1]!Curves,0))</f>
        <v>5.9300259985931393E-2</v>
      </c>
      <c r="D126" s="55">
        <f>VLOOKUP($A126,[1]!Table,MATCH(D$5,[1]!Curves,0))</f>
        <v>1.325E-2</v>
      </c>
      <c r="E126" s="55">
        <f>VLOOKUP($A126,[1]!Table,MATCH(E$5,[1]!Curves,0))</f>
        <v>0.01</v>
      </c>
      <c r="F126" s="55">
        <f>VLOOKUP($A126,[1]!Table,MATCH(F$5,[1]!Curves,0))</f>
        <v>0.17300000000000001</v>
      </c>
      <c r="G126" s="55">
        <f>VLOOKUP($A126,[1]!Table,MATCH(G$5,[1]!Curves,0))</f>
        <v>0</v>
      </c>
    </row>
    <row r="127" spans="1:7">
      <c r="A127" s="83">
        <f t="shared" si="1"/>
        <v>41061</v>
      </c>
      <c r="B127" s="55">
        <f>VLOOKUP($A127,[1]!Table,MATCH(B$5,[1]!Curves,0))</f>
        <v>5.1040000000000001</v>
      </c>
      <c r="C127" s="55">
        <f>VLOOKUP($A127,[1]!Table,MATCH(C$5,[1]!Curves,0))</f>
        <v>5.9334331695029018E-2</v>
      </c>
      <c r="D127" s="55">
        <f>VLOOKUP($A127,[1]!Table,MATCH(D$5,[1]!Curves,0))</f>
        <v>1.325E-2</v>
      </c>
      <c r="E127" s="55">
        <f>VLOOKUP($A127,[1]!Table,MATCH(E$5,[1]!Curves,0))</f>
        <v>0.01</v>
      </c>
      <c r="F127" s="55">
        <f>VLOOKUP($A127,[1]!Table,MATCH(F$5,[1]!Curves,0))</f>
        <v>0.17300000000000001</v>
      </c>
      <c r="G127" s="55">
        <f>VLOOKUP($A127,[1]!Table,MATCH(G$5,[1]!Curves,0))</f>
        <v>0</v>
      </c>
    </row>
    <row r="128" spans="1:7">
      <c r="A128" s="83">
        <f t="shared" si="1"/>
        <v>41091</v>
      </c>
      <c r="B128" s="55">
        <f>VLOOKUP($A128,[1]!Table,MATCH(B$5,[1]!Curves,0))</f>
        <v>5.13</v>
      </c>
      <c r="C128" s="55">
        <f>VLOOKUP($A128,[1]!Table,MATCH(C$5,[1]!Curves,0))</f>
        <v>5.9367304317103901E-2</v>
      </c>
      <c r="D128" s="55">
        <f>VLOOKUP($A128,[1]!Table,MATCH(D$5,[1]!Curves,0))</f>
        <v>1.325E-2</v>
      </c>
      <c r="E128" s="55">
        <f>VLOOKUP($A128,[1]!Table,MATCH(E$5,[1]!Curves,0))</f>
        <v>0.01</v>
      </c>
      <c r="F128" s="55">
        <f>VLOOKUP($A128,[1]!Table,MATCH(F$5,[1]!Curves,0))</f>
        <v>0.17300000000000001</v>
      </c>
      <c r="G128" s="55">
        <f>VLOOKUP($A128,[1]!Table,MATCH(G$5,[1]!Curves,0))</f>
        <v>0</v>
      </c>
    </row>
    <row r="129" spans="1:7">
      <c r="A129" s="83">
        <f t="shared" si="1"/>
        <v>41122</v>
      </c>
      <c r="B129" s="55">
        <f>VLOOKUP($A129,[1]!Table,MATCH(B$5,[1]!Curves,0))</f>
        <v>5.1579999999999995</v>
      </c>
      <c r="C129" s="55">
        <f>VLOOKUP($A129,[1]!Table,MATCH(C$5,[1]!Curves,0))</f>
        <v>5.9401376026960516E-2</v>
      </c>
      <c r="D129" s="55">
        <f>VLOOKUP($A129,[1]!Table,MATCH(D$5,[1]!Curves,0))</f>
        <v>1.325E-2</v>
      </c>
      <c r="E129" s="55">
        <f>VLOOKUP($A129,[1]!Table,MATCH(E$5,[1]!Curves,0))</f>
        <v>0.01</v>
      </c>
      <c r="F129" s="55">
        <f>VLOOKUP($A129,[1]!Table,MATCH(F$5,[1]!Curves,0))</f>
        <v>0.17300000000000001</v>
      </c>
      <c r="G129" s="55">
        <f>VLOOKUP($A129,[1]!Table,MATCH(G$5,[1]!Curves,0))</f>
        <v>0</v>
      </c>
    </row>
    <row r="130" spans="1:7">
      <c r="A130" s="83">
        <f t="shared" si="1"/>
        <v>41153</v>
      </c>
      <c r="B130" s="55">
        <f>VLOOKUP($A130,[1]!Table,MATCH(B$5,[1]!Curves,0))</f>
        <v>5.1479999999999997</v>
      </c>
      <c r="C130" s="55">
        <f>VLOOKUP($A130,[1]!Table,MATCH(C$5,[1]!Curves,0))</f>
        <v>5.9435447737203016E-2</v>
      </c>
      <c r="D130" s="55">
        <f>VLOOKUP($A130,[1]!Table,MATCH(D$5,[1]!Curves,0))</f>
        <v>1.325E-2</v>
      </c>
      <c r="E130" s="55">
        <f>VLOOKUP($A130,[1]!Table,MATCH(E$5,[1]!Curves,0))</f>
        <v>0.01</v>
      </c>
      <c r="F130" s="55">
        <f>VLOOKUP($A130,[1]!Table,MATCH(F$5,[1]!Curves,0))</f>
        <v>0.17300000000000001</v>
      </c>
      <c r="G130" s="55">
        <f>VLOOKUP($A130,[1]!Table,MATCH(G$5,[1]!Curves,0))</f>
        <v>0</v>
      </c>
    </row>
    <row r="131" spans="1:7">
      <c r="A131" s="83">
        <f t="shared" si="1"/>
        <v>41183</v>
      </c>
      <c r="B131" s="55">
        <f>VLOOKUP($A131,[1]!Table,MATCH(B$5,[1]!Curves,0))</f>
        <v>5.1679999999999993</v>
      </c>
      <c r="C131" s="55">
        <f>VLOOKUP($A131,[1]!Table,MATCH(C$5,[1]!Curves,0))</f>
        <v>5.9468420360385903E-2</v>
      </c>
      <c r="D131" s="55">
        <f>VLOOKUP($A131,[1]!Table,MATCH(D$5,[1]!Curves,0))</f>
        <v>0</v>
      </c>
      <c r="E131" s="55">
        <f>VLOOKUP($A131,[1]!Table,MATCH(E$5,[1]!Curves,0))</f>
        <v>0.01</v>
      </c>
      <c r="F131" s="55">
        <f>VLOOKUP($A131,[1]!Table,MATCH(F$5,[1]!Curves,0))</f>
        <v>0.17300000000000001</v>
      </c>
      <c r="G131" s="55">
        <f>VLOOKUP($A131,[1]!Table,MATCH(G$5,[1]!Curves,0))</f>
        <v>0</v>
      </c>
    </row>
    <row r="132" spans="1:7">
      <c r="A132" s="83">
        <f t="shared" si="1"/>
        <v>41214</v>
      </c>
      <c r="B132" s="55">
        <f>VLOOKUP($A132,[1]!Table,MATCH(B$5,[1]!Curves,0))</f>
        <v>5.2949999999999999</v>
      </c>
      <c r="C132" s="55">
        <f>VLOOKUP($A132,[1]!Table,MATCH(C$5,[1]!Curves,0))</f>
        <v>5.9502492071387809E-2</v>
      </c>
      <c r="D132" s="55">
        <f>VLOOKUP($A132,[1]!Table,MATCH(D$5,[1]!Curves,0))</f>
        <v>1E-3</v>
      </c>
      <c r="E132" s="55">
        <f>VLOOKUP($A132,[1]!Table,MATCH(E$5,[1]!Curves,0))</f>
        <v>7.4999999999999997E-3</v>
      </c>
      <c r="F132" s="55">
        <f>VLOOKUP($A132,[1]!Table,MATCH(F$5,[1]!Curves,0))</f>
        <v>0.17300000000000001</v>
      </c>
      <c r="G132" s="55">
        <f>VLOOKUP($A132,[1]!Table,MATCH(G$5,[1]!Curves,0))</f>
        <v>0</v>
      </c>
    </row>
    <row r="133" spans="1:7">
      <c r="A133" s="83">
        <f t="shared" si="1"/>
        <v>41244</v>
      </c>
      <c r="B133" s="55">
        <f>VLOOKUP($A133,[1]!Table,MATCH(B$5,[1]!Curves,0))</f>
        <v>5.43</v>
      </c>
      <c r="C133" s="55">
        <f>VLOOKUP($A133,[1]!Table,MATCH(C$5,[1]!Curves,0))</f>
        <v>5.9535464695305212E-2</v>
      </c>
      <c r="D133" s="55">
        <f>VLOOKUP($A133,[1]!Table,MATCH(D$5,[1]!Curves,0))</f>
        <v>1E-3</v>
      </c>
      <c r="E133" s="55">
        <f>VLOOKUP($A133,[1]!Table,MATCH(E$5,[1]!Curves,0))</f>
        <v>7.4999999999999997E-3</v>
      </c>
      <c r="F133" s="55">
        <f>VLOOKUP($A133,[1]!Table,MATCH(F$5,[1]!Curves,0))</f>
        <v>0.17300000000000001</v>
      </c>
      <c r="G133" s="55">
        <f>VLOOKUP($A133,[1]!Table,MATCH(G$5,[1]!Curves,0))</f>
        <v>0</v>
      </c>
    </row>
    <row r="134" spans="1:7">
      <c r="A134" s="83">
        <f t="shared" si="1"/>
        <v>41275</v>
      </c>
      <c r="B134" s="55">
        <f>VLOOKUP($A134,[1]!Table,MATCH(B$5,[1]!Curves,0))</f>
        <v>5.4850000000000003</v>
      </c>
      <c r="C134" s="55">
        <f>VLOOKUP($A134,[1]!Table,MATCH(C$5,[1]!Curves,0))</f>
        <v>5.9569536407066109E-2</v>
      </c>
      <c r="D134" s="55">
        <f>VLOOKUP($A134,[1]!Table,MATCH(D$5,[1]!Curves,0))</f>
        <v>1E-3</v>
      </c>
      <c r="E134" s="55">
        <f>VLOOKUP($A134,[1]!Table,MATCH(E$5,[1]!Curves,0))</f>
        <v>7.4999999999999997E-3</v>
      </c>
      <c r="F134" s="55">
        <f>VLOOKUP($A134,[1]!Table,MATCH(F$5,[1]!Curves,0))</f>
        <v>0.17300000000000001</v>
      </c>
      <c r="G134" s="55">
        <f>VLOOKUP($A134,[1]!Table,MATCH(G$5,[1]!Curves,0))</f>
        <v>0</v>
      </c>
    </row>
    <row r="135" spans="1:7">
      <c r="A135" s="83">
        <f t="shared" ref="A135:A198" si="2">EDATE(A134,1)</f>
        <v>41306</v>
      </c>
      <c r="B135" s="55">
        <f>VLOOKUP($A135,[1]!Table,MATCH(B$5,[1]!Curves,0))</f>
        <v>5.3650000000000002</v>
      </c>
      <c r="C135" s="55">
        <f>VLOOKUP($A135,[1]!Table,MATCH(C$5,[1]!Curves,0))</f>
        <v>5.9603608119212809E-2</v>
      </c>
      <c r="D135" s="55">
        <f>VLOOKUP($A135,[1]!Table,MATCH(D$5,[1]!Curves,0))</f>
        <v>1E-3</v>
      </c>
      <c r="E135" s="55">
        <f>VLOOKUP($A135,[1]!Table,MATCH(E$5,[1]!Curves,0))</f>
        <v>7.4999999999999997E-3</v>
      </c>
      <c r="F135" s="55">
        <f>VLOOKUP($A135,[1]!Table,MATCH(F$5,[1]!Curves,0))</f>
        <v>0.17300000000000001</v>
      </c>
      <c r="G135" s="55">
        <f>VLOOKUP($A135,[1]!Table,MATCH(G$5,[1]!Curves,0))</f>
        <v>0</v>
      </c>
    </row>
    <row r="136" spans="1:7">
      <c r="A136" s="83">
        <f t="shared" si="2"/>
        <v>41334</v>
      </c>
      <c r="B136" s="55">
        <f>VLOOKUP($A136,[1]!Table,MATCH(B$5,[1]!Curves,0))</f>
        <v>5.2249999999999996</v>
      </c>
      <c r="C136" s="55">
        <f>VLOOKUP($A136,[1]!Table,MATCH(C$5,[1]!Curves,0))</f>
        <v>5.9634382569225618E-2</v>
      </c>
      <c r="D136" s="55">
        <f>VLOOKUP($A136,[1]!Table,MATCH(D$5,[1]!Curves,0))</f>
        <v>1.4499999999999999E-2</v>
      </c>
      <c r="E136" s="55">
        <f>VLOOKUP($A136,[1]!Table,MATCH(E$5,[1]!Curves,0))</f>
        <v>7.4999999999999997E-3</v>
      </c>
      <c r="F136" s="55">
        <f>VLOOKUP($A136,[1]!Table,MATCH(F$5,[1]!Curves,0))</f>
        <v>0.17300000000000001</v>
      </c>
      <c r="G136" s="55">
        <f>VLOOKUP($A136,[1]!Table,MATCH(G$5,[1]!Curves,0))</f>
        <v>0</v>
      </c>
    </row>
    <row r="137" spans="1:7">
      <c r="A137" s="83">
        <f t="shared" si="2"/>
        <v>41365</v>
      </c>
      <c r="B137" s="55">
        <f>VLOOKUP($A137,[1]!Table,MATCH(B$5,[1]!Curves,0))</f>
        <v>5.1890000000000001</v>
      </c>
      <c r="C137" s="55">
        <f>VLOOKUP($A137,[1]!Table,MATCH(C$5,[1]!Curves,0))</f>
        <v>5.9668454282106403E-2</v>
      </c>
      <c r="D137" s="55">
        <f>VLOOKUP($A137,[1]!Table,MATCH(D$5,[1]!Curves,0))</f>
        <v>1.4499999999999999E-2</v>
      </c>
      <c r="E137" s="55">
        <f>VLOOKUP($A137,[1]!Table,MATCH(E$5,[1]!Curves,0))</f>
        <v>0.01</v>
      </c>
      <c r="F137" s="55">
        <f>VLOOKUP($A137,[1]!Table,MATCH(F$5,[1]!Curves,0))</f>
        <v>0.17300000000000001</v>
      </c>
      <c r="G137" s="55">
        <f>VLOOKUP($A137,[1]!Table,MATCH(G$5,[1]!Curves,0))</f>
        <v>0</v>
      </c>
    </row>
    <row r="138" spans="1:7">
      <c r="A138" s="83">
        <f t="shared" si="2"/>
        <v>41395</v>
      </c>
      <c r="B138" s="55">
        <f>VLOOKUP($A138,[1]!Table,MATCH(B$5,[1]!Curves,0))</f>
        <v>5.1760000000000002</v>
      </c>
      <c r="C138" s="55">
        <f>VLOOKUP($A138,[1]!Table,MATCH(C$5,[1]!Curves,0))</f>
        <v>5.9701426907842414E-2</v>
      </c>
      <c r="D138" s="55">
        <f>VLOOKUP($A138,[1]!Table,MATCH(D$5,[1]!Curves,0))</f>
        <v>1.4250000000000001E-2</v>
      </c>
      <c r="E138" s="55">
        <f>VLOOKUP($A138,[1]!Table,MATCH(E$5,[1]!Curves,0))</f>
        <v>0.01</v>
      </c>
      <c r="F138" s="55">
        <f>VLOOKUP($A138,[1]!Table,MATCH(F$5,[1]!Curves,0))</f>
        <v>0.17300000000000001</v>
      </c>
      <c r="G138" s="55">
        <f>VLOOKUP($A138,[1]!Table,MATCH(G$5,[1]!Curves,0))</f>
        <v>0</v>
      </c>
    </row>
    <row r="139" spans="1:7">
      <c r="A139" s="83">
        <f t="shared" si="2"/>
        <v>41426</v>
      </c>
      <c r="B139" s="55">
        <f>VLOOKUP($A139,[1]!Table,MATCH(B$5,[1]!Curves,0))</f>
        <v>5.2089999999999996</v>
      </c>
      <c r="C139" s="55">
        <f>VLOOKUP($A139,[1]!Table,MATCH(C$5,[1]!Curves,0))</f>
        <v>5.9735498621482606E-2</v>
      </c>
      <c r="D139" s="55">
        <f>VLOOKUP($A139,[1]!Table,MATCH(D$5,[1]!Curves,0))</f>
        <v>1.4250000000000001E-2</v>
      </c>
      <c r="E139" s="55">
        <f>VLOOKUP($A139,[1]!Table,MATCH(E$5,[1]!Curves,0))</f>
        <v>0.01</v>
      </c>
      <c r="F139" s="55">
        <f>VLOOKUP($A139,[1]!Table,MATCH(F$5,[1]!Curves,0))</f>
        <v>0.17300000000000001</v>
      </c>
      <c r="G139" s="55">
        <f>VLOOKUP($A139,[1]!Table,MATCH(G$5,[1]!Curves,0))</f>
        <v>0</v>
      </c>
    </row>
    <row r="140" spans="1:7">
      <c r="A140" s="83">
        <f t="shared" si="2"/>
        <v>41456</v>
      </c>
      <c r="B140" s="55">
        <f>VLOOKUP($A140,[1]!Table,MATCH(B$5,[1]!Curves,0))</f>
        <v>5.2350000000000003</v>
      </c>
      <c r="C140" s="55">
        <f>VLOOKUP($A140,[1]!Table,MATCH(C$5,[1]!Curves,0))</f>
        <v>5.9768471247953613E-2</v>
      </c>
      <c r="D140" s="55">
        <f>VLOOKUP($A140,[1]!Table,MATCH(D$5,[1]!Curves,0))</f>
        <v>1.4250000000000001E-2</v>
      </c>
      <c r="E140" s="55">
        <f>VLOOKUP($A140,[1]!Table,MATCH(E$5,[1]!Curves,0))</f>
        <v>0.01</v>
      </c>
      <c r="F140" s="55">
        <f>VLOOKUP($A140,[1]!Table,MATCH(F$5,[1]!Curves,0))</f>
        <v>0.17300000000000001</v>
      </c>
      <c r="G140" s="55">
        <f>VLOOKUP($A140,[1]!Table,MATCH(G$5,[1]!Curves,0))</f>
        <v>0</v>
      </c>
    </row>
    <row r="141" spans="1:7">
      <c r="A141" s="83">
        <f t="shared" si="2"/>
        <v>41487</v>
      </c>
      <c r="B141" s="55">
        <f>VLOOKUP($A141,[1]!Table,MATCH(B$5,[1]!Curves,0))</f>
        <v>5.2629999999999999</v>
      </c>
      <c r="C141" s="55">
        <f>VLOOKUP($A141,[1]!Table,MATCH(C$5,[1]!Curves,0))</f>
        <v>5.9802542962352309E-2</v>
      </c>
      <c r="D141" s="55">
        <f>VLOOKUP($A141,[1]!Table,MATCH(D$5,[1]!Curves,0))</f>
        <v>1.4250000000000001E-2</v>
      </c>
      <c r="E141" s="55">
        <f>VLOOKUP($A141,[1]!Table,MATCH(E$5,[1]!Curves,0))</f>
        <v>0.01</v>
      </c>
      <c r="F141" s="55">
        <f>VLOOKUP($A141,[1]!Table,MATCH(F$5,[1]!Curves,0))</f>
        <v>0.17300000000000001</v>
      </c>
      <c r="G141" s="55">
        <f>VLOOKUP($A141,[1]!Table,MATCH(G$5,[1]!Curves,0))</f>
        <v>0</v>
      </c>
    </row>
    <row r="142" spans="1:7">
      <c r="A142" s="83">
        <f t="shared" si="2"/>
        <v>41518</v>
      </c>
      <c r="B142" s="55">
        <f>VLOOKUP($A142,[1]!Table,MATCH(B$5,[1]!Curves,0))</f>
        <v>5.2529999999999992</v>
      </c>
      <c r="C142" s="55">
        <f>VLOOKUP($A142,[1]!Table,MATCH(C$5,[1]!Curves,0))</f>
        <v>5.9836614677137433E-2</v>
      </c>
      <c r="D142" s="55">
        <f>VLOOKUP($A142,[1]!Table,MATCH(D$5,[1]!Curves,0))</f>
        <v>1.4250000000000001E-2</v>
      </c>
      <c r="E142" s="55">
        <f>VLOOKUP($A142,[1]!Table,MATCH(E$5,[1]!Curves,0))</f>
        <v>0.01</v>
      </c>
      <c r="F142" s="55">
        <f>VLOOKUP($A142,[1]!Table,MATCH(F$5,[1]!Curves,0))</f>
        <v>0.17300000000000001</v>
      </c>
      <c r="G142" s="55">
        <f>VLOOKUP($A142,[1]!Table,MATCH(G$5,[1]!Curves,0))</f>
        <v>0</v>
      </c>
    </row>
    <row r="143" spans="1:7">
      <c r="A143" s="83">
        <f t="shared" si="2"/>
        <v>41548</v>
      </c>
      <c r="B143" s="55">
        <f>VLOOKUP($A143,[1]!Table,MATCH(B$5,[1]!Curves,0))</f>
        <v>5.2729999999999997</v>
      </c>
      <c r="C143" s="55">
        <f>VLOOKUP($A143,[1]!Table,MATCH(C$5,[1]!Curves,0))</f>
        <v>5.9869587304715907E-2</v>
      </c>
      <c r="D143" s="55">
        <f>VLOOKUP($A143,[1]!Table,MATCH(D$5,[1]!Curves,0))</f>
        <v>1E-3</v>
      </c>
      <c r="E143" s="55">
        <f>VLOOKUP($A143,[1]!Table,MATCH(E$5,[1]!Curves,0))</f>
        <v>0.01</v>
      </c>
      <c r="F143" s="55">
        <f>VLOOKUP($A143,[1]!Table,MATCH(F$5,[1]!Curves,0))</f>
        <v>0.17300000000000001</v>
      </c>
      <c r="G143" s="55">
        <f>VLOOKUP($A143,[1]!Table,MATCH(G$5,[1]!Curves,0))</f>
        <v>0</v>
      </c>
    </row>
    <row r="144" spans="1:7">
      <c r="A144" s="83">
        <f t="shared" si="2"/>
        <v>41579</v>
      </c>
      <c r="B144" s="55">
        <f>VLOOKUP($A144,[1]!Table,MATCH(B$5,[1]!Curves,0))</f>
        <v>5.4</v>
      </c>
      <c r="C144" s="55">
        <f>VLOOKUP($A144,[1]!Table,MATCH(C$5,[1]!Curves,0))</f>
        <v>5.9903659020260014E-2</v>
      </c>
      <c r="D144" s="55">
        <f>VLOOKUP($A144,[1]!Table,MATCH(D$5,[1]!Curves,0))</f>
        <v>2E-3</v>
      </c>
      <c r="E144" s="55">
        <f>VLOOKUP($A144,[1]!Table,MATCH(E$5,[1]!Curves,0))</f>
        <v>7.4999999999999997E-3</v>
      </c>
      <c r="F144" s="55">
        <f>VLOOKUP($A144,[1]!Table,MATCH(F$5,[1]!Curves,0))</f>
        <v>0.17300000000000001</v>
      </c>
      <c r="G144" s="55">
        <f>VLOOKUP($A144,[1]!Table,MATCH(G$5,[1]!Curves,0))</f>
        <v>0</v>
      </c>
    </row>
    <row r="145" spans="1:7">
      <c r="A145" s="83">
        <f t="shared" si="2"/>
        <v>41609</v>
      </c>
      <c r="B145" s="55">
        <f>VLOOKUP($A145,[1]!Table,MATCH(B$5,[1]!Curves,0))</f>
        <v>5.5350000000000001</v>
      </c>
      <c r="C145" s="55">
        <f>VLOOKUP($A145,[1]!Table,MATCH(C$5,[1]!Curves,0))</f>
        <v>5.9936631648573019E-2</v>
      </c>
      <c r="D145" s="55">
        <f>VLOOKUP($A145,[1]!Table,MATCH(D$5,[1]!Curves,0))</f>
        <v>2E-3</v>
      </c>
      <c r="E145" s="55">
        <f>VLOOKUP($A145,[1]!Table,MATCH(E$5,[1]!Curves,0))</f>
        <v>7.4999999999999997E-3</v>
      </c>
      <c r="F145" s="55">
        <f>VLOOKUP($A145,[1]!Table,MATCH(F$5,[1]!Curves,0))</f>
        <v>0.17300000000000001</v>
      </c>
      <c r="G145" s="55">
        <f>VLOOKUP($A145,[1]!Table,MATCH(G$5,[1]!Curves,0))</f>
        <v>0</v>
      </c>
    </row>
    <row r="146" spans="1:7">
      <c r="A146" s="83">
        <f t="shared" si="2"/>
        <v>41640</v>
      </c>
      <c r="B146" s="55">
        <f>VLOOKUP($A146,[1]!Table,MATCH(B$5,[1]!Curves,0))</f>
        <v>5.59</v>
      </c>
      <c r="C146" s="55">
        <f>VLOOKUP($A146,[1]!Table,MATCH(C$5,[1]!Curves,0))</f>
        <v>5.9970703364876012E-2</v>
      </c>
      <c r="D146" s="55">
        <f>VLOOKUP($A146,[1]!Table,MATCH(D$5,[1]!Curves,0))</f>
        <v>2E-3</v>
      </c>
      <c r="E146" s="55">
        <f>VLOOKUP($A146,[1]!Table,MATCH(E$5,[1]!Curves,0))</f>
        <v>7.4999999999999997E-3</v>
      </c>
      <c r="F146" s="55">
        <f>VLOOKUP($A146,[1]!Table,MATCH(F$5,[1]!Curves,0))</f>
        <v>0.17300000000000001</v>
      </c>
      <c r="G146" s="55">
        <f>VLOOKUP($A146,[1]!Table,MATCH(G$5,[1]!Curves,0))</f>
        <v>0</v>
      </c>
    </row>
    <row r="147" spans="1:7">
      <c r="A147" s="83">
        <f t="shared" si="2"/>
        <v>41671</v>
      </c>
      <c r="B147" s="55">
        <f>VLOOKUP($A147,[1]!Table,MATCH(B$5,[1]!Curves,0))</f>
        <v>5.47</v>
      </c>
      <c r="C147" s="55">
        <f>VLOOKUP($A147,[1]!Table,MATCH(C$5,[1]!Curves,0))</f>
        <v>6.0004775081564904E-2</v>
      </c>
      <c r="D147" s="55">
        <f>VLOOKUP($A147,[1]!Table,MATCH(D$5,[1]!Curves,0))</f>
        <v>2E-3</v>
      </c>
      <c r="E147" s="55">
        <f>VLOOKUP($A147,[1]!Table,MATCH(E$5,[1]!Curves,0))</f>
        <v>7.4999999999999997E-3</v>
      </c>
      <c r="F147" s="55">
        <f>VLOOKUP($A147,[1]!Table,MATCH(F$5,[1]!Curves,0))</f>
        <v>0.17300000000000001</v>
      </c>
      <c r="G147" s="55">
        <f>VLOOKUP($A147,[1]!Table,MATCH(G$5,[1]!Curves,0))</f>
        <v>0</v>
      </c>
    </row>
    <row r="148" spans="1:7">
      <c r="A148" s="83">
        <f t="shared" si="2"/>
        <v>41699</v>
      </c>
      <c r="B148" s="55">
        <f>VLOOKUP($A148,[1]!Table,MATCH(B$5,[1]!Curves,0))</f>
        <v>5.33</v>
      </c>
      <c r="C148" s="55">
        <f>VLOOKUP($A148,[1]!Table,MATCH(C$5,[1]!Curves,0))</f>
        <v>6.0035549535680105E-2</v>
      </c>
      <c r="D148" s="55">
        <f>VLOOKUP($A148,[1]!Table,MATCH(D$5,[1]!Curves,0))</f>
        <v>1.5500000000000002E-2</v>
      </c>
      <c r="E148" s="55">
        <f>VLOOKUP($A148,[1]!Table,MATCH(E$5,[1]!Curves,0))</f>
        <v>7.4999999999999997E-3</v>
      </c>
      <c r="F148" s="55">
        <f>VLOOKUP($A148,[1]!Table,MATCH(F$5,[1]!Curves,0))</f>
        <v>0.17300000000000001</v>
      </c>
      <c r="G148" s="55">
        <f>VLOOKUP($A148,[1]!Table,MATCH(G$5,[1]!Curves,0))</f>
        <v>0</v>
      </c>
    </row>
    <row r="149" spans="1:7">
      <c r="A149" s="83">
        <f t="shared" si="2"/>
        <v>41730</v>
      </c>
      <c r="B149" s="55">
        <f>VLOOKUP($A149,[1]!Table,MATCH(B$5,[1]!Curves,0))</f>
        <v>5.2939999999999996</v>
      </c>
      <c r="C149" s="55">
        <f>VLOOKUP($A149,[1]!Table,MATCH(C$5,[1]!Curves,0))</f>
        <v>6.0069621253102723E-2</v>
      </c>
      <c r="D149" s="55">
        <f>VLOOKUP($A149,[1]!Table,MATCH(D$5,[1]!Curves,0))</f>
        <v>1.5500000000000002E-2</v>
      </c>
      <c r="E149" s="55">
        <f>VLOOKUP($A149,[1]!Table,MATCH(E$5,[1]!Curves,0))</f>
        <v>0.01</v>
      </c>
      <c r="F149" s="55">
        <f>VLOOKUP($A149,[1]!Table,MATCH(F$5,[1]!Curves,0))</f>
        <v>0.17300000000000001</v>
      </c>
      <c r="G149" s="55">
        <f>VLOOKUP($A149,[1]!Table,MATCH(G$5,[1]!Curves,0))</f>
        <v>0</v>
      </c>
    </row>
    <row r="150" spans="1:7">
      <c r="A150" s="83">
        <f t="shared" si="2"/>
        <v>41760</v>
      </c>
      <c r="B150" s="55">
        <f>VLOOKUP($A150,[1]!Table,MATCH(B$5,[1]!Curves,0))</f>
        <v>5.2810000000000006</v>
      </c>
      <c r="C150" s="55">
        <f>VLOOKUP($A150,[1]!Table,MATCH(C$5,[1]!Curves,0))</f>
        <v>6.0102593883234204E-2</v>
      </c>
      <c r="D150" s="55">
        <f>VLOOKUP($A150,[1]!Table,MATCH(D$5,[1]!Curves,0))</f>
        <v>1.5250000000000001E-2</v>
      </c>
      <c r="E150" s="55">
        <f>VLOOKUP($A150,[1]!Table,MATCH(E$5,[1]!Curves,0))</f>
        <v>0.01</v>
      </c>
      <c r="F150" s="55">
        <f>VLOOKUP($A150,[1]!Table,MATCH(F$5,[1]!Curves,0))</f>
        <v>0.17300000000000001</v>
      </c>
      <c r="G150" s="55">
        <f>VLOOKUP($A150,[1]!Table,MATCH(G$5,[1]!Curves,0))</f>
        <v>0</v>
      </c>
    </row>
    <row r="151" spans="1:7">
      <c r="A151" s="83">
        <f t="shared" si="2"/>
        <v>41791</v>
      </c>
      <c r="B151" s="55">
        <f>VLOOKUP($A151,[1]!Table,MATCH(B$5,[1]!Curves,0))</f>
        <v>5.3140000000000001</v>
      </c>
      <c r="C151" s="55">
        <f>VLOOKUP($A151,[1]!Table,MATCH(C$5,[1]!Curves,0))</f>
        <v>6.0136665601415715E-2</v>
      </c>
      <c r="D151" s="55">
        <f>VLOOKUP($A151,[1]!Table,MATCH(D$5,[1]!Curves,0))</f>
        <v>1.5250000000000001E-2</v>
      </c>
      <c r="E151" s="55">
        <f>VLOOKUP($A151,[1]!Table,MATCH(E$5,[1]!Curves,0))</f>
        <v>0.01</v>
      </c>
      <c r="F151" s="55">
        <f>VLOOKUP($A151,[1]!Table,MATCH(F$5,[1]!Curves,0))</f>
        <v>0.17300000000000001</v>
      </c>
      <c r="G151" s="55">
        <f>VLOOKUP($A151,[1]!Table,MATCH(G$5,[1]!Curves,0))</f>
        <v>0</v>
      </c>
    </row>
    <row r="152" spans="1:7">
      <c r="A152" s="83">
        <f t="shared" si="2"/>
        <v>41821</v>
      </c>
      <c r="B152" s="55">
        <f>VLOOKUP($A152,[1]!Table,MATCH(B$5,[1]!Curves,0))</f>
        <v>5.34</v>
      </c>
      <c r="C152" s="55">
        <f>VLOOKUP($A152,[1]!Table,MATCH(C$5,[1]!Curves,0))</f>
        <v>6.0169638232281414E-2</v>
      </c>
      <c r="D152" s="55">
        <f>VLOOKUP($A152,[1]!Table,MATCH(D$5,[1]!Curves,0))</f>
        <v>1.5250000000000001E-2</v>
      </c>
      <c r="E152" s="55">
        <f>VLOOKUP($A152,[1]!Table,MATCH(E$5,[1]!Curves,0))</f>
        <v>0.01</v>
      </c>
      <c r="F152" s="55">
        <f>VLOOKUP($A152,[1]!Table,MATCH(F$5,[1]!Curves,0))</f>
        <v>0.17300000000000001</v>
      </c>
      <c r="G152" s="55">
        <f>VLOOKUP($A152,[1]!Table,MATCH(G$5,[1]!Curves,0))</f>
        <v>0</v>
      </c>
    </row>
    <row r="153" spans="1:7">
      <c r="A153" s="83">
        <f t="shared" si="2"/>
        <v>41852</v>
      </c>
      <c r="B153" s="55">
        <f>VLOOKUP($A153,[1]!Table,MATCH(B$5,[1]!Curves,0))</f>
        <v>5.3679999999999994</v>
      </c>
      <c r="C153" s="55">
        <f>VLOOKUP($A153,[1]!Table,MATCH(C$5,[1]!Curves,0))</f>
        <v>6.0203709951222317E-2</v>
      </c>
      <c r="D153" s="55">
        <f>VLOOKUP($A153,[1]!Table,MATCH(D$5,[1]!Curves,0))</f>
        <v>1.5250000000000001E-2</v>
      </c>
      <c r="E153" s="55">
        <f>VLOOKUP($A153,[1]!Table,MATCH(E$5,[1]!Curves,0))</f>
        <v>0.01</v>
      </c>
      <c r="F153" s="55">
        <f>VLOOKUP($A153,[1]!Table,MATCH(F$5,[1]!Curves,0))</f>
        <v>0.17300000000000001</v>
      </c>
      <c r="G153" s="55">
        <f>VLOOKUP($A153,[1]!Table,MATCH(G$5,[1]!Curves,0))</f>
        <v>0</v>
      </c>
    </row>
    <row r="154" spans="1:7">
      <c r="A154" s="83">
        <f t="shared" si="2"/>
        <v>41883</v>
      </c>
      <c r="B154" s="55">
        <f>VLOOKUP($A154,[1]!Table,MATCH(B$5,[1]!Curves,0))</f>
        <v>5.3579999999999997</v>
      </c>
      <c r="C154" s="55">
        <f>VLOOKUP($A154,[1]!Table,MATCH(C$5,[1]!Curves,0))</f>
        <v>6.0237781670549009E-2</v>
      </c>
      <c r="D154" s="55">
        <f>VLOOKUP($A154,[1]!Table,MATCH(D$5,[1]!Curves,0))</f>
        <v>1.5250000000000001E-2</v>
      </c>
      <c r="E154" s="55">
        <f>VLOOKUP($A154,[1]!Table,MATCH(E$5,[1]!Curves,0))</f>
        <v>0.01</v>
      </c>
      <c r="F154" s="55">
        <f>VLOOKUP($A154,[1]!Table,MATCH(F$5,[1]!Curves,0))</f>
        <v>0.17300000000000001</v>
      </c>
      <c r="G154" s="55">
        <f>VLOOKUP($A154,[1]!Table,MATCH(G$5,[1]!Curves,0))</f>
        <v>0</v>
      </c>
    </row>
    <row r="155" spans="1:7">
      <c r="A155" s="83">
        <f t="shared" si="2"/>
        <v>41913</v>
      </c>
      <c r="B155" s="55">
        <f>VLOOKUP($A155,[1]!Table,MATCH(B$5,[1]!Curves,0))</f>
        <v>5.3779999999999992</v>
      </c>
      <c r="C155" s="55">
        <f>VLOOKUP($A155,[1]!Table,MATCH(C$5,[1]!Curves,0))</f>
        <v>6.0270754302522322E-2</v>
      </c>
      <c r="D155" s="55">
        <f>VLOOKUP($A155,[1]!Table,MATCH(D$5,[1]!Curves,0))</f>
        <v>2E-3</v>
      </c>
      <c r="E155" s="55">
        <f>VLOOKUP($A155,[1]!Table,MATCH(E$5,[1]!Curves,0))</f>
        <v>0.01</v>
      </c>
      <c r="F155" s="55">
        <f>VLOOKUP($A155,[1]!Table,MATCH(F$5,[1]!Curves,0))</f>
        <v>0.17300000000000001</v>
      </c>
      <c r="G155" s="55">
        <f>VLOOKUP($A155,[1]!Table,MATCH(G$5,[1]!Curves,0))</f>
        <v>0</v>
      </c>
    </row>
    <row r="156" spans="1:7">
      <c r="A156" s="83">
        <f t="shared" si="2"/>
        <v>41944</v>
      </c>
      <c r="B156" s="55">
        <f>VLOOKUP($A156,[1]!Table,MATCH(B$5,[1]!Curves,0))</f>
        <v>5.5049999999999999</v>
      </c>
      <c r="C156" s="55">
        <f>VLOOKUP($A156,[1]!Table,MATCH(C$5,[1]!Curves,0))</f>
        <v>6.0304826022608005E-2</v>
      </c>
      <c r="D156" s="55">
        <f>VLOOKUP($A156,[1]!Table,MATCH(D$5,[1]!Curves,0))</f>
        <v>3.0000000000000001E-3</v>
      </c>
      <c r="E156" s="55">
        <f>VLOOKUP($A156,[1]!Table,MATCH(E$5,[1]!Curves,0))</f>
        <v>7.4999999999999997E-3</v>
      </c>
      <c r="F156" s="55">
        <f>VLOOKUP($A156,[1]!Table,MATCH(F$5,[1]!Curves,0))</f>
        <v>0.17300000000000001</v>
      </c>
      <c r="G156" s="55">
        <f>VLOOKUP($A156,[1]!Table,MATCH(G$5,[1]!Curves,0))</f>
        <v>0</v>
      </c>
    </row>
    <row r="157" spans="1:7">
      <c r="A157" s="83">
        <f t="shared" si="2"/>
        <v>41974</v>
      </c>
      <c r="B157" s="55">
        <f>VLOOKUP($A157,[1]!Table,MATCH(B$5,[1]!Curves,0))</f>
        <v>5.64</v>
      </c>
      <c r="C157" s="55">
        <f>VLOOKUP($A157,[1]!Table,MATCH(C$5,[1]!Curves,0))</f>
        <v>6.0337798655315716E-2</v>
      </c>
      <c r="D157" s="55">
        <f>VLOOKUP($A157,[1]!Table,MATCH(D$5,[1]!Curves,0))</f>
        <v>3.0000000000000001E-3</v>
      </c>
      <c r="E157" s="55">
        <f>VLOOKUP($A157,[1]!Table,MATCH(E$5,[1]!Curves,0))</f>
        <v>7.4999999999999997E-3</v>
      </c>
      <c r="F157" s="55">
        <f>VLOOKUP($A157,[1]!Table,MATCH(F$5,[1]!Curves,0))</f>
        <v>0.17300000000000001</v>
      </c>
      <c r="G157" s="55">
        <f>VLOOKUP($A157,[1]!Table,MATCH(G$5,[1]!Curves,0))</f>
        <v>0</v>
      </c>
    </row>
    <row r="158" spans="1:7">
      <c r="A158" s="83">
        <f t="shared" si="2"/>
        <v>42005</v>
      </c>
      <c r="B158" s="55">
        <f>VLOOKUP($A158,[1]!Table,MATCH(B$5,[1]!Curves,0))</f>
        <v>5.6950000000000003</v>
      </c>
      <c r="C158" s="55">
        <f>VLOOKUP($A158,[1]!Table,MATCH(C$5,[1]!Curves,0))</f>
        <v>6.0371870376159507E-2</v>
      </c>
      <c r="D158" s="55">
        <f>VLOOKUP($A158,[1]!Table,MATCH(D$5,[1]!Curves,0))</f>
        <v>3.0000000000000001E-3</v>
      </c>
      <c r="E158" s="55">
        <f>VLOOKUP($A158,[1]!Table,MATCH(E$5,[1]!Curves,0))</f>
        <v>7.4999999999999997E-3</v>
      </c>
      <c r="F158" s="55">
        <f>VLOOKUP($A158,[1]!Table,MATCH(F$5,[1]!Curves,0))</f>
        <v>0.17300000000000001</v>
      </c>
      <c r="G158" s="55">
        <f>VLOOKUP($A158,[1]!Table,MATCH(G$5,[1]!Curves,0))</f>
        <v>0</v>
      </c>
    </row>
    <row r="159" spans="1:7">
      <c r="A159" s="83">
        <f t="shared" si="2"/>
        <v>42036</v>
      </c>
      <c r="B159" s="55">
        <f>VLOOKUP($A159,[1]!Table,MATCH(B$5,[1]!Curves,0))</f>
        <v>5.5750000000000002</v>
      </c>
      <c r="C159" s="55">
        <f>VLOOKUP($A159,[1]!Table,MATCH(C$5,[1]!Curves,0))</f>
        <v>6.0405942097389698E-2</v>
      </c>
      <c r="D159" s="55">
        <f>VLOOKUP($A159,[1]!Table,MATCH(D$5,[1]!Curves,0))</f>
        <v>3.0000000000000001E-3</v>
      </c>
      <c r="E159" s="55">
        <f>VLOOKUP($A159,[1]!Table,MATCH(E$5,[1]!Curves,0))</f>
        <v>7.4999999999999997E-3</v>
      </c>
      <c r="F159" s="55">
        <f>VLOOKUP($A159,[1]!Table,MATCH(F$5,[1]!Curves,0))</f>
        <v>0.17300000000000001</v>
      </c>
      <c r="G159" s="55">
        <f>VLOOKUP($A159,[1]!Table,MATCH(G$5,[1]!Curves,0))</f>
        <v>0</v>
      </c>
    </row>
    <row r="160" spans="1:7">
      <c r="A160" s="83">
        <f t="shared" si="2"/>
        <v>42064</v>
      </c>
      <c r="B160" s="55">
        <f>VLOOKUP($A160,[1]!Table,MATCH(B$5,[1]!Curves,0))</f>
        <v>5.4349999999999996</v>
      </c>
      <c r="C160" s="55">
        <f>VLOOKUP($A160,[1]!Table,MATCH(C$5,[1]!Curves,0))</f>
        <v>6.0436716555606611E-2</v>
      </c>
      <c r="D160" s="55">
        <f>VLOOKUP($A160,[1]!Table,MATCH(D$5,[1]!Curves,0))</f>
        <v>1.6500000000000001E-2</v>
      </c>
      <c r="E160" s="55">
        <f>VLOOKUP($A160,[1]!Table,MATCH(E$5,[1]!Curves,0))</f>
        <v>7.4999999999999997E-3</v>
      </c>
      <c r="F160" s="55">
        <f>VLOOKUP($A160,[1]!Table,MATCH(F$5,[1]!Curves,0))</f>
        <v>0.17300000000000001</v>
      </c>
      <c r="G160" s="55">
        <f>VLOOKUP($A160,[1]!Table,MATCH(G$5,[1]!Curves,0))</f>
        <v>0</v>
      </c>
    </row>
    <row r="161" spans="1:7">
      <c r="A161" s="83">
        <f t="shared" si="2"/>
        <v>42095</v>
      </c>
      <c r="B161" s="55">
        <f>VLOOKUP($A161,[1]!Table,MATCH(B$5,[1]!Curves,0))</f>
        <v>5.399</v>
      </c>
      <c r="C161" s="55">
        <f>VLOOKUP($A161,[1]!Table,MATCH(C$5,[1]!Curves,0))</f>
        <v>6.0470788277569909E-2</v>
      </c>
      <c r="D161" s="55">
        <f>VLOOKUP($A161,[1]!Table,MATCH(D$5,[1]!Curves,0))</f>
        <v>1.6500000000000001E-2</v>
      </c>
      <c r="E161" s="55">
        <f>VLOOKUP($A161,[1]!Table,MATCH(E$5,[1]!Curves,0))</f>
        <v>0.01</v>
      </c>
      <c r="F161" s="55">
        <f>VLOOKUP($A161,[1]!Table,MATCH(F$5,[1]!Curves,0))</f>
        <v>0.17300000000000001</v>
      </c>
      <c r="G161" s="55">
        <f>VLOOKUP($A161,[1]!Table,MATCH(G$5,[1]!Curves,0))</f>
        <v>0</v>
      </c>
    </row>
    <row r="162" spans="1:7">
      <c r="A162" s="83">
        <f t="shared" si="2"/>
        <v>42125</v>
      </c>
      <c r="B162" s="55">
        <f>VLOOKUP($A162,[1]!Table,MATCH(B$5,[1]!Curves,0))</f>
        <v>5.3860000000000001</v>
      </c>
      <c r="C162" s="55">
        <f>VLOOKUP($A162,[1]!Table,MATCH(C$5,[1]!Curves,0))</f>
        <v>6.0503760912095812E-2</v>
      </c>
      <c r="D162" s="55">
        <f>VLOOKUP($A162,[1]!Table,MATCH(D$5,[1]!Curves,0))</f>
        <v>1.6250000000000001E-2</v>
      </c>
      <c r="E162" s="55">
        <f>VLOOKUP($A162,[1]!Table,MATCH(E$5,[1]!Curves,0))</f>
        <v>0.01</v>
      </c>
      <c r="F162" s="55">
        <f>VLOOKUP($A162,[1]!Table,MATCH(F$5,[1]!Curves,0))</f>
        <v>0.17300000000000001</v>
      </c>
      <c r="G162" s="55">
        <f>VLOOKUP($A162,[1]!Table,MATCH(G$5,[1]!Curves,0))</f>
        <v>0</v>
      </c>
    </row>
    <row r="163" spans="1:7">
      <c r="A163" s="83">
        <f t="shared" si="2"/>
        <v>42156</v>
      </c>
      <c r="B163" s="55">
        <f>VLOOKUP($A163,[1]!Table,MATCH(B$5,[1]!Curves,0))</f>
        <v>5.4189999999999996</v>
      </c>
      <c r="C163" s="55">
        <f>VLOOKUP($A163,[1]!Table,MATCH(C$5,[1]!Curves,0))</f>
        <v>6.053783263481851E-2</v>
      </c>
      <c r="D163" s="55">
        <f>VLOOKUP($A163,[1]!Table,MATCH(D$5,[1]!Curves,0))</f>
        <v>1.6250000000000001E-2</v>
      </c>
      <c r="E163" s="55">
        <f>VLOOKUP($A163,[1]!Table,MATCH(E$5,[1]!Curves,0))</f>
        <v>0.01</v>
      </c>
      <c r="F163" s="55">
        <f>VLOOKUP($A163,[1]!Table,MATCH(F$5,[1]!Curves,0))</f>
        <v>0.17300000000000001</v>
      </c>
      <c r="G163" s="55">
        <f>VLOOKUP($A163,[1]!Table,MATCH(G$5,[1]!Curves,0))</f>
        <v>0</v>
      </c>
    </row>
    <row r="164" spans="1:7">
      <c r="A164" s="83">
        <f t="shared" si="2"/>
        <v>42186</v>
      </c>
      <c r="B164" s="55">
        <f>VLOOKUP($A164,[1]!Table,MATCH(B$5,[1]!Curves,0))</f>
        <v>5.4450000000000003</v>
      </c>
      <c r="C164" s="55">
        <f>VLOOKUP($A164,[1]!Table,MATCH(C$5,[1]!Curves,0))</f>
        <v>6.0570805270078396E-2</v>
      </c>
      <c r="D164" s="55">
        <f>VLOOKUP($A164,[1]!Table,MATCH(D$5,[1]!Curves,0))</f>
        <v>1.6250000000000001E-2</v>
      </c>
      <c r="E164" s="55">
        <f>VLOOKUP($A164,[1]!Table,MATCH(E$5,[1]!Curves,0))</f>
        <v>0.01</v>
      </c>
      <c r="F164" s="55">
        <f>VLOOKUP($A164,[1]!Table,MATCH(F$5,[1]!Curves,0))</f>
        <v>0.17300000000000001</v>
      </c>
      <c r="G164" s="55">
        <f>VLOOKUP($A164,[1]!Table,MATCH(G$5,[1]!Curves,0))</f>
        <v>0</v>
      </c>
    </row>
    <row r="165" spans="1:7">
      <c r="A165" s="83">
        <f t="shared" si="2"/>
        <v>42217</v>
      </c>
      <c r="B165" s="55">
        <f>VLOOKUP($A165,[1]!Table,MATCH(B$5,[1]!Curves,0))</f>
        <v>5.4730000000000008</v>
      </c>
      <c r="C165" s="55">
        <f>VLOOKUP($A165,[1]!Table,MATCH(C$5,[1]!Curves,0))</f>
        <v>6.0604876993560104E-2</v>
      </c>
      <c r="D165" s="55">
        <f>VLOOKUP($A165,[1]!Table,MATCH(D$5,[1]!Curves,0))</f>
        <v>1.6250000000000001E-2</v>
      </c>
      <c r="E165" s="55">
        <f>VLOOKUP($A165,[1]!Table,MATCH(E$5,[1]!Curves,0))</f>
        <v>0.01</v>
      </c>
      <c r="F165" s="55">
        <f>VLOOKUP($A165,[1]!Table,MATCH(F$5,[1]!Curves,0))</f>
        <v>0.17300000000000001</v>
      </c>
      <c r="G165" s="55">
        <f>VLOOKUP($A165,[1]!Table,MATCH(G$5,[1]!Curves,0))</f>
        <v>0</v>
      </c>
    </row>
    <row r="166" spans="1:7">
      <c r="A166" s="83">
        <f t="shared" si="2"/>
        <v>42248</v>
      </c>
      <c r="B166" s="55">
        <f>VLOOKUP($A166,[1]!Table,MATCH(B$5,[1]!Curves,0))</f>
        <v>5.463000000000001</v>
      </c>
      <c r="C166" s="55">
        <f>VLOOKUP($A166,[1]!Table,MATCH(C$5,[1]!Curves,0))</f>
        <v>6.0638948717427324E-2</v>
      </c>
      <c r="D166" s="55">
        <f>VLOOKUP($A166,[1]!Table,MATCH(D$5,[1]!Curves,0))</f>
        <v>1.6250000000000001E-2</v>
      </c>
      <c r="E166" s="55">
        <f>VLOOKUP($A166,[1]!Table,MATCH(E$5,[1]!Curves,0))</f>
        <v>0.01</v>
      </c>
      <c r="F166" s="55">
        <f>VLOOKUP($A166,[1]!Table,MATCH(F$5,[1]!Curves,0))</f>
        <v>0.17300000000000001</v>
      </c>
      <c r="G166" s="55">
        <f>VLOOKUP($A166,[1]!Table,MATCH(G$5,[1]!Curves,0))</f>
        <v>0</v>
      </c>
    </row>
    <row r="167" spans="1:7">
      <c r="A167" s="83">
        <f t="shared" si="2"/>
        <v>42278</v>
      </c>
      <c r="B167" s="55">
        <f>VLOOKUP($A167,[1]!Table,MATCH(B$5,[1]!Curves,0))</f>
        <v>5.4830000000000005</v>
      </c>
      <c r="C167" s="55">
        <f>VLOOKUP($A167,[1]!Table,MATCH(C$5,[1]!Curves,0))</f>
        <v>6.0671921353794719E-2</v>
      </c>
      <c r="D167" s="55">
        <f>VLOOKUP($A167,[1]!Table,MATCH(D$5,[1]!Curves,0))</f>
        <v>3.0000000000000001E-3</v>
      </c>
      <c r="E167" s="55">
        <f>VLOOKUP($A167,[1]!Table,MATCH(E$5,[1]!Curves,0))</f>
        <v>0.01</v>
      </c>
      <c r="F167" s="55">
        <f>VLOOKUP($A167,[1]!Table,MATCH(F$5,[1]!Curves,0))</f>
        <v>0.17300000000000001</v>
      </c>
      <c r="G167" s="55">
        <f>VLOOKUP($A167,[1]!Table,MATCH(G$5,[1]!Curves,0))</f>
        <v>0</v>
      </c>
    </row>
    <row r="168" spans="1:7">
      <c r="A168" s="83">
        <f t="shared" si="2"/>
        <v>42309</v>
      </c>
      <c r="B168" s="55">
        <f>VLOOKUP($A168,[1]!Table,MATCH(B$5,[1]!Curves,0))</f>
        <v>5.61</v>
      </c>
      <c r="C168" s="55">
        <f>VLOOKUP($A168,[1]!Table,MATCH(C$5,[1]!Curves,0))</f>
        <v>6.0705993078420006E-2</v>
      </c>
      <c r="D168" s="55">
        <f>VLOOKUP($A168,[1]!Table,MATCH(D$5,[1]!Curves,0))</f>
        <v>4.0000000000000001E-3</v>
      </c>
      <c r="E168" s="55">
        <f>VLOOKUP($A168,[1]!Table,MATCH(E$5,[1]!Curves,0))</f>
        <v>7.4999999999999997E-3</v>
      </c>
      <c r="F168" s="55">
        <f>VLOOKUP($A168,[1]!Table,MATCH(F$5,[1]!Curves,0))</f>
        <v>0.17300000000000001</v>
      </c>
      <c r="G168" s="55">
        <f>VLOOKUP($A168,[1]!Table,MATCH(G$5,[1]!Curves,0))</f>
        <v>0</v>
      </c>
    </row>
    <row r="169" spans="1:7">
      <c r="A169" s="83">
        <f t="shared" si="2"/>
        <v>42339</v>
      </c>
      <c r="B169" s="55">
        <f>VLOOKUP($A169,[1]!Table,MATCH(B$5,[1]!Curves,0))</f>
        <v>5.7450000000000001</v>
      </c>
      <c r="C169" s="55">
        <f>VLOOKUP($A169,[1]!Table,MATCH(C$5,[1]!Curves,0))</f>
        <v>6.0738965715522397E-2</v>
      </c>
      <c r="D169" s="55">
        <f>VLOOKUP($A169,[1]!Table,MATCH(D$5,[1]!Curves,0))</f>
        <v>4.0000000000000001E-3</v>
      </c>
      <c r="E169" s="55">
        <f>VLOOKUP($A169,[1]!Table,MATCH(E$5,[1]!Curves,0))</f>
        <v>7.4999999999999997E-3</v>
      </c>
      <c r="F169" s="55">
        <f>VLOOKUP($A169,[1]!Table,MATCH(F$5,[1]!Curves,0))</f>
        <v>0.17300000000000001</v>
      </c>
      <c r="G169" s="55">
        <f>VLOOKUP($A169,[1]!Table,MATCH(G$5,[1]!Curves,0))</f>
        <v>0</v>
      </c>
    </row>
    <row r="170" spans="1:7">
      <c r="A170" s="83">
        <f t="shared" si="2"/>
        <v>42370</v>
      </c>
      <c r="B170" s="55">
        <f>VLOOKUP($A170,[1]!Table,MATCH(B$5,[1]!Curves,0))</f>
        <v>5.8</v>
      </c>
      <c r="C170" s="55">
        <f>VLOOKUP($A170,[1]!Table,MATCH(C$5,[1]!Curves,0))</f>
        <v>6.0773037440906612E-2</v>
      </c>
      <c r="D170" s="55">
        <f>VLOOKUP($A170,[1]!Table,MATCH(D$5,[1]!Curves,0))</f>
        <v>4.0000000000000001E-3</v>
      </c>
      <c r="E170" s="55">
        <f>VLOOKUP($A170,[1]!Table,MATCH(E$5,[1]!Curves,0))</f>
        <v>7.4999999999999997E-3</v>
      </c>
      <c r="F170" s="55">
        <f>VLOOKUP($A170,[1]!Table,MATCH(F$5,[1]!Curves,0))</f>
        <v>0.17300000000000001</v>
      </c>
      <c r="G170" s="55">
        <f>VLOOKUP($A170,[1]!Table,MATCH(G$5,[1]!Curves,0))</f>
        <v>0</v>
      </c>
    </row>
    <row r="171" spans="1:7">
      <c r="A171" s="83">
        <f t="shared" si="2"/>
        <v>42401</v>
      </c>
      <c r="B171" s="55">
        <f>VLOOKUP($A171,[1]!Table,MATCH(B$5,[1]!Curves,0))</f>
        <v>5.68</v>
      </c>
      <c r="C171" s="55">
        <f>VLOOKUP($A171,[1]!Table,MATCH(C$5,[1]!Curves,0))</f>
        <v>6.0807109166676608E-2</v>
      </c>
      <c r="D171" s="55">
        <f>VLOOKUP($A171,[1]!Table,MATCH(D$5,[1]!Curves,0))</f>
        <v>4.0000000000000001E-3</v>
      </c>
      <c r="E171" s="55">
        <f>VLOOKUP($A171,[1]!Table,MATCH(E$5,[1]!Curves,0))</f>
        <v>7.4999999999999997E-3</v>
      </c>
      <c r="F171" s="55">
        <f>VLOOKUP($A171,[1]!Table,MATCH(F$5,[1]!Curves,0))</f>
        <v>0.17300000000000001</v>
      </c>
      <c r="G171" s="55">
        <f>VLOOKUP($A171,[1]!Table,MATCH(G$5,[1]!Curves,0))</f>
        <v>0</v>
      </c>
    </row>
    <row r="172" spans="1:7">
      <c r="A172" s="83">
        <f t="shared" si="2"/>
        <v>42430</v>
      </c>
      <c r="B172" s="55">
        <f>VLOOKUP($A172,[1]!Table,MATCH(B$5,[1]!Curves,0))</f>
        <v>5.54</v>
      </c>
      <c r="C172" s="55">
        <f>VLOOKUP($A172,[1]!Table,MATCH(C$5,[1]!Curves,0))</f>
        <v>6.083898271693982E-2</v>
      </c>
      <c r="D172" s="55">
        <f>VLOOKUP($A172,[1]!Table,MATCH(D$5,[1]!Curves,0))</f>
        <v>1.7500000000000002E-2</v>
      </c>
      <c r="E172" s="55">
        <f>VLOOKUP($A172,[1]!Table,MATCH(E$5,[1]!Curves,0))</f>
        <v>7.4999999999999997E-3</v>
      </c>
      <c r="F172" s="55">
        <f>VLOOKUP($A172,[1]!Table,MATCH(F$5,[1]!Curves,0))</f>
        <v>0.17300000000000001</v>
      </c>
      <c r="G172" s="55">
        <f>VLOOKUP($A172,[1]!Table,MATCH(G$5,[1]!Curves,0))</f>
        <v>0</v>
      </c>
    </row>
    <row r="173" spans="1:7">
      <c r="A173" s="83">
        <f t="shared" si="2"/>
        <v>42461</v>
      </c>
      <c r="B173" s="55">
        <f>VLOOKUP($A173,[1]!Table,MATCH(B$5,[1]!Curves,0))</f>
        <v>5.5039999999999996</v>
      </c>
      <c r="C173" s="55">
        <f>VLOOKUP($A173,[1]!Table,MATCH(C$5,[1]!Curves,0))</f>
        <v>6.0873054443455893E-2</v>
      </c>
      <c r="D173" s="55">
        <f>VLOOKUP($A173,[1]!Table,MATCH(D$5,[1]!Curves,0))</f>
        <v>1.7500000000000002E-2</v>
      </c>
      <c r="E173" s="55">
        <f>VLOOKUP($A173,[1]!Table,MATCH(E$5,[1]!Curves,0))</f>
        <v>0.01</v>
      </c>
      <c r="F173" s="55">
        <f>VLOOKUP($A173,[1]!Table,MATCH(F$5,[1]!Curves,0))</f>
        <v>0.17300000000000001</v>
      </c>
      <c r="G173" s="55">
        <f>VLOOKUP($A173,[1]!Table,MATCH(G$5,[1]!Curves,0))</f>
        <v>0</v>
      </c>
    </row>
    <row r="174" spans="1:7">
      <c r="A174" s="83">
        <f t="shared" si="2"/>
        <v>42491</v>
      </c>
      <c r="B174" s="55">
        <f>VLOOKUP($A174,[1]!Table,MATCH(B$5,[1]!Curves,0))</f>
        <v>5.4910000000000005</v>
      </c>
      <c r="C174" s="55">
        <f>VLOOKUP($A174,[1]!Table,MATCH(C$5,[1]!Curves,0))</f>
        <v>6.0906027082387598E-2</v>
      </c>
      <c r="D174" s="55">
        <f>VLOOKUP($A174,[1]!Table,MATCH(D$5,[1]!Curves,0))</f>
        <v>1.7250000000000001E-2</v>
      </c>
      <c r="E174" s="55">
        <f>VLOOKUP($A174,[1]!Table,MATCH(E$5,[1]!Curves,0))</f>
        <v>0.01</v>
      </c>
      <c r="F174" s="55">
        <f>VLOOKUP($A174,[1]!Table,MATCH(F$5,[1]!Curves,0))</f>
        <v>0.17300000000000001</v>
      </c>
      <c r="G174" s="55">
        <f>VLOOKUP($A174,[1]!Table,MATCH(G$5,[1]!Curves,0))</f>
        <v>0</v>
      </c>
    </row>
    <row r="175" spans="1:7">
      <c r="A175" s="83">
        <f t="shared" si="2"/>
        <v>42522</v>
      </c>
      <c r="B175" s="55">
        <f>VLOOKUP($A175,[1]!Table,MATCH(B$5,[1]!Curves,0))</f>
        <v>5.524</v>
      </c>
      <c r="C175" s="55">
        <f>VLOOKUP($A175,[1]!Table,MATCH(C$5,[1]!Curves,0))</f>
        <v>6.094009880966221E-2</v>
      </c>
      <c r="D175" s="55">
        <f>VLOOKUP($A175,[1]!Table,MATCH(D$5,[1]!Curves,0))</f>
        <v>1.7250000000000001E-2</v>
      </c>
      <c r="E175" s="55">
        <f>VLOOKUP($A175,[1]!Table,MATCH(E$5,[1]!Curves,0))</f>
        <v>0.01</v>
      </c>
      <c r="F175" s="55">
        <f>VLOOKUP($A175,[1]!Table,MATCH(F$5,[1]!Curves,0))</f>
        <v>0.17300000000000001</v>
      </c>
      <c r="G175" s="55">
        <f>VLOOKUP($A175,[1]!Table,MATCH(G$5,[1]!Curves,0))</f>
        <v>0</v>
      </c>
    </row>
    <row r="176" spans="1:7">
      <c r="A176" s="83">
        <f t="shared" si="2"/>
        <v>42552</v>
      </c>
      <c r="B176" s="55">
        <f>VLOOKUP($A176,[1]!Table,MATCH(B$5,[1]!Curves,0))</f>
        <v>5.55</v>
      </c>
      <c r="C176" s="55">
        <f>VLOOKUP($A176,[1]!Table,MATCH(C$5,[1]!Curves,0))</f>
        <v>6.0973071449328405E-2</v>
      </c>
      <c r="D176" s="55">
        <f>VLOOKUP($A176,[1]!Table,MATCH(D$5,[1]!Curves,0))</f>
        <v>1.7250000000000001E-2</v>
      </c>
      <c r="E176" s="55">
        <f>VLOOKUP($A176,[1]!Table,MATCH(E$5,[1]!Curves,0))</f>
        <v>0.01</v>
      </c>
      <c r="F176" s="55">
        <f>VLOOKUP($A176,[1]!Table,MATCH(F$5,[1]!Curves,0))</f>
        <v>0.17300000000000001</v>
      </c>
      <c r="G176" s="55">
        <f>VLOOKUP($A176,[1]!Table,MATCH(G$5,[1]!Curves,0))</f>
        <v>0</v>
      </c>
    </row>
    <row r="177" spans="1:7">
      <c r="A177" s="83">
        <f t="shared" si="2"/>
        <v>42583</v>
      </c>
      <c r="B177" s="55">
        <f>VLOOKUP($A177,[1]!Table,MATCH(B$5,[1]!Curves,0))</f>
        <v>5.5780000000000012</v>
      </c>
      <c r="C177" s="55">
        <f>VLOOKUP($A177,[1]!Table,MATCH(C$5,[1]!Curves,0))</f>
        <v>6.1007143177361618E-2</v>
      </c>
      <c r="D177" s="55">
        <f>VLOOKUP($A177,[1]!Table,MATCH(D$5,[1]!Curves,0))</f>
        <v>1.7250000000000001E-2</v>
      </c>
      <c r="E177" s="55">
        <f>VLOOKUP($A177,[1]!Table,MATCH(E$5,[1]!Curves,0))</f>
        <v>0.01</v>
      </c>
      <c r="F177" s="55">
        <f>VLOOKUP($A177,[1]!Table,MATCH(F$5,[1]!Curves,0))</f>
        <v>0.17300000000000001</v>
      </c>
      <c r="G177" s="55">
        <f>VLOOKUP($A177,[1]!Table,MATCH(G$5,[1]!Curves,0))</f>
        <v>0</v>
      </c>
    </row>
    <row r="178" spans="1:7">
      <c r="A178" s="83">
        <f t="shared" si="2"/>
        <v>42614</v>
      </c>
      <c r="B178" s="55">
        <f>VLOOKUP($A178,[1]!Table,MATCH(B$5,[1]!Curves,0))</f>
        <v>5.5680000000000005</v>
      </c>
      <c r="C178" s="55">
        <f>VLOOKUP($A178,[1]!Table,MATCH(C$5,[1]!Curves,0))</f>
        <v>6.1041214905781099E-2</v>
      </c>
      <c r="D178" s="55">
        <f>VLOOKUP($A178,[1]!Table,MATCH(D$5,[1]!Curves,0))</f>
        <v>1.7250000000000001E-2</v>
      </c>
      <c r="E178" s="55">
        <f>VLOOKUP($A178,[1]!Table,MATCH(E$5,[1]!Curves,0))</f>
        <v>0.01</v>
      </c>
      <c r="F178" s="55">
        <f>VLOOKUP($A178,[1]!Table,MATCH(F$5,[1]!Curves,0))</f>
        <v>0.17300000000000001</v>
      </c>
      <c r="G178" s="55">
        <f>VLOOKUP($A178,[1]!Table,MATCH(G$5,[1]!Curves,0))</f>
        <v>0</v>
      </c>
    </row>
    <row r="179" spans="1:7">
      <c r="A179" s="83">
        <f t="shared" si="2"/>
        <v>42644</v>
      </c>
      <c r="B179" s="55">
        <f>VLOOKUP($A179,[1]!Table,MATCH(B$5,[1]!Curves,0))</f>
        <v>5.588000000000001</v>
      </c>
      <c r="C179" s="55">
        <f>VLOOKUP($A179,[1]!Table,MATCH(C$5,[1]!Curves,0))</f>
        <v>6.107418754655352E-2</v>
      </c>
      <c r="D179" s="55">
        <f>VLOOKUP($A179,[1]!Table,MATCH(D$5,[1]!Curves,0))</f>
        <v>4.0000000000000001E-3</v>
      </c>
      <c r="E179" s="55">
        <f>VLOOKUP($A179,[1]!Table,MATCH(E$5,[1]!Curves,0))</f>
        <v>0.01</v>
      </c>
      <c r="F179" s="55">
        <f>VLOOKUP($A179,[1]!Table,MATCH(F$5,[1]!Curves,0))</f>
        <v>0.17300000000000001</v>
      </c>
      <c r="G179" s="55">
        <f>VLOOKUP($A179,[1]!Table,MATCH(G$5,[1]!Curves,0))</f>
        <v>0</v>
      </c>
    </row>
    <row r="180" spans="1:7">
      <c r="A180" s="83">
        <f t="shared" si="2"/>
        <v>42675</v>
      </c>
      <c r="B180" s="55">
        <f>VLOOKUP($A180,[1]!Table,MATCH(B$5,[1]!Curves,0))</f>
        <v>5.7149999999999999</v>
      </c>
      <c r="C180" s="55">
        <f>VLOOKUP($A180,[1]!Table,MATCH(C$5,[1]!Curves,0))</f>
        <v>6.1108259275731519E-2</v>
      </c>
      <c r="D180" s="55">
        <f>VLOOKUP($A180,[1]!Table,MATCH(D$5,[1]!Curves,0))</f>
        <v>5.0000000000000001E-3</v>
      </c>
      <c r="E180" s="55">
        <f>VLOOKUP($A180,[1]!Table,MATCH(E$5,[1]!Curves,0))</f>
        <v>7.4999999999999997E-3</v>
      </c>
      <c r="F180" s="55">
        <f>VLOOKUP($A180,[1]!Table,MATCH(F$5,[1]!Curves,0))</f>
        <v>0.17300000000000001</v>
      </c>
      <c r="G180" s="55">
        <f>VLOOKUP($A180,[1]!Table,MATCH(G$5,[1]!Curves,0))</f>
        <v>0</v>
      </c>
    </row>
    <row r="181" spans="1:7">
      <c r="A181" s="83">
        <f t="shared" si="2"/>
        <v>42705</v>
      </c>
      <c r="B181" s="55">
        <f>VLOOKUP($A181,[1]!Table,MATCH(B$5,[1]!Curves,0))</f>
        <v>5.85</v>
      </c>
      <c r="C181" s="55">
        <f>VLOOKUP($A181,[1]!Table,MATCH(C$5,[1]!Curves,0))</f>
        <v>6.1141231917238408E-2</v>
      </c>
      <c r="D181" s="55">
        <f>VLOOKUP($A181,[1]!Table,MATCH(D$5,[1]!Curves,0))</f>
        <v>5.0000000000000001E-3</v>
      </c>
      <c r="E181" s="55">
        <f>VLOOKUP($A181,[1]!Table,MATCH(E$5,[1]!Curves,0))</f>
        <v>7.4999999999999997E-3</v>
      </c>
      <c r="F181" s="55">
        <f>VLOOKUP($A181,[1]!Table,MATCH(F$5,[1]!Curves,0))</f>
        <v>0.17300000000000001</v>
      </c>
      <c r="G181" s="55">
        <f>VLOOKUP($A181,[1]!Table,MATCH(G$5,[1]!Curves,0))</f>
        <v>0</v>
      </c>
    </row>
    <row r="182" spans="1:7">
      <c r="A182" s="83">
        <f t="shared" si="2"/>
        <v>42736</v>
      </c>
      <c r="B182" s="55">
        <f>VLOOKUP($A182,[1]!Table,MATCH(B$5,[1]!Curves,0))</f>
        <v>5.9050000000000002</v>
      </c>
      <c r="C182" s="55">
        <f>VLOOKUP($A182,[1]!Table,MATCH(C$5,[1]!Curves,0))</f>
        <v>6.1175303647174904E-2</v>
      </c>
      <c r="D182" s="55">
        <f>VLOOKUP($A182,[1]!Table,MATCH(D$5,[1]!Curves,0))</f>
        <v>5.0000000000000001E-3</v>
      </c>
      <c r="E182" s="55">
        <f>VLOOKUP($A182,[1]!Table,MATCH(E$5,[1]!Curves,0))</f>
        <v>7.4999999999999997E-3</v>
      </c>
      <c r="F182" s="55">
        <f>VLOOKUP($A182,[1]!Table,MATCH(F$5,[1]!Curves,0))</f>
        <v>0.17300000000000001</v>
      </c>
      <c r="G182" s="55">
        <f>VLOOKUP($A182,[1]!Table,MATCH(G$5,[1]!Curves,0))</f>
        <v>0</v>
      </c>
    </row>
    <row r="183" spans="1:7">
      <c r="A183" s="83">
        <f t="shared" si="2"/>
        <v>42767</v>
      </c>
      <c r="B183" s="55">
        <f>VLOOKUP($A183,[1]!Table,MATCH(B$5,[1]!Curves,0))</f>
        <v>5.7850000000000001</v>
      </c>
      <c r="C183" s="55">
        <f>VLOOKUP($A183,[1]!Table,MATCH(C$5,[1]!Curves,0))</f>
        <v>6.120937537749651E-2</v>
      </c>
      <c r="D183" s="55">
        <f>VLOOKUP($A183,[1]!Table,MATCH(D$5,[1]!Curves,0))</f>
        <v>5.0000000000000001E-3</v>
      </c>
      <c r="E183" s="55">
        <f>VLOOKUP($A183,[1]!Table,MATCH(E$5,[1]!Curves,0))</f>
        <v>7.4999999999999997E-3</v>
      </c>
      <c r="F183" s="55">
        <f>VLOOKUP($A183,[1]!Table,MATCH(F$5,[1]!Curves,0))</f>
        <v>0.17300000000000001</v>
      </c>
      <c r="G183" s="55">
        <f>VLOOKUP($A183,[1]!Table,MATCH(G$5,[1]!Curves,0))</f>
        <v>0</v>
      </c>
    </row>
    <row r="184" spans="1:7">
      <c r="A184" s="83">
        <f t="shared" si="2"/>
        <v>42795</v>
      </c>
      <c r="B184" s="55">
        <f>VLOOKUP($A184,[1]!Table,MATCH(B$5,[1]!Curves,0))</f>
        <v>5.6449999999999996</v>
      </c>
      <c r="C184" s="55">
        <f>VLOOKUP($A184,[1]!Table,MATCH(C$5,[1]!Curves,0))</f>
        <v>6.1240149843925409E-2</v>
      </c>
      <c r="D184" s="55">
        <f>VLOOKUP($A184,[1]!Table,MATCH(D$5,[1]!Curves,0))</f>
        <v>1.8500000000000003E-2</v>
      </c>
      <c r="E184" s="55">
        <f>VLOOKUP($A184,[1]!Table,MATCH(E$5,[1]!Curves,0))</f>
        <v>7.4999999999999997E-3</v>
      </c>
      <c r="F184" s="55">
        <f>VLOOKUP($A184,[1]!Table,MATCH(F$5,[1]!Curves,0))</f>
        <v>0.17300000000000001</v>
      </c>
      <c r="G184" s="55">
        <f>VLOOKUP($A184,[1]!Table,MATCH(G$5,[1]!Curves,0))</f>
        <v>0</v>
      </c>
    </row>
    <row r="185" spans="1:7">
      <c r="A185" s="83">
        <f t="shared" si="2"/>
        <v>42826</v>
      </c>
      <c r="B185" s="55">
        <f>VLOOKUP($A185,[1]!Table,MATCH(B$5,[1]!Curves,0))</f>
        <v>5.609</v>
      </c>
      <c r="C185" s="55">
        <f>VLOOKUP($A185,[1]!Table,MATCH(C$5,[1]!Curves,0))</f>
        <v>6.1274221574980609E-2</v>
      </c>
      <c r="D185" s="55">
        <f>VLOOKUP($A185,[1]!Table,MATCH(D$5,[1]!Curves,0))</f>
        <v>1.8500000000000003E-2</v>
      </c>
      <c r="E185" s="55">
        <f>VLOOKUP($A185,[1]!Table,MATCH(E$5,[1]!Curves,0))</f>
        <v>0.01</v>
      </c>
      <c r="F185" s="55">
        <f>VLOOKUP($A185,[1]!Table,MATCH(F$5,[1]!Curves,0))</f>
        <v>0.17300000000000001</v>
      </c>
      <c r="G185" s="55">
        <f>VLOOKUP($A185,[1]!Table,MATCH(G$5,[1]!Curves,0))</f>
        <v>0</v>
      </c>
    </row>
    <row r="186" spans="1:7">
      <c r="A186" s="83">
        <f t="shared" si="2"/>
        <v>42856</v>
      </c>
      <c r="B186" s="55">
        <f>VLOOKUP($A186,[1]!Table,MATCH(B$5,[1]!Curves,0))</f>
        <v>5.5960000000000001</v>
      </c>
      <c r="C186" s="55">
        <f>VLOOKUP($A186,[1]!Table,MATCH(C$5,[1]!Curves,0))</f>
        <v>6.1307194218304828E-2</v>
      </c>
      <c r="D186" s="55">
        <f>VLOOKUP($A186,[1]!Table,MATCH(D$5,[1]!Curves,0))</f>
        <v>1.8249999999999999E-2</v>
      </c>
      <c r="E186" s="55">
        <f>VLOOKUP($A186,[1]!Table,MATCH(E$5,[1]!Curves,0))</f>
        <v>0.01</v>
      </c>
      <c r="F186" s="55">
        <f>VLOOKUP($A186,[1]!Table,MATCH(F$5,[1]!Curves,0))</f>
        <v>0.17300000000000001</v>
      </c>
      <c r="G186" s="55">
        <f>VLOOKUP($A186,[1]!Table,MATCH(G$5,[1]!Curves,0))</f>
        <v>0</v>
      </c>
    </row>
    <row r="187" spans="1:7">
      <c r="A187" s="83">
        <f t="shared" si="2"/>
        <v>42887</v>
      </c>
      <c r="B187" s="55">
        <f>VLOOKUP($A187,[1]!Table,MATCH(B$5,[1]!Curves,0))</f>
        <v>5.6289999999999996</v>
      </c>
      <c r="C187" s="55">
        <f>VLOOKUP($A187,[1]!Table,MATCH(C$5,[1]!Curves,0))</f>
        <v>6.1341265950118899E-2</v>
      </c>
      <c r="D187" s="55">
        <f>VLOOKUP($A187,[1]!Table,MATCH(D$5,[1]!Curves,0))</f>
        <v>1.8249999999999999E-2</v>
      </c>
      <c r="E187" s="55">
        <f>VLOOKUP($A187,[1]!Table,MATCH(E$5,[1]!Curves,0))</f>
        <v>0.01</v>
      </c>
      <c r="F187" s="55">
        <f>VLOOKUP($A187,[1]!Table,MATCH(F$5,[1]!Curves,0))</f>
        <v>0.17300000000000001</v>
      </c>
      <c r="G187" s="55">
        <f>VLOOKUP($A187,[1]!Table,MATCH(G$5,[1]!Curves,0))</f>
        <v>0</v>
      </c>
    </row>
    <row r="188" spans="1:7">
      <c r="A188" s="83">
        <f t="shared" si="2"/>
        <v>42917</v>
      </c>
      <c r="B188" s="55">
        <f>VLOOKUP($A188,[1]!Table,MATCH(B$5,[1]!Curves,0))</f>
        <v>5.6550000000000002</v>
      </c>
      <c r="C188" s="55">
        <f>VLOOKUP($A188,[1]!Table,MATCH(C$5,[1]!Curves,0))</f>
        <v>6.1374238594176705E-2</v>
      </c>
      <c r="D188" s="55">
        <f>VLOOKUP($A188,[1]!Table,MATCH(D$5,[1]!Curves,0))</f>
        <v>1.8249999999999999E-2</v>
      </c>
      <c r="E188" s="55">
        <f>VLOOKUP($A188,[1]!Table,MATCH(E$5,[1]!Curves,0))</f>
        <v>0.01</v>
      </c>
      <c r="F188" s="55">
        <f>VLOOKUP($A188,[1]!Table,MATCH(F$5,[1]!Curves,0))</f>
        <v>0.17300000000000001</v>
      </c>
      <c r="G188" s="55">
        <f>VLOOKUP($A188,[1]!Table,MATCH(G$5,[1]!Curves,0))</f>
        <v>0</v>
      </c>
    </row>
    <row r="189" spans="1:7">
      <c r="A189" s="83">
        <f t="shared" si="2"/>
        <v>42948</v>
      </c>
      <c r="B189" s="55">
        <f>VLOOKUP($A189,[1]!Table,MATCH(B$5,[1]!Curves,0))</f>
        <v>5.6830000000000007</v>
      </c>
      <c r="C189" s="55">
        <f>VLOOKUP($A189,[1]!Table,MATCH(C$5,[1]!Curves,0))</f>
        <v>6.1408310326749309E-2</v>
      </c>
      <c r="D189" s="55">
        <f>VLOOKUP($A189,[1]!Table,MATCH(D$5,[1]!Curves,0))</f>
        <v>1.8249999999999999E-2</v>
      </c>
      <c r="E189" s="55">
        <f>VLOOKUP($A189,[1]!Table,MATCH(E$5,[1]!Curves,0))</f>
        <v>0.01</v>
      </c>
      <c r="F189" s="55">
        <f>VLOOKUP($A189,[1]!Table,MATCH(F$5,[1]!Curves,0))</f>
        <v>0.17300000000000001</v>
      </c>
      <c r="G189" s="55">
        <f>VLOOKUP($A189,[1]!Table,MATCH(G$5,[1]!Curves,0))</f>
        <v>0</v>
      </c>
    </row>
    <row r="190" spans="1:7">
      <c r="A190" s="83">
        <f t="shared" si="2"/>
        <v>42979</v>
      </c>
      <c r="B190" s="55">
        <f>VLOOKUP($A190,[1]!Table,MATCH(B$5,[1]!Curves,0))</f>
        <v>5.6730000000000009</v>
      </c>
      <c r="C190" s="55">
        <f>VLOOKUP($A190,[1]!Table,MATCH(C$5,[1]!Curves,0))</f>
        <v>6.1442382059707902E-2</v>
      </c>
      <c r="D190" s="55">
        <f>VLOOKUP($A190,[1]!Table,MATCH(D$5,[1]!Curves,0))</f>
        <v>1.8249999999999999E-2</v>
      </c>
      <c r="E190" s="55">
        <f>VLOOKUP($A190,[1]!Table,MATCH(E$5,[1]!Curves,0))</f>
        <v>0.01</v>
      </c>
      <c r="F190" s="55">
        <f>VLOOKUP($A190,[1]!Table,MATCH(F$5,[1]!Curves,0))</f>
        <v>0.17300000000000001</v>
      </c>
      <c r="G190" s="55">
        <f>VLOOKUP($A190,[1]!Table,MATCH(G$5,[1]!Curves,0))</f>
        <v>0</v>
      </c>
    </row>
    <row r="191" spans="1:7">
      <c r="A191" s="83">
        <f t="shared" si="2"/>
        <v>43009</v>
      </c>
      <c r="B191" s="55">
        <f>VLOOKUP($A191,[1]!Table,MATCH(B$5,[1]!Curves,0))</f>
        <v>5.6930000000000005</v>
      </c>
      <c r="C191" s="55">
        <f>VLOOKUP($A191,[1]!Table,MATCH(C$5,[1]!Curves,0))</f>
        <v>6.1475354704872809E-2</v>
      </c>
      <c r="D191" s="55">
        <f>VLOOKUP($A191,[1]!Table,MATCH(D$5,[1]!Curves,0))</f>
        <v>5.0000000000000001E-3</v>
      </c>
      <c r="E191" s="55">
        <f>VLOOKUP($A191,[1]!Table,MATCH(E$5,[1]!Curves,0))</f>
        <v>0.01</v>
      </c>
      <c r="F191" s="55">
        <f>VLOOKUP($A191,[1]!Table,MATCH(F$5,[1]!Curves,0))</f>
        <v>0.17300000000000001</v>
      </c>
      <c r="G191" s="55">
        <f>VLOOKUP($A191,[1]!Table,MATCH(G$5,[1]!Curves,0))</f>
        <v>0</v>
      </c>
    </row>
    <row r="192" spans="1:7">
      <c r="A192" s="83">
        <f t="shared" si="2"/>
        <v>43040</v>
      </c>
      <c r="B192" s="55">
        <f>VLOOKUP($A192,[1]!Table,MATCH(B$5,[1]!Curves,0))</f>
        <v>5.82</v>
      </c>
      <c r="C192" s="55">
        <f>VLOOKUP($A192,[1]!Table,MATCH(C$5,[1]!Curves,0))</f>
        <v>6.1509426438589414E-2</v>
      </c>
      <c r="D192" s="55">
        <f>VLOOKUP($A192,[1]!Table,MATCH(D$5,[1]!Curves,0))</f>
        <v>6.0000000000000001E-3</v>
      </c>
      <c r="E192" s="55">
        <f>VLOOKUP($A192,[1]!Table,MATCH(E$5,[1]!Curves,0))</f>
        <v>7.4999999999999997E-3</v>
      </c>
      <c r="F192" s="55">
        <f>VLOOKUP($A192,[1]!Table,MATCH(F$5,[1]!Curves,0))</f>
        <v>0.17300000000000001</v>
      </c>
      <c r="G192" s="55">
        <f>VLOOKUP($A192,[1]!Table,MATCH(G$5,[1]!Curves,0))</f>
        <v>0</v>
      </c>
    </row>
    <row r="193" spans="1:7">
      <c r="A193" s="83">
        <f t="shared" si="2"/>
        <v>43070</v>
      </c>
      <c r="B193" s="55">
        <f>VLOOKUP($A193,[1]!Table,MATCH(B$5,[1]!Curves,0))</f>
        <v>5.9550000000000001</v>
      </c>
      <c r="C193" s="55">
        <f>VLOOKUP($A193,[1]!Table,MATCH(C$5,[1]!Curves,0))</f>
        <v>6.1542399084488324E-2</v>
      </c>
      <c r="D193" s="55">
        <f>VLOOKUP($A193,[1]!Table,MATCH(D$5,[1]!Curves,0))</f>
        <v>6.0000000000000001E-3</v>
      </c>
      <c r="E193" s="55">
        <f>VLOOKUP($A193,[1]!Table,MATCH(E$5,[1]!Curves,0))</f>
        <v>7.4999999999999997E-3</v>
      </c>
      <c r="F193" s="55">
        <f>VLOOKUP($A193,[1]!Table,MATCH(F$5,[1]!Curves,0))</f>
        <v>0.17300000000000001</v>
      </c>
      <c r="G193" s="55">
        <f>VLOOKUP($A193,[1]!Table,MATCH(G$5,[1]!Curves,0))</f>
        <v>0</v>
      </c>
    </row>
    <row r="194" spans="1:7">
      <c r="A194" s="83">
        <f t="shared" si="2"/>
        <v>43101</v>
      </c>
      <c r="B194" s="55">
        <f>VLOOKUP($A194,[1]!Table,MATCH(B$5,[1]!Curves,0))</f>
        <v>6.01</v>
      </c>
      <c r="C194" s="55">
        <f>VLOOKUP($A194,[1]!Table,MATCH(C$5,[1]!Curves,0))</f>
        <v>6.1576470818963003E-2</v>
      </c>
      <c r="D194" s="55">
        <f>VLOOKUP($A194,[1]!Table,MATCH(D$5,[1]!Curves,0))</f>
        <v>6.0000000000000001E-3</v>
      </c>
      <c r="E194" s="55">
        <f>VLOOKUP($A194,[1]!Table,MATCH(E$5,[1]!Curves,0))</f>
        <v>7.4999999999999997E-3</v>
      </c>
      <c r="F194" s="55">
        <f>VLOOKUP($A194,[1]!Table,MATCH(F$5,[1]!Curves,0))</f>
        <v>0.17300000000000001</v>
      </c>
      <c r="G194" s="55">
        <f>VLOOKUP($A194,[1]!Table,MATCH(G$5,[1]!Curves,0))</f>
        <v>0</v>
      </c>
    </row>
    <row r="195" spans="1:7">
      <c r="A195" s="83">
        <f t="shared" si="2"/>
        <v>43132</v>
      </c>
      <c r="B195" s="55">
        <f>VLOOKUP($A195,[1]!Table,MATCH(B$5,[1]!Curves,0))</f>
        <v>5.89</v>
      </c>
      <c r="C195" s="55">
        <f>VLOOKUP($A195,[1]!Table,MATCH(C$5,[1]!Curves,0))</f>
        <v>6.1610542553823623E-2</v>
      </c>
      <c r="D195" s="55">
        <f>VLOOKUP($A195,[1]!Table,MATCH(D$5,[1]!Curves,0))</f>
        <v>6.0000000000000001E-3</v>
      </c>
      <c r="E195" s="55">
        <f>VLOOKUP($A195,[1]!Table,MATCH(E$5,[1]!Curves,0))</f>
        <v>7.4999999999999997E-3</v>
      </c>
      <c r="F195" s="55">
        <f>VLOOKUP($A195,[1]!Table,MATCH(F$5,[1]!Curves,0))</f>
        <v>0.17300000000000001</v>
      </c>
      <c r="G195" s="55">
        <f>VLOOKUP($A195,[1]!Table,MATCH(G$5,[1]!Curves,0))</f>
        <v>0</v>
      </c>
    </row>
    <row r="196" spans="1:7">
      <c r="A196" s="83">
        <f t="shared" si="2"/>
        <v>43160</v>
      </c>
      <c r="B196" s="55">
        <f>VLOOKUP($A196,[1]!Table,MATCH(B$5,[1]!Curves,0))</f>
        <v>5.75</v>
      </c>
      <c r="C196" s="55">
        <f>VLOOKUP($A196,[1]!Table,MATCH(C$5,[1]!Curves,0))</f>
        <v>6.1641317024351494E-2</v>
      </c>
      <c r="D196" s="55">
        <f>VLOOKUP($A196,[1]!Table,MATCH(D$5,[1]!Curves,0))</f>
        <v>1.95E-2</v>
      </c>
      <c r="E196" s="55">
        <f>VLOOKUP($A196,[1]!Table,MATCH(E$5,[1]!Curves,0))</f>
        <v>7.4999999999999997E-3</v>
      </c>
      <c r="F196" s="55">
        <f>VLOOKUP($A196,[1]!Table,MATCH(F$5,[1]!Curves,0))</f>
        <v>0.17300000000000001</v>
      </c>
      <c r="G196" s="55">
        <f>VLOOKUP($A196,[1]!Table,MATCH(G$5,[1]!Curves,0))</f>
        <v>0</v>
      </c>
    </row>
    <row r="197" spans="1:7">
      <c r="A197" s="83">
        <f t="shared" si="2"/>
        <v>43191</v>
      </c>
      <c r="B197" s="55">
        <f>VLOOKUP($A197,[1]!Table,MATCH(B$5,[1]!Curves,0))</f>
        <v>5.7139999999999995</v>
      </c>
      <c r="C197" s="55">
        <f>VLOOKUP($A197,[1]!Table,MATCH(C$5,[1]!Curves,0))</f>
        <v>6.167538875994482E-2</v>
      </c>
      <c r="D197" s="55">
        <f>VLOOKUP($A197,[1]!Table,MATCH(D$5,[1]!Curves,0))</f>
        <v>1.95E-2</v>
      </c>
      <c r="E197" s="55">
        <f>VLOOKUP($A197,[1]!Table,MATCH(E$5,[1]!Curves,0))</f>
        <v>0.01</v>
      </c>
      <c r="F197" s="55">
        <f>VLOOKUP($A197,[1]!Table,MATCH(F$5,[1]!Curves,0))</f>
        <v>0.17300000000000001</v>
      </c>
      <c r="G197" s="55">
        <f>VLOOKUP($A197,[1]!Table,MATCH(G$5,[1]!Curves,0))</f>
        <v>0</v>
      </c>
    </row>
    <row r="198" spans="1:7">
      <c r="A198" s="83">
        <f t="shared" si="2"/>
        <v>43221</v>
      </c>
      <c r="B198" s="55">
        <f>VLOOKUP($A198,[1]!Table,MATCH(B$5,[1]!Curves,0))</f>
        <v>5.7010000000000005</v>
      </c>
      <c r="C198" s="55">
        <f>VLOOKUP($A198,[1]!Table,MATCH(C$5,[1]!Curves,0))</f>
        <v>6.1708361407661012E-2</v>
      </c>
      <c r="D198" s="55">
        <f>VLOOKUP($A198,[1]!Table,MATCH(D$5,[1]!Curves,0))</f>
        <v>1.925E-2</v>
      </c>
      <c r="E198" s="55">
        <f>VLOOKUP($A198,[1]!Table,MATCH(E$5,[1]!Curves,0))</f>
        <v>0.01</v>
      </c>
      <c r="F198" s="55">
        <f>VLOOKUP($A198,[1]!Table,MATCH(F$5,[1]!Curves,0))</f>
        <v>0.17300000000000001</v>
      </c>
      <c r="G198" s="55">
        <f>VLOOKUP($A198,[1]!Table,MATCH(G$5,[1]!Curves,0))</f>
        <v>0</v>
      </c>
    </row>
    <row r="199" spans="1:7">
      <c r="A199" s="83">
        <f t="shared" ref="A199:A232" si="3">EDATE(A198,1)</f>
        <v>43252</v>
      </c>
      <c r="B199" s="55">
        <f>VLOOKUP($A199,[1]!Table,MATCH(B$5,[1]!Curves,0))</f>
        <v>5.734</v>
      </c>
      <c r="C199" s="55">
        <f>VLOOKUP($A199,[1]!Table,MATCH(C$5,[1]!Curves,0))</f>
        <v>6.1742433144013321E-2</v>
      </c>
      <c r="D199" s="55">
        <f>VLOOKUP($A199,[1]!Table,MATCH(D$5,[1]!Curves,0))</f>
        <v>1.925E-2</v>
      </c>
      <c r="E199" s="55">
        <f>VLOOKUP($A199,[1]!Table,MATCH(E$5,[1]!Curves,0))</f>
        <v>0.01</v>
      </c>
      <c r="F199" s="55">
        <f>VLOOKUP($A199,[1]!Table,MATCH(F$5,[1]!Curves,0))</f>
        <v>0.17300000000000001</v>
      </c>
      <c r="G199" s="55">
        <f>VLOOKUP($A199,[1]!Table,MATCH(G$5,[1]!Curves,0))</f>
        <v>0</v>
      </c>
    </row>
    <row r="200" spans="1:7">
      <c r="A200" s="83">
        <f t="shared" si="3"/>
        <v>43282</v>
      </c>
      <c r="B200" s="55">
        <f>VLOOKUP($A200,[1]!Table,MATCH(B$5,[1]!Curves,0))</f>
        <v>5.76</v>
      </c>
      <c r="C200" s="55">
        <f>VLOOKUP($A200,[1]!Table,MATCH(C$5,[1]!Curves,0))</f>
        <v>6.1775405792462712E-2</v>
      </c>
      <c r="D200" s="55">
        <f>VLOOKUP($A200,[1]!Table,MATCH(D$5,[1]!Curves,0))</f>
        <v>1.925E-2</v>
      </c>
      <c r="E200" s="55">
        <f>VLOOKUP($A200,[1]!Table,MATCH(E$5,[1]!Curves,0))</f>
        <v>0.01</v>
      </c>
      <c r="F200" s="55">
        <f>VLOOKUP($A200,[1]!Table,MATCH(F$5,[1]!Curves,0))</f>
        <v>0</v>
      </c>
      <c r="G200" s="55">
        <f>VLOOKUP($A200,[1]!Table,MATCH(G$5,[1]!Curves,0))</f>
        <v>0</v>
      </c>
    </row>
    <row r="201" spans="1:7">
      <c r="A201" s="83">
        <f t="shared" si="3"/>
        <v>43313</v>
      </c>
      <c r="B201" s="55">
        <f>VLOOKUP($A201,[1]!Table,MATCH(B$5,[1]!Curves,0))</f>
        <v>5.7880000000000011</v>
      </c>
      <c r="C201" s="55">
        <f>VLOOKUP($A201,[1]!Table,MATCH(C$5,[1]!Curves,0))</f>
        <v>6.1809477529573408E-2</v>
      </c>
      <c r="D201" s="55">
        <f>VLOOKUP($A201,[1]!Table,MATCH(D$5,[1]!Curves,0))</f>
        <v>1.925E-2</v>
      </c>
      <c r="E201" s="55">
        <f>VLOOKUP($A201,[1]!Table,MATCH(E$5,[1]!Curves,0))</f>
        <v>0.01</v>
      </c>
      <c r="F201" s="55">
        <f>VLOOKUP($A201,[1]!Table,MATCH(F$5,[1]!Curves,0))</f>
        <v>0</v>
      </c>
      <c r="G201" s="55">
        <f>VLOOKUP($A201,[1]!Table,MATCH(G$5,[1]!Curves,0))</f>
        <v>0</v>
      </c>
    </row>
    <row r="202" spans="1:7">
      <c r="A202" s="83">
        <f t="shared" si="3"/>
        <v>43344</v>
      </c>
      <c r="B202" s="55">
        <f>VLOOKUP($A202,[1]!Table,MATCH(B$5,[1]!Curves,0))</f>
        <v>5.7780000000000005</v>
      </c>
      <c r="C202" s="55">
        <f>VLOOKUP($A202,[1]!Table,MATCH(C$5,[1]!Curves,0))</f>
        <v>6.1843549267069704E-2</v>
      </c>
      <c r="D202" s="55">
        <f>VLOOKUP($A202,[1]!Table,MATCH(D$5,[1]!Curves,0))</f>
        <v>1.925E-2</v>
      </c>
      <c r="E202" s="55">
        <f>VLOOKUP($A202,[1]!Table,MATCH(E$5,[1]!Curves,0))</f>
        <v>0.01</v>
      </c>
      <c r="F202" s="55">
        <f>VLOOKUP($A202,[1]!Table,MATCH(F$5,[1]!Curves,0))</f>
        <v>0</v>
      </c>
      <c r="G202" s="55">
        <f>VLOOKUP($A202,[1]!Table,MATCH(G$5,[1]!Curves,0))</f>
        <v>0</v>
      </c>
    </row>
    <row r="203" spans="1:7">
      <c r="A203" s="83">
        <f t="shared" si="3"/>
        <v>43374</v>
      </c>
      <c r="B203" s="55">
        <f>VLOOKUP($A203,[1]!Table,MATCH(B$5,[1]!Curves,0))</f>
        <v>5.7980000000000009</v>
      </c>
      <c r="C203" s="55">
        <f>VLOOKUP($A203,[1]!Table,MATCH(C$5,[1]!Curves,0))</f>
        <v>6.1876521916626216E-2</v>
      </c>
      <c r="D203" s="55">
        <f>VLOOKUP($A203,[1]!Table,MATCH(D$5,[1]!Curves,0))</f>
        <v>6.0000000000000001E-3</v>
      </c>
      <c r="E203" s="55">
        <f>VLOOKUP($A203,[1]!Table,MATCH(E$5,[1]!Curves,0))</f>
        <v>0.01</v>
      </c>
      <c r="F203" s="55">
        <f>VLOOKUP($A203,[1]!Table,MATCH(F$5,[1]!Curves,0))</f>
        <v>0</v>
      </c>
      <c r="G203" s="55">
        <f>VLOOKUP($A203,[1]!Table,MATCH(G$5,[1]!Curves,0))</f>
        <v>0</v>
      </c>
    </row>
    <row r="204" spans="1:7">
      <c r="A204" s="83">
        <f t="shared" si="3"/>
        <v>43405</v>
      </c>
      <c r="B204" s="55">
        <f>VLOOKUP($A204,[1]!Table,MATCH(B$5,[1]!Curves,0))</f>
        <v>5.9249999999999998</v>
      </c>
      <c r="C204" s="55">
        <f>VLOOKUP($A204,[1]!Table,MATCH(C$5,[1]!Curves,0))</f>
        <v>6.1910593654880011E-2</v>
      </c>
      <c r="D204" s="55">
        <f>VLOOKUP($A204,[1]!Table,MATCH(D$5,[1]!Curves,0))</f>
        <v>7.000000000000001E-3</v>
      </c>
      <c r="E204" s="55">
        <f>VLOOKUP($A204,[1]!Table,MATCH(E$5,[1]!Curves,0))</f>
        <v>7.4999999999999997E-3</v>
      </c>
      <c r="F204" s="55">
        <f>VLOOKUP($A204,[1]!Table,MATCH(F$5,[1]!Curves,0))</f>
        <v>0</v>
      </c>
      <c r="G204" s="55">
        <f>VLOOKUP($A204,[1]!Table,MATCH(G$5,[1]!Curves,0))</f>
        <v>0</v>
      </c>
    </row>
    <row r="205" spans="1:7">
      <c r="A205" s="83">
        <f t="shared" si="3"/>
        <v>43435</v>
      </c>
      <c r="B205" s="55">
        <f>VLOOKUP($A205,[1]!Table,MATCH(B$5,[1]!Curves,0))</f>
        <v>6.06</v>
      </c>
      <c r="C205" s="55">
        <f>VLOOKUP($A205,[1]!Table,MATCH(C$5,[1]!Curves,0))</f>
        <v>6.1943566305171123E-2</v>
      </c>
      <c r="D205" s="55">
        <f>VLOOKUP($A205,[1]!Table,MATCH(D$5,[1]!Curves,0))</f>
        <v>7.000000000000001E-3</v>
      </c>
      <c r="E205" s="55">
        <f>VLOOKUP($A205,[1]!Table,MATCH(E$5,[1]!Curves,0))</f>
        <v>7.4999999999999997E-3</v>
      </c>
      <c r="F205" s="55">
        <f>VLOOKUP($A205,[1]!Table,MATCH(F$5,[1]!Curves,0))</f>
        <v>0</v>
      </c>
      <c r="G205" s="55">
        <f>VLOOKUP($A205,[1]!Table,MATCH(G$5,[1]!Curves,0))</f>
        <v>0</v>
      </c>
    </row>
    <row r="206" spans="1:7">
      <c r="A206" s="83">
        <f t="shared" si="3"/>
        <v>43466</v>
      </c>
      <c r="B206" s="55">
        <f>VLOOKUP($A206,[1]!Table,MATCH(B$5,[1]!Curves,0))</f>
        <v>6.1150000000000002</v>
      </c>
      <c r="C206" s="55">
        <f>VLOOKUP($A206,[1]!Table,MATCH(C$5,[1]!Curves,0))</f>
        <v>6.1977638044183422E-2</v>
      </c>
      <c r="D206" s="55">
        <f>VLOOKUP($A206,[1]!Table,MATCH(D$5,[1]!Curves,0))</f>
        <v>7.000000000000001E-3</v>
      </c>
      <c r="E206" s="55">
        <f>VLOOKUP($A206,[1]!Table,MATCH(E$5,[1]!Curves,0))</f>
        <v>7.4999999999999997E-3</v>
      </c>
      <c r="F206" s="55">
        <f>VLOOKUP($A206,[1]!Table,MATCH(F$5,[1]!Curves,0))</f>
        <v>0</v>
      </c>
      <c r="G206" s="55">
        <f>VLOOKUP($A206,[1]!Table,MATCH(G$5,[1]!Curves,0))</f>
        <v>0</v>
      </c>
    </row>
    <row r="207" spans="1:7">
      <c r="A207" s="83">
        <f t="shared" si="3"/>
        <v>43497</v>
      </c>
      <c r="B207" s="55">
        <f>VLOOKUP($A207,[1]!Table,MATCH(B$5,[1]!Curves,0))</f>
        <v>5.9950000000000001</v>
      </c>
      <c r="C207" s="55">
        <f>VLOOKUP($A207,[1]!Table,MATCH(C$5,[1]!Curves,0))</f>
        <v>6.2011709783581309E-2</v>
      </c>
      <c r="D207" s="55">
        <f>VLOOKUP($A207,[1]!Table,MATCH(D$5,[1]!Curves,0))</f>
        <v>7.000000000000001E-3</v>
      </c>
      <c r="E207" s="55">
        <f>VLOOKUP($A207,[1]!Table,MATCH(E$5,[1]!Curves,0))</f>
        <v>7.4999999999999997E-3</v>
      </c>
      <c r="F207" s="55">
        <f>VLOOKUP($A207,[1]!Table,MATCH(F$5,[1]!Curves,0))</f>
        <v>0</v>
      </c>
      <c r="G207" s="55">
        <f>VLOOKUP($A207,[1]!Table,MATCH(G$5,[1]!Curves,0))</f>
        <v>0</v>
      </c>
    </row>
    <row r="208" spans="1:7">
      <c r="A208" s="83">
        <f t="shared" si="3"/>
        <v>43525</v>
      </c>
      <c r="B208" s="55">
        <f>VLOOKUP($A208,[1]!Table,MATCH(B$5,[1]!Curves,0))</f>
        <v>5.8550000000000004</v>
      </c>
      <c r="C208" s="55">
        <f>VLOOKUP($A208,[1]!Table,MATCH(C$5,[1]!Curves,0))</f>
        <v>6.2042484258207714E-2</v>
      </c>
      <c r="D208" s="55">
        <f>VLOOKUP($A208,[1]!Table,MATCH(D$5,[1]!Curves,0))</f>
        <v>2.0499999999999997E-2</v>
      </c>
      <c r="E208" s="55">
        <f>VLOOKUP($A208,[1]!Table,MATCH(E$5,[1]!Curves,0))</f>
        <v>7.4999999999999997E-3</v>
      </c>
      <c r="F208" s="55">
        <f>VLOOKUP($A208,[1]!Table,MATCH(F$5,[1]!Curves,0))</f>
        <v>0</v>
      </c>
      <c r="G208" s="55">
        <f>VLOOKUP($A208,[1]!Table,MATCH(G$5,[1]!Curves,0))</f>
        <v>0</v>
      </c>
    </row>
    <row r="209" spans="1:7">
      <c r="A209" s="83">
        <f t="shared" si="3"/>
        <v>43556</v>
      </c>
      <c r="B209" s="55">
        <f>VLOOKUP($A209,[1]!Table,MATCH(B$5,[1]!Curves,0))</f>
        <v>5.819</v>
      </c>
      <c r="C209" s="55">
        <f>VLOOKUP($A209,[1]!Table,MATCH(C$5,[1]!Curves,0))</f>
        <v>6.2076555998338716E-2</v>
      </c>
      <c r="D209" s="55">
        <f>VLOOKUP($A209,[1]!Table,MATCH(D$5,[1]!Curves,0))</f>
        <v>2.0499999999999997E-2</v>
      </c>
      <c r="E209" s="55">
        <f>VLOOKUP($A209,[1]!Table,MATCH(E$5,[1]!Curves,0))</f>
        <v>0.01</v>
      </c>
      <c r="F209" s="55">
        <f>VLOOKUP($A209,[1]!Table,MATCH(F$5,[1]!Curves,0))</f>
        <v>0</v>
      </c>
      <c r="G209" s="55">
        <f>VLOOKUP($A209,[1]!Table,MATCH(G$5,[1]!Curves,0))</f>
        <v>0</v>
      </c>
    </row>
    <row r="210" spans="1:7">
      <c r="A210" s="83">
        <f t="shared" si="3"/>
        <v>43586</v>
      </c>
      <c r="B210" s="55">
        <f>VLOOKUP($A210,[1]!Table,MATCH(B$5,[1]!Curves,0))</f>
        <v>5.806</v>
      </c>
      <c r="C210" s="55">
        <f>VLOOKUP($A210,[1]!Table,MATCH(C$5,[1]!Curves,0))</f>
        <v>6.2109528650445618E-2</v>
      </c>
      <c r="D210" s="55">
        <f>VLOOKUP($A210,[1]!Table,MATCH(D$5,[1]!Curves,0))</f>
        <v>2.0250000000000001E-2</v>
      </c>
      <c r="E210" s="55">
        <f>VLOOKUP($A210,[1]!Table,MATCH(E$5,[1]!Curves,0))</f>
        <v>0.01</v>
      </c>
      <c r="F210" s="55">
        <f>VLOOKUP($A210,[1]!Table,MATCH(F$5,[1]!Curves,0))</f>
        <v>0</v>
      </c>
      <c r="G210" s="55">
        <f>VLOOKUP($A210,[1]!Table,MATCH(G$5,[1]!Curves,0))</f>
        <v>0</v>
      </c>
    </row>
    <row r="211" spans="1:7">
      <c r="A211" s="83">
        <f t="shared" si="3"/>
        <v>43617</v>
      </c>
      <c r="B211" s="55">
        <f>VLOOKUP($A211,[1]!Table,MATCH(B$5,[1]!Curves,0))</f>
        <v>5.8389999999999995</v>
      </c>
      <c r="C211" s="55">
        <f>VLOOKUP($A211,[1]!Table,MATCH(C$5,[1]!Curves,0))</f>
        <v>6.2143600391335208E-2</v>
      </c>
      <c r="D211" s="55">
        <f>VLOOKUP($A211,[1]!Table,MATCH(D$5,[1]!Curves,0))</f>
        <v>2.0250000000000001E-2</v>
      </c>
      <c r="E211" s="55">
        <f>VLOOKUP($A211,[1]!Table,MATCH(E$5,[1]!Curves,0))</f>
        <v>0.01</v>
      </c>
      <c r="F211" s="55">
        <f>VLOOKUP($A211,[1]!Table,MATCH(F$5,[1]!Curves,0))</f>
        <v>0</v>
      </c>
      <c r="G211" s="55">
        <f>VLOOKUP($A211,[1]!Table,MATCH(G$5,[1]!Curves,0))</f>
        <v>0</v>
      </c>
    </row>
    <row r="212" spans="1:7">
      <c r="A212" s="83">
        <f t="shared" si="3"/>
        <v>43647</v>
      </c>
      <c r="B212" s="55">
        <f>VLOOKUP($A212,[1]!Table,MATCH(B$5,[1]!Curves,0))</f>
        <v>5.8650000000000002</v>
      </c>
      <c r="C212" s="55">
        <f>VLOOKUP($A212,[1]!Table,MATCH(C$5,[1]!Curves,0))</f>
        <v>6.2176573044175711E-2</v>
      </c>
      <c r="D212" s="55">
        <f>VLOOKUP($A212,[1]!Table,MATCH(D$5,[1]!Curves,0))</f>
        <v>2.0250000000000001E-2</v>
      </c>
      <c r="E212" s="55">
        <f>VLOOKUP($A212,[1]!Table,MATCH(E$5,[1]!Curves,0))</f>
        <v>0.01</v>
      </c>
      <c r="F212" s="55">
        <f>VLOOKUP($A212,[1]!Table,MATCH(F$5,[1]!Curves,0))</f>
        <v>0</v>
      </c>
      <c r="G212" s="55">
        <f>VLOOKUP($A212,[1]!Table,MATCH(G$5,[1]!Curves,0))</f>
        <v>0</v>
      </c>
    </row>
    <row r="213" spans="1:7">
      <c r="A213" s="83">
        <f t="shared" si="3"/>
        <v>43678</v>
      </c>
      <c r="B213" s="55">
        <f>VLOOKUP($A213,[1]!Table,MATCH(B$5,[1]!Curves,0))</f>
        <v>5.8930000000000007</v>
      </c>
      <c r="C213" s="55">
        <f>VLOOKUP($A213,[1]!Table,MATCH(C$5,[1]!Curves,0))</f>
        <v>6.2210644785823707E-2</v>
      </c>
      <c r="D213" s="55">
        <f>VLOOKUP($A213,[1]!Table,MATCH(D$5,[1]!Curves,0))</f>
        <v>2.0250000000000001E-2</v>
      </c>
      <c r="E213" s="55">
        <f>VLOOKUP($A213,[1]!Table,MATCH(E$5,[1]!Curves,0))</f>
        <v>0.01</v>
      </c>
      <c r="F213" s="55">
        <f>VLOOKUP($A213,[1]!Table,MATCH(F$5,[1]!Curves,0))</f>
        <v>0</v>
      </c>
      <c r="G213" s="55">
        <f>VLOOKUP($A213,[1]!Table,MATCH(G$5,[1]!Curves,0))</f>
        <v>0</v>
      </c>
    </row>
    <row r="214" spans="1:7">
      <c r="A214" s="83">
        <f t="shared" si="3"/>
        <v>43709</v>
      </c>
      <c r="B214" s="55">
        <f>VLOOKUP($A214,[1]!Table,MATCH(B$5,[1]!Curves,0))</f>
        <v>5.8830000000000009</v>
      </c>
      <c r="C214" s="55">
        <f>VLOOKUP($A214,[1]!Table,MATCH(C$5,[1]!Curves,0))</f>
        <v>6.224471652785641E-2</v>
      </c>
      <c r="D214" s="55">
        <f>VLOOKUP($A214,[1]!Table,MATCH(D$5,[1]!Curves,0))</f>
        <v>2.0250000000000001E-2</v>
      </c>
      <c r="E214" s="55">
        <f>VLOOKUP($A214,[1]!Table,MATCH(E$5,[1]!Curves,0))</f>
        <v>0.01</v>
      </c>
      <c r="F214" s="55">
        <f>VLOOKUP($A214,[1]!Table,MATCH(F$5,[1]!Curves,0))</f>
        <v>0</v>
      </c>
      <c r="G214" s="55">
        <f>VLOOKUP($A214,[1]!Table,MATCH(G$5,[1]!Curves,0))</f>
        <v>0</v>
      </c>
    </row>
    <row r="215" spans="1:7">
      <c r="A215" s="83">
        <f t="shared" si="3"/>
        <v>43739</v>
      </c>
      <c r="B215" s="55">
        <f>VLOOKUP($A215,[1]!Table,MATCH(B$5,[1]!Curves,0))</f>
        <v>5.9030000000000005</v>
      </c>
      <c r="C215" s="55">
        <f>VLOOKUP($A215,[1]!Table,MATCH(C$5,[1]!Curves,0))</f>
        <v>6.227768918180402E-2</v>
      </c>
      <c r="D215" s="55">
        <f>VLOOKUP($A215,[1]!Table,MATCH(D$5,[1]!Curves,0))</f>
        <v>7.000000000000001E-3</v>
      </c>
      <c r="E215" s="55">
        <f>VLOOKUP($A215,[1]!Table,MATCH(E$5,[1]!Curves,0))</f>
        <v>0.01</v>
      </c>
      <c r="F215" s="55">
        <f>VLOOKUP($A215,[1]!Table,MATCH(F$5,[1]!Curves,0))</f>
        <v>0</v>
      </c>
      <c r="G215" s="55">
        <f>VLOOKUP($A215,[1]!Table,MATCH(G$5,[1]!Curves,0))</f>
        <v>0</v>
      </c>
    </row>
    <row r="216" spans="1:7">
      <c r="A216" s="83">
        <f t="shared" si="3"/>
        <v>43770</v>
      </c>
      <c r="B216" s="55">
        <f>VLOOKUP($A216,[1]!Table,MATCH(B$5,[1]!Curves,0))</f>
        <v>6.03</v>
      </c>
      <c r="C216" s="55">
        <f>VLOOKUP($A216,[1]!Table,MATCH(C$5,[1]!Curves,0))</f>
        <v>6.2311760924595117E-2</v>
      </c>
      <c r="D216" s="55">
        <f>VLOOKUP($A216,[1]!Table,MATCH(D$5,[1]!Curves,0))</f>
        <v>8.0000000000000002E-3</v>
      </c>
      <c r="E216" s="55">
        <f>VLOOKUP($A216,[1]!Table,MATCH(E$5,[1]!Curves,0))</f>
        <v>7.4999999999999997E-3</v>
      </c>
      <c r="F216" s="55">
        <f>VLOOKUP($A216,[1]!Table,MATCH(F$5,[1]!Curves,0))</f>
        <v>0</v>
      </c>
      <c r="G216" s="55">
        <f>VLOOKUP($A216,[1]!Table,MATCH(G$5,[1]!Curves,0))</f>
        <v>0</v>
      </c>
    </row>
    <row r="217" spans="1:7">
      <c r="A217" s="83">
        <f t="shared" si="3"/>
        <v>43800</v>
      </c>
      <c r="B217" s="55">
        <f>VLOOKUP($A217,[1]!Table,MATCH(B$5,[1]!Curves,0))</f>
        <v>6.165</v>
      </c>
      <c r="C217" s="55">
        <f>VLOOKUP($A217,[1]!Table,MATCH(C$5,[1]!Curves,0))</f>
        <v>6.2344733579276397E-2</v>
      </c>
      <c r="D217" s="55">
        <f>VLOOKUP($A217,[1]!Table,MATCH(D$5,[1]!Curves,0))</f>
        <v>8.0000000000000002E-3</v>
      </c>
      <c r="E217" s="55">
        <f>VLOOKUP($A217,[1]!Table,MATCH(E$5,[1]!Curves,0))</f>
        <v>7.4999999999999997E-3</v>
      </c>
      <c r="F217" s="55">
        <f>VLOOKUP($A217,[1]!Table,MATCH(F$5,[1]!Curves,0))</f>
        <v>0</v>
      </c>
      <c r="G217" s="55">
        <f>VLOOKUP($A217,[1]!Table,MATCH(G$5,[1]!Curves,0))</f>
        <v>0</v>
      </c>
    </row>
    <row r="218" spans="1:7">
      <c r="A218" s="83">
        <f t="shared" si="3"/>
        <v>43831</v>
      </c>
      <c r="B218" s="55">
        <f>VLOOKUP($A218,[1]!Table,MATCH(B$5,[1]!Curves,0))</f>
        <v>6.22</v>
      </c>
      <c r="C218" s="55">
        <f>VLOOKUP($A218,[1]!Table,MATCH(C$5,[1]!Curves,0))</f>
        <v>6.2378805322825102E-2</v>
      </c>
      <c r="D218" s="55">
        <f>VLOOKUP($A218,[1]!Table,MATCH(D$5,[1]!Curves,0))</f>
        <v>8.0000000000000002E-3</v>
      </c>
      <c r="E218" s="55">
        <f>VLOOKUP($A218,[1]!Table,MATCH(E$5,[1]!Curves,0))</f>
        <v>7.4999999999999997E-3</v>
      </c>
      <c r="F218" s="55">
        <f>VLOOKUP($A218,[1]!Table,MATCH(F$5,[1]!Curves,0))</f>
        <v>0</v>
      </c>
      <c r="G218" s="55">
        <f>VLOOKUP($A218,[1]!Table,MATCH(G$5,[1]!Curves,0))</f>
        <v>0</v>
      </c>
    </row>
    <row r="219" spans="1:7">
      <c r="A219" s="83">
        <f t="shared" si="3"/>
        <v>43862</v>
      </c>
      <c r="B219" s="55">
        <f>VLOOKUP($A219,[1]!Table,MATCH(B$5,[1]!Curves,0))</f>
        <v>6.1</v>
      </c>
      <c r="C219" s="55">
        <f>VLOOKUP($A219,[1]!Table,MATCH(C$5,[1]!Curves,0))</f>
        <v>6.2412877066760214E-2</v>
      </c>
      <c r="D219" s="55">
        <f>VLOOKUP($A219,[1]!Table,MATCH(D$5,[1]!Curves,0))</f>
        <v>8.0000000000000002E-3</v>
      </c>
      <c r="E219" s="55">
        <f>VLOOKUP($A219,[1]!Table,MATCH(E$5,[1]!Curves,0))</f>
        <v>7.4999999999999997E-3</v>
      </c>
      <c r="F219" s="55">
        <f>VLOOKUP($A219,[1]!Table,MATCH(F$5,[1]!Curves,0))</f>
        <v>0</v>
      </c>
      <c r="G219" s="55">
        <f>VLOOKUP($A219,[1]!Table,MATCH(G$5,[1]!Curves,0))</f>
        <v>0</v>
      </c>
    </row>
    <row r="220" spans="1:7">
      <c r="A220" s="83">
        <f t="shared" si="3"/>
        <v>43891</v>
      </c>
      <c r="B220" s="55">
        <f>VLOOKUP($A220,[1]!Table,MATCH(B$5,[1]!Curves,0))</f>
        <v>5.96</v>
      </c>
      <c r="C220" s="55">
        <f>VLOOKUP($A220,[1]!Table,MATCH(C$5,[1]!Curves,0))</f>
        <v>6.2444750634015611E-2</v>
      </c>
      <c r="D220" s="55">
        <f>VLOOKUP($A220,[1]!Table,MATCH(D$5,[1]!Curves,0))</f>
        <v>2.1499999999999998E-2</v>
      </c>
      <c r="E220" s="55">
        <f>VLOOKUP($A220,[1]!Table,MATCH(E$5,[1]!Curves,0))</f>
        <v>7.4999999999999997E-3</v>
      </c>
      <c r="F220" s="55">
        <f>VLOOKUP($A220,[1]!Table,MATCH(F$5,[1]!Curves,0))</f>
        <v>0</v>
      </c>
      <c r="G220" s="55">
        <f>VLOOKUP($A220,[1]!Table,MATCH(G$5,[1]!Curves,0))</f>
        <v>0</v>
      </c>
    </row>
    <row r="221" spans="1:7">
      <c r="A221" s="83">
        <f t="shared" si="3"/>
        <v>43922</v>
      </c>
      <c r="B221" s="55">
        <f>VLOOKUP($A221,[1]!Table,MATCH(B$5,[1]!Curves,0))</f>
        <v>5.9239999999999995</v>
      </c>
      <c r="C221" s="55">
        <f>VLOOKUP($A221,[1]!Table,MATCH(C$5,[1]!Curves,0))</f>
        <v>6.2478822378695405E-2</v>
      </c>
      <c r="D221" s="55">
        <f>VLOOKUP($A221,[1]!Table,MATCH(D$5,[1]!Curves,0))</f>
        <v>2.1499999999999998E-2</v>
      </c>
      <c r="E221" s="55">
        <f>VLOOKUP($A221,[1]!Table,MATCH(E$5,[1]!Curves,0))</f>
        <v>0.01</v>
      </c>
      <c r="F221" s="55">
        <f>VLOOKUP($A221,[1]!Table,MATCH(F$5,[1]!Curves,0))</f>
        <v>0</v>
      </c>
      <c r="G221" s="55">
        <f>VLOOKUP($A221,[1]!Table,MATCH(G$5,[1]!Curves,0))</f>
        <v>0</v>
      </c>
    </row>
    <row r="222" spans="1:7">
      <c r="A222" s="83">
        <f t="shared" si="3"/>
        <v>43952</v>
      </c>
      <c r="B222" s="55">
        <f>VLOOKUP($A222,[1]!Table,MATCH(B$5,[1]!Curves,0))</f>
        <v>5.9110000000000005</v>
      </c>
      <c r="C222" s="55">
        <f>VLOOKUP($A222,[1]!Table,MATCH(C$5,[1]!Curves,0))</f>
        <v>6.2511795035205014E-2</v>
      </c>
      <c r="D222" s="55">
        <f>VLOOKUP($A222,[1]!Table,MATCH(D$5,[1]!Curves,0))</f>
        <v>2.1250000000000002E-2</v>
      </c>
      <c r="E222" s="55">
        <f>VLOOKUP($A222,[1]!Table,MATCH(E$5,[1]!Curves,0))</f>
        <v>0.01</v>
      </c>
      <c r="F222" s="55">
        <f>VLOOKUP($A222,[1]!Table,MATCH(F$5,[1]!Curves,0))</f>
        <v>0</v>
      </c>
      <c r="G222" s="55">
        <f>VLOOKUP($A222,[1]!Table,MATCH(G$5,[1]!Curves,0))</f>
        <v>0</v>
      </c>
    </row>
    <row r="223" spans="1:7">
      <c r="A223" s="83">
        <f t="shared" si="3"/>
        <v>43983</v>
      </c>
      <c r="B223" s="55">
        <f>VLOOKUP($A223,[1]!Table,MATCH(B$5,[1]!Curves,0))</f>
        <v>5.944</v>
      </c>
      <c r="C223" s="55">
        <f>VLOOKUP($A223,[1]!Table,MATCH(C$5,[1]!Curves,0))</f>
        <v>6.2545866780642903E-2</v>
      </c>
      <c r="D223" s="55">
        <f>VLOOKUP($A223,[1]!Table,MATCH(D$5,[1]!Curves,0))</f>
        <v>2.1250000000000002E-2</v>
      </c>
      <c r="E223" s="55">
        <f>VLOOKUP($A223,[1]!Table,MATCH(E$5,[1]!Curves,0))</f>
        <v>0.01</v>
      </c>
      <c r="F223" s="55">
        <f>VLOOKUP($A223,[1]!Table,MATCH(F$5,[1]!Curves,0))</f>
        <v>0</v>
      </c>
      <c r="G223" s="55">
        <f>VLOOKUP($A223,[1]!Table,MATCH(G$5,[1]!Curves,0))</f>
        <v>0</v>
      </c>
    </row>
    <row r="224" spans="1:7">
      <c r="A224" s="83">
        <f t="shared" si="3"/>
        <v>44013</v>
      </c>
      <c r="B224" s="55">
        <f>VLOOKUP($A224,[1]!Table,MATCH(B$5,[1]!Curves,0))</f>
        <v>5.97</v>
      </c>
      <c r="C224" s="55">
        <f>VLOOKUP($A224,[1]!Table,MATCH(C$5,[1]!Curves,0))</f>
        <v>6.2578839437885711E-2</v>
      </c>
      <c r="D224" s="55">
        <f>VLOOKUP($A224,[1]!Table,MATCH(D$5,[1]!Curves,0))</f>
        <v>2.1250000000000002E-2</v>
      </c>
      <c r="E224" s="55">
        <f>VLOOKUP($A224,[1]!Table,MATCH(E$5,[1]!Curves,0))</f>
        <v>0.01</v>
      </c>
      <c r="F224" s="55">
        <f>VLOOKUP($A224,[1]!Table,MATCH(F$5,[1]!Curves,0))</f>
        <v>0</v>
      </c>
      <c r="G224" s="55">
        <f>VLOOKUP($A224,[1]!Table,MATCH(G$5,[1]!Curves,0))</f>
        <v>0</v>
      </c>
    </row>
    <row r="225" spans="1:7">
      <c r="A225" s="83">
        <f t="shared" si="3"/>
        <v>44044</v>
      </c>
      <c r="B225" s="55">
        <f>VLOOKUP($A225,[1]!Table,MATCH(B$5,[1]!Curves,0))</f>
        <v>5.9980000000000011</v>
      </c>
      <c r="C225" s="55">
        <f>VLOOKUP($A225,[1]!Table,MATCH(C$5,[1]!Curves,0))</f>
        <v>6.2612911184082118E-2</v>
      </c>
      <c r="D225" s="55">
        <f>VLOOKUP($A225,[1]!Table,MATCH(D$5,[1]!Curves,0))</f>
        <v>2.1250000000000002E-2</v>
      </c>
      <c r="E225" s="55">
        <f>VLOOKUP($A225,[1]!Table,MATCH(E$5,[1]!Curves,0))</f>
        <v>0.01</v>
      </c>
      <c r="F225" s="55">
        <f>VLOOKUP($A225,[1]!Table,MATCH(F$5,[1]!Curves,0))</f>
        <v>0</v>
      </c>
      <c r="G225" s="55">
        <f>VLOOKUP($A225,[1]!Table,MATCH(G$5,[1]!Curves,0))</f>
        <v>0</v>
      </c>
    </row>
    <row r="226" spans="1:7">
      <c r="A226" s="83">
        <f t="shared" si="3"/>
        <v>44075</v>
      </c>
      <c r="B226" s="55">
        <f>VLOOKUP($A226,[1]!Table,MATCH(B$5,[1]!Curves,0))</f>
        <v>5.9880000000000004</v>
      </c>
      <c r="C226" s="55">
        <f>VLOOKUP($A226,[1]!Table,MATCH(C$5,[1]!Curves,0))</f>
        <v>6.2646982930664008E-2</v>
      </c>
      <c r="D226" s="55">
        <f>VLOOKUP($A226,[1]!Table,MATCH(D$5,[1]!Curves,0))</f>
        <v>2.1250000000000002E-2</v>
      </c>
      <c r="E226" s="55">
        <f>VLOOKUP($A226,[1]!Table,MATCH(E$5,[1]!Curves,0))</f>
        <v>0.01</v>
      </c>
      <c r="F226" s="55">
        <f>VLOOKUP($A226,[1]!Table,MATCH(F$5,[1]!Curves,0))</f>
        <v>0</v>
      </c>
      <c r="G226" s="55">
        <f>VLOOKUP($A226,[1]!Table,MATCH(G$5,[1]!Curves,0))</f>
        <v>0</v>
      </c>
    </row>
    <row r="227" spans="1:7">
      <c r="A227" s="83">
        <f t="shared" si="3"/>
        <v>44105</v>
      </c>
      <c r="B227" s="55">
        <f>VLOOKUP($A227,[1]!Table,MATCH(B$5,[1]!Curves,0))</f>
        <v>6.0080000000000009</v>
      </c>
      <c r="C227" s="55">
        <f>VLOOKUP($A227,[1]!Table,MATCH(C$5,[1]!Curves,0))</f>
        <v>6.2679955589013014E-2</v>
      </c>
      <c r="D227" s="55">
        <f>VLOOKUP($A227,[1]!Table,MATCH(D$5,[1]!Curves,0))</f>
        <v>8.0000000000000002E-3</v>
      </c>
      <c r="E227" s="55">
        <f>VLOOKUP($A227,[1]!Table,MATCH(E$5,[1]!Curves,0))</f>
        <v>0.01</v>
      </c>
      <c r="F227" s="55">
        <f>VLOOKUP($A227,[1]!Table,MATCH(F$5,[1]!Curves,0))</f>
        <v>0</v>
      </c>
      <c r="G227" s="55">
        <f>VLOOKUP($A227,[1]!Table,MATCH(G$5,[1]!Curves,0))</f>
        <v>0</v>
      </c>
    </row>
    <row r="228" spans="1:7">
      <c r="A228" s="83">
        <f t="shared" si="3"/>
        <v>44136</v>
      </c>
      <c r="B228" s="55">
        <f>VLOOKUP($A228,[1]!Table,MATCH(B$5,[1]!Curves,0))</f>
        <v>6.1349999999999998</v>
      </c>
      <c r="C228" s="55">
        <f>VLOOKUP($A228,[1]!Table,MATCH(C$5,[1]!Curves,0))</f>
        <v>6.2714027336352909E-2</v>
      </c>
      <c r="D228" s="55">
        <f>VLOOKUP($A228,[1]!Table,MATCH(D$5,[1]!Curves,0))</f>
        <v>9.0000000000000011E-3</v>
      </c>
      <c r="E228" s="55">
        <f>VLOOKUP($A228,[1]!Table,MATCH(E$5,[1]!Curves,0))</f>
        <v>7.4999999999999997E-3</v>
      </c>
      <c r="F228" s="55">
        <f>VLOOKUP($A228,[1]!Table,MATCH(F$5,[1]!Curves,0))</f>
        <v>0</v>
      </c>
      <c r="G228" s="55">
        <f>VLOOKUP($A228,[1]!Table,MATCH(G$5,[1]!Curves,0))</f>
        <v>0</v>
      </c>
    </row>
    <row r="229" spans="1:7">
      <c r="A229" s="83">
        <f t="shared" si="3"/>
        <v>44166</v>
      </c>
      <c r="B229" s="55">
        <f>VLOOKUP($A229,[1]!Table,MATCH(B$5,[1]!Curves,0))</f>
        <v>6.27</v>
      </c>
      <c r="C229" s="55">
        <f>VLOOKUP($A229,[1]!Table,MATCH(C$5,[1]!Curves,0))</f>
        <v>6.2746999995435093E-2</v>
      </c>
      <c r="D229" s="55">
        <f>VLOOKUP($A229,[1]!Table,MATCH(D$5,[1]!Curves,0))</f>
        <v>9.0000000000000011E-3</v>
      </c>
      <c r="E229" s="55">
        <f>VLOOKUP($A229,[1]!Table,MATCH(E$5,[1]!Curves,0))</f>
        <v>7.4999999999999997E-3</v>
      </c>
      <c r="F229" s="55">
        <f>VLOOKUP($A229,[1]!Table,MATCH(F$5,[1]!Curves,0))</f>
        <v>0</v>
      </c>
      <c r="G229" s="55">
        <f>VLOOKUP($A229,[1]!Table,MATCH(G$5,[1]!Curves,0))</f>
        <v>0</v>
      </c>
    </row>
    <row r="230" spans="1:7">
      <c r="A230" s="83">
        <f t="shared" si="3"/>
        <v>44197</v>
      </c>
      <c r="B230" s="55">
        <f>VLOOKUP($A230,[1]!Table,MATCH(B$5,[1]!Curves,0))</f>
        <v>6.3250000000000002</v>
      </c>
      <c r="C230" s="55">
        <f>VLOOKUP($A230,[1]!Table,MATCH(C$5,[1]!Curves,0))</f>
        <v>6.2781071743532618E-2</v>
      </c>
      <c r="D230" s="55">
        <f>VLOOKUP($A230,[1]!Table,MATCH(D$5,[1]!Curves,0))</f>
        <v>0</v>
      </c>
      <c r="E230" s="55">
        <f>VLOOKUP($A230,[1]!Table,MATCH(E$5,[1]!Curves,0))</f>
        <v>0</v>
      </c>
      <c r="F230" s="55">
        <f>VLOOKUP($A230,[1]!Table,MATCH(F$5,[1]!Curves,0))</f>
        <v>0</v>
      </c>
      <c r="G230" s="55">
        <f>VLOOKUP($A230,[1]!Table,MATCH(G$5,[1]!Curves,0))</f>
        <v>0</v>
      </c>
    </row>
    <row r="231" spans="1:7">
      <c r="A231" s="83">
        <f t="shared" si="3"/>
        <v>44228</v>
      </c>
      <c r="B231" s="55">
        <f>VLOOKUP($A231,[1]!Table,MATCH(B$5,[1]!Curves,0))</f>
        <v>6.2050000000000001</v>
      </c>
      <c r="C231" s="55">
        <f>VLOOKUP($A231,[1]!Table,MATCH(C$5,[1]!Curves,0))</f>
        <v>6.2815143492015724E-2</v>
      </c>
      <c r="D231" s="55">
        <f>VLOOKUP($A231,[1]!Table,MATCH(D$5,[1]!Curves,0))</f>
        <v>0</v>
      </c>
      <c r="E231" s="55">
        <f>VLOOKUP($A231,[1]!Table,MATCH(E$5,[1]!Curves,0))</f>
        <v>0</v>
      </c>
      <c r="F231" s="55">
        <f>VLOOKUP($A231,[1]!Table,MATCH(F$5,[1]!Curves,0))</f>
        <v>0</v>
      </c>
      <c r="G231" s="55">
        <f>VLOOKUP($A231,[1]!Table,MATCH(G$5,[1]!Curves,0))</f>
        <v>0</v>
      </c>
    </row>
    <row r="232" spans="1:7">
      <c r="A232" s="83">
        <f t="shared" si="3"/>
        <v>44256</v>
      </c>
      <c r="B232" s="55">
        <f>VLOOKUP($A232,[1]!Table,MATCH(B$5,[1]!Curves,0))</f>
        <v>6.0650000000000004</v>
      </c>
      <c r="C232" s="55">
        <f>VLOOKUP($A232,[1]!Table,MATCH(C$5,[1]!Curves,0))</f>
        <v>6.2845917974847509E-2</v>
      </c>
      <c r="D232" s="55">
        <f>VLOOKUP($A232,[1]!Table,MATCH(D$5,[1]!Curves,0))</f>
        <v>0</v>
      </c>
      <c r="E232" s="55">
        <f>VLOOKUP($A232,[1]!Table,MATCH(E$5,[1]!Curves,0))</f>
        <v>0</v>
      </c>
      <c r="F232" s="55">
        <f>VLOOKUP($A232,[1]!Table,MATCH(F$5,[1]!Curves,0))</f>
        <v>0</v>
      </c>
      <c r="G232" s="55">
        <f>VLOOKUP($A232,[1]!Table,MATCH(G$5,[1]!Curves,0))</f>
        <v>0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13</vt:i4>
      </vt:variant>
    </vt:vector>
  </HeadingPairs>
  <TitlesOfParts>
    <vt:vector size="18" baseType="lpstr">
      <vt:lpstr>Quote Sheet</vt:lpstr>
      <vt:lpstr> Summary</vt:lpstr>
      <vt:lpstr>Swap</vt:lpstr>
      <vt:lpstr>ASTRIP (Digital Option)</vt:lpstr>
      <vt:lpstr>Curves</vt:lpstr>
      <vt:lpstr>Curves</vt:lpstr>
      <vt:lpstr>'ASTRIP (Digital Option)'!mthbeg</vt:lpstr>
      <vt:lpstr>Swap!mthbeg</vt:lpstr>
      <vt:lpstr>'ASTRIP (Digital Option)'!mthend</vt:lpstr>
      <vt:lpstr>Swap!mthend</vt:lpstr>
      <vt:lpstr>Newvolume</vt:lpstr>
      <vt:lpstr>Oldvolume</vt:lpstr>
      <vt:lpstr>' Summary'!Print_Area</vt:lpstr>
      <vt:lpstr>'ASTRIP (Digital Option)'!Print_Area</vt:lpstr>
      <vt:lpstr>Curves!Print_Area</vt:lpstr>
      <vt:lpstr>'Quote Sheet'!Print_Area</vt:lpstr>
      <vt:lpstr>Swap!Print_Area</vt:lpstr>
      <vt:lpstr>Table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Louis</dc:creator>
  <dc:description>- Oracle 8i ODBC QueryFix Applied</dc:description>
  <cp:lastModifiedBy>Jan Havlíček</cp:lastModifiedBy>
  <cp:lastPrinted>2001-03-01T19:18:25Z</cp:lastPrinted>
  <dcterms:created xsi:type="dcterms:W3CDTF">1998-02-25T20:12:16Z</dcterms:created>
  <dcterms:modified xsi:type="dcterms:W3CDTF">2023-09-11T02:14:31Z</dcterms:modified>
</cp:coreProperties>
</file>